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5200" windowHeight="11988"/>
  </bookViews>
  <sheets>
    <sheet name="Type1" sheetId="1" r:id="rId1"/>
    <sheet name="Type2" sheetId="2" r:id="rId2"/>
    <sheet name="Type3" sheetId="3" r:id="rId3"/>
    <sheet name="Type4" sheetId="4" r:id="rId4"/>
    <sheet name="Test_1_modif" sheetId="5" r:id="rId5"/>
    <sheet name="Test_2_modif" sheetId="6" r:id="rId6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6" l="1"/>
  <c r="J4" i="5" l="1"/>
  <c r="J4" i="4" l="1"/>
  <c r="J4" i="3"/>
  <c r="J4" i="2"/>
  <c r="J4" i="1" l="1"/>
  <c r="E7" i="1" l="1"/>
  <c r="J7" i="1"/>
  <c r="I34" i="1" l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33" i="1"/>
  <c r="I32" i="1"/>
  <c r="J8" i="1"/>
  <c r="E8" i="1"/>
  <c r="H9" i="1" l="1"/>
  <c r="J40" i="1"/>
  <c r="J32" i="1"/>
  <c r="J24" i="1"/>
  <c r="J16" i="1"/>
  <c r="H52" i="1"/>
  <c r="H44" i="1"/>
  <c r="H36" i="1"/>
  <c r="H28" i="1"/>
  <c r="H19" i="1"/>
  <c r="F50" i="1"/>
  <c r="F42" i="1"/>
  <c r="F34" i="1"/>
  <c r="F26" i="1"/>
  <c r="F18" i="1"/>
  <c r="F12" i="1"/>
  <c r="E47" i="1"/>
  <c r="E39" i="1"/>
  <c r="E31" i="1"/>
  <c r="E23" i="1"/>
  <c r="E15" i="1"/>
  <c r="D52" i="1"/>
  <c r="D44" i="1"/>
  <c r="D36" i="1"/>
  <c r="D28" i="1"/>
  <c r="D20" i="1"/>
  <c r="D12" i="1"/>
  <c r="F7" i="1"/>
  <c r="J47" i="1"/>
  <c r="J39" i="1"/>
  <c r="J31" i="1"/>
  <c r="J23" i="1"/>
  <c r="J15" i="1"/>
  <c r="H51" i="1"/>
  <c r="H43" i="1"/>
  <c r="H35" i="1"/>
  <c r="H27" i="1"/>
  <c r="H18" i="1"/>
  <c r="F49" i="1"/>
  <c r="F41" i="1"/>
  <c r="F33" i="1"/>
  <c r="F25" i="1"/>
  <c r="F17" i="1"/>
  <c r="F9" i="1"/>
  <c r="E46" i="1"/>
  <c r="E38" i="1"/>
  <c r="E30" i="1"/>
  <c r="E22" i="1"/>
  <c r="E14" i="1"/>
  <c r="D51" i="1"/>
  <c r="D43" i="1"/>
  <c r="D35" i="1"/>
  <c r="D27" i="1"/>
  <c r="D19" i="1"/>
  <c r="D11" i="1"/>
  <c r="J53" i="1"/>
  <c r="J45" i="1"/>
  <c r="J37" i="1"/>
  <c r="J29" i="1"/>
  <c r="J21" i="1"/>
  <c r="J13" i="1"/>
  <c r="H49" i="1"/>
  <c r="H41" i="1"/>
  <c r="H33" i="1"/>
  <c r="H25" i="1"/>
  <c r="H23" i="1"/>
  <c r="F47" i="1"/>
  <c r="F39" i="1"/>
  <c r="F31" i="1"/>
  <c r="F23" i="1"/>
  <c r="F15" i="1"/>
  <c r="E52" i="1"/>
  <c r="E44" i="1"/>
  <c r="E36" i="1"/>
  <c r="E28" i="1"/>
  <c r="E20" i="1"/>
  <c r="E12" i="1"/>
  <c r="D49" i="1"/>
  <c r="D41" i="1"/>
  <c r="D33" i="1"/>
  <c r="D25" i="1"/>
  <c r="D17" i="1"/>
  <c r="D7" i="1"/>
  <c r="H7" i="1"/>
  <c r="H14" i="1"/>
  <c r="J38" i="1"/>
  <c r="J22" i="1"/>
  <c r="H42" i="1"/>
  <c r="H26" i="1"/>
  <c r="H17" i="1"/>
  <c r="F40" i="1"/>
  <c r="F24" i="1"/>
  <c r="E53" i="1"/>
  <c r="E37" i="1"/>
  <c r="E29" i="1"/>
  <c r="E13" i="1"/>
  <c r="D34" i="1"/>
  <c r="D10" i="1"/>
  <c r="F6" i="1"/>
  <c r="H11" i="1"/>
  <c r="H15" i="1"/>
  <c r="J52" i="1"/>
  <c r="J44" i="1"/>
  <c r="J36" i="1"/>
  <c r="J28" i="1"/>
  <c r="J20" i="1"/>
  <c r="J12" i="1"/>
  <c r="H48" i="1"/>
  <c r="H40" i="1"/>
  <c r="H32" i="1"/>
  <c r="H24" i="1"/>
  <c r="H16" i="1"/>
  <c r="F46" i="1"/>
  <c r="F38" i="1"/>
  <c r="F30" i="1"/>
  <c r="F22" i="1"/>
  <c r="F14" i="1"/>
  <c r="E51" i="1"/>
  <c r="E43" i="1"/>
  <c r="E35" i="1"/>
  <c r="E27" i="1"/>
  <c r="E19" i="1"/>
  <c r="E11" i="1"/>
  <c r="D48" i="1"/>
  <c r="D40" i="1"/>
  <c r="D32" i="1"/>
  <c r="D24" i="1"/>
  <c r="D16" i="1"/>
  <c r="D6" i="1"/>
  <c r="K6" i="1" s="1"/>
  <c r="H13" i="1"/>
  <c r="J48" i="1"/>
  <c r="H10" i="1"/>
  <c r="J46" i="1"/>
  <c r="J30" i="1"/>
  <c r="J14" i="1"/>
  <c r="H50" i="1"/>
  <c r="H34" i="1"/>
  <c r="F48" i="1"/>
  <c r="F32" i="1"/>
  <c r="F16" i="1"/>
  <c r="E45" i="1"/>
  <c r="E21" i="1"/>
  <c r="D50" i="1"/>
  <c r="D42" i="1"/>
  <c r="D26" i="1"/>
  <c r="D18" i="1"/>
  <c r="E6" i="1"/>
  <c r="H6" i="1"/>
  <c r="F8" i="1"/>
  <c r="J51" i="1"/>
  <c r="J43" i="1"/>
  <c r="J35" i="1"/>
  <c r="J27" i="1"/>
  <c r="J19" i="1"/>
  <c r="J11" i="1"/>
  <c r="H47" i="1"/>
  <c r="H39" i="1"/>
  <c r="H31" i="1"/>
  <c r="H22" i="1"/>
  <c r="F53" i="1"/>
  <c r="F45" i="1"/>
  <c r="F37" i="1"/>
  <c r="F29" i="1"/>
  <c r="F21" i="1"/>
  <c r="F13" i="1"/>
  <c r="E50" i="1"/>
  <c r="E42" i="1"/>
  <c r="E34" i="1"/>
  <c r="E26" i="1"/>
  <c r="E18" i="1"/>
  <c r="E10" i="1"/>
  <c r="D47" i="1"/>
  <c r="D39" i="1"/>
  <c r="D31" i="1"/>
  <c r="D23" i="1"/>
  <c r="D15" i="1"/>
  <c r="D9" i="1"/>
  <c r="J6" i="1"/>
  <c r="H8" i="1"/>
  <c r="H12" i="1"/>
  <c r="J50" i="1"/>
  <c r="J42" i="1"/>
  <c r="J34" i="1"/>
  <c r="J26" i="1"/>
  <c r="J18" i="1"/>
  <c r="J10" i="1"/>
  <c r="H46" i="1"/>
  <c r="H38" i="1"/>
  <c r="H30" i="1"/>
  <c r="H21" i="1"/>
  <c r="F52" i="1"/>
  <c r="F44" i="1"/>
  <c r="F36" i="1"/>
  <c r="F28" i="1"/>
  <c r="F20" i="1"/>
  <c r="F11" i="1"/>
  <c r="E49" i="1"/>
  <c r="E41" i="1"/>
  <c r="E33" i="1"/>
  <c r="E25" i="1"/>
  <c r="E17" i="1"/>
  <c r="E9" i="1"/>
  <c r="D46" i="1"/>
  <c r="D38" i="1"/>
  <c r="D30" i="1"/>
  <c r="D22" i="1"/>
  <c r="D14" i="1"/>
  <c r="D8" i="1"/>
  <c r="K8" i="1" s="1"/>
  <c r="J49" i="1"/>
  <c r="J41" i="1"/>
  <c r="J33" i="1"/>
  <c r="J25" i="1"/>
  <c r="J17" i="1"/>
  <c r="J9" i="1"/>
  <c r="H53" i="1"/>
  <c r="H45" i="1"/>
  <c r="H37" i="1"/>
  <c r="H29" i="1"/>
  <c r="H20" i="1"/>
  <c r="F51" i="1"/>
  <c r="F43" i="1"/>
  <c r="F35" i="1"/>
  <c r="F27" i="1"/>
  <c r="F19" i="1"/>
  <c r="F10" i="1"/>
  <c r="E48" i="1"/>
  <c r="E40" i="1"/>
  <c r="E32" i="1"/>
  <c r="E24" i="1"/>
  <c r="E16" i="1"/>
  <c r="D53" i="1"/>
  <c r="D45" i="1"/>
  <c r="D37" i="1"/>
  <c r="D29" i="1"/>
  <c r="D21" i="1"/>
  <c r="D13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K16" i="1" l="1"/>
  <c r="K23" i="1"/>
  <c r="K22" i="1"/>
  <c r="K32" i="1"/>
  <c r="K19" i="1"/>
  <c r="K27" i="1"/>
  <c r="K18" i="1"/>
  <c r="K21" i="1"/>
  <c r="K7" i="1"/>
  <c r="K17" i="1"/>
  <c r="K20" i="1"/>
  <c r="K9" i="1"/>
  <c r="K28" i="1"/>
  <c r="K10" i="1"/>
  <c r="K41" i="1"/>
  <c r="K40" i="1"/>
  <c r="K11" i="1"/>
  <c r="K12" i="1"/>
  <c r="K42" i="1"/>
  <c r="K53" i="1"/>
  <c r="K49" i="1"/>
  <c r="K38" i="1"/>
  <c r="K29" i="1"/>
  <c r="K26" i="1"/>
  <c r="K44" i="1"/>
  <c r="K46" i="1"/>
  <c r="K48" i="1"/>
  <c r="K47" i="1"/>
  <c r="K51" i="1"/>
  <c r="K31" i="1"/>
  <c r="K35" i="1"/>
  <c r="K45" i="1"/>
  <c r="K39" i="1"/>
  <c r="K13" i="1"/>
  <c r="K43" i="1"/>
  <c r="K33" i="1"/>
  <c r="K34" i="1"/>
  <c r="K36" i="1"/>
  <c r="K37" i="1"/>
  <c r="K25" i="1"/>
  <c r="K30" i="1"/>
  <c r="K24" i="1"/>
  <c r="K14" i="1"/>
  <c r="K15" i="1"/>
  <c r="K50" i="1"/>
  <c r="K52" i="1"/>
</calcChain>
</file>

<file path=xl/sharedStrings.xml><?xml version="1.0" encoding="utf-8"?>
<sst xmlns="http://schemas.openxmlformats.org/spreadsheetml/2006/main" count="926" uniqueCount="233">
  <si>
    <t>-</t>
  </si>
  <si>
    <t>Calcul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</si>
  <si>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</si>
  <si>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</si>
  <si>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</si>
  <si>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</si>
  <si>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</si>
  <si>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</si>
  <si>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</si>
  <si>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</si>
  <si>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</si>
  <si>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</si>
  <si>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</si>
  <si>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</si>
  <si>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Temps (h)</t>
  </si>
  <si>
    <t>Acteur 1</t>
  </si>
  <si>
    <t>Acteur 2</t>
  </si>
  <si>
    <t>Acteur 3</t>
  </si>
  <si>
    <t>Phase 1</t>
  </si>
  <si>
    <t/>
  </si>
  <si>
    <t>Fin Phase 1</t>
  </si>
  <si>
    <t>Phase 2</t>
  </si>
  <si>
    <t>Phase 3</t>
  </si>
  <si>
    <t>Phase 4</t>
  </si>
  <si>
    <t>Phase 5</t>
  </si>
  <si>
    <t>Phase 2 à Phase 5</t>
  </si>
  <si>
    <t>Nombre / mois</t>
  </si>
  <si>
    <t>différents Acteurs</t>
  </si>
  <si>
    <t>Délais (mois)</t>
  </si>
  <si>
    <t>VBA</t>
  </si>
  <si>
    <t>Formules</t>
  </si>
  <si>
    <t>ASTAROTH</t>
  </si>
  <si>
    <t xml:space="preserve">   =C6*D6</t>
  </si>
  <si>
    <t xml:space="preserve">   =C7*D7+C6*D6</t>
  </si>
  <si>
    <t xml:space="preserve">   =C8*D8+C7*D7+C6*D6+C6*E8+C6*J8</t>
  </si>
  <si>
    <t xml:space="preserve">   =C9*D9+C8*D8+C7*D7+C7*E9+C7*J9+C6*F9+C6*J8</t>
  </si>
  <si>
    <t xml:space="preserve">   =C10*D10+C9*D9+C8*D8+C8*E10+C8*J10+C7*F10+C7*J9+C6*F9+C6*J8</t>
  </si>
  <si>
    <t xml:space="preserve">   =C11*D11+C10*D10+C9*D9+C9*E11+C9*J11+C8*F11+C8*J10+C7*F10+C7*J9+C6*F9+C6*J8</t>
  </si>
  <si>
    <t xml:space="preserve">   =C12*D12+C11*D11+C10*D10+C10*E12+C10*J12+C9*F12+C9*J11+C8*F11+C8*J10+C7*F10+C7*J9+C6*J8</t>
  </si>
  <si>
    <t xml:space="preserve">   =C13*D13+C12*D12+C11*D11+C11*E13+C11*J13+C10*F13+C10*J12+C9*F12+C9*J11+C8*F11+C8*J10+C7*J9+C6*J8</t>
  </si>
  <si>
    <t xml:space="preserve">   =C14*D14+C13*D13+C12*D12+C12*E14+C12*J14+C11*F14+C11*J13+C10*F13+C10*J12+C9*F12+C9*J11+C8*J10+C7*J9+C6*J8</t>
  </si>
  <si>
    <t xml:space="preserve">   =C15*D15+C14*D14+C13*D13+C13*E15+C13*J15+C12*F15+C12*J14+C11*F14+C11*J13+C10*F13+C10*J12+C9*J11+C8*J10+C7*J9+C6*J8</t>
  </si>
  <si>
    <t xml:space="preserve">   =C16*D16+C15*D15+C14*D14+C14*E16+C14*J16+C13*F16+C13*J15+C12*F15+C12*J14+C11*F14+C11*J13+C10*J12+C9*J11+C8*J10+C7*J9+C6*H16+C6*J8</t>
  </si>
  <si>
    <t xml:space="preserve">   =C17*D17+C16*D16+C15*D15+C15*E17+C15*J17+C14*F17+C14*J16+C13*F16+C13*J15+C12*F15+C12*J14+C11*J13+C10*J12+C9*J11+C8*J10+C7*H17+C7*J9+C6*H16+C6*J8</t>
  </si>
  <si>
    <t xml:space="preserve">   =C18*D18+C17*D17+C16*D16+C16*E18+C16*J18+C15*F18+C15*J17+C14*F17+C14*J16+C13*F16+C13*J15+C12*J14+C11*J13+C10*J12+C9*J11+C8*H18+C8*J10+C7*H17+C7*J9+C6*H16+C6*J8</t>
  </si>
  <si>
    <t xml:space="preserve">   =C19*D19+C18*D18+C17*D17+C17*E19+C17*J19+C16*F19+C16*J18+C15*F18+C15*J17+C14*F17+C14*J16+C13*J15+C12*J14+C11*J13+C10*J12+C9*H19+C9*J11+C8*H18+C8*J10+C7*H17+C7*J9+C6*H16+C6*J8</t>
  </si>
  <si>
    <t xml:space="preserve">   =C20*D20+C19*D19+C18*D18+C18*E20+C18*J20+C17*F20+C17*J19+C16*F19+C16*J18+C15*F18+C15*J17+C14*J16+C13*J15+C12*J14+C11*J13+C10*H20+C10*J12+C9*H19+C9*J11+C8*H18+C8*J10+C7*H17+C7*J9+C6*H16+C6*J8</t>
  </si>
  <si>
    <t xml:space="preserve">   =C21*D21+C20*D20+C19*D19+C19*E21+C19*J21+C18*F21+C18*J20+C17*F20+C17*J19+C16*F19+C16*J18+C15*J17+C14*J16+C13*J15+C12*J14+C11*H21+C11*J13+C10*H20+C10*J12+C9*H19+C9*J11+C8*H18+C8*J10+C7*H17+C7*J9+C6*H16+C6*J8</t>
  </si>
  <si>
    <t xml:space="preserve">   =C22*D22+C21*D21+C20*D20+C20*E22+C20*J22+C19*F22+C19*J21+C18*F21+C18*J20+C17*F20+C17*J19+C16*J18+C15*J17+C14*J16+C13*J15+C12*H22+C12*J14+C11*H21+C11*J13+C10*H20+C10*J12+C9*H19+C9*J11+C8*H18+C8*J10+C7*H17+C7*J9+C6*H16+C6*J8</t>
  </si>
  <si>
    <t xml:space="preserve">   =C23*D23+C22*D22+C21*D21+C21*E23+C21*J23+C20*F23+C20*J22+C19*F22+C19*J21+C18*F21+C18*J20+C17*J19+C16*J18+C15*J17+C14*J16+C13*H23+C13*J15+C12*H22+C12*J14+C11*H21+C11*J13+C10*H20+C10*J12+C9*H19+C9*J11+C8*H18+C8*J10+C7*H17+C7*J9+C6*J8</t>
  </si>
  <si>
    <t xml:space="preserve">   =C24*D24+C23*D23+C22*D22+C22*E24+C22*J24+C21*F24+C21*J23+C20*F23+C20*J22+C19*F22+C19*J21+C18*J20+C17*J19+C16*J18+C15*J17+C14*H24+C14*J16+C13*H23+C13*J15+C12*H22+C12*J14+C11*H21+C11*J13+C10*H20+C10*J12+C9*H19+C9*J11+C8*H18+C8*J10+C7*J9+C6*J8</t>
  </si>
  <si>
    <t xml:space="preserve">   =C25*D25+C24*D24+C23*D23+C23*E25+C23*J25+C22*F25+C22*J24+C21*F24+C21*J23+C20*F23+C20*J22+C19*J21+C18*J20+C17*J19+C16*J18+C15*H25+C15*J17+C14*H24+C14*J16+C13*H23+C13*J15+C12*H22+C12*J14+C11*H21+C11*J13+C10*H20+C10*J12+C9*H19+C9*J11+C8*J10+C7*J9+C6*J8</t>
  </si>
  <si>
    <t xml:space="preserve">   =C26*D26+C25*D25+C24*D24+C24*E26+C24*J26+C23*F26+C23*J25+C22*F25+C22*J24+C21*F24+C21*J23+C20*J22+C19*J21+C18*J20+C17*J19+C16*H26+C16*J18+C15*H25+C15*J17+C14*H24+C14*J16+C13*H23+C13*J15+C12*H22+C12*J14+C11*H21+C11*J13+C10*H20+C10*J12+C9*J11+C8*J10+C7*J9+C6*J8</t>
  </si>
  <si>
    <t xml:space="preserve">   =C27*D27+C26*D26+C25*D25+C25*E27+C25*J27+C24*F27+C24*J26+C23*F26+C23*J25+C22*F25+C22*J24+C21*J23+C20*J22+C19*J21+C18*J20+C17*H27+C17*J19+C16*H26+C16*J18+C15*H25+C15*J17+C14*H24+C14*J16+C13*H23+C13*J15+C12*H22+C12*J14+C11*H21+C11*J13+C10*J12+C9*J11+C8*J10+C7*J9+C6*J8</t>
  </si>
  <si>
    <t xml:space="preserve">   =C28*D28+C27*D27+C26*D26+C26*E28+C26*J28+C25*F28+C25*J27+C24*F27+C24*J26+C23*F26+C23*J25+C22*J24+C21*J23+C20*J22+C19*J21+C18*H28+C18*J20+C17*H27+C17*J19+C16*H26+C16*J18+C15*H25+C15*J17+C14*H24+C14*J16+C13*H23+C13*J15+C12*H22+C12*J14+C11*J13+C10*J12+C9*J11+C8*J10+C7*J9+C6*J8</t>
  </si>
  <si>
    <t xml:space="preserve">   =C29*D29+C28*D28+C27*D27+C27*E29+C27*J29+C26*F29+C26*J28+C25*F28+C25*J27+C24*F27+C24*J26+C23*J25+C22*J24+C21*J23+C20*J22+C19*H29+C19*J21+C18*H28+C18*J20+C17*H27+C17*J19+C16*H26+C16*J18+C15*H25+C15*J17+C14*H24+C14*J16+C13*H23+C13*J15+C12*J14+C11*J13+C10*J12+C9*J11+C8*J10+C7*J9+C6*J8</t>
  </si>
  <si>
    <t xml:space="preserve">   =C30*D30+C29*D29+C28*D28+C28*E30+C28*J30+C27*F30+C27*J29+C26*F29+C26*J28+C25*F28+C25*J27+C24*J26+C23*J25+C22*J24+C21*J23+C20*H30+C20*J22+C19*H29+C19*J21+C18*H28+C18*J20+C17*H27+C17*J19+C16*H26+C16*J18+C15*H25+C15*J17+C14*H24+C14*J16+C13*J15+C12*J14+C11*J13+C10*J12+C9*J11+C8*J10+C7*J9+C6*J8</t>
  </si>
  <si>
    <t xml:space="preserve">   =C31*D31+C30*D30+C29*D29+C29*E31+C29*J31+C28*F31+C28*J30+C27*F30+C27*J29+C26*F29+C26*J28+C25*J27+C24*J26+C23*J25+C22*J24+C21*H31+C21*J23+C20*H30+C20*J22+C19*H29+C19*J21+C18*H28+C18*J20+C17*H27+C17*J19+C16*H26+C16*J18+C15*H25+C15*J17+C14*J16+C13*J15+C12*J14+C11*J13+C10*J12+C9*J11+C8*J10+C7*J9+C6*J8</t>
  </si>
  <si>
    <t xml:space="preserve">   =C32*D32+C31*D31+C30*D30+C30*E32+C30*J32+C29*F32+C29*J31+C28*F31+C28*J30+C27*F30+C27*J29+C26*J28+C25*J27+C24*J26+C23*J25+C22*H32+C22*J24+C21*H31+C21*J23+C20*H30+C20*J22+C19*H29+C19*J21+C18*H28+C18*J20+C17*H27+C17*J19+C16*H26+C16*J18+C15*J17+C14*J16+C13*J15+C12*J14+C11*J13+C10*J12+C9*J11+C8*J10+C7*J9+C6*I32+C6*J8</t>
  </si>
  <si>
    <t xml:space="preserve">   =C33*D33+C32*D32+C31*D31+C31*E33+C31*J33+C30*F33+C30*J32+C29*F32+C29*J31+C28*F31+C28*J30+C27*J29+C26*J28+C25*J27+C24*J26+C23*H33+C23*J25+C22*H32+C22*J24+C21*H31+C21*J23+C20*H30+C20*J22+C19*H29+C19*J21+C18*H28+C18*J20+C17*H27+C17*J19+C16*J18+C15*J17+C14*J16+C13*J15+C12*J14+C11*J13+C10*J12+C9*J11+C8*J10+C7*I33+C7*J9</t>
  </si>
  <si>
    <t xml:space="preserve">   =C34*D34+C33*D33+C32*D32+C32*E34+C32*J34+C31*F34+C31*J33+C30*F33+C30*J32+C29*F32+C29*J31+C28*J30+C27*J29+C26*J28+C25*J27+C24*H34+C24*J26+C23*H33+C23*J25+C22*H32+C22*J24+C21*H31+C21*J23+C20*H30+C20*J22+C19*H29+C19*J21+C18*H28+C18*J20+C17*J19+C16*J18+C15*J17+C14*J16+C13*J15+C12*J14+C11*J13+C10*J12+C9*J11+C8*I34+C8*J10</t>
  </si>
  <si>
    <t xml:space="preserve">   =C35*D35+C34*D34+C33*D33+C33*E35+C33*J35+C32*F35+C32*J34+C31*F34+C31*J33+C30*F33+C30*J32+C29*J31+C28*J30+C27*J29+C26*J28+C25*H35+C25*J27+C24*H34+C24*J26+C23*H33+C23*J25+C22*H32+C22*J24+C21*H31+C21*J23+C20*H30+C20*J22+C19*H29+C19*J21+C18*J20+C17*J19+C16*J18+C15*J17+C14*J16+C13*J15+C12*J14+C11*J13+C10*J12+C9*I35+C9*J11</t>
  </si>
  <si>
    <t xml:space="preserve">   =C36*D36+C35*D35+C34*D34+C34*E36+C34*J36+C33*F36+C33*J35+C32*F35+C32*J34+C31*F34+C31*J33+C30*J32+C29*J31+C28*J30+C27*J29+C26*H36+C26*J28+C25*H35+C25*J27+C24*H34+C24*J26+C23*H33+C23*J25+C22*H32+C22*J24+C21*H31+C21*J23+C20*H30+C20*J22+C19*J21+C18*J20+C17*J19+C16*J18+C15*J17+C14*J16+C13*J15+C12*J14+C11*J13+C10*I36+C10*J12</t>
  </si>
  <si>
    <t xml:space="preserve">   =C37*D37+C36*D36+C35*D35+C35*E37+C35*J37+C34*F37+C34*J36+C33*F36+C33*J35+C32*F35+C32*J34+C31*J33+C30*J32+C29*J31+C28*J30+C27*H37+C27*J29+C26*H36+C26*J28+C25*H35+C25*J27+C24*H34+C24*J26+C23*H33+C23*J25+C22*H32+C22*J24+C21*H31+C21*J23+C20*J22+C19*J21+C18*J20+C17*J19+C16*J18+C15*J17+C14*J16+C13*J15+C12*J14+C11*I37+C11*J13</t>
  </si>
  <si>
    <t xml:space="preserve">   =C38*D38+C37*D37+C36*D36+C36*E38+C36*J38+C35*F38+C35*J37+C34*F37+C34*J36+C33*F36+C33*J35+C32*J34+C31*J33+C30*J32+C29*J31+C28*H38+C28*J30+C27*H37+C27*J29+C26*H36+C26*J28+C25*H35+C25*J27+C24*H34+C24*J26+C23*H33+C23*J25+C22*H32+C22*J24+C21*J23+C20*J22+C19*J21+C18*J20+C17*J19+C16*J18+C15*J17+C14*J16+C13*J15+C12*I38+C12*J14</t>
  </si>
  <si>
    <t xml:space="preserve">   =C39*D39+C38*D38+C37*D37+C37*E39+C37*J39+C36*F39+C36*J38+C35*F38+C35*J37+C34*F37+C34*J36+C33*J35+C32*J34+C31*J33+C30*J32+C29*H39+C29*J31+C28*H38+C28*J30+C27*H37+C27*J29+C26*H36+C26*J28+C25*H35+C25*J27+C24*H34+C24*J26+C23*H33+C23*J25+C22*J24+C21*J23+C20*J22+C19*J21+C18*J20+C17*J19+C16*J18+C15*J17+C14*J16+C13*I39+C13*J15</t>
  </si>
  <si>
    <t xml:space="preserve">   =C40*D40+C39*D39+C38*D38+C38*E40+C38*J40+C37*F40+C37*J39+C36*F39+C36*J38+C35*F38+C35*J37+C34*J36+C33*J35+C32*J34+C31*J33+C30*H40+C30*J32+C29*H39+C29*J31+C28*H38+C28*J30+C27*H37+C27*J29+C26*H36+C26*J28+C25*H35+C25*J27+C24*H34+C24*J26+C23*J25+C22*J24+C21*J23+C20*J22+C19*J21+C18*J20+C17*J19+C16*J18+C15*J17+C14*I40+C14*J16</t>
  </si>
  <si>
    <t xml:space="preserve">   =C41*D41+C40*D40+C39*D39+C39*E41+C39*J41+C38*F41+C38*J40+C37*F40+C37*J39+C36*F39+C36*J38+C35*J37+C34*J36+C33*J35+C32*J34+C31*H41+C31*J33+C30*H40+C30*J32+C29*H39+C29*J31+C28*H38+C28*J30+C27*H37+C27*J29+C26*H36+C26*J28+C25*H35+C25*J27+C24*J26+C23*J25+C22*J24+C21*J23+C20*J22+C19*J21+C18*J20+C17*J19+C16*J18+C15*I41+C15*J17</t>
  </si>
  <si>
    <t xml:space="preserve">   =C42*D42+C41*D41+C40*D40+C40*E42+C40*J42+C39*F42+C39*J41+C38*F41+C38*J40+C37*F40+C37*J39+C36*J38+C35*J37+C34*J36+C33*J35+C32*H42+C32*J34+C31*H41+C31*J33+C30*H40+C30*J32+C29*H39+C29*J31+C28*H38+C28*J30+C27*H37+C27*J29+C26*H36+C26*J28+C25*J27+C24*J26+C23*J25+C22*J24+C21*J23+C20*J22+C19*J21+C18*J20+C17*J19+C16*I42+C16*J18</t>
  </si>
  <si>
    <t xml:space="preserve">   =C43*D43+C42*D42+C41*D41+C41*E43+C41*J43+C40*F43+C40*J42+C39*F42+C39*J41+C38*F41+C38*J40+C37*J39+C36*J38+C35*J37+C34*J36+C33*H43+C33*J35+C32*H42+C32*J34+C31*H41+C31*J33+C30*H40+C30*J32+C29*H39+C29*J31+C28*H38+C28*J30+C27*H37+C27*J29+C26*J28+C25*J27+C24*J26+C23*J25+C22*J24+C21*J23+C20*J22+C19*J21+C18*J20+C17*I43+C17*J19</t>
  </si>
  <si>
    <t xml:space="preserve">   =C44*D44+C43*D43+C42*D42+C42*E44+C42*J44+C41*F44+C41*J43+C40*F43+C40*J42+C39*F42+C39*J41+C38*J40+C37*J39+C36*J38+C35*J37+C34*H44+C34*J36+C33*H43+C33*J35+C32*H42+C32*J34+C31*H41+C31*J33+C30*H40+C30*J32+C29*H39+C29*J31+C28*H38+C28*J30+C27*J29+C26*J28+C25*J27+C24*J26+C23*J25+C22*J24+C21*J23+C20*J22+C19*J21+C18*I44+C18*J20</t>
  </si>
  <si>
    <t xml:space="preserve">   =C45*D45+C44*D44+C43*D43+C43*E45+C43*J45+C42*F45+C42*J44+C41*F44+C41*J43+C40*F43+C40*J42+C39*J41+C38*J40+C37*J39+C36*J38+C35*H45+C35*J37+C34*H44+C34*J36+C33*H43+C33*J35+C32*H42+C32*J34+C31*H41+C31*J33+C30*H40+C30*J32+C29*H39+C29*J31+C28*J30+C27*J29+C26*J28+C25*J27+C24*J26+C23*J25+C22*J24+C21*J23+C20*J22+C19*I45+C19*J21</t>
  </si>
  <si>
    <t xml:space="preserve">   =C46*D46+C45*D45+C44*D44+C44*E46+C44*J46+C43*F46+C43*J45+C42*F45+C42*J44+C41*F44+C41*J43+C40*J42+C39*J41+C38*J40+C37*J39+C36*H46+C36*J38+C35*H45+C35*J37+C34*H44+C34*J36+C33*H43+C33*J35+C32*H42+C32*J34+C31*H41+C31*J33+C30*H40+C30*J32+C29*J31+C28*J30+C27*J29+C26*J28+C25*J27+C24*J26+C23*J25+C22*J24+C21*J23+C20*I46+C20*J22</t>
  </si>
  <si>
    <t xml:space="preserve">   =C47*D47+C46*D46+C45*D45+C45*E47+C45*J47+C44*F47+C44*J46+C43*F46+C43*J45+C42*F45+C42*J44+C41*J43+C40*J42+C39*J41+C38*J40+C37*H47+C37*J39+C36*H46+C36*J38+C35*H45+C35*J37+C34*H44+C34*J36+C33*H43+C33*J35+C32*H42+C32*J34+C31*H41+C31*J33+C30*J32+C29*J31+C28*J30+C27*J29+C26*J28+C25*J27+C24*J26+C23*J25+C22*J24+C21*I47+C21*J23</t>
  </si>
  <si>
    <t xml:space="preserve">   =C48*D48+C47*D47+C46*D46+C46*E48+C46*J48+C45*F48+C45*J47+C44*F47+C44*J46+C43*F46+C43*J45+C42*J44+C41*J43+C40*J42+C39*J41+C38*H48+C38*J40+C37*H47+C37*J39+C36*H46+C36*J38+C35*H45+C35*J37+C34*H44+C34*J36+C33*H43+C33*J35+C32*H42+C32*J34+C31*J33+C30*J32+C29*J31+C28*J30+C27*J29+C26*J28+C25*J27+C24*J26+C23*J25+C22*I48+C22*J24</t>
  </si>
  <si>
    <t xml:space="preserve">   =C49*D49+C48*D48+C47*D47+C47*E49+C47*J49+C46*F49+C46*J48+C45*F48+C45*J47+C44*F47+C44*J46+C43*J45+C42*J44+C41*J43+C40*J42+C39*H49+C39*J41+C38*H48+C38*J40+C37*H47+C37*J39+C36*H46+C36*J38+C35*H45+C35*J37+C34*H44+C34*J36+C33*H43+C33*J35+C32*J34+C31*J33+C30*J32+C29*J31+C28*J30+C27*J29+C26*J28+C25*J27+C24*J26+C23*I49+C23*J25</t>
  </si>
  <si>
    <t xml:space="preserve">   =C50*D50+C49*D49+C48*D48+C48*E50+C48*J50+C47*F50+C47*J49+C46*F49+C46*J48+C45*F48+C45*J47+C44*J46+C43*J45+C42*J44+C41*J43+C40*H50+C40*J42+C39*H49+C39*J41+C38*H48+C38*J40+C37*H47+C37*J39+C36*H46+C36*J38+C35*H45+C35*J37+C34*H44+C34*J36+C33*J35+C32*J34+C31*J33+C30*J32+C29*J31+C28*J30+C27*J29+C26*J28+C25*J27+C24*I50+C24*J26</t>
  </si>
  <si>
    <t xml:space="preserve">   =C51*D51+C50*D50+C49*D49+C49*E51+C49*J51+C48*F51+C48*J50+C47*F50+C47*J49+C46*F49+C46*J48+C45*J47+C44*J46+C43*J45+C42*J44+C41*H51+C41*J43+C40*H50+C40*J42+C39*H49+C39*J41+C38*H48+C38*J40+C37*H47+C37*J39+C36*H46+C36*J38+C35*H45+C35*J37+C34*J36+C33*J35+C32*J34+C31*J33+C30*J32+C29*J31+C28*J30+C27*J29+C26*J28+C25*I51+C25*J27</t>
  </si>
  <si>
    <t xml:space="preserve">   =C52*D52+C51*D51+C50*D50+C50*E52+C50*J52+C49*F52+C49*J51+C48*F51+C48*J50+C47*F50+C47*J49+C46*J48+C45*J47+C44*J46+C43*J45+C42*H52+C42*J44+C41*H51+C41*J43+C40*H50+C40*J42+C39*H49+C39*J41+C38*H48+C38*J40+C37*H47+C37*J39+C36*H46+C36*J38+C35*J37+C34*J36+C33*J35+C32*J34+C31*J33+C30*J32+C29*J31+C28*J30+C27*J29+C26*I52+C26*J28</t>
  </si>
  <si>
    <t xml:space="preserve">   =C53*D53+C52*D52+C51*D51+C51*E53+C51*J53+C50*F53+C50*J52+C49*F52+C49*J51+C48*F51+C48*J50+C47*J49+C46*J48+C45*J47+C44*J46+C43*H53+C43*J45+C42*H52+C42*J44+C41*H51+C41*J43+C40*H50+C40*J42+C39*H49+C39*J41+C38*H48+C38*J40+C37*H47+C37*J39+C36*J38+C35*J37+C34*J36+C33*J35+C32*J34+C31*J33+C30*J32+C29*J31+C28*J30+C27*I53+C27*J29</t>
  </si>
  <si>
    <t>Type de tache 2</t>
  </si>
  <si>
    <t xml:space="preserve">   =C8*D8+C7*D7+C6*D6</t>
  </si>
  <si>
    <t xml:space="preserve">   =C9*D9+C8*D8+C7*D7+C6*D6+C6*E9+C6*J9</t>
  </si>
  <si>
    <t xml:space="preserve">   =C10*D10+C9*D9+C8*D8+C7*D7+C7*E10+C7*J10+C6*F10+C6*J9</t>
  </si>
  <si>
    <t xml:space="preserve">   =C11*D11+C10*D10+C9*D9+C8*D8+C8*E11+C8*J11+C7*F11+C7*J10+C6*F10+C6*J9</t>
  </si>
  <si>
    <t xml:space="preserve">   =C12*D12+C11*D11+C10*D10+C9*D9+C9*E12+C9*J12+C8*F12+C8*J11+C7*F11+C7*J10+C6*F10+C6*J9</t>
  </si>
  <si>
    <t xml:space="preserve">   =C13*D13+C12*D12+C11*D11+C10*D10+C10*E13+C10*J13+C9*F13+C9*J12+C8*F12+C8*J11+C7*F11+C7*J10+C6*F10+C6*J9</t>
  </si>
  <si>
    <t xml:space="preserve">   =C14*D14+C13*D13+C12*D12+C11*D11+C11*E14+C11*J14+C10*F14+C10*J13+C9*F13+C9*J12+C8*F12+C8*J11+C7*F11+C7*J10+C6*F10+C6*J9</t>
  </si>
  <si>
    <t xml:space="preserve">   =C15*D15+C14*D14+C13*D13+C12*D12+C12*E15+C12*J15+C11*F15+C11*J14+C10*F14+C10*J13+C9*F13+C9*J12+C8*F12+C8*J11+C7*F11+C7*J10+C6*F10+C6*J9</t>
  </si>
  <si>
    <t xml:space="preserve">   =C16*D16+C15*D15+C14*D14+C13*D13+C13*E16+C13*J16+C12*F16+C12*J15+C11*F15+C11*J14+C10*F14+C10*J13+C9*F13+C9*J12+C8*F12+C8*J11+C7*F11+C7*J10+C6*F10+C6*J9</t>
  </si>
  <si>
    <t xml:space="preserve">   =C17*D17+C16*D16+C15*D15+C14*D14+C14*E17+C14*J17+C13*F17+C13*J16+C12*F16+C12*J15+C11*F15+C11*J14+C10*F14+C10*J13+C9*F13+C9*J12+C8*F12+C8*J11+C7*F11+C7*J10+C6*F10+C6*J9</t>
  </si>
  <si>
    <t xml:space="preserve">   =C18*D18+C17*D17+C16*D16+C15*D15+C15*E18+C15*J18+C14*F18+C14*J17+C13*F17+C13*J16+C12*F16+C12*J15+C11*F15+C11*J14+C10*F14+C10*J13+C9*F13+C9*J12+C8*F12+C8*J11+C7*F11+C7*J10+C6*F10+C6*J9</t>
  </si>
  <si>
    <t xml:space="preserve">   =C19*D19+C18*D18+C17*D17+C16*D16+C16*E19+C16*J19+C15*F19+C15*J18+C14*F18+C14*J17+C13*F17+C13*J16+C12*F16+C12*J15+C11*F15+C11*J14+C10*F14+C10*J13+C9*F13+C9*J12+C8*F12+C8*J11+C7*F11+C7*J10+C6*F10+C6*J9</t>
  </si>
  <si>
    <t xml:space="preserve">   =C20*D20+C19*D19+C18*D18+C17*D17+C17*E20+C17*J20+C16*F20+C16*J19+C15*F19+C15*J18+C14*F18+C14*J17+C13*F17+C13*J16+C12*F16+C12*J15+C11*F15+C11*J14+C10*F14+C10*J13+C9*F13+C9*J12+C8*F12+C8*J11+C7*F11+C7*J10+C6*F10+C6*J9</t>
  </si>
  <si>
    <t xml:space="preserve">   =C21*D21+C20*D20+C19*D19+C18*D18+C18*E21+C18*J21+C17*F21+C17*J20+C16*F20+C16*J19+C15*F19+C15*J18+C14*F18+C14*J17+C13*F17+C13*J16+C12*F16+C12*J15+C11*F15+C11*J14+C10*F14+C10*J13+C9*F13+C9*J12+C8*F12+C8*J11+C7*F11+C7*J10+C6*J9</t>
  </si>
  <si>
    <t xml:space="preserve">   =C22*D22+C21*D21+C20*D20+C19*D19+C19*E22+C19*J22+C18*F22+C18*J21+C17*F21+C17*J20+C16*F20+C16*J19+C15*F19+C15*J18+C14*F18+C14*J17+C13*F17+C13*J16+C12*F16+C12*J15+C11*F15+C11*J14+C10*F14+C10*J13+C9*F13+C9*J12+C8*F12+C8*J11+C7*J10+C6*J9</t>
  </si>
  <si>
    <t xml:space="preserve">   =C23*D23+C22*D22+C21*D21+C20*D20+C20*E23+C20*J23+C19*F23+C19*J22+C18*F22+C18*J21+C17*F21+C17*J20+C16*F20+C16*J19+C15*F19+C15*J18+C14*F18+C14*J17+C13*F17+C13*J16+C12*F16+C12*J15+C11*F15+C11*J14+C10*F14+C10*J13+C9*F13+C9*J12+C8*J11+C7*J10+C6*J9</t>
  </si>
  <si>
    <t xml:space="preserve">   =C24*D24+C23*D23+C22*D22+C21*D21+C21*E24+C21*J24+C20*F24+C20*J23+C19*F23+C19*J22+C18*F22+C18*J21+C17*F21+C17*J20+C16*F20+C16*J19+C15*F19+C15*J18+C14*F18+C14*J17+C13*F17+C13*J16+C12*F16+C12*J15+C11*F15+C11*J14+C10*F14+C10*J13+C9*J12+C8*J11+C7*J10+C6*J9</t>
  </si>
  <si>
    <t xml:space="preserve">   =C25*D25+C24*D24+C23*D23+C22*D22+C22*E25+C22*J25+C21*F25+C21*J24+C20*F24+C20*J23+C19*F23+C19*J22+C18*F22+C18*J21+C17*F21+C17*J20+C16*F20+C16*J19+C15*F19+C15*J18+C14*F18+C14*J17+C13*F17+C13*J16+C12*F16+C12*J15+C11*F15+C11*J14+C10*J13+C9*J12+C8*J11+C7*J10+C6*H25+C6*J9</t>
  </si>
  <si>
    <t xml:space="preserve">   =C26*D26+C25*D25+C24*D24+C23*D23+C23*E26+C23*J26+C22*F26+C22*J25+C21*F25+C21*J24+C20*F24+C20*J23+C19*F23+C19*J22+C18*F22+C18*J21+C17*F21+C17*J20+C16*F20+C16*J19+C15*F19+C15*J18+C14*F18+C14*J17+C13*F17+C13*J16+C12*F16+C12*J15+C11*J14+C10*J13+C9*J12+C8*J11+C7*H26+C7*J10+C6*H25+C6*J9</t>
  </si>
  <si>
    <t xml:space="preserve">   =C27*D27+C26*D26+C25*D25+C24*D24+C24*E27+C24*J27+C23*F27+C23*J26+C22*F26+C22*J25+C21*F25+C21*J24+C20*F24+C20*J23+C19*F23+C19*J22+C18*F22+C18*J21+C17*F21+C17*J20+C16*F20+C16*J19+C15*F19+C15*J18+C14*F18+C14*J17+C13*F17+C13*J16+C12*J15+C11*J14+C10*J13+C9*J12+C8*H27+C8*J11+C7*H26+C7*J10+C6*H25+C6*J9</t>
  </si>
  <si>
    <t xml:space="preserve">   =C28*D28+C27*D27+C26*D26+C25*D25+C25*E28+C25*J28+C24*F28+C24*J27+C23*F27+C23*J26+C22*F26+C22*J25+C21*F25+C21*J24+C20*F24+C20*J23+C19*F23+C19*J22+C18*F22+C18*J21+C17*F21+C17*J20+C16*F20+C16*J19+C15*F19+C15*J18+C14*F18+C14*J17+C13*J16+C12*J15+C11*J14+C10*J13+C9*H28+C9*J12+C8*H27+C8*J11+C7*H26+C7*J10+C6*H25+C6*J9</t>
  </si>
  <si>
    <t xml:space="preserve">   =C29*D29+C28*D28+C27*D27+C26*D26+C26*E29+C26*J29+C25*F29+C25*J28+C24*F28+C24*J27+C23*F27+C23*J26+C22*F26+C22*J25+C21*F25+C21*J24+C20*F24+C20*J23+C19*F23+C19*J22+C18*F22+C18*J21+C17*F21+C17*J20+C16*F20+C16*J19+C15*F19+C15*J18+C14*J17+C13*J16+C12*J15+C11*J14+C10*H29+C10*J13+C9*H28+C9*J12+C8*H27+C8*J11+C7*H26+C7*J10+C6*H25+C6*J9</t>
  </si>
  <si>
    <t xml:space="preserve">   =C30*D30+C29*D29+C28*D28+C27*D27+C27*E30+C27*J30+C26*F30+C26*J29+C25*F29+C25*J28+C24*F28+C24*J27+C23*F27+C23*J26+C22*F26+C22*J25+C21*F25+C21*J24+C20*F24+C20*J23+C19*F23+C19*J22+C18*F22+C18*J21+C17*F21+C17*J20+C16*F20+C16*J19+C15*J18+C14*J17+C13*J16+C12*J15+C11*H30+C11*J14+C10*H29+C10*J13+C9*H28+C9*J12+C8*H27+C8*J11+C7*H26+C7*J10+C6*H25+C6*J9</t>
  </si>
  <si>
    <t xml:space="preserve">   =C31*D31+C30*D30+C29*D29+C28*D28+C28*E31+C28*J31+C27*F31+C27*J30+C26*F30+C26*J29+C25*F29+C25*J28+C24*F28+C24*J27+C23*F27+C23*J26+C22*F26+C22*J25+C21*F25+C21*J24+C20*F24+C20*J23+C19*F23+C19*J22+C18*F22+C18*J21+C17*F21+C17*J20+C16*J19+C15*J18+C14*J17+C13*J16+C12*H31+C12*J15+C11*H30+C11*J14+C10*H29+C10*J13+C9*H28+C9*J12+C8*H27+C8*J11+C7*H26+C7*J10+C6*H25+C6*J9</t>
  </si>
  <si>
    <t xml:space="preserve">   =C32*D32+C31*D31+C30*D30+C29*D29+C29*E32+C29*J32+C28*F32+C28*J31+C27*F31+C27*J30+C26*F30+C26*J29+C25*F29+C25*J28+C24*F28+C24*J27+C23*F27+C23*J26+C22*F26+C22*J25+C21*F25+C21*J24+C20*F24+C20*J23+C19*F23+C19*J22+C18*F22+C18*J21+C17*J20+C16*J19+C15*J18+C14*J17+C13*H32+C13*J16+C12*H31+C12*J15+C11*H30+C11*J14+C10*H29+C10*J13+C9*H28+C9*J12+C8*H27+C8*J11+C7*H26+C7*J10+C6*H25+C6*J9</t>
  </si>
  <si>
    <t xml:space="preserve">   =C33*D33+C32*D32+C31*D31+C30*D30+C30*E33+C30*J33+C29*F33+C29*J32+C28*F32+C28*J31+C27*F31+C27*J30+C26*F30+C26*J29+C25*F29+C25*J28+C24*F28+C24*J27+C23*F27+C23*J26+C22*F26+C22*J25+C21*F25+C21*J24+C20*F24+C20*J23+C19*F23+C19*J22+C18*J21+C17*J20+C16*J19+C15*J18+C14*H33+C14*J17+C13*H32+C13*J16+C12*H31+C12*J15+C11*H30+C11*J14+C10*H29+C10*J13+C9*H28+C9*J12+C8*H27+C8*J11+C7*H26+C7*J10+C6*H25+C6*J9</t>
  </si>
  <si>
    <t xml:space="preserve">   =C34*D34+C33*D33+C32*D32+C31*D31+C31*E34+C31*J34+C30*F34+C30*J33+C29*F33+C29*J32+C28*F32+C28*J31+C27*F31+C27*J30+C26*F30+C26*J29+C25*F29+C25*J28+C24*F28+C24*J27+C23*F27+C23*J26+C22*F26+C22*J25+C21*F25+C21*J24+C20*F24+C20*J23+C19*J22+C18*J21+C17*J20+C16*J19+C15*H34+C15*J18+C14*H33+C14*J17+C13*H32+C13*J16+C12*H31+C12*J15+C11*H30+C11*J14+C10*H29+C10*J13+C9*H28+C9*J12+C8*H27+C8*J11+C7*H26+C7*J10+C6*H25+C6*J9</t>
  </si>
  <si>
    <t xml:space="preserve">   =C35*D35+C34*D34+C33*D33+C32*D32+C32*E35+C32*J35+C31*F35+C31*J34+C30*F34+C30*J33+C29*F33+C29*J32+C28*F32+C28*J31+C27*F31+C27*J30+C26*F30+C26*J29+C25*F29+C25*J28+C24*F28+C24*J27+C23*F27+C23*J26+C22*F26+C22*J25+C21*F25+C21*J24+C20*J23+C19*J22+C18*J21+C17*J20+C16*H35+C16*J19+C15*H34+C15*J18+C14*H33+C14*J17+C13*H32+C13*J16+C12*H31+C12*J15+C11*H30+C11*J14+C10*H29+C10*J13+C9*H28+C9*J12+C8*H27+C8*J11+C7*H26+C7*J10+C6*H25+C6*J9</t>
  </si>
  <si>
    <t xml:space="preserve">   =C36*D36+C35*D35+C34*D34+C33*D33+C33*E36+C33*J36+C32*F36+C32*J35+C31*F35+C31*J34+C30*F34+C30*J33+C29*F33+C29*J32+C28*F32+C28*J31+C27*F31+C27*J30+C26*F30+C26*J29+C25*F29+C25*J28+C24*F28+C24*J27+C23*F27+C23*J26+C22*F26+C22*J25+C21*J24+C20*J23+C19*J22+C18*J21+C17*H36+C17*J20+C16*H35+C16*J19+C15*H34+C15*J18+C14*H33+C14*J17+C13*H32+C13*J16+C12*H31+C12*J15+C11*H30+C11*J14+C10*H29+C10*J13+C9*H28+C9*J12+C8*H27+C8*J11+C7*H26+C7*J10+C6*H25+C6*J9</t>
  </si>
  <si>
    <t xml:space="preserve">   =C37*D37+C36*D36+C35*D35+C34*D34+C34*E37+C34*J37+C33*F37+C33*J36+C32*F36+C32*J35+C31*F35+C31*J34+C30*F34+C30*J33+C29*F33+C29*J32+C28*F32+C28*J31+C27*F31+C27*J30+C26*F30+C26*J29+C25*F29+C25*J28+C24*F28+C24*J27+C23*F27+C23*J26+C22*J25+C21*J24+C20*J23+C19*J22+C18*H37+C18*J21+C17*H36+C17*J20+C16*H35+C16*J19+C15*H34+C15*J18+C14*H33+C14*J17+C13*H32+C13*J16+C12*H31+C12*J15+C11*H30+C11*J14+C10*H29+C10*J13+C9*H28+C9*J12+C8*H27+C8*J11+C7*H26+C7*J10+C6*H25+C6*J9</t>
  </si>
  <si>
    <t xml:space="preserve">   =C38*D38+C37*D37+C36*D36+C35*D35+C35*E38+C35*J38+C34*F38+C34*J37+C33*F37+C33*J36+C32*F36+C32*J35+C31*F35+C31*J34+C30*F34+C30*J33+C29*F33+C29*J32+C28*F32+C28*J31+C27*F31+C27*J30+C26*F30+C26*J29+C25*F29+C25*J28+C24*F28+C24*J27+C23*J26+C22*J25+C21*J24+C20*J23+C19*H38+C19*J22+C18*H37+C18*J21+C17*H36+C17*J20+C16*H35+C16*J19+C15*H34+C15*J18+C14*H33+C14*J17+C13*H32+C13*J16+C12*H31+C12*J15+C11*H30+C11*J14+C10*H29+C10*J13+C9*H28+C9*J12+C8*H27+C8*J11+C7*H26+C7*J10+C6*H25+C6*J9</t>
  </si>
  <si>
    <t xml:space="preserve">   =C39*D39+C38*D38+C37*D37+C36*D36+C36*E39+C36*J39+C35*F39+C35*J38+C34*F38+C34*J37+C33*F37+C33*J36+C32*F36+C32*J35+C31*F35+C31*J34+C30*F34+C30*J33+C29*F33+C29*J32+C28*F32+C28*J31+C27*F31+C27*J30+C26*F30+C26*J29+C25*F29+C25*J28+C24*J27+C23*J26+C22*J25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</si>
  <si>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40*D40+C39*D39+C38*D38+C37*D37+C37*E40+C37*J40+C36*F40+C36*J39+C35*F39+C35*J38+C34*F38+C34*J37+C33*F37+C33*J36+C32*F36+C32*J35+C31*F35+C31*J34+C30*F34+C30*J33+C29*F33+C29*J32+C28*F32+C28*J31+C27*F31+C27*J30+C26*F30+C26*J29+C25*J28+C24*J27+C23*J26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</si>
  <si>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41*D41+C40*D40+C39*D39+C38*D38+C38*E41+C38*J41+C37*F41+C37*J40+C36*F40+C36*J39+C35*F39+C35*J38+C34*F38+C34*J37+C33*F37+C33*J36+C32*F36+C32*J35+C31*F35+C31*J34+C30*F34+C30*J33+C29*F33+C29*J32+C28*F32+C28*J31+C27*F31+C27*J30+C26*J29+C25*J28+C24*J27+C23*J26+C22*H41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</si>
  <si>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42*D42+C41*D41+C40*D40+C39*D39+C39*E42+C39*J42+C38*F42+C38*J41+C37*F41+C37*J40+C36*F40+C36*J39+C35*F39+C35*J38+C34*F38+C34*J37+C33*F37+C33*J36+C32*F36+C32*J35+C31*F35+C31*J34+C30*F34+C30*J33+C29*F33+C29*J32+C28*F32+C28*J31+C27*J30+C26*J29+C25*J28+C24*J27+C23*H42+C23*J26+C22*H41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</si>
  <si>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43*D43+C42*D42+C41*D41+C40*D40+C40*E43+C40*J43+C39*F43+C39*J42+C38*F42+C38*J41+C37*F41+C37*J40+C36*F40+C36*J39+C35*F39+C35*J38+C34*F38+C34*J37+C33*F37+C33*J36+C32*F36+C32*J35+C31*F35+C31*J34+C30*F34+C30*J33+C29*F33+C29*J32+C28*J31+C27*J30+C26*J29+C25*J28+C24*H43+C24*J27+C23*H42+C23*J26+C22*H41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</si>
  <si>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44*D44+C43*D43+C42*D42+C41*D41+C41*E44+C41*J44+C40*F44+C40*J43+C39*F43+C39*J42+C38*F42+C38*J41+C37*F41+C37*J40+C36*F40+C36*J39+C35*F39+C35*J38+C34*F38+C34*J37+C33*F37+C33*J36+C32*F36+C32*J35+C31*F35+C31*J34+C30*F34+C30*J33+C29*J32+C28*J31+C27*J30+C26*J29+C25*H44+C25*J28+C24*H43+C24*J27+C23*H42+C23*J26+C22*H41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</si>
  <si>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45*D45+C44*D44+C43*D43+C42*D42+C42*E45+C42*J45+C41*F45+C41*J44+C40*F44+C40*J43+C39*F43+C39*J42+C38*F42+C38*J41+C37*F41+C37*J40+C36*F40+C36*J39+C35*F39+C35*J38+C34*F38+C34*J37+C33*F37+C33*J36+C32*F36+C32*J35+C31*F35+C31*J34+C30*J33+C29*J32+C28*J31+C27*J30+C26*H45+C26*J29+C25*H44+C25*J28+C24*H43+C24*J27+C23*H42+C23*J26+C22*H41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</si>
  <si>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46*D46+C45*D45+C44*D44+C43*D43+C43*E46+C43*J46+C42*F46+C42*J45+C41*F45+C41*J44+C40*F44+C40*J43+C39*F43+C39*J42+C38*F42+C38*J41+C37*F41+C37*J40+C36*F40+C36*J39+C35*F39+C35*J38+C34*F38+C34*J37+C33*F37+C33*J36+C32*F36+C32*J35+C31*J34+C30*J33+C29*J32+C28*J31+C27*H46+C27*J30+C26*H45+C26*J29+C25*H44+C25*J28+C24*H43+C24*J27+C23*H42+C23*J26+C22*H41+C22*J25+C21*H40+C21*J24+C20*H39+C20*J23+C19*H38+C19*J22+C18*H37+C18*J21+C17*H36+C17*J20+C16*H35+C16*J19+C15*H34+C15*J18+C14*H33+C14*J17+C13*H32+C13*J16+C12*H31+C12*J15+C11*H30+C11*J14+C10*H29+C10*J13+C9*H28+C9*J12+C8*H27+C8*J11+C7*H26+C7*J10+C6*H25+C6*J9</t>
  </si>
  <si>
    <t xml:space="preserve">   =C47*D47+C46*D46+C45*D45+C44*D44+C44*E47+C44*J47+C43*F47+C43*J46+C42*F46+C42*J45+C41*F45+C41*J44+C40*F44+C40*J43+C39*F43+C39*J42+C38*F42+C38*J41+C37*F41+C37*J40+C36*F40+C36*J39+C35*F39+C35*J38+C34*F38+C34*J37+C33*F37+C33*J36+C32*J35+C31*J34+C30*J33+C29*J32+C28*H47+C28*J31+C27*H46+C27*J30+C26*H45+C26*J29+C25*H44+C25*J28+C24*H43+C24*J27+C23*H42+C23*J26+C22*H41+C22*J25+C21*H40+C21*J24+C20*H39+C20*J23+C19*H38+C19*J22+C18*H37+C18*J21+C17*H36+C17*J20+C16*H35+C16*J19+C15*H34+C15*J18+C14*H33+C14*J17+C13*H32+C13*J16+C12*H31+C12*J15+C11*H30+C11*J14+C10*H29+C10*J13+C9*H28+C9*J12+C8*H27+C8*J11+C7*H26+C7*J10+C6*J9</t>
  </si>
  <si>
    <t xml:space="preserve">   =C48*D48+C47*D47+C46*D46+C45*D45+C45*E48+C45*J48+C44*F48+C44*J47+C43*F47+C43*J46+C42*F46+C42*J45+C41*F45+C41*J44+C40*F44+C40*J43+C39*F43+C39*J42+C38*F42+C38*J41+C37*F41+C37*J40+C36*F40+C36*J39+C35*F39+C35*J38+C34*F38+C34*J37+C33*J36+C32*J35+C31*J34+C30*J33+C29*H48+C29*J32+C28*H47+C28*J31+C27*H46+C27*J30+C26*H45+C26*J29+C25*H44+C25*J28+C24*H43+C24*J27+C23*H42+C23*J26+C22*H41+C22*J25+C21*H40+C21*J24+C20*H39+C20*J23+C19*H38+C19*J22+C18*H37+C18*J21+C17*H36+C17*J20+C16*H35+C16*J19+C15*H34+C15*J18+C14*H33+C14*J17+C13*H32+C13*J16+C12*H31+C12*J15+C11*H30+C11*J14+C10*H29+C10*J13+C9*H28+C9*J12+C8*H27+C8*J11+C7*J10+C6*J9</t>
  </si>
  <si>
    <t xml:space="preserve">   =C49*D49+C48*D48+C47*D47+C46*D46+C46*E49+C46*J49+C45*F49+C45*J48+C44*F48+C44*J47+C43*F47+C43*J46+C42*F46+C42*J45+C41*F45+C41*J44+C40*F44+C40*J43+C39*F43+C39*J42+C38*F42+C38*J41+C37*F41+C37*J40+C36*F40+C36*J39+C35*F39+C35*J38+C34*J37+C33*J36+C32*J35+C31*J34+C30*H49+C30*J33+C29*H48+C29*J32+C28*H47+C28*J31+C27*H46+C27*J30+C26*H45+C26*J29+C25*H44+C25*J28+C24*H43+C24*J27+C23*H42+C23*J26+C22*H41+C22*J25+C21*H40+C21*J24+C20*H39+C20*J23+C19*H38+C19*J22+C18*H37+C18*J21+C17*H36+C17*J20+C16*H35+C16*J19+C15*H34+C15*J18+C14*H33+C14*J17+C13*H32+C13*J16+C12*H31+C12*J15+C11*H30+C11*J14+C10*H29+C10*J13+C9*H28+C9*J12+C8*J11+C7*J10+C6*J9</t>
  </si>
  <si>
    <t xml:space="preserve">   =C50*D50+C49*D49+C48*D48+C47*D47+C47*E50+C47*J50+C46*F50+C46*J49+C45*F49+C45*J48+C44*F48+C44*J47+C43*F47+C43*J46+C42*F46+C42*J45+C41*F45+C41*J44+C40*F44+C40*J43+C39*F43+C39*J42+C38*F42+C38*J41+C37*F41+C37*J40+C36*F40+C36*J39+C35*J38+C34*J37+C33*J36+C32*J35+C31*H50+C31*J34+C30*H49+C30*J33+C29*H48+C29*J32+C28*H47+C28*J31+C27*H46+C27*J30+C26*H45+C26*J29+C25*H44+C25*J28+C24*H43+C24*J27+C23*H42+C23*J26+C22*H41+C22*J25+C21*H40+C21*J24+C20*H39+C20*J23+C19*H38+C19*J22+C18*H37+C18*J21+C17*H36+C17*J20+C16*H35+C16*J19+C15*H34+C15*J18+C14*H33+C14*J17+C13*H32+C13*J16+C12*H31+C12*J15+C11*H30+C11*J14+C10*H29+C10*J13+C9*J12+C8*J11+C7*J10+C6*J9</t>
  </si>
  <si>
    <t xml:space="preserve">   =C51*D51+C50*D50+C49*D49+C48*D48+C48*E51+C48*J51+C47*F51+C47*J50+C46*F50+C46*J49+C45*F49+C45*J48+C44*F48+C44*J47+C43*F47+C43*J46+C42*F46+C42*J45+C41*F45+C41*J44+C40*F44+C40*J43+C39*F43+C39*J42+C38*F42+C38*J41+C37*F41+C37*J40+C36*J39+C35*J38+C34*J37+C33*J36+C32*H51+C32*J35+C31*H50+C31*J34+C30*H49+C30*J33+C29*H48+C29*J32+C28*H47+C28*J31+C27*H46+C27*J30+C26*H45+C26*J29+C25*H44+C25*J28+C24*H43+C24*J27+C23*H42+C23*J26+C22*H41+C22*J25+C21*H40+C21*J24+C20*H39+C20*J23+C19*H38+C19*J22+C18*H37+C18*J21+C17*H36+C17*J20+C16*H35+C16*J19+C15*H34+C15*J18+C14*H33+C14*J17+C13*H32+C13*J16+C12*H31+C12*J15+C11*H30+C11*J14+C10*J13+C9*J12+C8*J11+C7*J10+C6*J9</t>
  </si>
  <si>
    <t xml:space="preserve">   =C52*D52+C51*D51+C50*D50+C49*D49+C49*E52+C49*J52+C48*F52+C48*J51+C47*F51+C47*J50+C46*F50+C46*J49+C45*F49+C45*J48+C44*F48+C44*J47+C43*F47+C43*J46+C42*F46+C42*J45+C41*F45+C41*J44+C40*F44+C40*J43+C39*F43+C39*J42+C38*F42+C38*J41+C37*J40+C36*J39+C35*J38+C34*J37+C33*H52+C33*J36+C32*H51+C32*J35+C31*H50+C31*J34+C30*H49+C30*J33+C29*H48+C29*J32+C28*H47+C28*J31+C27*H46+C27*J30+C26*H45+C26*J29+C25*H44+C25*J28+C24*H43+C24*J27+C23*H42+C23*J26+C22*H41+C22*J25+C21*H40+C21*J24+C20*H39+C20*J23+C19*H38+C19*J22+C18*H37+C18*J21+C17*H36+C17*J20+C16*H35+C16*J19+C15*H34+C15*J18+C14*H33+C14*J17+C13*H32+C13*J16+C12*H31+C12*J15+C11*J14+C10*J13+C9*J12+C8*J11+C7*J10+C6*J9</t>
  </si>
  <si>
    <t xml:space="preserve">   =C53*D53+C52*D52+C51*D51+C50*D50+C50*E53+C50*J53+C49*F53+C49*J52+C48*F52+C48*J51+C47*F51+C47*J50+C46*F50+C46*J49+C45*F49+C45*J48+C44*F48+C44*J47+C43*F47+C43*J46+C42*F46+C42*J45+C41*F45+C41*J44+C40*F44+C40*J43+C39*F43+C39*J42+C38*J41+C37*J40+C36*J39+C35*J38+C34*H53+C34*J37+C33*H52+C33*J36+C32*H51+C32*J35+C31*H50+C31*J34+C30*H49+C30*J33+C29*H48+C29*J32+C28*H47+C28*J31+C27*H46+C27*J30+C26*H45+C26*J29+C25*H44+C25*J28+C24*H43+C24*J27+C23*H42+C23*J26+C22*H41+C22*J25+C21*H40+C21*J24+C20*H39+C20*J23+C19*H38+C19*J22+C18*H37+C18*J21+C17*H36+C17*J20+C16*H35+C16*J19+C15*H34+C15*J18+C14*H33+C14*J17+C13*H32+C13*J16+C12*J15+C11*J14+C10*J13+C9*J12+C8*J11+C7*J10+C6*J9</t>
  </si>
  <si>
    <t xml:space="preserve">   =C54*D54+C53*D53+C52*D52+C51*D51+C51*E54+C51*J54+C50*F54+C50*J53+C49*F53+C49*J52+C48*F52+C48*J51+C47*F51+C47*J50+C46*F50+C46*J49+C45*F49+C45*J48+C44*F48+C44*J47+C43*F47+C43*J46+C42*F46+C42*J45+C41*F45+C41*J44+C40*F44+C40*J43+C39*J42+C38*J41+C37*J40+C36*J39+C35*H54+C35*J38+C34*H53+C34*J37+C33*H52+C33*J36+C32*H51+C32*J35+C31*H50+C31*J34+C30*H49+C30*J33+C29*H48+C29*J32+C28*H47+C28*J31+C27*H46+C27*J30+C26*H45+C26*J29+C25*H44+C25*J28+C24*H43+C24*J27+C23*H42+C23*J26+C22*H41+C22*J25+C21*H40+C21*J24+C20*H39+C20*J23+C19*H38+C19*J22+C18*H37+C18*J21+C17*H36+C17*J20+C16*H35+C16*J19+C15*H34+C15*J18+C14*H33+C14*J17+C13*J16+C12*J15+C11*J14+C10*J13+C9*J12+C8*J11+C7*J10+C6*J9</t>
  </si>
  <si>
    <t xml:space="preserve">   =C55*D55+C54*D54+C53*D53+C52*D52+C52*E55+C52*J55+C51*F55+C51*J54+C50*F54+C50*J53+C49*F53+C49*J52+C48*F52+C48*J51+C47*F51+C47*J50+C46*F50+C46*J49+C45*F49+C45*J48+C44*F48+C44*J47+C43*F47+C43*J46+C42*F46+C42*J45+C41*F45+C41*J44+C40*J43+C39*J42+C38*J41+C37*J40+C36*H55+C36*J39+C35*H54+C35*J38+C34*H53+C34*J37+C33*H52+C33*J36+C32*H51+C32*J35+C31*H50+C31*J34+C30*H49+C30*J33+C29*H48+C29*J32+C28*H47+C28*J31+C27*H46+C27*J30+C26*H45+C26*J29+C25*H44+C25*J28+C24*H43+C24*J27+C23*H42+C23*J26+C22*H41+C22*J25+C21*H40+C21*J24+C20*H39+C20*J23+C19*H38+C19*J22+C18*H37+C18*J21+C17*H36+C17*J20+C16*H35+C16*J19+C15*H34+C15*J18+C14*J17+C13*J16+C12*J15+C11*J14+C10*J13+C9*J12+C8*J11+C7*J10+C6*J9</t>
  </si>
  <si>
    <t xml:space="preserve">   =C56*D56+C55*D55+C54*D54+C53*D53+C53*E56+C53*J56+C52*F56+C52*J55+C51*F55+C51*J54+C50*F54+C50*J53+C49*F53+C49*J52+C48*F52+C48*J51+C47*F51+C47*J50+C46*F50+C46*J49+C45*F49+C45*J48+C44*F48+C44*J47+C43*F47+C43*J46+C42*F46+C42*J45+C41*J44+C40*J43+C39*J42+C38*J41+C37*H56+C37*J40+C36*H55+C36*J39+C35*H54+C35*J38+C34*H53+C34*J37+C33*H52+C33*J36+C32*H51+C32*J35+C31*H50+C31*J34+C30*H49+C30*J33+C29*H48+C29*J32+C28*H47+C28*J31+C27*H46+C27*J30+C26*H45+C26*J29+C25*H44+C25*J28+C24*H43+C24*J27+C23*H42+C23*J26+C22*H41+C22*J25+C21*H40+C21*J24+C20*H39+C20*J23+C19*H38+C19*J22+C18*H37+C18*J21+C17*H36+C17*J20+C16*H35+C16*J19+C15*J18+C14*J17+C13*J16+C12*J15+C11*J14+C10*J13+C9*J12+C8*J11+C7*J10+C6*J9</t>
  </si>
  <si>
    <t xml:space="preserve">   =C57*D57+C56*D56+C55*D55+C54*D54+C54*E57+C54*J57+C53*F57+C53*J56+C52*F56+C52*J55+C51*F55+C51*J54+C50*F54+C50*J53+C49*F53+C49*J52+C48*F52+C48*J51+C47*F51+C47*J50+C46*F50+C46*J49+C45*F49+C45*J48+C44*F48+C44*J47+C43*F47+C43*J46+C42*J45+C41*J44+C40*J43+C39*J42+C38*H57+C38*J41+C37*H56+C37*J40+C36*H55+C36*J39+C35*H54+C35*J38+C34*H53+C34*J37+C33*H52+C33*J36+C32*H51+C32*J35+C31*H50+C31*J34+C30*H49+C30*J33+C29*H48+C29*J32+C28*H47+C28*J31+C27*H46+C27*J30+C26*H45+C26*J29+C25*H44+C25*J28+C24*H43+C24*J27+C23*H42+C23*J26+C22*H41+C22*J25+C21*H40+C21*J24+C20*H39+C20*J23+C19*H38+C19*J22+C18*H37+C18*J21+C17*H36+C17*J20+C16*J19+C15*J18+C14*J17+C13*J16+C12*J15+C11*J14+C10*J13+C9*J12+C8*J11+C7*J10+C6*J9</t>
  </si>
  <si>
    <t xml:space="preserve">   =C58*D58+C57*D57+C56*D56+C55*D55+C55*E58+C55*J58+C54*F58+C54*J57+C53*F57+C53*J56+C52*F56+C52*J55+C51*F55+C51*J54+C50*F54+C50*J53+C49*F53+C49*J52+C48*F52+C48*J51+C47*F51+C47*J50+C46*F50+C46*J49+C45*F49+C45*J48+C44*F48+C44*J47+C43*J46+C42*J45+C41*J44+C40*J43+C39*H58+C39*J42+C38*H57+C38*J41+C37*H56+C37*J40+C36*H55+C36*J39+C35*H54+C35*J38+C34*H53+C34*J37+C33*H52+C33*J36+C32*H51+C32*J35+C31*H50+C31*J34+C30*H49+C30*J33+C29*H48+C29*J32+C28*H47+C28*J31+C27*H46+C27*J30+C26*H45+C26*J29+C25*H44+C25*J28+C24*H43+C24*J27+C23*H42+C23*J26+C22*H41+C22*J25+C21*H40+C21*J24+C20*H39+C20*J23+C19*H38+C19*J22+C18*H37+C18*J21+C17*J20+C16*J19+C15*J18+C14*J17+C13*J16+C12*J15+C11*J14+C10*J13+C9*J12+C8*J11+C7*J10+C6*I58+C6*J9</t>
  </si>
  <si>
    <t xml:space="preserve">   =C59*D59+C58*D58+C57*D57+C56*D56+C56*E59+C56*J59+C55*F59+C55*J58+C54*F58+C54*J57+C53*F57+C53*J56+C52*F56+C52*J55+C51*F55+C51*J54+C50*F54+C50*J53+C49*F53+C49*J52+C48*F52+C48*J51+C47*F51+C47*J50+C46*F50+C46*J49+C45*F49+C45*J48+C44*J47+C43*J46+C42*J45+C41*J44+C40*H59+C40*J43+C39*H58+C39*J42+C38*H57+C38*J41+C37*H56+C37*J40+C36*H55+C36*J39+C35*H54+C35*J38+C34*H53+C34*J37+C33*H52+C33*J36+C32*H51+C32*J35+C31*H50+C31*J34+C30*H49+C30*J33+C29*H48+C29*J32+C28*H47+C28*J31+C27*H46+C27*J30+C26*H45+C26*J29+C25*H44+C25*J28+C24*H43+C24*J27+C23*H42+C23*J26+C22*H41+C22*J25+C21*H40+C21*J24+C20*H39+C20*J23+C19*H38+C19*J22+C18*J21+C17*J20+C16*J19+C15*J18+C14*J17+C13*J16+C12*J15+C11*J14+C10*J13+C9*J12+C8*J11+C7*I59+C7*J10</t>
  </si>
  <si>
    <t xml:space="preserve">   =C60*D60+C59*D59+C58*D58+C57*D57+C57*E60+C57*J60+C56*F60+C56*J59+C55*F59+C55*J58+C54*F58+C54*J57+C53*F57+C53*J56+C52*F56+C52*J55+C51*F55+C51*J54+C50*F54+C50*J53+C49*F53+C49*J52+C48*F52+C48*J51+C47*F51+C47*J50+C46*F50+C46*J49+C45*J48+C44*J47+C43*J46+C42*J45+C41*H60+C41*J44+C40*H59+C40*J43+C39*H58+C39*J42+C38*H57+C38*J41+C37*H56+C37*J40+C36*H55+C36*J39+C35*H54+C35*J38+C34*H53+C34*J37+C33*H52+C33*J36+C32*H51+C32*J35+C31*H50+C31*J34+C30*H49+C30*J33+C29*H48+C29*J32+C28*H47+C28*J31+C27*H46+C27*J30+C26*H45+C26*J29+C25*H44+C25*J28+C24*H43+C24*J27+C23*H42+C23*J26+C22*H41+C22*J25+C21*H40+C21*J24+C20*H39+C20*J23+C19*J22+C18*J21+C17*J20+C16*J19+C15*J18+C14*J17+C13*J16+C12*J15+C11*J14+C10*J13+C9*J12+C8*I60+C8*J11</t>
  </si>
  <si>
    <t xml:space="preserve">   =C61*D61+C60*D60+C59*D59+C58*D58+C58*E61+C58*J61+C57*F61+C57*J60+C56*F60+C56*J59+C55*F59+C55*J58+C54*F58+C54*J57+C53*F57+C53*J56+C52*F56+C52*J55+C51*F55+C51*J54+C50*F54+C50*J53+C49*F53+C49*J52+C48*F52+C48*J51+C47*F51+C47*J50+C46*J49+C45*J48+C44*J47+C43*J46+C42*H61+C42*J45+C41*H60+C41*J44+C40*H59+C40*J43+C39*H58+C39*J42+C38*H57+C38*J41+C37*H56+C37*J40+C36*H55+C36*J39+C35*H54+C35*J38+C34*H53+C34*J37+C33*H52+C33*J36+C32*H51+C32*J35+C31*H50+C31*J34+C30*H49+C30*J33+C29*H48+C29*J32+C28*H47+C28*J31+C27*H46+C27*J30+C26*H45+C26*J29+C25*H44+C25*J28+C24*H43+C24*J27+C23*H42+C23*J26+C22*H41+C22*J25+C21*H40+C21*J24+C20*J23+C19*J22+C18*J21+C17*J20+C16*J19+C15*J18+C14*J17+C13*J16+C12*J15+C11*J14+C10*J13+C9*I61+C9*J12</t>
  </si>
  <si>
    <t xml:space="preserve">   =C62*D62+C61*D61+C60*D60+C59*D59+C59*E62+C59*J62+C58*F62+C58*J61+C57*F61+C57*J60+C56*F60+C56*J59+C55*F59+C55*J58+C54*F58+C54*J57+C53*F57+C53*J56+C52*F56+C52*J55+C51*F55+C51*J54+C50*F54+C50*J53+C49*F53+C49*J52+C48*F52+C48*J51+C47*J50+C46*J49+C45*J48+C44*J47+C43*H62+C43*J46+C42*H61+C42*J45+C41*H60+C41*J44+C40*H59+C40*J43+C39*H58+C39*J42+C38*H57+C38*J41+C37*H56+C37*J40+C36*H55+C36*J39+C35*H54+C35*J38+C34*H53+C34*J37+C33*H52+C33*J36+C32*H51+C32*J35+C31*H50+C31*J34+C30*H49+C30*J33+C29*H48+C29*J32+C28*H47+C28*J31+C27*H46+C27*J30+C26*H45+C26*J29+C25*H44+C25*J28+C24*H43+C24*J27+C23*H42+C23*J26+C22*H41+C22*J25+C21*J24+C20*J23+C19*J22+C18*J21+C17*J20+C16*J19+C15*J18+C14*J17+C13*J16+C12*J15+C11*J14+C10*I62+C10*J13</t>
  </si>
  <si>
    <t xml:space="preserve">   =C63*D63+C62*D62+C61*D61+C60*D60+C60*E63+C60*J63+C59*F63+C59*J62+C58*F62+C58*J61+C57*F61+C57*J60+C56*F60+C56*J59+C55*F59+C55*J58+C54*F58+C54*J57+C53*F57+C53*J56+C52*F56+C52*J55+C51*F55+C51*J54+C50*F54+C50*J53+C49*F53+C49*J52+C48*J51+C47*J50+C46*J49+C45*J48+C44*H63+C44*J47+C43*H62+C43*J46+C42*H61+C42*J45+C41*H60+C41*J44+C40*H59+C40*J43+C39*H58+C39*J42+C38*H57+C38*J41+C37*H56+C37*J40+C36*H55+C36*J39+C35*H54+C35*J38+C34*H53+C34*J37+C33*H52+C33*J36+C32*H51+C32*J35+C31*H50+C31*J34+C30*H49+C30*J33+C29*H48+C29*J32+C28*H47+C28*J31+C27*H46+C27*J30+C26*H45+C26*J29+C25*H44+C25*J28+C24*H43+C24*J27+C23*H42+C23*J26+C22*J25+C21*J24+C20*J23+C19*J22+C18*J21+C17*J20+C16*J19+C15*J18+C14*J17+C13*J16+C12*J15+C11*I63+C11*J14</t>
  </si>
  <si>
    <t xml:space="preserve">   =C64*D64+C63*D63+C62*D62+C61*D61+C61*E64+C61*J64+C60*F64+C60*J63+C59*F63+C59*J62+C58*F62+C58*J61+C57*F61+C57*J60+C56*F60+C56*J59+C55*F59+C55*J58+C54*F58+C54*J57+C53*F57+C53*J56+C52*F56+C52*J55+C51*F55+C51*J54+C50*F54+C50*J53+C49*J52+C48*J51+C47*J50+C46*J49+C45*H64+C45*J48+C44*H63+C44*J47+C43*H62+C43*J46+C42*H61+C42*J45+C41*H60+C41*J44+C40*H59+C40*J43+C39*H58+C39*J42+C38*H57+C38*J41+C37*H56+C37*J40+C36*H55+C36*J39+C35*H54+C35*J38+C34*H53+C34*J37+C33*H52+C33*J36+C32*H51+C32*J35+C31*H50+C31*J34+C30*H49+C30*J33+C29*H48+C29*J32+C28*H47+C28*J31+C27*H46+C27*J30+C26*H45+C26*J29+C25*H44+C25*J28+C24*H43+C24*J27+C23*J26+C22*J25+C21*J24+C20*J23+C19*J22+C18*J21+C17*J20+C16*J19+C15*J18+C14*J17+C13*J16+C12*I64+C12*J15</t>
  </si>
  <si>
    <t xml:space="preserve">   =C65*D65+C64*D64+C63*D63+C62*D62+C62*E65+C62*J65+C61*F65+C61*J64+C60*F64+C60*J63+C59*F63+C59*J62+C58*F62+C58*J61+C57*F61+C57*J60+C56*F60+C56*J59+C55*F59+C55*J58+C54*F58+C54*J57+C53*F57+C53*J56+C52*F56+C52*J55+C51*F55+C51*J54+C50*J53+C49*J52+C48*J51+C47*J50+C46*H65+C46*J49+C45*H64+C45*J48+C44*H63+C44*J47+C43*H62+C43*J46+C42*H61+C42*J45+C41*H60+C41*J44+C40*H59+C40*J43+C39*H58+C39*J42+C38*H57+C38*J41+C37*H56+C37*J40+C36*H55+C36*J39+C35*H54+C35*J38+C34*H53+C34*J37+C33*H52+C33*J36+C32*H51+C32*J35+C31*H50+C31*J34+C30*H49+C30*J33+C29*H48+C29*J32+C28*H47+C28*J31+C27*H46+C27*J30+C26*H45+C26*J29+C25*H44+C25*J28+C24*J27+C23*J26+C22*J25+C21*J24+C20*J23+C19*J22+C18*J21+C17*J20+C16*J19+C15*J18+C14*J17+C13*I65+C13*J16</t>
  </si>
  <si>
    <t xml:space="preserve">   =C66*D66+C65*D65+C64*D64+C63*D63+C63*E66+C63*J66+C62*F66+C62*J65+C61*F65+C61*J64+C60*F64+C60*J63+C59*F63+C59*J62+C58*F62+C58*J61+C57*F61+C57*J60+C56*F60+C56*J59+C55*F59+C55*J58+C54*F58+C54*J57+C53*F57+C53*J56+C52*F56+C52*J55+C51*J54+C50*J53+C49*J52+C48*J51+C47*H66+C47*J50+C46*H65+C46*J49+C45*H64+C45*J48+C44*H63+C44*J47+C43*H62+C43*J46+C42*H61+C42*J45+C41*H60+C41*J44+C40*H59+C40*J43+C39*H58+C39*J42+C38*H57+C38*J41+C37*H56+C37*J40+C36*H55+C36*J39+C35*H54+C35*J38+C34*H53+C34*J37+C33*H52+C33*J36+C32*H51+C32*J35+C31*H50+C31*J34+C30*H49+C30*J33+C29*H48+C29*J32+C28*H47+C28*J31+C27*H46+C27*J30+C26*H45+C26*J29+C25*J28+C24*J27+C23*J26+C22*J25+C21*J24+C20*J23+C19*J22+C18*J21+C17*J20+C16*J19+C15*J18+C14*I66+C14*J17</t>
  </si>
  <si>
    <t xml:space="preserve">   =C67*D67+C66*D66+C65*D65+C64*D64+C64*E67+C64*J67+C63*F67+C63*J66+C62*F66+C62*J65+C61*F65+C61*J64+C60*F64+C60*J63+C59*F63+C59*J62+C58*F62+C58*J61+C57*F61+C57*J60+C56*F60+C56*J59+C55*F59+C55*J58+C54*F58+C54*J57+C53*F57+C53*J56+C52*J55+C51*J54+C50*J53+C49*J52+C48*H67+C48*J51+C47*H66+C47*J50+C46*H65+C46*J49+C45*H64+C45*J48+C44*H63+C44*J47+C43*H62+C43*J46+C42*H61+C42*J45+C41*H60+C41*J44+C40*H59+C40*J43+C39*H58+C39*J42+C38*H57+C38*J41+C37*H56+C37*J40+C36*H55+C36*J39+C35*H54+C35*J38+C34*H53+C34*J37+C33*H52+C33*J36+C32*H51+C32*J35+C31*H50+C31*J34+C30*H49+C30*J33+C29*H48+C29*J32+C28*H47+C28*J31+C27*H46+C27*J30+C26*J29+C25*J28+C24*J27+C23*J26+C22*J25+C21*J24+C20*J23+C19*J22+C18*J21+C17*J20+C16*J19+C15*I67+C15*J18</t>
  </si>
  <si>
    <t xml:space="preserve">   =C68*D68+C67*D67+C66*D66+C65*D65+C65*E68+C65*J68+C64*F68+C64*J67+C63*F67+C63*J66+C62*F66+C62*J65+C61*F65+C61*J64+C60*F64+C60*J63+C59*F63+C59*J62+C58*F62+C58*J61+C57*F61+C57*J60+C56*F60+C56*J59+C55*F59+C55*J58+C54*F58+C54*J57+C53*J56+C52*J55+C51*J54+C50*J53+C49*H68+C49*J52+C48*H67+C48*J51+C47*H66+C47*J50+C46*H65+C46*J49+C45*H64+C45*J48+C44*H63+C44*J47+C43*H62+C43*J46+C42*H61+C42*J45+C41*H60+C41*J44+C40*H59+C40*J43+C39*H58+C39*J42+C38*H57+C38*J41+C37*H56+C37*J40+C36*H55+C36*J39+C35*H54+C35*J38+C34*H53+C34*J37+C33*H52+C33*J36+C32*H51+C32*J35+C31*H50+C31*J34+C30*H49+C30*J33+C29*H48+C29*J32+C28*H47+C28*J31+C27*J30+C26*J29+C25*J28+C24*J27+C23*J26+C22*J25+C21*J24+C20*J23+C19*J22+C18*J21+C17*J20+C16*I68+C16*J19</t>
  </si>
  <si>
    <t xml:space="preserve">   =C69*D69+C68*D68+C67*D67+C66*D66+C66*E69+C66*J69+C65*F69+C65*J68+C64*F68+C64*J67+C63*F67+C63*J66+C62*F66+C62*J65+C61*F65+C61*J64+C60*F64+C60*J63+C59*F63+C59*J62+C58*F62+C58*J61+C57*F61+C57*J60+C56*F60+C56*J59+C55*F59+C55*J58+C54*J57+C53*J56+C52*J55+C51*J54+C50*H69+C50*J53+C49*H68+C49*J52+C48*H67+C48*J51+C47*H66+C47*J50+C46*H65+C46*J49+C45*H64+C45*J48+C44*H63+C44*J47+C43*H62+C43*J46+C42*H61+C42*J45+C41*H60+C41*J44+C40*H59+C40*J43+C39*H58+C39*J42+C38*H57+C38*J41+C37*H56+C37*J40+C36*H55+C36*J39+C35*H54+C35*J38+C34*H53+C34*J37+C33*H52+C33*J36+C32*H51+C32*J35+C31*H50+C31*J34+C30*H49+C30*J33+C29*H48+C29*J32+C28*J31+C27*J30+C26*J29+C25*J28+C24*J27+C23*J26+C22*J25+C21*J24+C20*J23+C19*J22+C18*J21+C17*I69+C17*J20</t>
  </si>
  <si>
    <t xml:space="preserve">   =C70*D70+C69*D69+C68*D68+C67*D67+C67*E70+C67*J70+C66*F70+C66*J69+C65*F69+C65*J68+C64*F68+C64*J67+C63*F67+C63*J66+C62*F66+C62*J65+C61*F65+C61*J64+C60*F64+C60*J63+C59*F63+C59*J62+C58*F62+C58*J61+C57*F61+C57*J60+C56*F60+C56*J59+C55*J58+C54*J57+C53*J56+C52*J55+C51*H70+C51*J54+C50*H69+C50*J53+C49*H68+C49*J52+C48*H67+C48*J51+C47*H66+C47*J50+C46*H65+C46*J49+C45*H64+C45*J48+C44*H63+C44*J47+C43*H62+C43*J46+C42*H61+C42*J45+C41*H60+C41*J44+C40*H59+C40*J43+C39*H58+C39*J42+C38*H57+C38*J41+C37*H56+C37*J40+C36*H55+C36*J39+C35*H54+C35*J38+C34*H53+C34*J37+C33*H52+C33*J36+C32*H51+C32*J35+C31*H50+C31*J34+C30*H49+C30*J33+C29*J32+C28*J31+C27*J30+C26*J29+C25*J28+C24*J27+C23*J26+C22*J25+C21*J24+C20*J23+C19*J22+C18*I70+C18*J21</t>
  </si>
  <si>
    <t xml:space="preserve">   =C71*D71+C70*D70+C69*D69+C68*D68+C68*E71+C68*J71+C67*F71+C67*J70+C66*F70+C66*J69+C65*F69+C65*J68+C64*F68+C64*J67+C63*F67+C63*J66+C62*F66+C62*J65+C61*F65+C61*J64+C60*F64+C60*J63+C59*F63+C59*J62+C58*F62+C58*J61+C57*F61+C57*J60+C56*J59+C55*J58+C54*J57+C53*J56+C52*H71+C52*J55+C51*H70+C51*J54+C50*H69+C50*J53+C49*H68+C49*J52+C48*H67+C48*J51+C47*H66+C47*J50+C46*H65+C46*J49+C45*H64+C45*J48+C44*H63+C44*J47+C43*H62+C43*J46+C42*H61+C42*J45+C41*H60+C41*J44+C40*H59+C40*J43+C39*H58+C39*J42+C38*H57+C38*J41+C37*H56+C37*J40+C36*H55+C36*J39+C35*H54+C35*J38+C34*H53+C34*J37+C33*H52+C33*J36+C32*H51+C32*J35+C31*H50+C31*J34+C30*J33+C29*J32+C28*J31+C27*J30+C26*J29+C25*J28+C24*J27+C23*J26+C22*J25+C21*J24+C20*J23+C19*I71+C19*J22</t>
  </si>
  <si>
    <t xml:space="preserve">   =C72*D72+C71*D71+C70*D70+C69*D69+C69*E72+C69*J72+C68*F72+C68*J71+C67*F71+C67*J70+C66*F70+C66*J69+C65*F69+C65*J68+C64*F68+C64*J67+C63*F67+C63*J66+C62*F66+C62*J65+C61*F65+C61*J64+C60*F64+C60*J63+C59*F63+C59*J62+C58*F62+C58*J61+C57*J60+C56*J59+C55*J58+C54*J57+C53*H72+C53*J56+C52*H71+C52*J55+C51*H70+C51*J54+C50*H69+C50*J53+C49*H68+C49*J52+C48*H67+C48*J51+C47*H66+C47*J50+C46*H65+C46*J49+C45*H64+C45*J48+C44*H63+C44*J47+C43*H62+C43*J46+C42*H61+C42*J45+C41*H60+C41*J44+C40*H59+C40*J43+C39*H58+C39*J42+C38*H57+C38*J41+C37*H56+C37*J40+C36*H55+C36*J39+C35*H54+C35*J38+C34*H53+C34*J37+C33*H52+C33*J36+C32*H51+C32*J35+C31*J34+C30*J33+C29*J32+C28*J31+C27*J30+C26*J29+C25*J28+C24*J27+C23*J26+C22*J25+C21*J24+C20*I72+C20*J23</t>
  </si>
  <si>
    <t xml:space="preserve">   =C73*D73+C72*D72+C71*D71+C70*D70+C70*E73+C70*J73+C69*F73+C69*J72+C68*F72+C68*J71+C67*F71+C67*J70+C66*F70+C66*J69+C65*F69+C65*J68+C64*F68+C64*J67+C63*F67+C63*J66+C62*F66+C62*J65+C61*F65+C61*J64+C60*F64+C60*J63+C59*F63+C59*J62+C58*J61+C57*J60+C56*J59+C55*J58+C54*H73+C54*J57+C53*H72+C53*J56+C52*H71+C52*J55+C51*H70+C51*J54+C50*H69+C50*J53+C49*H68+C49*J52+C48*H67+C48*J51+C47*H66+C47*J50+C46*H65+C46*J49+C45*H64+C45*J48+C44*H63+C44*J47+C43*H62+C43*J46+C42*H61+C42*J45+C41*H60+C41*J44+C40*H59+C40*J43+C39*H58+C39*J42+C38*H57+C38*J41+C37*H56+C37*J40+C36*H55+C36*J39+C35*H54+C35*J38+C34*H53+C34*J37+C33*H52+C33*J36+C32*J35+C31*J34+C30*J33+C29*J32+C28*J31+C27*J30+C26*J29+C25*J28+C24*J27+C23*J26+C22*J25+C21*I73+C21*J24</t>
  </si>
  <si>
    <t xml:space="preserve">   =C74*D74+C73*D73+C72*D72+C71*D71+C71*E74+C71*J74+C70*F74+C70*J73+C69*F73+C69*J72+C68*F72+C68*J71+C67*F71+C67*J70+C66*F70+C66*J69+C65*F69+C65*J68+C64*F68+C64*J67+C63*F67+C63*J66+C62*F66+C62*J65+C61*F65+C61*J64+C60*F64+C60*J63+C59*J62+C58*J61+C57*J60+C56*J59+C55*H74+C55*J58+C54*H73+C54*J57+C53*H72+C53*J56+C52*H71+C52*J55+C51*H70+C51*J54+C50*H69+C50*J53+C49*H68+C49*J52+C48*H67+C48*J51+C47*H66+C47*J50+C46*H65+C46*J49+C45*H64+C45*J48+C44*H63+C44*J47+C43*H62+C43*J46+C42*H61+C42*J45+C41*H60+C41*J44+C40*H59+C40*J43+C39*H58+C39*J42+C38*H57+C38*J41+C37*H56+C37*J40+C36*H55+C36*J39+C35*H54+C35*J38+C34*H53+C34*J37+C33*J36+C32*J35+C31*J34+C30*J33+C29*J32+C28*J31+C27*J30+C26*J29+C25*J28+C24*J27+C23*J26+C22*I74+C22*J25</t>
  </si>
  <si>
    <t xml:space="preserve">   =C75*D75+C74*D74+C73*D73+C72*D72+C72*E75+C72*J75+C71*F75+C71*J74+C70*F74+C70*J73+C69*F73+C69*J72+C68*F72+C68*J71+C67*F71+C67*J70+C66*F70+C66*J69+C65*F69+C65*J68+C64*F68+C64*J67+C63*F67+C63*J66+C62*F66+C62*J65+C61*F65+C61*J64+C60*J63+C59*J62+C58*J61+C57*J60+C56*H75+C56*J59+C55*H74+C55*J58+C54*H73+C54*J57+C53*H72+C53*J56+C52*H71+C52*J55+C51*H70+C51*J54+C50*H69+C50*J53+C49*H68+C49*J52+C48*H67+C48*J51+C47*H66+C47*J50+C46*H65+C46*J49+C45*H64+C45*J48+C44*H63+C44*J47+C43*H62+C43*J46+C42*H61+C42*J45+C41*H60+C41*J44+C40*H59+C40*J43+C39*H58+C39*J42+C38*H57+C38*J41+C37*H56+C37*J40+C36*H55+C36*J39+C35*H54+C35*J38+C34*J37+C33*J36+C32*J35+C31*J34+C30*J33+C29*J32+C28*J31+C27*J30+C26*J29+C25*J28+C24*J27+C23*I75+C23*J26</t>
  </si>
  <si>
    <t xml:space="preserve">   =C76*D76+C75*D75+C74*D74+C73*D73+C73*E76+C73*J76+C72*F76+C72*J75+C71*F75+C71*J74+C70*F74+C70*J73+C69*F73+C69*J72+C68*F72+C68*J71+C67*F71+C67*J70+C66*F70+C66*J69+C65*F69+C65*J68+C64*F68+C64*J67+C63*F67+C63*J66+C62*F66+C62*J65+C61*J64+C60*J63+C59*J62+C58*J61+C57*H76+C57*J60+C56*H75+C56*J59+C55*H74+C55*J58+C54*H73+C54*J57+C53*H72+C53*J56+C52*H71+C52*J55+C51*H70+C51*J54+C50*H69+C50*J53+C49*H68+C49*J52+C48*H67+C48*J51+C47*H66+C47*J50+C46*H65+C46*J49+C45*H64+C45*J48+C44*H63+C44*J47+C43*H62+C43*J46+C42*H61+C42*J45+C41*H60+C41*J44+C40*H59+C40*J43+C39*H58+C39*J42+C38*H57+C38*J41+C37*H56+C37*J40+C36*H55+C36*J39+C35*J38+C34*J37+C33*J36+C32*J35+C31*J34+C30*J33+C29*J32+C28*J31+C27*J30+C26*J29+C25*J28+C24*I76+C24*J27</t>
  </si>
  <si>
    <t xml:space="preserve">   =C77*D77+C76*D76+C75*D75+C74*D74+C74*E77+C74*J77+C73*F77+C73*J76+C72*F76+C72*J75+C71*F75+C71*J74+C70*F74+C70*J73+C69*F73+C69*J72+C68*F72+C68*J71+C67*F71+C67*J70+C66*F70+C66*J69+C65*F69+C65*J68+C64*F68+C64*J67+C63*F67+C63*J66+C62*J65+C61*J64+C60*J63+C59*J62+C58*H77+C58*J61+C57*H76+C57*J60+C56*H75+C56*J59+C55*H74+C55*J58+C54*H73+C54*J57+C53*H72+C53*J56+C52*H71+C52*J55+C51*H70+C51*J54+C50*H69+C50*J53+C49*H68+C49*J52+C48*H67+C48*J51+C47*H66+C47*J50+C46*H65+C46*J49+C45*H64+C45*J48+C44*H63+C44*J47+C43*H62+C43*J46+C42*H61+C42*J45+C41*H60+C41*J44+C40*H59+C40*J43+C39*H58+C39*J42+C38*H57+C38*J41+C37*H56+C37*J40+C36*J39+C35*J38+C34*J37+C33*J36+C32*J35+C31*J34+C30*J33+C29*J32+C28*J31+C27*J30+C26*J29+C25*I77+C25*J28</t>
  </si>
  <si>
    <t xml:space="preserve">   =C7*D7+C6*D6+C6*E7+C6*J7</t>
  </si>
  <si>
    <t xml:space="preserve">   =C8*D8+C7*D7+C7*E8+C7*J8+C6*F8+C6*J7</t>
  </si>
  <si>
    <t xml:space="preserve">   =C9*D9+C8*D8+C8*E9+C8*J9+C7*F9+C7*J8+C6*F8+C6*J7</t>
  </si>
  <si>
    <t xml:space="preserve">   =C10*D10+C9*D9+C9*E10+C9*J10+C8*F10+C8*J9+C7*F9+C7*J8+C6*F8+C6*J7</t>
  </si>
  <si>
    <t xml:space="preserve">   =C11*D11+C10*D10+C10*E11+C10*J11+C9*F11+C9*J10+C8*F10+C8*J9+C7*F9+C7*J8+C6*F8+C6*J7</t>
  </si>
  <si>
    <t xml:space="preserve">   =C12*D12+C11*D11+C11*E12+C11*J12+C10*F12+C10*J11+C9*F11+C9*J10+C8*F10+C8*J9+C7*F9+C7*J8+C6*J7</t>
  </si>
  <si>
    <t xml:space="preserve">   =C13*D13+C12*D12+C12*E13+C12*J13+C11*F13+C11*J12+C10*F12+C10*J11+C9*F11+C9*J10+C8*F10+C8*J9+C7*J8+C6*J7</t>
  </si>
  <si>
    <t xml:space="preserve">   =C14*D14+C13*D13+C13*E14+C13*J14+C12*F14+C12*J13+C11*F13+C11*J12+C10*F12+C10*J11+C9*F11+C9*J10+C8*J9+C7*J8+C6*J7</t>
  </si>
  <si>
    <t xml:space="preserve">   =C15*D15+C14*D14+C14*E15+C14*J15+C13*F15+C13*J14+C12*F14+C12*J13+C11*F13+C11*J12+C10*F12+C10*J11+C9*J10+C8*J9+C7*J8+C6*H15+C6*J7</t>
  </si>
  <si>
    <t xml:space="preserve">   =C16*D16+C15*D15+C15*E16+C15*J16+C14*F16+C14*J15+C13*F15+C13*J14+C12*F14+C12*J13+C11*F13+C11*J12+C10*J11+C9*J10+C8*J9+C7*H16+C7*J8+C6*H15+C6*J7</t>
  </si>
  <si>
    <t xml:space="preserve">   =C17*D17+C16*D16+C16*E17+C16*J17+C15*F17+C15*J16+C14*F16+C14*J15+C13*F15+C13*J14+C12*F14+C12*J13+C11*J12+C10*J11+C9*J10+C8*H17+C8*J9+C7*H16+C7*J8+C6*H15+C6*J7</t>
  </si>
  <si>
    <t xml:space="preserve">   =C18*D18+C17*D17+C17*E18+C17*J18+C16*F18+C16*J17+C15*F17+C15*J16+C14*F16+C14*J15+C13*F15+C13*J14+C12*J13+C11*J12+C10*J11+C9*H18+C9*J10+C8*H17+C8*J9+C7*H16+C7*J8+C6*H15+C6*J7</t>
  </si>
  <si>
    <t xml:space="preserve">   =C19*D19+C18*D18+C18*E19+C18*J19+C17*F19+C17*J18+C16*F18+C16*J17+C15*F17+C15*J16+C14*F16+C14*J15+C13*J14+C12*J13+C11*J12+C10*H19+C10*J11+C9*H18+C9*J10+C8*H17+C8*J9+C7*H16+C7*J8+C6*J7</t>
  </si>
  <si>
    <t xml:space="preserve">   =C20*D20+C19*D19+C19*E20+C19*J20+C18*F20+C18*J19+C17*F19+C17*J18+C16*F18+C16*J17+C15*F17+C15*J16+C14*J15+C13*J14+C12*J13+C11*H20+C11*J12+C10*H19+C10*J11+C9*H18+C9*J10+C8*H17+C8*J9+C7*J8+C6*J7</t>
  </si>
  <si>
    <t xml:space="preserve">   =C21*D21+C20*D20+C20*E21+C20*J21+C19*F21+C19*J20+C18*F20+C18*J19+C17*F19+C17*J18+C16*F18+C16*J17+C15*J16+C14*J15+C13*J14+C12*H21+C12*J13+C11*H20+C11*J12+C10*H19+C10*J11+C9*H18+C9*J10+C8*J9+C7*J8+C6*J7</t>
  </si>
  <si>
    <t xml:space="preserve">   =C22*D22+C21*D21+C21*E22+C21*J22+C20*F22+C20*J21+C19*F21+C19*J20+C18*F20+C18*J19+C17*F19+C17*J18+C16*J17+C15*J16+C14*J15+C13*H22+C13*J14+C12*H21+C12*J13+C11*H20+C11*J12+C10*H19+C10*J11+C9*J10+C8*J9+C7*J8+C6*J7</t>
  </si>
  <si>
    <t xml:space="preserve">   =C23*D23+C22*D22+C22*E23+C22*J23+C21*F23+C21*J22+C20*F22+C20*J21+C19*F21+C19*J20+C18*F20+C18*J19+C17*J18+C16*J17+C15*J16+C14*H23+C14*J15+C13*H22+C13*J14+C12*H21+C12*J13+C11*H20+C11*J12+C10*J11+C9*J10+C8*J9+C7*J8+C6*J7</t>
  </si>
  <si>
    <t xml:space="preserve">   =C24*D24+C23*D23+C23*E24+C23*J24+C22*F24+C22*J23+C21*F23+C21*J22+C20*F22+C20*J21+C19*F21+C19*J20+C18*J19+C17*J18+C16*J17+C15*H24+C15*J16+C14*H23+C14*J15+C13*H22+C13*J14+C12*H21+C12*J13+C11*J12+C10*J11+C9*J10+C8*J9+C7*J8+C6*J7</t>
  </si>
  <si>
    <t xml:space="preserve">   =C25*D25+C24*D24+C24*E25+C24*J25+C23*F25+C23*J24+C22*F24+C22*J23+C21*F23+C21*J22+C20*F22+C20*J21+C19*J20+C18*J19+C17*J18+C16*H25+C16*J17+C15*H24+C15*J16+C14*H23+C14*J15+C13*H22+C13*J14+C12*J13+C11*J12+C10*J11+C9*J10+C8*J9+C7*J8+C6*I25+C6*J7</t>
  </si>
  <si>
    <t xml:space="preserve">   =C26*D26+C25*D25+C25*E26+C25*J26+C24*F26+C24*J25+C23*F25+C23*J24+C22*F24+C22*J23+C21*F23+C21*J22+C20*J21+C19*J20+C18*J19+C17*H26+C17*J18+C16*H25+C16*J17+C15*H24+C15*J16+C14*H23+C14*J15+C13*J14+C12*J13+C11*J12+C10*J11+C9*J10+C8*J9+C7*I26+C7*J8</t>
  </si>
  <si>
    <t xml:space="preserve">   =C27*D27+C26*D26+C26*E27+C26*J27+C25*F27+C25*J26+C24*F26+C24*J25+C23*F25+C23*J24+C22*F24+C22*J23+C21*J22+C20*J21+C19*J20+C18*H27+C18*J19+C17*H26+C17*J18+C16*H25+C16*J17+C15*H24+C15*J16+C14*J15+C13*J14+C12*J13+C11*J12+C10*J11+C9*J10+C8*I27+C8*J9</t>
  </si>
  <si>
    <t xml:space="preserve">   =C28*D28+C27*D27+C27*E28+C27*J28+C26*F28+C26*J27+C25*F27+C25*J26+C24*F26+C24*J25+C23*F25+C23*J24+C22*J23+C21*J22+C20*J21+C19*H28+C19*J20+C18*H27+C18*J19+C17*H26+C17*J18+C16*H25+C16*J17+C15*J16+C14*J15+C13*J14+C12*J13+C11*J12+C10*J11+C9*I28+C9*J10</t>
  </si>
  <si>
    <t xml:space="preserve">   =C29*D29+C28*D28+C28*E29+C28*J29+C27*F29+C27*J28+C26*F28+C26*J27+C25*F27+C25*J26+C24*F26+C24*J25+C23*J24+C22*J23+C21*J22+C20*H29+C20*J21+C19*H28+C19*J20+C18*H27+C18*J19+C17*H26+C17*J18+C16*J17+C15*J16+C14*J15+C13*J14+C12*J13+C11*J12+C10*I29+C10*J11</t>
  </si>
  <si>
    <t xml:space="preserve">   =C30*D30+C29*D29+C29*E30+C29*J30+C28*F30+C28*J29+C27*F29+C27*J28+C26*F28+C26*J27+C25*F27+C25*J26+C24*J25+C23*J24+C22*J23+C21*H30+C21*J22+C20*H29+C20*J21+C19*H28+C19*J20+C18*H27+C18*J19+C17*J18+C16*J17+C15*J16+C14*J15+C13*J14+C12*J13+C11*I30+C11*J12</t>
  </si>
  <si>
    <t xml:space="preserve">   =C31*D31+C30*D30+C30*E31+C30*J31+C29*F31+C29*J30+C28*F30+C28*J29+C27*F29+C27*J28+C26*F28+C26*J27+C25*J26+C24*J25+C23*J24+C22*H31+C22*J23+C21*H30+C21*J22+C20*H29+C20*J21+C19*H28+C19*J20+C18*J19+C17*J18+C16*J17+C15*J16+C14*J15+C13*J14+C12*I31+C12*J13</t>
  </si>
  <si>
    <t xml:space="preserve">   =C32*D32+C31*D31+C31*E32+C31*J32+C30*F32+C30*J31+C29*F31+C29*J30+C28*F30+C28*J29+C27*F29+C27*J28+C26*J27+C25*J26+C24*J25+C23*H32+C23*J24+C22*H31+C22*J23+C21*H30+C21*J22+C20*H29+C20*J21+C19*J20+C18*J19+C17*J18+C16*J17+C15*J16+C14*J15+C13*I32+C13*J14</t>
  </si>
  <si>
    <t xml:space="preserve">   =C33*D33+C32*D32+C32*E33+C32*J33+C31*F33+C31*J32+C30*F32+C30*J31+C29*F31+C29*J30+C28*F30+C28*J29+C27*J28+C26*J27+C25*J26+C24*H33+C24*J25+C23*H32+C23*J24+C22*H31+C22*J23+C21*H30+C21*J22+C20*J21+C19*J20+C18*J19+C17*J18+C16*J17+C15*J16+C14*I33+C14*J15</t>
  </si>
  <si>
    <t xml:space="preserve">   =C34*D34+C33*D33+C33*E34+C33*J34+C32*F34+C32*J33+C31*F33+C31*J32+C30*F32+C30*J31+C29*F31+C29*J30+C28*J29+C27*J28+C26*J27+C25*H34+C25*J26+C24*H33+C24*J25+C23*H32+C23*J24+C22*H31+C22*J23+C21*J22+C20*J21+C19*J20+C18*J19+C17*J18+C16*J17+C15*I34+C15*J16</t>
  </si>
  <si>
    <t xml:space="preserve">   =C35*D35+C34*D34+C34*E35+C34*J35+C33*F35+C33*J34+C32*F34+C32*J33+C31*F33+C31*J32+C30*F32+C30*J31+C29*J30+C28*J29+C27*J28+C26*H35+C26*J27+C25*H34+C25*J26+C24*H33+C24*J25+C23*H32+C23*J24+C22*J23+C21*J22+C20*J21+C19*J20+C18*J19+C17*J18+C16*I35+C16*J17</t>
  </si>
  <si>
    <t xml:space="preserve">   =C36*D36+C35*D35+C35*E36+C35*J36+C34*F36+C34*J35+C33*F35+C33*J34+C32*F34+C32*J33+C31*F33+C31*J32+C30*J31+C29*J30+C28*J29+C27*H36+C27*J28+C26*H35+C26*J27+C25*H34+C25*J26+C24*H33+C24*J25+C23*J24+C22*J23+C21*J22+C20*J21+C19*J20+C18*J19+C17*I36+C17*J18</t>
  </si>
  <si>
    <t xml:space="preserve">   =C37*D37+C36*D36+C36*E37+C36*J37+C35*F37+C35*J36+C34*F36+C34*J35+C33*F35+C33*J34+C32*F34+C32*J33+C31*J32+C30*J31+C29*J30+C28*H37+C28*J29+C27*H36+C27*J28+C26*H35+C26*J27+C25*H34+C25*J26+C24*J25+C23*J24+C22*J23+C21*J22+C20*J21+C19*J20+C18*I37+C18*J19</t>
  </si>
  <si>
    <t xml:space="preserve">   =C38*D38+C37*D37+C37*E38+C37*J38+C36*F38+C36*J37+C35*F37+C35*J36+C34*F36+C34*J35+C33*F35+C33*J34+C32*J33+C31*J32+C30*J31+C29*H38+C29*J30+C28*H37+C28*J29+C27*H36+C27*J28+C26*H35+C26*J27+C25*J26+C24*J25+C23*J24+C22*J23+C21*J22+C20*J21+C19*I38+C19*J20</t>
  </si>
  <si>
    <t xml:space="preserve">   =C39*D39+C38*D38+C38*E39+C38*J39+C37*F39+C37*J38+C36*F38+C36*J37+C35*F37+C35*J36+C34*F36+C34*J35+C33*J34+C32*J33+C31*J32+C30*H39+C30*J31+C29*H38+C29*J30+C28*H37+C28*J29+C27*H36+C27*J28+C26*J27+C25*J26+C24*J25+C23*J24+C22*J23+C21*J22+C20*I39+C20*J21</t>
  </si>
  <si>
    <t xml:space="preserve">   =C40*D40+C39*D39+C39*E40+C39*J40+C38*F40+C38*J39+C37*F39+C37*J38+C36*F38+C36*J37+C35*F37+C35*J36+C34*J35+C33*J34+C32*J33+C31*H40+C31*J32+C30*H39+C30*J31+C29*H38+C29*J30+C28*H37+C28*J29+C27*J28+C26*J27+C25*J26+C24*J25+C23*J24+C22*J23+C21*I40+C21*J22</t>
  </si>
  <si>
    <t xml:space="preserve">   =C41*D41+C40*D40+C40*E41+C40*J41+C39*F41+C39*J40+C38*F40+C38*J39+C37*F39+C37*J38+C36*F38+C36*J37+C35*J36+C34*J35+C33*J34+C32*H41+C32*J33+C31*H40+C31*J32+C30*H39+C30*J31+C29*H38+C29*J30+C28*J29+C27*J28+C26*J27+C25*J26+C24*J25+C23*J24+C22*I41+C22*J23</t>
  </si>
  <si>
    <t xml:space="preserve">   =C13*D13+C12*D12+C11*D11+C10*D10+C10*E13+C10*J13+C9*F13+C9*J12+C8*F12+C8*J11+C7*F11+C7*J10+C6*J9</t>
  </si>
  <si>
    <t xml:space="preserve">   =C14*D14+C13*D13+C12*D12+C11*D11+C11*E14+C11*J14+C10*F14+C10*J13+C9*F13+C9*J12+C8*F12+C8*J11+C7*J10+C6*J9</t>
  </si>
  <si>
    <t xml:space="preserve">   =C15*D15+C14*D14+C13*D13+C12*D12+C12*E15+C12*J15+C11*F15+C11*J14+C10*F14+C10*J13+C9*F13+C9*J12+C8*J11+C7*J10+C6*J9</t>
  </si>
  <si>
    <t xml:space="preserve">   =C16*D16+C15*D15+C14*D14+C13*D13+C13*E16+C13*J16+C12*F16+C12*J15+C11*F15+C11*J14+C10*F14+C10*J13+C9*J12+C8*J11+C7*J10+C6*H16+C6*J9</t>
  </si>
  <si>
    <t xml:space="preserve">   =C17*D17+C16*D16+C15*D15+C14*D14+C14*E17+C14*J17+C13*F17+C13*J16+C12*F16+C12*J15+C11*F15+C11*J14+C10*J13+C9*J12+C8*J11+C7*H17+C7*J10+C6*H16+C6*J9</t>
  </si>
  <si>
    <t xml:space="preserve">   =C18*D18+C17*D17+C16*D16+C15*D15+C15*E18+C15*J18+C14*F18+C14*J17+C13*F17+C13*J16+C12*F16+C12*J15+C11*J14+C10*J13+C9*J12+C8*H18+C8*J11+C7*H17+C7*J10+C6*H16+C6*J9</t>
  </si>
  <si>
    <t xml:space="preserve">   =C19*D19+C18*D18+C17*D17+C16*D16+C16*E19+C16*J19+C15*F19+C15*J18+C14*F18+C14*J17+C13*F17+C13*J16+C12*J15+C11*J14+C10*J13+C9*H19+C9*J12+C8*H18+C8*J11+C7*H17+C7*J10+C6*H16+C6*J9</t>
  </si>
  <si>
    <t xml:space="preserve">   =C20*D20+C19*D19+C18*D18+C17*D17+C17*E20+C17*J20+C16*F20+C16*J19+C15*F19+C15*J18+C14*F18+C14*J17+C13*J16+C12*J15+C11*J14+C10*H20+C10*J13+C9*H19+C9*J12+C8*H18+C8*J11+C7*H17+C7*J10+C6*H16+C6*J9</t>
  </si>
  <si>
    <t xml:space="preserve">   =C21*D21+C20*D20+C19*D19+C18*D18+C18*E21+C18*J21+C17*F21+C17*J20+C16*F20+C16*J19+C15*F19+C15*J18+C14*J17+C13*J16+C12*J15+C11*H21+C11*J14+C10*H20+C10*J13+C9*H19+C9*J12+C8*H18+C8*J11+C7*H17+C7*J10+C6*H16+C6*J9</t>
  </si>
  <si>
    <t xml:space="preserve">   =C22*D22+C21*D21+C20*D20+C19*D19+C19*E22+C19*J22+C18*F22+C18*J21+C17*F21+C17*J20+C16*F20+C16*J19+C15*J18+C14*J17+C13*J16+C12*H22+C12*J15+C11*H21+C11*J14+C10*H20+C10*J13+C9*H19+C9*J12+C8*H18+C8*J11+C7*H17+C7*J10+C6*H16+C6*J9</t>
  </si>
  <si>
    <t xml:space="preserve">   =C23*D23+C22*D22+C21*D21+C20*D20+C20*E23+C20*J23+C19*F23+C19*J22+C18*F22+C18*J21+C17*F21+C17*J20+C16*J19+C15*J18+C14*J17+C13*H23+C13*J16+C12*H22+C12*J15+C11*H21+C11*J14+C10*H20+C10*J13+C9*H19+C9*J12+C8*H18+C8*J11+C7*H17+C7*J10+C6*J9</t>
  </si>
  <si>
    <t xml:space="preserve">   =C24*D24+C23*D23+C22*D22+C21*D21+C21*E24+C21*J24+C20*F24+C20*J23+C19*F23+C19*J22+C18*F22+C18*J21+C17*J20+C16*J19+C15*J18+C14*H24+C14*J17+C13*H23+C13*J16+C12*H22+C12*J15+C11*H21+C11*J14+C10*H20+C10*J13+C9*H19+C9*J12+C8*H18+C8*J11+C7*J10+C6*J9</t>
  </si>
  <si>
    <t xml:space="preserve">   =C25*D25+C24*D24+C23*D23+C22*D22+C22*E25+C22*J25+C21*F25+C21*J24+C20*F24+C20*J23+C19*F23+C19*J22+C18*J21+C17*J20+C16*J19+C15*H25+C15*J18+C14*H24+C14*J17+C13*H23+C13*J16+C12*H22+C12*J15+C11*H21+C11*J14+C10*H20+C10*J13+C9*H19+C9*J12+C8*J11+C7*J10+C6*J9</t>
  </si>
  <si>
    <t xml:space="preserve">   =C26*D26+C25*D25+C24*D24+C23*D23+C23*E26+C23*J26+C22*F26+C22*J25+C21*F25+C21*J24+C20*F24+C20*J23+C19*J22+C18*J21+C17*J20+C16*H26+C16*J19+C15*H25+C15*J18+C14*H24+C14*J17+C13*H23+C13*J16+C12*H22+C12*J15+C11*H21+C11*J14+C10*H20+C10*J13+C9*J12+C8*J11+C7*J10+C6*J9</t>
  </si>
  <si>
    <t xml:space="preserve">   =C27*D27+C26*D26+C25*D25+C24*D24+C24*E27+C24*J27+C23*F27+C23*J26+C22*F26+C22*J25+C21*F25+C21*J24+C20*J23+C19*J22+C18*J21+C17*H27+C17*J20+C16*H26+C16*J19+C15*H25+C15*J18+C14*H24+C14*J17+C13*H23+C13*J16+C12*H22+C12*J15+C11*H21+C11*J14+C10*J13+C9*J12+C8*J11+C7*J10+C6*J9</t>
  </si>
  <si>
    <t xml:space="preserve">   =C28*D28+C27*D27+C26*D26+C25*D25+C25*E28+C25*J28+C24*F28+C24*J27+C23*F27+C23*J26+C22*F26+C22*J25+C21*J24+C20*J23+C19*J22+C18*H28+C18*J21+C17*H27+C17*J20+C16*H26+C16*J19+C15*H25+C15*J18+C14*H24+C14*J17+C13*H23+C13*J16+C12*H22+C12*J15+C11*J14+C10*J13+C9*J12+C8*J11+C7*J10+C6*J9</t>
  </si>
  <si>
    <t xml:space="preserve">   =C29*D29+C28*D28+C27*D27+C26*D26+C26*E29+C26*J29+C25*F29+C25*J28+C24*F28+C24*J27+C23*F27+C23*J26+C22*J25+C21*J24+C20*J23+C19*H29+C19*J22+C18*H28+C18*J21+C17*H27+C17*J20+C16*H26+C16*J19+C15*H25+C15*J18+C14*H24+C14*J17+C13*H23+C13*J16+C12*J15+C11*J14+C10*J13+C9*J12+C8*J11+C7*J10+C6*J9</t>
  </si>
  <si>
    <t xml:space="preserve">   =C30*D30+C29*D29+C28*D28+C27*D27+C27*E30+C27*J30+C26*F30+C26*J29+C25*F29+C25*J28+C24*F28+C24*J27+C23*J26+C22*J25+C21*J24+C20*H30+C20*J23+C19*H29+C19*J22+C18*H28+C18*J21+C17*H27+C17*J20+C16*H26+C16*J19+C15*H25+C15*J18+C14*H24+C14*J17+C13*J16+C12*J15+C11*J14+C10*J13+C9*J12+C8*J11+C7*J10+C6*J9</t>
  </si>
  <si>
    <t xml:space="preserve">   =C31*D31+C30*D30+C29*D29+C28*D28+C28*E31+C28*J31+C27*F31+C27*J30+C26*F30+C26*J29+C25*F29+C25*J28+C24*J27+C23*J26+C22*J25+C21*H31+C21*J24+C20*H30+C20*J23+C19*H29+C19*J22+C18*H28+C18*J21+C17*H27+C17*J20+C16*H26+C16*J19+C15*H25+C15*J18+C14*J17+C13*J16+C12*J15+C11*J14+C10*J13+C9*J12+C8*J11+C7*J10+C6*J9</t>
  </si>
  <si>
    <t xml:space="preserve">   =C32*D32+C31*D31+C30*D30+C29*D29+C29*E32+C29*J32+C28*F32+C28*J31+C27*F31+C27*J30+C26*F30+C26*J29+C25*J28+C24*J27+C23*J26+C22*H32+C22*J25+C21*H31+C21*J24+C20*H30+C20*J23+C19*H29+C19*J22+C18*H28+C18*J21+C17*H27+C17*J20+C16*H26+C16*J19+C15*J18+C14*J17+C13*J16+C12*J15+C11*J14+C10*J13+C9*J12+C8*J11+C7*J10+C6*I32+C6*J9</t>
  </si>
  <si>
    <t xml:space="preserve">   =C33*D33+C32*D32+C31*D31+C30*D30+C30*E33+C30*J33+C29*F33+C29*J32+C28*F32+C28*J31+C27*F31+C27*J30+C26*J29+C25*J28+C24*J27+C23*H33+C23*J26+C22*H32+C22*J25+C21*H31+C21*J24+C20*H30+C20*J23+C19*H29+C19*J22+C18*H28+C18*J21+C17*H27+C17*J20+C16*J19+C15*J18+C14*J17+C13*J16+C12*J15+C11*J14+C10*J13+C9*J12+C8*J11+C7*I33+C7*J10</t>
  </si>
  <si>
    <t xml:space="preserve">   =C34*D34+C33*D33+C32*D32+C31*D31+C31*E34+C31*J34+C30*F34+C30*J33+C29*F33+C29*J32+C28*F32+C28*J31+C27*J30+C26*J29+C25*J28+C24*H34+C24*J27+C23*H33+C23*J26+C22*H32+C22*J25+C21*H31+C21*J24+C20*H30+C20*J23+C19*H29+C19*J22+C18*H28+C18*J21+C17*J20+C16*J19+C15*J18+C14*J17+C13*J16+C12*J15+C11*J14+C10*J13+C9*J12+C8*I34+C8*J11</t>
  </si>
  <si>
    <t xml:space="preserve">   =C35*D35+C34*D34+C33*D33+C32*D32+C32*E35+C32*J35+C31*F35+C31*J34+C30*F34+C30*J33+C29*F33+C29*J32+C28*J31+C27*J30+C26*J29+C25*H35+C25*J28+C24*H34+C24*J27+C23*H33+C23*J26+C22*H32+C22*J25+C21*H31+C21*J24+C20*H30+C20*J23+C19*H29+C19*J22+C18*J21+C17*J20+C16*J19+C15*J18+C14*J17+C13*J16+C12*J15+C11*J14+C10*J13+C9*I35+C9*J12</t>
  </si>
  <si>
    <t xml:space="preserve">   =C36*D36+C35*D35+C34*D34+C33*D33+C33*E36+C33*J36+C32*F36+C32*J35+C31*F35+C31*J34+C30*F34+C30*J33+C29*J32+C28*J31+C27*J30+C26*H36+C26*J29+C25*H35+C25*J28+C24*H34+C24*J27+C23*H33+C23*J26+C22*H32+C22*J25+C21*H31+C21*J24+C20*H30+C20*J23+C19*J22+C18*J21+C17*J20+C16*J19+C15*J18+C14*J17+C13*J16+C12*J15+C11*J14+C10*I36+C10*J13</t>
  </si>
  <si>
    <t xml:space="preserve">   =C37*D37+C36*D36+C35*D35+C34*D34+C34*E37+C34*J37+C33*F37+C33*J36+C32*F36+C32*J35+C31*F35+C31*J34+C30*J33+C29*J32+C28*J31+C27*H37+C27*J30+C26*H36+C26*J29+C25*H35+C25*J28+C24*H34+C24*J27+C23*H33+C23*J26+C22*H32+C22*J25+C21*H31+C21*J24+C20*J23+C19*J22+C18*J21+C17*J20+C16*J19+C15*J18+C14*J17+C13*J16+C12*J15+C11*I37+C11*J14</t>
  </si>
  <si>
    <t xml:space="preserve">   =C38*D38+C37*D37+C36*D36+C35*D35+C35*E38+C35*J38+C34*F38+C34*J37+C33*F37+C33*J36+C32*F36+C32*J35+C31*J34+C30*J33+C29*J32+C28*H38+C28*J31+C27*H37+C27*J30+C26*H36+C26*J29+C25*H35+C25*J28+C24*H34+C24*J27+C23*H33+C23*J26+C22*H32+C22*J25+C21*J24+C20*J23+C19*J22+C18*J21+C17*J20+C16*J19+C15*J18+C14*J17+C13*J16+C12*I38+C12*J15</t>
  </si>
  <si>
    <t xml:space="preserve">   =C39*D39+C38*D38+C37*D37+C36*D36+C36*E39+C36*J39+C35*F39+C35*J38+C34*F38+C34*J37+C33*F37+C33*J36+C32*J35+C31*J34+C30*J33+C29*H39+C29*J32+C28*H38+C28*J31+C27*H37+C27*J30+C26*H36+C26*J29+C25*H35+C25*J28+C24*H34+C24*J27+C23*H33+C23*J26+C22*J25+C21*J24+C20*J23+C19*J22+C18*J21+C17*J20+C16*J19+C15*J18+C14*J17+C13*I39+C13*J16</t>
  </si>
  <si>
    <t xml:space="preserve">   =C40*D40+C39*D39+C38*D38+C37*D37+C37*E40+C37*J40+C36*F40+C36*J39+C35*F39+C35*J38+C34*F38+C34*J37+C33*J36+C32*J35+C31*J34+C30*H40+C30*J33+C29*H39+C29*J32+C28*H38+C28*J31+C27*H37+C27*J30+C26*H36+C26*J29+C25*H35+C25*J28+C24*H34+C24*J27+C23*J26+C22*J25+C21*J24+C20*J23+C19*J22+C18*J21+C17*J20+C16*J19+C15*J18+C14*I40+C14*J17</t>
  </si>
  <si>
    <t xml:space="preserve">   =C41*D41+C40*D40+C39*D39+C38*D38+C38*E41+C38*J41+C37*F41+C37*J40+C36*F40+C36*J39+C35*F39+C35*J38+C34*J37+C33*J36+C32*J35+C31*H41+C31*J34+C30*H40+C30*J33+C29*H39+C29*J32+C28*H38+C28*J31+C27*H37+C27*J30+C26*H36+C26*J29+C25*H35+C25*J28+C24*J27+C23*J26+C22*J25+C21*J24+C20*J23+C19*J22+C18*J21+C17*J20+C16*J19+C15*I41+C15*J18</t>
  </si>
  <si>
    <t xml:space="preserve">   =C42*D42+C41*D41+C40*D40+C39*D39+C39*E42+C39*J42+C38*F42+C38*J41+C37*F41+C37*J40+C36*F40+C36*J39+C35*J38+C34*J37+C33*J36+C32*H42+C32*J35+C31*H41+C31*J34+C30*H40+C30*J33+C29*H39+C29*J32+C28*H38+C28*J31+C27*H37+C27*J30+C26*H36+C26*J29+C25*J28+C24*J27+C23*J26+C22*J25+C21*J24+C20*J23+C19*J22+C18*J21+C17*J20+C16*I42+C16*J19</t>
  </si>
  <si>
    <t xml:space="preserve">   =C43*D43+C42*D42+C41*D41+C40*D40+C40*E43+C40*J43+C39*F43+C39*J42+C38*F42+C38*J41+C37*F41+C37*J40+C36*J39+C35*J38+C34*J37+C33*H43+C33*J36+C32*H42+C32*J35+C31*H41+C31*J34+C30*H40+C30*J33+C29*H39+C29*J32+C28*H38+C28*J31+C27*H37+C27*J30+C26*J29+C25*J28+C24*J27+C23*J26+C22*J25+C21*J24+C20*J23+C19*J22+C18*J21+C17*I43+C17*J20</t>
  </si>
  <si>
    <t xml:space="preserve">   =C44*D44+C43*D43+C42*D42+C41*D41+C41*E44+C41*J44+C40*F44+C40*J43+C39*F43+C39*J42+C38*F42+C38*J41+C37*J40+C36*J39+C35*J38+C34*H44+C34*J37+C33*H43+C33*J36+C32*H42+C32*J35+C31*H41+C31*J34+C30*H40+C30*J33+C29*H39+C29*J32+C28*H38+C28*J31+C27*J30+C26*J29+C25*J28+C24*J27+C23*J26+C22*J25+C21*J24+C20*J23+C19*J22+C18*I44+C18*J21</t>
  </si>
  <si>
    <t xml:space="preserve">   =C45*D45+C44*D44+C43*D43+C42*D42+C42*E45+C42*J45+C41*F45+C41*J44+C40*F44+C40*J43+C39*F43+C39*J42+C38*J41+C37*J40+C36*J39+C35*H45+C35*J38+C34*H44+C34*J37+C33*H43+C33*J36+C32*H42+C32*J35+C31*H41+C31*J34+C30*H40+C30*J33+C29*H39+C29*J32+C28*J31+C27*J30+C26*J29+C25*J28+C24*J27+C23*J26+C22*J25+C21*J24+C20*J23+C19*I45+C19*J22</t>
  </si>
  <si>
    <t xml:space="preserve">   =C46*D46+C45*D45+C44*D44+C43*D43+C43*E46+C43*J46+C42*F46+C42*J45+C41*F45+C41*J44+C40*F44+C40*J43+C39*J42+C38*J41+C37*J40+C36*H46+C36*J39+C35*H45+C35*J38+C34*H44+C34*J37+C33*H43+C33*J36+C32*H42+C32*J35+C31*H41+C31*J34+C30*H40+C30*J33+C29*J32+C28*J31+C27*J30+C26*J29+C25*J28+C24*J27+C23*J26+C22*J25+C21*J24+C20*I46+C20*J23</t>
  </si>
  <si>
    <t xml:space="preserve">   =C47*D47+C46*D46+C45*D45+C44*D44+C44*E47+C44*J47+C43*F47+C43*J46+C42*F46+C42*J45+C41*F45+C41*J44+C40*J43+C39*J42+C38*J41+C37*H47+C37*J40+C36*H46+C36*J39+C35*H45+C35*J38+C34*H44+C34*J37+C33*H43+C33*J36+C32*H42+C32*J35+C31*H41+C31*J34+C30*J33+C29*J32+C28*J31+C27*J30+C26*J29+C25*J28+C24*J27+C23*J26+C22*J25+C21*I47+C21*J24</t>
  </si>
  <si>
    <t xml:space="preserve">   =C48*D48+C47*D47+C46*D46+C45*D45+C45*E48+C45*J48+C44*F48+C44*J47+C43*F47+C43*J46+C42*F46+C42*J45+C41*J44+C40*J43+C39*J42+C38*H48+C38*J41+C37*H47+C37*J40+C36*H46+C36*J39+C35*H45+C35*J38+C34*H44+C34*J37+C33*H43+C33*J36+C32*H42+C32*J35+C31*J34+C30*J33+C29*J32+C28*J31+C27*J30+C26*J29+C25*J28+C24*J27+C23*J26+C22*I48+C22*J25</t>
  </si>
  <si>
    <t xml:space="preserve">   =C49*D49+C48*D48+C47*D47+C46*D46+C46*E49+C46*J49+C45*F49+C45*J48+C44*F48+C44*J47+C43*F47+C43*J46+C42*J45+C41*J44+C40*J43+C39*H49+C39*J42+C38*H48+C38*J41+C37*H47+C37*J40+C36*H46+C36*J39+C35*H45+C35*J38+C34*H44+C34*J37+C33*H43+C33*J36+C32*J35+C31*J34+C30*J33+C29*J32+C28*J31+C27*J30+C26*J29+C25*J28+C24*J27+C23*I49+C23*J26</t>
  </si>
  <si>
    <t xml:space="preserve">   =C50*D50+C49*D49+C48*D48+C47*D47+C47*E50+C47*J50+C46*F50+C46*J49+C45*F49+C45*J48+C44*F48+C44*J47+C43*J46+C42*J45+C41*J44+C40*H50+C40*J43+C39*H49+C39*J42+C38*H48+C38*J41+C37*H47+C37*J40+C36*H46+C36*J39+C35*H45+C35*J38+C34*H44+C34*J37+C33*J36+C32*J35+C31*J34+C30*J33+C29*J32+C28*J31+C27*J30+C26*J29+C25*J28+C24*I50+C24*J27</t>
  </si>
  <si>
    <t xml:space="preserve">   =C51*D51+C50*D50+C49*D49+C48*D48+C48*E51+C48*J51+C47*F51+C47*J50+C46*F50+C46*J49+C45*F49+C45*J48+C44*J47+C43*J46+C42*J45+C41*H51+C41*J44+C40*H50+C40*J43+C39*H49+C39*J42+C38*H48+C38*J41+C37*H47+C37*J40+C36*H46+C36*J39+C35*H45+C35*J38+C34*J37+C33*J36+C32*J35+C31*J34+C30*J33+C29*J32+C28*J31+C27*J30+C26*J29+C25*I51+C25*J28</t>
  </si>
  <si>
    <t xml:space="preserve">   =C52*D52+C51*D51+C50*D50+C49*D49+C49*E52+C49*J52+C48*F52+C48*J51+C47*F51+C47*J50+C46*F50+C46*J49+C45*J48+C44*J47+C43*J46+C42*H52+C42*J45+C41*H51+C41*J44+C40*H50+C40*J43+C39*H49+C39*J42+C38*H48+C38*J41+C37*H47+C37*J40+C36*H46+C36*J39+C35*J38+C34*J37+C33*J36+C32*J35+C31*J34+C30*J33+C29*J32+C28*J31+C27*J30+C26*I52+C26*J29</t>
  </si>
  <si>
    <t xml:space="preserve">   =C53*D53+C52*D52+C51*D51+C50*D50+C50*E53+C50*J53+C49*F53+C49*J52+C48*F52+C48*J51+C47*F51+C47*J50+C46*J49+C45*J48+C44*J47+C43*H53+C43*J46+C42*H52+C42*J45+C41*H51+C41*J44+C40*H50+C40*J43+C39*H49+C39*J42+C38*H48+C38*J41+C37*H47+C37*J40+C36*J39+C35*J38+C34*J37+C33*J36+C32*J35+C31*J34+C30*J33+C29*J32+C28*J31+C27*I53+C27*J30</t>
  </si>
  <si>
    <t>Type de tache 1</t>
  </si>
  <si>
    <t>Type de tache 3</t>
  </si>
  <si>
    <t>Type de tache 4</t>
  </si>
  <si>
    <t>Acteur1</t>
  </si>
  <si>
    <t>Phase 6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</si>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</sst>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9" xfId="0" applyFont="1" applyFill="1" applyBorder="1"/>
    <xf numFmtId="43" fontId="2" fillId="0" borderId="0" xfId="1" applyFont="1" applyFill="1" applyBorder="1"/>
    <xf numFmtId="43" fontId="2" fillId="0" borderId="10" xfId="1" applyFont="1" applyFill="1" applyBorder="1"/>
    <xf numFmtId="164" fontId="2" fillId="0" borderId="9" xfId="1" applyNumberFormat="1" applyFont="1" applyFill="1" applyBorder="1"/>
    <xf numFmtId="0" fontId="2" fillId="0" borderId="12" xfId="0" applyFont="1" applyFill="1" applyBorder="1"/>
    <xf numFmtId="0" fontId="2" fillId="0" borderId="8" xfId="0" applyFont="1" applyFill="1" applyBorder="1"/>
    <xf numFmtId="43" fontId="2" fillId="0" borderId="3" xfId="1" applyFont="1" applyFill="1" applyBorder="1"/>
    <xf numFmtId="43" fontId="2" fillId="0" borderId="4" xfId="1" applyFont="1" applyFill="1" applyBorder="1"/>
    <xf numFmtId="0" fontId="2" fillId="0" borderId="0" xfId="0" applyFont="1" applyFill="1"/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/>
    <xf numFmtId="43" fontId="2" fillId="0" borderId="5" xfId="1" applyNumberFormat="1" applyFont="1" applyFill="1" applyBorder="1"/>
    <xf numFmtId="43" fontId="2" fillId="0" borderId="6" xfId="1" applyNumberFormat="1" applyFont="1" applyFill="1" applyBorder="1"/>
    <xf numFmtId="43" fontId="2" fillId="0" borderId="7" xfId="1" applyNumberFormat="1" applyFont="1" applyFill="1" applyBorder="1"/>
    <xf numFmtId="164" fontId="2" fillId="0" borderId="5" xfId="1" applyNumberFormat="1" applyFont="1" applyFill="1" applyBorder="1"/>
    <xf numFmtId="164" fontId="2" fillId="0" borderId="6" xfId="1" applyNumberFormat="1" applyFont="1" applyFill="1" applyBorder="1"/>
    <xf numFmtId="164" fontId="2" fillId="0" borderId="7" xfId="1" applyNumberFormat="1" applyFont="1" applyFill="1" applyBorder="1"/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2" xfId="0" applyFont="1" applyFill="1" applyBorder="1"/>
    <xf numFmtId="164" fontId="2" fillId="0" borderId="0" xfId="0" applyNumberFormat="1" applyFont="1" applyFill="1"/>
    <xf numFmtId="43" fontId="2" fillId="0" borderId="13" xfId="1" applyFont="1" applyFill="1" applyBorder="1"/>
    <xf numFmtId="2" fontId="2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43" fontId="2" fillId="0" borderId="2" xfId="1" applyFont="1" applyFill="1" applyBorder="1"/>
    <xf numFmtId="43" fontId="2" fillId="0" borderId="9" xfId="1" applyFont="1" applyFill="1" applyBorder="1"/>
    <xf numFmtId="2" fontId="2" fillId="2" borderId="15" xfId="0" applyNumberFormat="1" applyFont="1" applyFill="1" applyBorder="1" applyAlignment="1">
      <alignment horizontal="center" vertical="center"/>
    </xf>
    <xf numFmtId="2" fontId="2" fillId="3" borderId="10" xfId="0" applyNumberFormat="1" applyFont="1" applyFill="1" applyBorder="1" applyAlignment="1">
      <alignment vertical="center"/>
    </xf>
    <xf numFmtId="2" fontId="2" fillId="3" borderId="16" xfId="0" applyNumberFormat="1" applyFont="1" applyFill="1" applyBorder="1" applyAlignment="1">
      <alignment vertical="center"/>
    </xf>
    <xf numFmtId="164" fontId="2" fillId="0" borderId="12" xfId="1" applyNumberFormat="1" applyFont="1" applyFill="1" applyBorder="1"/>
    <xf numFmtId="2" fontId="3" fillId="4" borderId="10" xfId="0" applyNumberFormat="1" applyFont="1" applyFill="1" applyBorder="1" applyAlignment="1">
      <alignment horizontal="center" vertical="center"/>
    </xf>
    <xf numFmtId="2" fontId="2" fillId="3" borderId="10" xfId="0" applyNumberFormat="1" applyFont="1" applyFill="1" applyBorder="1" applyAlignment="1"/>
    <xf numFmtId="0" fontId="3" fillId="0" borderId="8" xfId="0" applyFont="1" applyFill="1" applyBorder="1" applyAlignment="1">
      <alignment horizontal="center"/>
    </xf>
    <xf numFmtId="43" fontId="2" fillId="0" borderId="8" xfId="1" applyFont="1" applyFill="1" applyBorder="1"/>
    <xf numFmtId="43" fontId="2" fillId="0" borderId="11" xfId="1" applyFont="1" applyFill="1" applyBorder="1"/>
    <xf numFmtId="43" fontId="2" fillId="0" borderId="14" xfId="1" applyFont="1" applyFill="1" applyBorder="1"/>
    <xf numFmtId="43" fontId="2" fillId="0" borderId="12" xfId="1" applyFont="1" applyFill="1" applyBorder="1"/>
    <xf numFmtId="43" fontId="2" fillId="0" borderId="16" xfId="1" applyFont="1" applyFill="1" applyBorder="1"/>
    <xf numFmtId="0" fontId="2" fillId="0" borderId="0" xfId="0" applyNumberFormat="1" applyFont="1" applyFill="1" applyAlignment="1">
      <alignment horizontal="left" vertical="center"/>
    </xf>
    <xf numFmtId="0" fontId="2" fillId="4" borderId="8" xfId="0" applyNumberFormat="1" applyFont="1" applyFill="1" applyBorder="1" applyAlignment="1">
      <alignment horizontal="left" vertical="center"/>
    </xf>
    <xf numFmtId="0" fontId="2" fillId="3" borderId="11" xfId="0" quotePrefix="1" applyNumberFormat="1" applyFont="1" applyFill="1" applyBorder="1" applyAlignment="1">
      <alignment horizontal="left" vertical="center"/>
    </xf>
    <xf numFmtId="0" fontId="2" fillId="3" borderId="14" xfId="0" quotePrefix="1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0" borderId="0" xfId="0" applyFont="1"/>
    <xf numFmtId="43" fontId="2" fillId="0" borderId="5" xfId="1" applyFont="1" applyFill="1" applyBorder="1"/>
    <xf numFmtId="43" fontId="2" fillId="0" borderId="6" xfId="1" applyFont="1" applyFill="1" applyBorder="1"/>
    <xf numFmtId="43" fontId="2" fillId="0" borderId="7" xfId="1" applyFont="1" applyFill="1" applyBorder="1"/>
    <xf numFmtId="0" fontId="2" fillId="0" borderId="6" xfId="0" applyFont="1" applyFill="1" applyBorder="1"/>
    <xf numFmtId="0" fontId="2" fillId="2" borderId="8" xfId="0" applyFont="1" applyFill="1" applyBorder="1" applyAlignment="1">
      <alignment horizontal="center"/>
    </xf>
    <xf numFmtId="0" fontId="2" fillId="0" borderId="8" xfId="0" applyFont="1" applyBorder="1"/>
    <xf numFmtId="164" fontId="2" fillId="0" borderId="8" xfId="1" applyNumberFormat="1" applyFont="1" applyFill="1" applyBorder="1"/>
    <xf numFmtId="0" fontId="2" fillId="0" borderId="8" xfId="0" quotePrefix="1" applyFont="1" applyBorder="1"/>
    <xf numFmtId="0" fontId="2" fillId="0" borderId="11" xfId="0" applyFont="1" applyBorder="1"/>
    <xf numFmtId="164" fontId="2" fillId="0" borderId="11" xfId="1" applyNumberFormat="1" applyFont="1" applyFill="1" applyBorder="1"/>
    <xf numFmtId="0" fontId="2" fillId="0" borderId="11" xfId="0" quotePrefix="1" applyFont="1" applyBorder="1"/>
    <xf numFmtId="0" fontId="2" fillId="0" borderId="14" xfId="0" applyFont="1" applyBorder="1"/>
    <xf numFmtId="164" fontId="2" fillId="0" borderId="14" xfId="1" applyNumberFormat="1" applyFont="1" applyFill="1" applyBorder="1"/>
    <xf numFmtId="0" fontId="2" fillId="0" borderId="14" xfId="0" quotePrefix="1" applyFont="1" applyBorder="1"/>
    <xf numFmtId="0" fontId="3" fillId="0" borderId="5" xfId="0" applyFont="1" applyFill="1" applyBorder="1" applyAlignment="1">
      <alignment horizontal="center"/>
    </xf>
    <xf numFmtId="0" fontId="2" fillId="0" borderId="11" xfId="0" applyFont="1" applyFill="1" applyBorder="1"/>
    <xf numFmtId="0" fontId="2" fillId="0" borderId="14" xfId="0" applyFont="1" applyFill="1" applyBorder="1"/>
    <xf numFmtId="0" fontId="2" fillId="4" borderId="1" xfId="0" applyFont="1" applyFill="1" applyBorder="1" applyAlignment="1">
      <alignment horizontal="left"/>
    </xf>
    <xf numFmtId="0" fontId="2" fillId="0" borderId="8" xfId="0" quotePrefix="1" applyFont="1" applyFill="1" applyBorder="1"/>
    <xf numFmtId="0" fontId="2" fillId="0" borderId="11" xfId="0" quotePrefix="1" applyFont="1" applyFill="1" applyBorder="1"/>
    <xf numFmtId="0" fontId="2" fillId="0" borderId="14" xfId="0" quotePrefix="1" applyFont="1" applyFill="1" applyBorder="1"/>
    <xf numFmtId="0" fontId="2" fillId="0" borderId="0" xfId="0" quotePrefix="1" applyFont="1" applyFill="1"/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2" fillId="5" borderId="6" xfId="0" applyFont="1" applyFill="1" applyBorder="1" applyAlignment="1">
      <alignment horizontal="center"/>
    </xf>
    <xf numFmtId="43" fontId="2" fillId="5" borderId="6" xfId="1" applyFont="1" applyFill="1" applyBorder="1"/>
    <xf numFmtId="0" fontId="2" fillId="5" borderId="6" xfId="0" applyFont="1" applyFill="1" applyBorder="1"/>
    <xf numFmtId="0" fontId="6" fillId="0" borderId="0" xfId="0" applyFont="1" applyFill="1" applyAlignment="1">
      <alignment horizontal="center"/>
    </xf>
    <xf numFmtId="43" fontId="2" fillId="5" borderId="3" xfId="1" applyFont="1" applyFill="1" applyBorder="1"/>
    <xf numFmtId="43" fontId="2" fillId="5" borderId="0" xfId="1" applyFont="1" applyFill="1" applyBorder="1"/>
    <xf numFmtId="43" fontId="2" fillId="5" borderId="13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C3C3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53"/>
  <sheetViews>
    <sheetView tabSelected="1" zoomScale="70" zoomScaleNormal="70" workbookViewId="0">
      <pane ySplit="5" topLeftCell="A6" activePane="bottomLeft" state="frozen"/>
      <selection activeCell="B1" sqref="B1"/>
      <selection pane="bottomLeft" activeCell="M78" sqref="M78"/>
    </sheetView>
  </sheetViews>
  <sheetFormatPr baseColWidth="10" defaultColWidth="9.109375" defaultRowHeight="14.4" x14ac:dyDescent="0.3"/>
  <cols>
    <col min="1" max="1" width="7.88671875" style="9" customWidth="1"/>
    <col min="2" max="10" width="18.5546875" style="9" customWidth="1"/>
    <col min="11" max="11" width="13.88671875" style="9" customWidth="1"/>
    <col min="12" max="12" width="13.88671875" style="26" customWidth="1"/>
    <col min="13" max="13" width="255.77734375" style="42" bestFit="1" customWidth="1"/>
    <col min="14" max="16384" width="9.109375" style="9"/>
  </cols>
  <sheetData>
    <row r="2" spans="1:13" x14ac:dyDescent="0.3">
      <c r="C2" s="10" t="s">
        <v>27</v>
      </c>
      <c r="D2" s="11" t="s">
        <v>15</v>
      </c>
      <c r="E2" s="12" t="s">
        <v>16</v>
      </c>
      <c r="F2" s="12" t="s">
        <v>17</v>
      </c>
      <c r="G2" s="12" t="s">
        <v>0</v>
      </c>
      <c r="H2" s="12" t="s">
        <v>16</v>
      </c>
      <c r="I2" s="12" t="s">
        <v>16</v>
      </c>
      <c r="J2" s="13" t="s">
        <v>16</v>
      </c>
    </row>
    <row r="3" spans="1:13" ht="15" thickBot="1" x14ac:dyDescent="0.35">
      <c r="C3" s="14" t="s">
        <v>14</v>
      </c>
      <c r="D3" s="15">
        <v>1</v>
      </c>
      <c r="E3" s="16">
        <v>2.9375</v>
      </c>
      <c r="F3" s="16">
        <v>17.125</v>
      </c>
      <c r="G3" s="12" t="s">
        <v>0</v>
      </c>
      <c r="H3" s="16">
        <v>20.166666666666668</v>
      </c>
      <c r="I3" s="16">
        <v>3.75</v>
      </c>
      <c r="J3" s="17">
        <v>11.666666666666666</v>
      </c>
    </row>
    <row r="4" spans="1:13" ht="15" thickBot="1" x14ac:dyDescent="0.35">
      <c r="C4" s="14" t="s">
        <v>28</v>
      </c>
      <c r="D4" s="18">
        <v>3</v>
      </c>
      <c r="E4" s="19" t="s">
        <v>19</v>
      </c>
      <c r="F4" s="19">
        <v>3</v>
      </c>
      <c r="G4" s="19">
        <v>4</v>
      </c>
      <c r="H4" s="19">
        <v>7</v>
      </c>
      <c r="I4" s="19">
        <v>10</v>
      </c>
      <c r="J4" s="20">
        <f>D4-(D4-1)+F4+G4+H4+I4</f>
        <v>25</v>
      </c>
      <c r="L4" s="30" t="s">
        <v>29</v>
      </c>
    </row>
    <row r="5" spans="1:13" x14ac:dyDescent="0.3">
      <c r="B5" s="47" t="s">
        <v>227</v>
      </c>
      <c r="C5" s="10" t="s">
        <v>26</v>
      </c>
      <c r="D5" s="21" t="s">
        <v>18</v>
      </c>
      <c r="E5" s="22" t="s">
        <v>20</v>
      </c>
      <c r="F5" s="22" t="s">
        <v>21</v>
      </c>
      <c r="G5" s="22" t="s">
        <v>22</v>
      </c>
      <c r="H5" s="22" t="s">
        <v>23</v>
      </c>
      <c r="I5" s="22" t="s">
        <v>24</v>
      </c>
      <c r="J5" s="22" t="s">
        <v>25</v>
      </c>
      <c r="K5" s="36" t="s">
        <v>31</v>
      </c>
      <c r="L5" s="34" t="s">
        <v>1</v>
      </c>
      <c r="M5" s="43" t="s">
        <v>30</v>
      </c>
    </row>
    <row r="6" spans="1:13" ht="15" customHeight="1" x14ac:dyDescent="0.3">
      <c r="A6" s="9">
        <v>1</v>
      </c>
      <c r="B6" s="6" t="s">
        <v>2</v>
      </c>
      <c r="C6" s="4">
        <v>30.808259999999997</v>
      </c>
      <c r="D6" s="28">
        <f>$D$3/$D$4</f>
        <v>0.33333333333333331</v>
      </c>
      <c r="E6" s="7" t="str">
        <f>IF(A6&gt;=D$4,$E$3,"")</f>
        <v/>
      </c>
      <c r="F6" s="7" t="str">
        <f>IF(A6&gt;D$4,$F$3/$F$4,"")</f>
        <v/>
      </c>
      <c r="G6" s="7"/>
      <c r="H6" s="7" t="str">
        <f>IF(A6&gt;D$4+$F$4+$G$4,$H$3/$H$4,"")</f>
        <v/>
      </c>
      <c r="I6" s="7" t="str">
        <f>IF(A6&gt;=D$4+$F$4+$G$4+$H$4+$I$4,$I$3/$I$4,"")</f>
        <v/>
      </c>
      <c r="J6" s="8" t="str">
        <f>IF(A6&gt;=D$4,$J$3/$J$4,"")</f>
        <v/>
      </c>
      <c r="K6" s="37">
        <f>C6*D6</f>
        <v>10.269419999999998</v>
      </c>
      <c r="L6" s="31">
        <v>10.27</v>
      </c>
      <c r="M6" s="44" t="s">
        <v>32</v>
      </c>
    </row>
    <row r="7" spans="1:13" x14ac:dyDescent="0.3">
      <c r="A7" s="9">
        <v>2</v>
      </c>
      <c r="B7" s="1" t="s">
        <v>3</v>
      </c>
      <c r="C7" s="4">
        <v>40.658519999999996</v>
      </c>
      <c r="D7" s="29">
        <f t="shared" ref="D7:D53" si="0">$D$3/$D$4</f>
        <v>0.33333333333333331</v>
      </c>
      <c r="E7" s="2" t="str">
        <f>IF(A7&gt;=D$4,$E$3,"")</f>
        <v/>
      </c>
      <c r="F7" s="2" t="str">
        <f t="shared" ref="F7:F53" si="1">IF(A7&gt;D$4,$F$3/$F$4,"")</f>
        <v/>
      </c>
      <c r="G7" s="2"/>
      <c r="H7" s="2" t="str">
        <f t="shared" ref="H7:H53" si="2">IF(A7&gt;D$4+$F$4+$G$4,$H$3/$H$4,"")</f>
        <v/>
      </c>
      <c r="I7" s="2" t="str">
        <f t="shared" ref="I7:I31" si="3">IF(A7&gt;=D$4+$F$4+$G$4+$H$4+$I$4,$I$3/$I$4,"")</f>
        <v/>
      </c>
      <c r="J7" s="3" t="str">
        <f>IF(A7&gt;=D$4,$J$3/$J$4,"")</f>
        <v/>
      </c>
      <c r="K7" s="38">
        <f>C7*D7+C6*D6</f>
        <v>23.822259999999996</v>
      </c>
      <c r="L7" s="31">
        <v>23.82</v>
      </c>
      <c r="M7" s="44" t="s">
        <v>33</v>
      </c>
    </row>
    <row r="8" spans="1:13" x14ac:dyDescent="0.3">
      <c r="A8" s="9">
        <v>3</v>
      </c>
      <c r="B8" s="1" t="s">
        <v>4</v>
      </c>
      <c r="C8" s="4">
        <v>38.772300000000001</v>
      </c>
      <c r="D8" s="29">
        <f>$D$3/$D$4</f>
        <v>0.33333333333333331</v>
      </c>
      <c r="E8" s="2">
        <f>IF(A8&gt;=D$4,$E$3,"")</f>
        <v>2.9375</v>
      </c>
      <c r="F8" s="2" t="str">
        <f t="shared" si="1"/>
        <v/>
      </c>
      <c r="G8" s="2"/>
      <c r="H8" s="2" t="str">
        <f t="shared" si="2"/>
        <v/>
      </c>
      <c r="I8" s="2" t="str">
        <f t="shared" si="3"/>
        <v/>
      </c>
      <c r="J8" s="3">
        <f>IF(A8&gt;=D$4,$J$3/$J$4,"")</f>
        <v>0.46666666666666662</v>
      </c>
      <c r="K8" s="38">
        <f>C8*D8+C7*D7+C6*D6+C6*E8+C6*J8</f>
        <v>141.62281174999998</v>
      </c>
      <c r="L8" s="31">
        <v>141.62</v>
      </c>
      <c r="M8" s="44" t="s">
        <v>34</v>
      </c>
    </row>
    <row r="9" spans="1:13" x14ac:dyDescent="0.3">
      <c r="A9" s="9">
        <v>4</v>
      </c>
      <c r="B9" s="1" t="s">
        <v>5</v>
      </c>
      <c r="C9" s="4">
        <v>38.510325000000002</v>
      </c>
      <c r="D9" s="29">
        <f t="shared" si="0"/>
        <v>0.33333333333333331</v>
      </c>
      <c r="E9" s="2">
        <f t="shared" ref="E9:E53" si="4">IF(A9&gt;=D$4,$E$3,"")</f>
        <v>2.9375</v>
      </c>
      <c r="F9" s="2">
        <f t="shared" si="1"/>
        <v>5.708333333333333</v>
      </c>
      <c r="G9" s="2"/>
      <c r="H9" s="2" t="str">
        <f t="shared" si="2"/>
        <v/>
      </c>
      <c r="I9" s="2" t="str">
        <f t="shared" si="3"/>
        <v/>
      </c>
      <c r="J9" s="3">
        <f t="shared" ref="J9:J53" si="5">IF(A9&gt;=D$4,$J$3/$J$4,"")</f>
        <v>0.46666666666666662</v>
      </c>
      <c r="K9" s="38">
        <f>C9*D9+C8*D8+C7*D7+C7*E9+C7*J9+C6*F9+C6*J8</f>
        <v>367.96309899999994</v>
      </c>
      <c r="L9" s="31">
        <v>367.96</v>
      </c>
      <c r="M9" s="44" t="s">
        <v>35</v>
      </c>
    </row>
    <row r="10" spans="1:13" x14ac:dyDescent="0.3">
      <c r="A10" s="9">
        <v>5</v>
      </c>
      <c r="B10" s="1" t="s">
        <v>6</v>
      </c>
      <c r="C10" s="4">
        <v>33.008850000000002</v>
      </c>
      <c r="D10" s="29">
        <f t="shared" si="0"/>
        <v>0.33333333333333331</v>
      </c>
      <c r="E10" s="2">
        <f t="shared" si="4"/>
        <v>2.9375</v>
      </c>
      <c r="F10" s="2">
        <f t="shared" si="1"/>
        <v>5.708333333333333</v>
      </c>
      <c r="G10" s="2"/>
      <c r="H10" s="2" t="str">
        <f t="shared" si="2"/>
        <v/>
      </c>
      <c r="I10" s="2" t="str">
        <f t="shared" si="3"/>
        <v/>
      </c>
      <c r="J10" s="3">
        <f t="shared" si="5"/>
        <v>0.46666666666666662</v>
      </c>
      <c r="K10" s="38">
        <f>C10*D10+C9*D9+C8*D8+C8*E10+C8*J10+C7*F10+C7*J9+C6*F9+C6*J8</f>
        <v>610.05856274999996</v>
      </c>
      <c r="L10" s="31">
        <v>610.05999999999995</v>
      </c>
      <c r="M10" s="44" t="s">
        <v>36</v>
      </c>
    </row>
    <row r="11" spans="1:13" x14ac:dyDescent="0.3">
      <c r="A11" s="9">
        <v>6</v>
      </c>
      <c r="B11" s="1" t="s">
        <v>7</v>
      </c>
      <c r="C11" s="4">
        <v>34.5807</v>
      </c>
      <c r="D11" s="29">
        <f t="shared" si="0"/>
        <v>0.33333333333333331</v>
      </c>
      <c r="E11" s="2">
        <f t="shared" si="4"/>
        <v>2.9375</v>
      </c>
      <c r="F11" s="2">
        <f t="shared" si="1"/>
        <v>5.708333333333333</v>
      </c>
      <c r="G11" s="2"/>
      <c r="H11" s="2" t="str">
        <f t="shared" si="2"/>
        <v/>
      </c>
      <c r="I11" s="2" t="str">
        <f t="shared" si="3"/>
        <v/>
      </c>
      <c r="J11" s="3">
        <f t="shared" si="5"/>
        <v>0.46666666666666662</v>
      </c>
      <c r="K11" s="38">
        <f>C11*D11+C10*D10+C9*D9+C9*E11+C9*J11+C8*F11+C8*J10+C7*F10+C7*J9+C6*F9+C6*J8</f>
        <v>847.18850868749996</v>
      </c>
      <c r="L11" s="31">
        <v>847.19</v>
      </c>
      <c r="M11" s="44" t="s">
        <v>37</v>
      </c>
    </row>
    <row r="12" spans="1:13" x14ac:dyDescent="0.3">
      <c r="A12" s="9">
        <v>7</v>
      </c>
      <c r="B12" s="1" t="s">
        <v>8</v>
      </c>
      <c r="C12" s="4">
        <v>38.772300000000001</v>
      </c>
      <c r="D12" s="29">
        <f t="shared" si="0"/>
        <v>0.33333333333333331</v>
      </c>
      <c r="E12" s="2">
        <f t="shared" si="4"/>
        <v>2.9375</v>
      </c>
      <c r="F12" s="2">
        <f t="shared" si="1"/>
        <v>5.708333333333333</v>
      </c>
      <c r="G12" s="2"/>
      <c r="H12" s="2" t="str">
        <f t="shared" si="2"/>
        <v/>
      </c>
      <c r="I12" s="2" t="str">
        <f t="shared" si="3"/>
        <v/>
      </c>
      <c r="J12" s="3">
        <f t="shared" si="5"/>
        <v>0.46666666666666662</v>
      </c>
      <c r="K12" s="38">
        <f>C12*D12+C11*D11+C10*D10+C10*E12+C10*J12+C9*F12+C9*J11+C8*F11+C8*J10+C7*F10+C7*J9+C6*J8</f>
        <v>890.48533524999993</v>
      </c>
      <c r="L12" s="31">
        <v>890.49</v>
      </c>
      <c r="M12" s="44" t="s">
        <v>38</v>
      </c>
    </row>
    <row r="13" spans="1:13" x14ac:dyDescent="0.3">
      <c r="A13" s="9">
        <v>8</v>
      </c>
      <c r="B13" s="1" t="s">
        <v>9</v>
      </c>
      <c r="C13" s="4">
        <v>26.197500000000002</v>
      </c>
      <c r="D13" s="29">
        <f t="shared" si="0"/>
        <v>0.33333333333333331</v>
      </c>
      <c r="E13" s="2">
        <f t="shared" si="4"/>
        <v>2.9375</v>
      </c>
      <c r="F13" s="2">
        <f t="shared" si="1"/>
        <v>5.708333333333333</v>
      </c>
      <c r="G13" s="2"/>
      <c r="H13" s="2" t="str">
        <f t="shared" si="2"/>
        <v/>
      </c>
      <c r="I13" s="2" t="str">
        <f t="shared" si="3"/>
        <v/>
      </c>
      <c r="J13" s="3">
        <f t="shared" si="5"/>
        <v>0.46666666666666662</v>
      </c>
      <c r="K13" s="38">
        <f>C13*D13+C12*D12+C11*D11+C11*E13+C11*J13+C10*F13+C10*J12+C9*F12+C9*J11+C8*F11+C8*J10+C7*J9+C6*J8</f>
        <v>865.30298837500015</v>
      </c>
      <c r="L13" s="31">
        <v>865.3</v>
      </c>
      <c r="M13" s="44" t="s">
        <v>39</v>
      </c>
    </row>
    <row r="14" spans="1:13" x14ac:dyDescent="0.3">
      <c r="A14" s="9">
        <v>9</v>
      </c>
      <c r="B14" s="1" t="s">
        <v>10</v>
      </c>
      <c r="C14" s="4">
        <v>35.366624999999999</v>
      </c>
      <c r="D14" s="29">
        <f t="shared" si="0"/>
        <v>0.33333333333333331</v>
      </c>
      <c r="E14" s="2">
        <f t="shared" si="4"/>
        <v>2.9375</v>
      </c>
      <c r="F14" s="2">
        <f t="shared" si="1"/>
        <v>5.708333333333333</v>
      </c>
      <c r="G14" s="2"/>
      <c r="H14" s="2" t="str">
        <f t="shared" si="2"/>
        <v/>
      </c>
      <c r="I14" s="2" t="str">
        <f t="shared" si="3"/>
        <v/>
      </c>
      <c r="J14" s="3">
        <f t="shared" si="5"/>
        <v>0.46666666666666662</v>
      </c>
      <c r="K14" s="38">
        <f>C14*D14+C13*D13+C12*D12+C12*E14+C12*J14+C11*F14+C11*J13+C10*F13+C10*J12+C9*F12+C9*J11+C8*J10+C7*J9+C6*J8</f>
        <v>872.04447837500004</v>
      </c>
      <c r="L14" s="31">
        <v>872.04</v>
      </c>
      <c r="M14" s="44" t="s">
        <v>40</v>
      </c>
    </row>
    <row r="15" spans="1:13" x14ac:dyDescent="0.3">
      <c r="A15" s="9">
        <v>10</v>
      </c>
      <c r="B15" s="1" t="s">
        <v>11</v>
      </c>
      <c r="C15" s="4">
        <v>40.082174999999999</v>
      </c>
      <c r="D15" s="29">
        <f t="shared" si="0"/>
        <v>0.33333333333333331</v>
      </c>
      <c r="E15" s="2">
        <f t="shared" si="4"/>
        <v>2.9375</v>
      </c>
      <c r="F15" s="2">
        <f t="shared" si="1"/>
        <v>5.708333333333333</v>
      </c>
      <c r="G15" s="2"/>
      <c r="H15" s="2" t="str">
        <f t="shared" si="2"/>
        <v/>
      </c>
      <c r="I15" s="2" t="str">
        <f t="shared" si="3"/>
        <v/>
      </c>
      <c r="J15" s="3">
        <f t="shared" si="5"/>
        <v>0.46666666666666662</v>
      </c>
      <c r="K15" s="38">
        <f>C15*D15+C14*D14+C13*D13+C13*E15+C13*J15+C12*F15+C12*J14+C11*F14+C11*J13+C10*F13+C10*J12+C9*J11+C8*J10+C7*J9+C6*J8</f>
        <v>849.26356900000007</v>
      </c>
      <c r="L15" s="31">
        <v>849.26</v>
      </c>
      <c r="M15" s="44" t="s">
        <v>41</v>
      </c>
    </row>
    <row r="16" spans="1:13" x14ac:dyDescent="0.3">
      <c r="A16" s="9">
        <v>11</v>
      </c>
      <c r="B16" s="1" t="s">
        <v>12</v>
      </c>
      <c r="C16" s="4">
        <v>37.200450000000004</v>
      </c>
      <c r="D16" s="29">
        <f t="shared" si="0"/>
        <v>0.33333333333333331</v>
      </c>
      <c r="E16" s="2">
        <f t="shared" si="4"/>
        <v>2.9375</v>
      </c>
      <c r="F16" s="2">
        <f t="shared" si="1"/>
        <v>5.708333333333333</v>
      </c>
      <c r="G16" s="2"/>
      <c r="H16" s="2">
        <f t="shared" si="2"/>
        <v>2.8809523809523809</v>
      </c>
      <c r="I16" s="2" t="str">
        <f t="shared" si="3"/>
        <v/>
      </c>
      <c r="J16" s="3">
        <f t="shared" si="5"/>
        <v>0.46666666666666662</v>
      </c>
      <c r="K16" s="38">
        <f>C16*D16+C15*D15+C14*D14+C14*E16+C14*J16+C13*F16+C13*J15+C12*F15+C12*J14+C11*F14+C11*J13+C10*J12+C9*J11+C8*J10+C7*J9+C6*H16+C6*J8</f>
        <v>946.24562243750006</v>
      </c>
      <c r="L16" s="31">
        <v>946.25</v>
      </c>
      <c r="M16" s="44" t="s">
        <v>42</v>
      </c>
    </row>
    <row r="17" spans="1:15" x14ac:dyDescent="0.3">
      <c r="A17" s="9">
        <v>12</v>
      </c>
      <c r="B17" s="5" t="s">
        <v>13</v>
      </c>
      <c r="C17" s="33">
        <v>31.437000000000001</v>
      </c>
      <c r="D17" s="29">
        <f t="shared" si="0"/>
        <v>0.33333333333333331</v>
      </c>
      <c r="E17" s="2">
        <f t="shared" si="4"/>
        <v>2.9375</v>
      </c>
      <c r="F17" s="2">
        <f t="shared" si="1"/>
        <v>5.708333333333333</v>
      </c>
      <c r="G17" s="2"/>
      <c r="H17" s="2">
        <f t="shared" si="2"/>
        <v>2.8809523809523809</v>
      </c>
      <c r="I17" s="2" t="str">
        <f t="shared" si="3"/>
        <v/>
      </c>
      <c r="J17" s="3">
        <f t="shared" si="5"/>
        <v>0.46666666666666662</v>
      </c>
      <c r="K17" s="38">
        <f>C17*D17+C16*D16+C15*D15+C15*E17+C15*J17+C14*F17+C14*J16+C13*F16+C13*J15+C12*F15+C12*J14+C11*J13+C10*J12+C9*J11+C8*J10+C7*H17+C7*J9+C6*H16+C6*J8</f>
        <v>1099.1142724374999</v>
      </c>
      <c r="L17" s="31">
        <v>1099.1099999999999</v>
      </c>
      <c r="M17" s="44" t="s">
        <v>43</v>
      </c>
    </row>
    <row r="18" spans="1:15" x14ac:dyDescent="0.3">
      <c r="A18" s="9">
        <v>13</v>
      </c>
      <c r="B18" s="23" t="s">
        <v>2</v>
      </c>
      <c r="C18" s="4">
        <v>30.808259999999997</v>
      </c>
      <c r="D18" s="29">
        <f t="shared" si="0"/>
        <v>0.33333333333333331</v>
      </c>
      <c r="E18" s="2">
        <f t="shared" si="4"/>
        <v>2.9375</v>
      </c>
      <c r="F18" s="2">
        <f t="shared" si="1"/>
        <v>5.708333333333333</v>
      </c>
      <c r="G18" s="2"/>
      <c r="H18" s="2">
        <f t="shared" si="2"/>
        <v>2.8809523809523809</v>
      </c>
      <c r="I18" s="2" t="str">
        <f t="shared" si="3"/>
        <v/>
      </c>
      <c r="J18" s="3">
        <f t="shared" si="5"/>
        <v>0.46666666666666662</v>
      </c>
      <c r="K18" s="38">
        <f>C18*D18+C17*D17+C16*D16+C16*E18+C16*J18+C15*F18+C15*J17+C14*F17+C14*J16+C13*F16+C13*J15+C12*J14+C11*J13+C10*J12+C9*J11+C8*H18+C8*J10+C7*H17+C7*J9+C6*H16+C6*J8</f>
        <v>1224.0964633749998</v>
      </c>
      <c r="L18" s="31">
        <v>1224.0999999999999</v>
      </c>
      <c r="M18" s="44" t="s">
        <v>44</v>
      </c>
    </row>
    <row r="19" spans="1:15" x14ac:dyDescent="0.3">
      <c r="A19" s="9">
        <v>14</v>
      </c>
      <c r="B19" s="1" t="s">
        <v>3</v>
      </c>
      <c r="C19" s="4">
        <v>40.658519999999996</v>
      </c>
      <c r="D19" s="29">
        <f t="shared" si="0"/>
        <v>0.33333333333333331</v>
      </c>
      <c r="E19" s="2">
        <f t="shared" si="4"/>
        <v>2.9375</v>
      </c>
      <c r="F19" s="2">
        <f t="shared" si="1"/>
        <v>5.708333333333333</v>
      </c>
      <c r="G19" s="2"/>
      <c r="H19" s="2">
        <f t="shared" si="2"/>
        <v>2.8809523809523809</v>
      </c>
      <c r="I19" s="2" t="str">
        <f t="shared" si="3"/>
        <v/>
      </c>
      <c r="J19" s="3">
        <f t="shared" si="5"/>
        <v>0.46666666666666662</v>
      </c>
      <c r="K19" s="38">
        <f>C19*D19+C18*D18+C17*D17+C17*E19+C17*J19+C16*F19+C16*J18+C15*F18+C15*J17+C14*F17+C14*J16+C13*J15+C12*J14+C11*J13+C10*J12+C9*H19+C9*J11+C8*H18+C8*J10+C7*H17+C7*J9+C6*H16+C6*J8</f>
        <v>1396.7445377500001</v>
      </c>
      <c r="L19" s="31">
        <v>1396.74</v>
      </c>
      <c r="M19" s="44" t="s">
        <v>45</v>
      </c>
    </row>
    <row r="20" spans="1:15" x14ac:dyDescent="0.3">
      <c r="A20" s="9">
        <v>15</v>
      </c>
      <c r="B20" s="1" t="s">
        <v>4</v>
      </c>
      <c r="C20" s="4">
        <v>38.772300000000001</v>
      </c>
      <c r="D20" s="29">
        <f t="shared" si="0"/>
        <v>0.33333333333333331</v>
      </c>
      <c r="E20" s="2">
        <f t="shared" si="4"/>
        <v>2.9375</v>
      </c>
      <c r="F20" s="2">
        <f t="shared" si="1"/>
        <v>5.708333333333333</v>
      </c>
      <c r="G20" s="2"/>
      <c r="H20" s="2">
        <f t="shared" si="2"/>
        <v>2.8809523809523809</v>
      </c>
      <c r="I20" s="2" t="str">
        <f t="shared" si="3"/>
        <v/>
      </c>
      <c r="J20" s="3">
        <f t="shared" si="5"/>
        <v>0.46666666666666662</v>
      </c>
      <c r="K20" s="38">
        <f>C20*D20+C19*D19+C18*D18+C18*E20+C18*J20+C17*F20+C17*J19+C16*F19+C16*J18+C15*F18+C15*J17+C14*J16+C13*J15+C12*J14+C11*J13+C10*H20+C10*J12+C9*H19+C9*J11+C8*H18+C8*J10+C7*H17+C7*J9+C6*H16+C6*J8</f>
        <v>1484.3852176250002</v>
      </c>
      <c r="L20" s="31">
        <v>1484.39</v>
      </c>
      <c r="M20" s="44" t="s">
        <v>46</v>
      </c>
    </row>
    <row r="21" spans="1:15" x14ac:dyDescent="0.3">
      <c r="A21" s="9">
        <v>16</v>
      </c>
      <c r="B21" s="1" t="s">
        <v>5</v>
      </c>
      <c r="C21" s="4">
        <v>38.510325000000002</v>
      </c>
      <c r="D21" s="29">
        <f t="shared" si="0"/>
        <v>0.33333333333333331</v>
      </c>
      <c r="E21" s="2">
        <f t="shared" si="4"/>
        <v>2.9375</v>
      </c>
      <c r="F21" s="2">
        <f t="shared" si="1"/>
        <v>5.708333333333333</v>
      </c>
      <c r="G21" s="2"/>
      <c r="H21" s="2">
        <f t="shared" si="2"/>
        <v>2.8809523809523809</v>
      </c>
      <c r="I21" s="2" t="str">
        <f t="shared" si="3"/>
        <v/>
      </c>
      <c r="J21" s="3">
        <f t="shared" si="5"/>
        <v>0.46666666666666662</v>
      </c>
      <c r="K21" s="38">
        <f>C21*D21+C20*D20+C19*D19+C19*E21+C19*J21+C18*F21+C18*J20+C17*F20+C17*J19+C16*F19+C16*J18+C15*J17+C14*J16+C13*J15+C12*J14+C11*H21+C11*J13+C10*H20+C10*J12+C9*H19+C9*J11+C8*H18+C8*J10+C7*H17+C7*J9+C6*H16+C6*J8</f>
        <v>1581.54843925</v>
      </c>
      <c r="L21" s="31">
        <v>1581.55</v>
      </c>
      <c r="M21" s="44" t="s">
        <v>47</v>
      </c>
    </row>
    <row r="22" spans="1:15" x14ac:dyDescent="0.3">
      <c r="A22" s="9">
        <v>17</v>
      </c>
      <c r="B22" s="1" t="s">
        <v>6</v>
      </c>
      <c r="C22" s="4">
        <v>33.008850000000002</v>
      </c>
      <c r="D22" s="29">
        <f t="shared" si="0"/>
        <v>0.33333333333333331</v>
      </c>
      <c r="E22" s="2">
        <f t="shared" si="4"/>
        <v>2.9375</v>
      </c>
      <c r="F22" s="2">
        <f t="shared" si="1"/>
        <v>5.708333333333333</v>
      </c>
      <c r="G22" s="2"/>
      <c r="H22" s="2">
        <f t="shared" si="2"/>
        <v>2.8809523809523809</v>
      </c>
      <c r="I22" s="2" t="str">
        <f t="shared" si="3"/>
        <v/>
      </c>
      <c r="J22" s="3">
        <f t="shared" si="5"/>
        <v>0.46666666666666662</v>
      </c>
      <c r="K22" s="38">
        <f>C22*D22+C21*D21+C20*D20+C20*E22+C20*J22+C19*F22+C19*J21+C18*F21+C18*J20+C17*F20+C17*J19+C16*J18+C15*J17+C14*J16+C13*J15+C12*H22+C12*J14+C11*H21+C11*J13+C10*H20+C10*J12+C9*H19+C9*J11+C8*H18+C8*J10+C7*H17+C7*J9+C6*H16+C6*J8</f>
        <v>1722.99248425</v>
      </c>
      <c r="L22" s="31">
        <v>1722.99</v>
      </c>
      <c r="M22" s="44" t="s">
        <v>48</v>
      </c>
    </row>
    <row r="23" spans="1:15" x14ac:dyDescent="0.3">
      <c r="A23" s="9">
        <v>18</v>
      </c>
      <c r="B23" s="1" t="s">
        <v>7</v>
      </c>
      <c r="C23" s="4">
        <v>34.5807</v>
      </c>
      <c r="D23" s="29">
        <f t="shared" si="0"/>
        <v>0.33333333333333331</v>
      </c>
      <c r="E23" s="2">
        <f t="shared" si="4"/>
        <v>2.9375</v>
      </c>
      <c r="F23" s="2">
        <f t="shared" si="1"/>
        <v>5.708333333333333</v>
      </c>
      <c r="G23" s="2"/>
      <c r="H23" s="2">
        <f t="shared" si="2"/>
        <v>2.8809523809523809</v>
      </c>
      <c r="I23" s="2" t="str">
        <f t="shared" si="3"/>
        <v/>
      </c>
      <c r="J23" s="3">
        <f t="shared" si="5"/>
        <v>0.46666666666666662</v>
      </c>
      <c r="K23" s="38">
        <f>C23*D23+C22*D22+C21*D21+C21*E23+C21*J23+C20*F23+C20*J22+C19*F22+C19*J21+C18*F21+C18*J20+C17*J19+C16*J18+C15*J17+C14*J16+C13*H23+C13*J15+C12*H22+C12*J14+C11*H21+C11*J13+C10*H20+C10*J12+C9*H19+C9*J11+C8*H18+C8*J10+C7*H17+C7*J9+C6*J8</f>
        <v>1767.3861751875002</v>
      </c>
      <c r="L23" s="31">
        <v>1767.39</v>
      </c>
      <c r="M23" s="44" t="s">
        <v>49</v>
      </c>
    </row>
    <row r="24" spans="1:15" x14ac:dyDescent="0.3">
      <c r="A24" s="9">
        <v>19</v>
      </c>
      <c r="B24" s="1" t="s">
        <v>8</v>
      </c>
      <c r="C24" s="4">
        <v>38.772300000000001</v>
      </c>
      <c r="D24" s="29">
        <f t="shared" si="0"/>
        <v>0.33333333333333331</v>
      </c>
      <c r="E24" s="2">
        <f t="shared" si="4"/>
        <v>2.9375</v>
      </c>
      <c r="F24" s="2">
        <f t="shared" si="1"/>
        <v>5.708333333333333</v>
      </c>
      <c r="G24" s="2"/>
      <c r="H24" s="2">
        <f t="shared" si="2"/>
        <v>2.8809523809523809</v>
      </c>
      <c r="I24" s="2" t="str">
        <f t="shared" si="3"/>
        <v/>
      </c>
      <c r="J24" s="3">
        <f t="shared" si="5"/>
        <v>0.46666666666666662</v>
      </c>
      <c r="K24" s="38">
        <f>C24*D24+C23*D23+C22*D22+C22*E24+C22*J24+C21*F24+C21*J23+C20*F23+C20*J22+C19*F22+C19*J21+C18*J20+C17*J19+C16*J18+C15*J17+C14*H24+C14*J16+C13*H23+C13*J15+C12*H22+C12*J14+C11*H21+C11*J13+C10*H20+C10*J12+C9*H19+C9*J11+C8*H18+C8*J10+C7*J9+C6*J8</f>
        <v>1795.4373042500004</v>
      </c>
      <c r="L24" s="31">
        <v>1795.44</v>
      </c>
      <c r="M24" s="44" t="s">
        <v>50</v>
      </c>
    </row>
    <row r="25" spans="1:15" x14ac:dyDescent="0.3">
      <c r="A25" s="9">
        <v>20</v>
      </c>
      <c r="B25" s="1" t="s">
        <v>9</v>
      </c>
      <c r="C25" s="4">
        <v>26.197500000000002</v>
      </c>
      <c r="D25" s="29">
        <f t="shared" si="0"/>
        <v>0.33333333333333331</v>
      </c>
      <c r="E25" s="2">
        <f t="shared" si="4"/>
        <v>2.9375</v>
      </c>
      <c r="F25" s="2">
        <f t="shared" si="1"/>
        <v>5.708333333333333</v>
      </c>
      <c r="G25" s="2"/>
      <c r="H25" s="2">
        <f t="shared" si="2"/>
        <v>2.8809523809523809</v>
      </c>
      <c r="I25" s="2" t="str">
        <f t="shared" si="3"/>
        <v/>
      </c>
      <c r="J25" s="3">
        <f t="shared" si="5"/>
        <v>0.46666666666666662</v>
      </c>
      <c r="K25" s="38">
        <f>C25*D25+C24*D24+C23*D23+C23*E25+C23*J25+C22*F25+C22*J24+C21*F24+C21*J23+C20*F23+C20*J22+C19*J21+C18*J20+C17*J19+C16*J18+C15*H25+C15*J17+C14*H24+C14*J16+C13*H23+C13*J15+C12*H22+C12*J14+C11*H21+C11*J13+C10*H20+C10*J12+C9*H19+C9*J11+C8*J10+C7*J9+C6*J8</f>
        <v>1774.0286448750005</v>
      </c>
      <c r="L25" s="31">
        <v>1774.03</v>
      </c>
      <c r="M25" s="44" t="s">
        <v>51</v>
      </c>
    </row>
    <row r="26" spans="1:15" x14ac:dyDescent="0.3">
      <c r="A26" s="9">
        <v>21</v>
      </c>
      <c r="B26" s="1" t="s">
        <v>10</v>
      </c>
      <c r="C26" s="4">
        <v>35.366624999999999</v>
      </c>
      <c r="D26" s="29">
        <f t="shared" si="0"/>
        <v>0.33333333333333331</v>
      </c>
      <c r="E26" s="2">
        <f t="shared" si="4"/>
        <v>2.9375</v>
      </c>
      <c r="F26" s="2">
        <f t="shared" si="1"/>
        <v>5.708333333333333</v>
      </c>
      <c r="G26" s="2"/>
      <c r="H26" s="2">
        <f t="shared" si="2"/>
        <v>2.8809523809523809</v>
      </c>
      <c r="I26" s="2" t="str">
        <f t="shared" si="3"/>
        <v/>
      </c>
      <c r="J26" s="3">
        <f t="shared" si="5"/>
        <v>0.46666666666666662</v>
      </c>
      <c r="K26" s="38">
        <f>C26*D26+C25*D25+C24*D24+C24*E26+C24*J26+C23*F26+C23*J25+C22*F25+C22*J24+C21*F24+C21*J23+C20*J22+C19*J21+C18*J20+C17*J19+C16*H26+C16*J18+C15*H25+C15*J17+C14*H24+C14*J16+C13*H23+C13*J15+C12*H22+C12*J14+C11*H21+C11*J13+C10*H20+C10*J12+C9*J11+C8*J10+C7*J9+C6*J8</f>
        <v>1776.9964473750006</v>
      </c>
      <c r="L26" s="31">
        <v>1777</v>
      </c>
      <c r="M26" s="44" t="s">
        <v>52</v>
      </c>
      <c r="N26" s="27"/>
      <c r="O26" s="27"/>
    </row>
    <row r="27" spans="1:15" x14ac:dyDescent="0.3">
      <c r="A27" s="9">
        <v>22</v>
      </c>
      <c r="B27" s="1" t="s">
        <v>11</v>
      </c>
      <c r="C27" s="4">
        <v>40.082174999999999</v>
      </c>
      <c r="D27" s="29">
        <f t="shared" si="0"/>
        <v>0.33333333333333331</v>
      </c>
      <c r="E27" s="2">
        <f t="shared" si="4"/>
        <v>2.9375</v>
      </c>
      <c r="F27" s="2">
        <f t="shared" si="1"/>
        <v>5.708333333333333</v>
      </c>
      <c r="G27" s="2"/>
      <c r="H27" s="2">
        <f t="shared" si="2"/>
        <v>2.8809523809523809</v>
      </c>
      <c r="I27" s="2" t="str">
        <f t="shared" si="3"/>
        <v/>
      </c>
      <c r="J27" s="3">
        <f t="shared" si="5"/>
        <v>0.46666666666666662</v>
      </c>
      <c r="K27" s="38">
        <f>C27*D27+C26*D26+C25*D25+C25*E27+C25*J27+C24*F27+C24*J26+C23*F26+C23*J25+C22*F25+C22*J24+C21*J23+C20*J22+C19*J21+C18*J20+C17*H27+C17*J19+C16*H26+C16*J18+C15*H25+C15*J17+C14*H24+C14*J16+C13*H23+C13*J15+C12*H22+C12*J14+C11*H21+C11*J13+C10*J12+C9*J11+C8*J10+C7*J9+C6*J8</f>
        <v>1749.6871130000004</v>
      </c>
      <c r="L27" s="31">
        <v>1749.69</v>
      </c>
      <c r="M27" s="44" t="s">
        <v>53</v>
      </c>
      <c r="N27" s="24"/>
    </row>
    <row r="28" spans="1:15" x14ac:dyDescent="0.3">
      <c r="A28" s="9">
        <v>23</v>
      </c>
      <c r="B28" s="1" t="s">
        <v>12</v>
      </c>
      <c r="C28" s="4">
        <v>37.200450000000004</v>
      </c>
      <c r="D28" s="29">
        <f t="shared" si="0"/>
        <v>0.33333333333333331</v>
      </c>
      <c r="E28" s="2">
        <f t="shared" si="4"/>
        <v>2.9375</v>
      </c>
      <c r="F28" s="2">
        <f t="shared" si="1"/>
        <v>5.708333333333333</v>
      </c>
      <c r="G28" s="2"/>
      <c r="H28" s="2">
        <f t="shared" si="2"/>
        <v>2.8809523809523809</v>
      </c>
      <c r="I28" s="2" t="str">
        <f t="shared" si="3"/>
        <v/>
      </c>
      <c r="J28" s="3">
        <f t="shared" si="5"/>
        <v>0.46666666666666662</v>
      </c>
      <c r="K28" s="38">
        <f>C28*D28+C27*D27+C26*D26+C26*E28+C26*J28+C25*F28+C25*J27+C24*F27+C24*J26+C23*F26+C23*J25+C22*J24+C21*J23+C20*J22+C19*J21+C18*H28+C18*J20+C17*H27+C17*J19+C16*H26+C16*J18+C15*H25+C15*J17+C14*H24+C14*J16+C13*H23+C13*J15+C12*H22+C12*J14+C11*J13+C10*J12+C9*J11+C8*J10+C7*J9+C6*J8</f>
        <v>1747.0438164375005</v>
      </c>
      <c r="L28" s="31">
        <v>1747.04</v>
      </c>
      <c r="M28" s="44" t="s">
        <v>54</v>
      </c>
    </row>
    <row r="29" spans="1:15" x14ac:dyDescent="0.3">
      <c r="A29" s="9">
        <v>24</v>
      </c>
      <c r="B29" s="5" t="s">
        <v>13</v>
      </c>
      <c r="C29" s="33">
        <v>31.437000000000001</v>
      </c>
      <c r="D29" s="29">
        <f t="shared" si="0"/>
        <v>0.33333333333333331</v>
      </c>
      <c r="E29" s="2">
        <f t="shared" si="4"/>
        <v>2.9375</v>
      </c>
      <c r="F29" s="2">
        <f t="shared" si="1"/>
        <v>5.708333333333333</v>
      </c>
      <c r="G29" s="2"/>
      <c r="H29" s="2">
        <f t="shared" si="2"/>
        <v>2.8809523809523809</v>
      </c>
      <c r="I29" s="2" t="str">
        <f t="shared" si="3"/>
        <v/>
      </c>
      <c r="J29" s="3">
        <f t="shared" si="5"/>
        <v>0.46666666666666662</v>
      </c>
      <c r="K29" s="38">
        <f>C29*D29+C28*D28+C27*D27+C27*E29+C27*J29+C26*F29+C26*J28+C25*F28+C25*J27+C24*F27+C24*J26+C23*J25+C22*J24+C21*J23+C20*J22+C19*H29+C19*J21+C18*H28+C18*J20+C17*H27+C17*J19+C16*H26+C16*J18+C15*H25+C15*J17+C14*H24+C14*J16+C13*H23+C13*J15+C12*J14+C11*J13+C10*J12+C9*J11+C8*J10+C7*J9+C6*J8</f>
        <v>1788.2113164375003</v>
      </c>
      <c r="L29" s="31">
        <v>1788.21</v>
      </c>
      <c r="M29" s="44" t="s">
        <v>55</v>
      </c>
    </row>
    <row r="30" spans="1:15" x14ac:dyDescent="0.3">
      <c r="A30" s="9">
        <v>25</v>
      </c>
      <c r="B30" s="23" t="s">
        <v>2</v>
      </c>
      <c r="C30" s="4">
        <v>30.808259999999997</v>
      </c>
      <c r="D30" s="29">
        <f t="shared" si="0"/>
        <v>0.33333333333333331</v>
      </c>
      <c r="E30" s="2">
        <f t="shared" si="4"/>
        <v>2.9375</v>
      </c>
      <c r="F30" s="2">
        <f t="shared" si="1"/>
        <v>5.708333333333333</v>
      </c>
      <c r="G30" s="2"/>
      <c r="H30" s="2">
        <f t="shared" si="2"/>
        <v>2.8809523809523809</v>
      </c>
      <c r="I30" s="2" t="str">
        <f t="shared" si="3"/>
        <v/>
      </c>
      <c r="J30" s="3">
        <f t="shared" si="5"/>
        <v>0.46666666666666662</v>
      </c>
      <c r="K30" s="38">
        <f>C30*D30+C29*D29+C28*D28+C28*E30+C28*J30+C27*F30+C27*J29+C26*F29+C26*J28+C25*F28+C25*J27+C24*J26+C23*J25+C22*J24+C21*J23+C20*H30+C20*J22+C19*H29+C19*J21+C18*H28+C18*J20+C17*H27+C17*J19+C16*H26+C16*J18+C15*H25+C15*J17+C14*H24+C14*J16+C13*J15+C12*J14+C11*J13+C10*J12+C9*J11+C8*J10+C7*J9+C6*J8</f>
        <v>1837.7197573749997</v>
      </c>
      <c r="L30" s="31">
        <v>1837.72</v>
      </c>
      <c r="M30" s="44" t="s">
        <v>56</v>
      </c>
    </row>
    <row r="31" spans="1:15" x14ac:dyDescent="0.3">
      <c r="A31" s="9">
        <v>26</v>
      </c>
      <c r="B31" s="1" t="s">
        <v>3</v>
      </c>
      <c r="C31" s="4">
        <v>40.658519999999996</v>
      </c>
      <c r="D31" s="29">
        <f t="shared" si="0"/>
        <v>0.33333333333333331</v>
      </c>
      <c r="E31" s="2">
        <f t="shared" si="4"/>
        <v>2.9375</v>
      </c>
      <c r="F31" s="2">
        <f t="shared" si="1"/>
        <v>5.708333333333333</v>
      </c>
      <c r="G31" s="2"/>
      <c r="H31" s="2">
        <f t="shared" si="2"/>
        <v>2.8809523809523809</v>
      </c>
      <c r="I31" s="2" t="str">
        <f t="shared" si="3"/>
        <v/>
      </c>
      <c r="J31" s="3">
        <f t="shared" si="5"/>
        <v>0.46666666666666662</v>
      </c>
      <c r="K31" s="38">
        <f>C31*D31+C30*D30+C29*D29+C29*E31+C29*J31+C28*F31+C28*J30+C27*F30+C27*J29+C26*F29+C26*J28+C25*J27+C24*J26+C23*J25+C22*J24+C21*H31+C21*J23+C20*H30+C20*J22+C19*H29+C19*J21+C18*H28+C18*J20+C17*H27+C17*J19+C16*H26+C16*J18+C15*H25+C15*J17+C14*J16+C13*J15+C12*J14+C11*J13+C10*J12+C9*J11+C8*J10+C7*J9+C6*J8</f>
        <v>1908.47826925</v>
      </c>
      <c r="L31" s="31">
        <v>1908.48</v>
      </c>
      <c r="M31" s="44" t="s">
        <v>57</v>
      </c>
    </row>
    <row r="32" spans="1:15" x14ac:dyDescent="0.3">
      <c r="A32" s="9">
        <v>27</v>
      </c>
      <c r="B32" s="1" t="s">
        <v>4</v>
      </c>
      <c r="C32" s="4">
        <v>38.772300000000001</v>
      </c>
      <c r="D32" s="29">
        <f t="shared" si="0"/>
        <v>0.33333333333333331</v>
      </c>
      <c r="E32" s="2">
        <f t="shared" si="4"/>
        <v>2.9375</v>
      </c>
      <c r="F32" s="2">
        <f t="shared" si="1"/>
        <v>5.708333333333333</v>
      </c>
      <c r="G32" s="2"/>
      <c r="H32" s="2">
        <f t="shared" si="2"/>
        <v>2.8809523809523809</v>
      </c>
      <c r="I32" s="2">
        <f>IF(A32&gt;=D$4+$F$4+$G$4+$H$4+$I$4,$I$3,"")</f>
        <v>3.75</v>
      </c>
      <c r="J32" s="3">
        <f t="shared" si="5"/>
        <v>0.46666666666666662</v>
      </c>
      <c r="K32" s="38">
        <f>C32*D32+C31*D31+C30*D30+C30*E32+C30*J32+C29*F32+C29*J31+C28*F31+C28*J30+C27*F30+C27*J29+C26*J28+C25*J27+C24*J26+C23*J25+C22*H32+C22*J24+C21*H31+C21*J23+C20*H30+C20*J22+C19*H29+C19*J21+C18*H28+C18*J20+C17*H27+C17*J19+C16*H26+C16*J18+C15*J17+C14*J16+C13*J15+C12*J14+C11*J13+C10*J12+C9*J11+C8*J10+C7*J9+C6*I32+C6*J8</f>
        <v>1996.1750866250004</v>
      </c>
      <c r="L32" s="31">
        <v>1996.18</v>
      </c>
      <c r="M32" s="44" t="s">
        <v>58</v>
      </c>
    </row>
    <row r="33" spans="1:13" x14ac:dyDescent="0.3">
      <c r="A33" s="9">
        <v>28</v>
      </c>
      <c r="B33" s="1" t="s">
        <v>5</v>
      </c>
      <c r="C33" s="4">
        <v>38.510325000000002</v>
      </c>
      <c r="D33" s="29">
        <f t="shared" si="0"/>
        <v>0.33333333333333331</v>
      </c>
      <c r="E33" s="2">
        <f t="shared" si="4"/>
        <v>2.9375</v>
      </c>
      <c r="F33" s="2">
        <f t="shared" si="1"/>
        <v>5.708333333333333</v>
      </c>
      <c r="G33" s="2"/>
      <c r="H33" s="2">
        <f t="shared" si="2"/>
        <v>2.8809523809523809</v>
      </c>
      <c r="I33" s="2">
        <f>IF(A33&gt;=D$4+$F$4+$G$4+$H$4+$I$4,$I$3,"")</f>
        <v>3.75</v>
      </c>
      <c r="J33" s="3">
        <f t="shared" si="5"/>
        <v>0.46666666666666662</v>
      </c>
      <c r="K33" s="38">
        <f>C33*D33+C32*D32+C31*D31+C31*E33+C31*J33+C30*F33+C30*J32+C29*F32+C29*J31+C28*F31+C28*J30+C27*J29+C26*J28+C25*J27+C24*J26+C23*H33+C23*J25+C22*H32+C22*J24+C21*H31+C21*J23+C20*H30+C20*J22+C19*H29+C19*J21+C18*H28+C18*J20+C17*H27+C17*J19+C16*J18+C15*J17+C14*J16+C13*J15+C12*J14+C11*J13+C10*J12+C9*J11+C8*J10+C7*I33+C7*J9</f>
        <v>2008.7268702500003</v>
      </c>
      <c r="L33" s="35">
        <v>2008.73</v>
      </c>
      <c r="M33" s="44" t="s">
        <v>59</v>
      </c>
    </row>
    <row r="34" spans="1:13" x14ac:dyDescent="0.3">
      <c r="A34" s="9">
        <v>29</v>
      </c>
      <c r="B34" s="1" t="s">
        <v>6</v>
      </c>
      <c r="C34" s="4">
        <v>33.008850000000002</v>
      </c>
      <c r="D34" s="29">
        <f t="shared" si="0"/>
        <v>0.33333333333333331</v>
      </c>
      <c r="E34" s="2">
        <f t="shared" si="4"/>
        <v>2.9375</v>
      </c>
      <c r="F34" s="2">
        <f t="shared" si="1"/>
        <v>5.708333333333333</v>
      </c>
      <c r="G34" s="2"/>
      <c r="H34" s="2">
        <f t="shared" si="2"/>
        <v>2.8809523809523809</v>
      </c>
      <c r="I34" s="2">
        <f t="shared" ref="I34:I53" si="6">IF(A34&gt;=D$4+$F$4+$G$4+$H$4+$I$4,$I$3,"")</f>
        <v>3.75</v>
      </c>
      <c r="J34" s="3">
        <f t="shared" si="5"/>
        <v>0.46666666666666662</v>
      </c>
      <c r="K34" s="38">
        <f t="shared" ref="K34:K39" si="7">C34*D34+C33*D33+C32*D32+C32*E34+C32*J34+C31*F34+C31*J33+C30*F33+C30*J32+C29*F32+C29*J31+C28*J30+C27*J29+C26*J28+C25*J27+C24*H34+C24*J26+C23*H33+C23*J25+C22*H32+C22*J24+C21*H31+C21*J23+C20*H30+C20*J22+C19*H29+C19*J21+C18*H28+C18*J20+C17*J19+C16*J18+C15*J17+C14*J16+C13*J15+C12*J14+C11*J13+C10*J12+C9*J11+C8*I34+C8*J10</f>
        <v>2033.5551142500001</v>
      </c>
      <c r="L34" s="35">
        <v>2033.56</v>
      </c>
      <c r="M34" s="44" t="s">
        <v>60</v>
      </c>
    </row>
    <row r="35" spans="1:13" x14ac:dyDescent="0.3">
      <c r="A35" s="9">
        <v>30</v>
      </c>
      <c r="B35" s="1" t="s">
        <v>7</v>
      </c>
      <c r="C35" s="4">
        <v>34.5807</v>
      </c>
      <c r="D35" s="29">
        <f t="shared" si="0"/>
        <v>0.33333333333333331</v>
      </c>
      <c r="E35" s="2">
        <f t="shared" si="4"/>
        <v>2.9375</v>
      </c>
      <c r="F35" s="2">
        <f t="shared" si="1"/>
        <v>5.708333333333333</v>
      </c>
      <c r="G35" s="2"/>
      <c r="H35" s="2">
        <f t="shared" si="2"/>
        <v>2.8809523809523809</v>
      </c>
      <c r="I35" s="2">
        <f t="shared" si="6"/>
        <v>3.75</v>
      </c>
      <c r="J35" s="3">
        <f t="shared" si="5"/>
        <v>0.46666666666666662</v>
      </c>
      <c r="K35" s="38">
        <f t="shared" si="7"/>
        <v>2058.8726589375001</v>
      </c>
      <c r="L35" s="35">
        <v>2058.87</v>
      </c>
      <c r="M35" s="44" t="s">
        <v>61</v>
      </c>
    </row>
    <row r="36" spans="1:13" x14ac:dyDescent="0.3">
      <c r="A36" s="9">
        <v>31</v>
      </c>
      <c r="B36" s="1" t="s">
        <v>8</v>
      </c>
      <c r="C36" s="4">
        <v>38.772300000000001</v>
      </c>
      <c r="D36" s="29">
        <f t="shared" si="0"/>
        <v>0.33333333333333331</v>
      </c>
      <c r="E36" s="2">
        <f t="shared" si="4"/>
        <v>2.9375</v>
      </c>
      <c r="F36" s="2">
        <f t="shared" si="1"/>
        <v>5.708333333333333</v>
      </c>
      <c r="G36" s="2"/>
      <c r="H36" s="2">
        <f t="shared" si="2"/>
        <v>2.8809523809523809</v>
      </c>
      <c r="I36" s="2">
        <f t="shared" si="6"/>
        <v>3.75</v>
      </c>
      <c r="J36" s="3">
        <f t="shared" si="5"/>
        <v>0.46666666666666662</v>
      </c>
      <c r="K36" s="38">
        <f t="shared" si="7"/>
        <v>2048.3217717500006</v>
      </c>
      <c r="L36" s="35">
        <v>2048.3200000000002</v>
      </c>
      <c r="M36" s="44" t="s">
        <v>62</v>
      </c>
    </row>
    <row r="37" spans="1:13" x14ac:dyDescent="0.3">
      <c r="A37" s="9">
        <v>32</v>
      </c>
      <c r="B37" s="1" t="s">
        <v>9</v>
      </c>
      <c r="C37" s="4">
        <v>26.197500000000002</v>
      </c>
      <c r="D37" s="29">
        <f t="shared" si="0"/>
        <v>0.33333333333333331</v>
      </c>
      <c r="E37" s="2">
        <f t="shared" si="4"/>
        <v>2.9375</v>
      </c>
      <c r="F37" s="2">
        <f t="shared" si="1"/>
        <v>5.708333333333333</v>
      </c>
      <c r="G37" s="2"/>
      <c r="H37" s="2">
        <f t="shared" si="2"/>
        <v>2.8809523809523809</v>
      </c>
      <c r="I37" s="2">
        <f t="shared" si="6"/>
        <v>3.75</v>
      </c>
      <c r="J37" s="3">
        <f t="shared" si="5"/>
        <v>0.46666666666666662</v>
      </c>
      <c r="K37" s="38">
        <f t="shared" si="7"/>
        <v>2017.4034198750007</v>
      </c>
      <c r="L37" s="35">
        <v>2017.4</v>
      </c>
      <c r="M37" s="44" t="s">
        <v>63</v>
      </c>
    </row>
    <row r="38" spans="1:13" x14ac:dyDescent="0.3">
      <c r="A38" s="9">
        <v>33</v>
      </c>
      <c r="B38" s="1" t="s">
        <v>10</v>
      </c>
      <c r="C38" s="4">
        <v>35.366624999999999</v>
      </c>
      <c r="D38" s="29">
        <f t="shared" si="0"/>
        <v>0.33333333333333331</v>
      </c>
      <c r="E38" s="2">
        <f t="shared" si="4"/>
        <v>2.9375</v>
      </c>
      <c r="F38" s="2">
        <f t="shared" si="1"/>
        <v>5.708333333333333</v>
      </c>
      <c r="G38" s="2"/>
      <c r="H38" s="2">
        <f t="shared" si="2"/>
        <v>2.8809523809523809</v>
      </c>
      <c r="I38" s="2">
        <f t="shared" si="6"/>
        <v>3.75</v>
      </c>
      <c r="J38" s="3">
        <f t="shared" si="5"/>
        <v>0.46666666666666662</v>
      </c>
      <c r="K38" s="38">
        <f t="shared" si="7"/>
        <v>2019.9520623750007</v>
      </c>
      <c r="L38" s="35">
        <v>2019.95</v>
      </c>
      <c r="M38" s="44" t="s">
        <v>64</v>
      </c>
    </row>
    <row r="39" spans="1:13" x14ac:dyDescent="0.3">
      <c r="A39" s="9">
        <v>34</v>
      </c>
      <c r="B39" s="1" t="s">
        <v>11</v>
      </c>
      <c r="C39" s="4">
        <v>40.082174999999999</v>
      </c>
      <c r="D39" s="29">
        <f t="shared" si="0"/>
        <v>0.33333333333333331</v>
      </c>
      <c r="E39" s="2">
        <f t="shared" si="4"/>
        <v>2.9375</v>
      </c>
      <c r="F39" s="2">
        <f t="shared" si="1"/>
        <v>5.708333333333333</v>
      </c>
      <c r="G39" s="2"/>
      <c r="H39" s="2">
        <f t="shared" si="2"/>
        <v>2.8809523809523809</v>
      </c>
      <c r="I39" s="2">
        <f t="shared" si="6"/>
        <v>3.75</v>
      </c>
      <c r="J39" s="3">
        <f t="shared" si="5"/>
        <v>0.46666666666666662</v>
      </c>
      <c r="K39" s="38">
        <f t="shared" si="7"/>
        <v>1927.3934880000004</v>
      </c>
      <c r="L39" s="35">
        <v>1927.39</v>
      </c>
      <c r="M39" s="44" t="s">
        <v>65</v>
      </c>
    </row>
    <row r="40" spans="1:13" x14ac:dyDescent="0.3">
      <c r="A40" s="9">
        <v>35</v>
      </c>
      <c r="B40" s="1" t="s">
        <v>12</v>
      </c>
      <c r="C40" s="4">
        <v>37.200450000000004</v>
      </c>
      <c r="D40" s="29">
        <f t="shared" si="0"/>
        <v>0.33333333333333331</v>
      </c>
      <c r="E40" s="2">
        <f t="shared" si="4"/>
        <v>2.9375</v>
      </c>
      <c r="F40" s="2">
        <f t="shared" si="1"/>
        <v>5.708333333333333</v>
      </c>
      <c r="G40" s="2"/>
      <c r="H40" s="2">
        <f t="shared" si="2"/>
        <v>2.8809523809523809</v>
      </c>
      <c r="I40" s="2">
        <f t="shared" si="6"/>
        <v>3.75</v>
      </c>
      <c r="J40" s="3">
        <f t="shared" si="5"/>
        <v>0.46666666666666662</v>
      </c>
      <c r="K40" s="38">
        <f t="shared" ref="K40:K51" si="8">C40*D40+C39*D39+C38*D38+C38*E40+C38*J40+C37*F40+C37*J39+C36*F39+C36*J38+C35*F38+C35*J37+C34*J36+C33*J35+C32*J34+C31*J33+C30*H40+C30*J32+C29*H39+C29*J31+C28*H38+C28*J30+C27*H37+C27*J29+C26*H36+C26*J28+C25*H35+C25*J27+C24*H34+C24*J26+C23*J25+C22*J24+C21*J23+C20*J22+C19*J21+C18*J20+C17*J19+C16*J18+C15*J17+C14*I40+C14*J16</f>
        <v>1946.9089101875006</v>
      </c>
      <c r="L40" s="35">
        <v>1946.91</v>
      </c>
      <c r="M40" s="44" t="s">
        <v>66</v>
      </c>
    </row>
    <row r="41" spans="1:13" x14ac:dyDescent="0.3">
      <c r="A41" s="9">
        <v>36</v>
      </c>
      <c r="B41" s="5" t="s">
        <v>13</v>
      </c>
      <c r="C41" s="33">
        <v>31.437000000000001</v>
      </c>
      <c r="D41" s="29">
        <f t="shared" si="0"/>
        <v>0.33333333333333331</v>
      </c>
      <c r="E41" s="2">
        <f t="shared" si="4"/>
        <v>2.9375</v>
      </c>
      <c r="F41" s="2">
        <f t="shared" si="1"/>
        <v>5.708333333333333</v>
      </c>
      <c r="G41" s="2"/>
      <c r="H41" s="2">
        <f t="shared" si="2"/>
        <v>2.8809523809523809</v>
      </c>
      <c r="I41" s="2">
        <f t="shared" si="6"/>
        <v>3.75</v>
      </c>
      <c r="J41" s="3">
        <f t="shared" si="5"/>
        <v>0.46666666666666662</v>
      </c>
      <c r="K41" s="38">
        <f t="shared" si="8"/>
        <v>1989.2552976875002</v>
      </c>
      <c r="L41" s="35">
        <v>1989.26</v>
      </c>
      <c r="M41" s="44" t="s">
        <v>67</v>
      </c>
    </row>
    <row r="42" spans="1:13" ht="15" customHeight="1" x14ac:dyDescent="0.3">
      <c r="A42" s="9">
        <v>37</v>
      </c>
      <c r="B42" s="23" t="s">
        <v>2</v>
      </c>
      <c r="C42" s="4">
        <v>30.808259999999997</v>
      </c>
      <c r="D42" s="29">
        <f t="shared" si="0"/>
        <v>0.33333333333333331</v>
      </c>
      <c r="E42" s="2">
        <f t="shared" si="4"/>
        <v>2.9375</v>
      </c>
      <c r="F42" s="2">
        <f t="shared" si="1"/>
        <v>5.708333333333333</v>
      </c>
      <c r="G42" s="2"/>
      <c r="H42" s="2">
        <f t="shared" si="2"/>
        <v>2.8809523809523809</v>
      </c>
      <c r="I42" s="2">
        <f t="shared" si="6"/>
        <v>3.75</v>
      </c>
      <c r="J42" s="3">
        <f t="shared" si="5"/>
        <v>0.46666666666666662</v>
      </c>
      <c r="K42" s="38">
        <f t="shared" si="8"/>
        <v>2009.2522548749996</v>
      </c>
      <c r="L42" s="31">
        <v>2009.25</v>
      </c>
      <c r="M42" s="44" t="s">
        <v>68</v>
      </c>
    </row>
    <row r="43" spans="1:13" x14ac:dyDescent="0.3">
      <c r="A43" s="9">
        <v>38</v>
      </c>
      <c r="B43" s="1" t="s">
        <v>3</v>
      </c>
      <c r="C43" s="4">
        <v>40.658519999999996</v>
      </c>
      <c r="D43" s="29">
        <f t="shared" si="0"/>
        <v>0.33333333333333331</v>
      </c>
      <c r="E43" s="2">
        <f t="shared" si="4"/>
        <v>2.9375</v>
      </c>
      <c r="F43" s="2">
        <f t="shared" si="1"/>
        <v>5.708333333333333</v>
      </c>
      <c r="G43" s="2"/>
      <c r="H43" s="2">
        <f t="shared" si="2"/>
        <v>2.8809523809523809</v>
      </c>
      <c r="I43" s="2">
        <f t="shared" si="6"/>
        <v>3.75</v>
      </c>
      <c r="J43" s="3">
        <f t="shared" si="5"/>
        <v>0.46666666666666662</v>
      </c>
      <c r="K43" s="38">
        <f t="shared" si="8"/>
        <v>2041.03761925</v>
      </c>
      <c r="L43" s="31">
        <v>2041.04</v>
      </c>
      <c r="M43" s="44" t="s">
        <v>69</v>
      </c>
    </row>
    <row r="44" spans="1:13" x14ac:dyDescent="0.3">
      <c r="A44" s="9">
        <v>39</v>
      </c>
      <c r="B44" s="1" t="s">
        <v>4</v>
      </c>
      <c r="C44" s="4">
        <v>38.772300000000001</v>
      </c>
      <c r="D44" s="29">
        <f t="shared" si="0"/>
        <v>0.33333333333333331</v>
      </c>
      <c r="E44" s="2">
        <f t="shared" si="4"/>
        <v>2.9375</v>
      </c>
      <c r="F44" s="2">
        <f t="shared" si="1"/>
        <v>5.708333333333333</v>
      </c>
      <c r="G44" s="2"/>
      <c r="H44" s="2">
        <f t="shared" si="2"/>
        <v>2.8809523809523809</v>
      </c>
      <c r="I44" s="2">
        <f t="shared" si="6"/>
        <v>3.75</v>
      </c>
      <c r="J44" s="3">
        <f t="shared" si="5"/>
        <v>0.46666666666666662</v>
      </c>
      <c r="K44" s="38">
        <f t="shared" si="8"/>
        <v>1996.1750866250004</v>
      </c>
      <c r="L44" s="31">
        <v>1996.18</v>
      </c>
      <c r="M44" s="44" t="s">
        <v>70</v>
      </c>
    </row>
    <row r="45" spans="1:13" x14ac:dyDescent="0.3">
      <c r="A45" s="9">
        <v>40</v>
      </c>
      <c r="B45" s="1" t="s">
        <v>5</v>
      </c>
      <c r="C45" s="4">
        <v>38.510325000000002</v>
      </c>
      <c r="D45" s="29">
        <f t="shared" si="0"/>
        <v>0.33333333333333331</v>
      </c>
      <c r="E45" s="2">
        <f t="shared" si="4"/>
        <v>2.9375</v>
      </c>
      <c r="F45" s="2">
        <f t="shared" si="1"/>
        <v>5.708333333333333</v>
      </c>
      <c r="G45" s="2"/>
      <c r="H45" s="2">
        <f t="shared" si="2"/>
        <v>2.8809523809523809</v>
      </c>
      <c r="I45" s="2">
        <f t="shared" si="6"/>
        <v>3.75</v>
      </c>
      <c r="J45" s="3">
        <f t="shared" si="5"/>
        <v>0.46666666666666662</v>
      </c>
      <c r="K45" s="38">
        <f t="shared" si="8"/>
        <v>2008.7268702500003</v>
      </c>
      <c r="L45" s="31">
        <v>2008.73</v>
      </c>
      <c r="M45" s="44" t="s">
        <v>71</v>
      </c>
    </row>
    <row r="46" spans="1:13" x14ac:dyDescent="0.3">
      <c r="A46" s="9">
        <v>41</v>
      </c>
      <c r="B46" s="1" t="s">
        <v>6</v>
      </c>
      <c r="C46" s="4">
        <v>33.008850000000002</v>
      </c>
      <c r="D46" s="29">
        <f t="shared" si="0"/>
        <v>0.33333333333333331</v>
      </c>
      <c r="E46" s="2">
        <f t="shared" si="4"/>
        <v>2.9375</v>
      </c>
      <c r="F46" s="2">
        <f t="shared" si="1"/>
        <v>5.708333333333333</v>
      </c>
      <c r="G46" s="2"/>
      <c r="H46" s="2">
        <f t="shared" si="2"/>
        <v>2.8809523809523809</v>
      </c>
      <c r="I46" s="2">
        <f t="shared" si="6"/>
        <v>3.75</v>
      </c>
      <c r="J46" s="3">
        <f t="shared" si="5"/>
        <v>0.46666666666666662</v>
      </c>
      <c r="K46" s="38">
        <f t="shared" si="8"/>
        <v>2033.5551142500001</v>
      </c>
      <c r="L46" s="31">
        <v>2033.56</v>
      </c>
      <c r="M46" s="44" t="s">
        <v>72</v>
      </c>
    </row>
    <row r="47" spans="1:13" x14ac:dyDescent="0.3">
      <c r="A47" s="9">
        <v>42</v>
      </c>
      <c r="B47" s="1" t="s">
        <v>7</v>
      </c>
      <c r="C47" s="4">
        <v>34.5807</v>
      </c>
      <c r="D47" s="29">
        <f t="shared" si="0"/>
        <v>0.33333333333333331</v>
      </c>
      <c r="E47" s="2">
        <f t="shared" si="4"/>
        <v>2.9375</v>
      </c>
      <c r="F47" s="2">
        <f t="shared" si="1"/>
        <v>5.708333333333333</v>
      </c>
      <c r="G47" s="2"/>
      <c r="H47" s="2">
        <f t="shared" si="2"/>
        <v>2.8809523809523809</v>
      </c>
      <c r="I47" s="2">
        <f t="shared" si="6"/>
        <v>3.75</v>
      </c>
      <c r="J47" s="3">
        <f t="shared" si="5"/>
        <v>0.46666666666666662</v>
      </c>
      <c r="K47" s="38">
        <f t="shared" si="8"/>
        <v>2058.8726589375001</v>
      </c>
      <c r="L47" s="31">
        <v>2058.87</v>
      </c>
      <c r="M47" s="44" t="s">
        <v>73</v>
      </c>
    </row>
    <row r="48" spans="1:13" x14ac:dyDescent="0.3">
      <c r="A48" s="9">
        <v>43</v>
      </c>
      <c r="B48" s="1" t="s">
        <v>8</v>
      </c>
      <c r="C48" s="4">
        <v>38.772300000000001</v>
      </c>
      <c r="D48" s="29">
        <f t="shared" si="0"/>
        <v>0.33333333333333331</v>
      </c>
      <c r="E48" s="2">
        <f t="shared" si="4"/>
        <v>2.9375</v>
      </c>
      <c r="F48" s="2">
        <f t="shared" si="1"/>
        <v>5.708333333333333</v>
      </c>
      <c r="G48" s="2"/>
      <c r="H48" s="2">
        <f t="shared" si="2"/>
        <v>2.8809523809523809</v>
      </c>
      <c r="I48" s="2">
        <f t="shared" si="6"/>
        <v>3.75</v>
      </c>
      <c r="J48" s="3">
        <f t="shared" si="5"/>
        <v>0.46666666666666662</v>
      </c>
      <c r="K48" s="38">
        <f t="shared" si="8"/>
        <v>2048.3217717500006</v>
      </c>
      <c r="L48" s="31">
        <v>2048.3200000000002</v>
      </c>
      <c r="M48" s="44" t="s">
        <v>74</v>
      </c>
    </row>
    <row r="49" spans="1:13" x14ac:dyDescent="0.3">
      <c r="A49" s="9">
        <v>44</v>
      </c>
      <c r="B49" s="1" t="s">
        <v>9</v>
      </c>
      <c r="C49" s="4">
        <v>26.197500000000002</v>
      </c>
      <c r="D49" s="29">
        <f t="shared" si="0"/>
        <v>0.33333333333333331</v>
      </c>
      <c r="E49" s="2">
        <f t="shared" si="4"/>
        <v>2.9375</v>
      </c>
      <c r="F49" s="2">
        <f t="shared" si="1"/>
        <v>5.708333333333333</v>
      </c>
      <c r="G49" s="2"/>
      <c r="H49" s="2">
        <f t="shared" si="2"/>
        <v>2.8809523809523809</v>
      </c>
      <c r="I49" s="2">
        <f t="shared" si="6"/>
        <v>3.75</v>
      </c>
      <c r="J49" s="3">
        <f t="shared" si="5"/>
        <v>0.46666666666666662</v>
      </c>
      <c r="K49" s="38">
        <f t="shared" si="8"/>
        <v>2017.4034198750007</v>
      </c>
      <c r="L49" s="31">
        <v>2017.4</v>
      </c>
      <c r="M49" s="44" t="s">
        <v>75</v>
      </c>
    </row>
    <row r="50" spans="1:13" x14ac:dyDescent="0.3">
      <c r="A50" s="9">
        <v>45</v>
      </c>
      <c r="B50" s="1" t="s">
        <v>10</v>
      </c>
      <c r="C50" s="4">
        <v>35.366624999999999</v>
      </c>
      <c r="D50" s="29">
        <f t="shared" si="0"/>
        <v>0.33333333333333331</v>
      </c>
      <c r="E50" s="2">
        <f t="shared" si="4"/>
        <v>2.9375</v>
      </c>
      <c r="F50" s="2">
        <f t="shared" si="1"/>
        <v>5.708333333333333</v>
      </c>
      <c r="G50" s="2"/>
      <c r="H50" s="2">
        <f t="shared" si="2"/>
        <v>2.8809523809523809</v>
      </c>
      <c r="I50" s="2">
        <f t="shared" si="6"/>
        <v>3.75</v>
      </c>
      <c r="J50" s="3">
        <f t="shared" si="5"/>
        <v>0.46666666666666662</v>
      </c>
      <c r="K50" s="38">
        <f t="shared" si="8"/>
        <v>2019.9520623750007</v>
      </c>
      <c r="L50" s="31">
        <v>2019.95</v>
      </c>
      <c r="M50" s="44" t="s">
        <v>76</v>
      </c>
    </row>
    <row r="51" spans="1:13" x14ac:dyDescent="0.3">
      <c r="A51" s="9">
        <v>46</v>
      </c>
      <c r="B51" s="1" t="s">
        <v>11</v>
      </c>
      <c r="C51" s="4">
        <v>40.082174999999999</v>
      </c>
      <c r="D51" s="29">
        <f t="shared" si="0"/>
        <v>0.33333333333333331</v>
      </c>
      <c r="E51" s="2">
        <f t="shared" si="4"/>
        <v>2.9375</v>
      </c>
      <c r="F51" s="2">
        <f t="shared" si="1"/>
        <v>5.708333333333333</v>
      </c>
      <c r="G51" s="2"/>
      <c r="H51" s="2">
        <f t="shared" si="2"/>
        <v>2.8809523809523809</v>
      </c>
      <c r="I51" s="2">
        <f t="shared" si="6"/>
        <v>3.75</v>
      </c>
      <c r="J51" s="3">
        <f t="shared" si="5"/>
        <v>0.46666666666666662</v>
      </c>
      <c r="K51" s="38">
        <f t="shared" si="8"/>
        <v>1927.3934880000004</v>
      </c>
      <c r="L51" s="31">
        <v>1927.39</v>
      </c>
      <c r="M51" s="44" t="s">
        <v>77</v>
      </c>
    </row>
    <row r="52" spans="1:13" x14ac:dyDescent="0.3">
      <c r="A52" s="9">
        <v>47</v>
      </c>
      <c r="B52" s="1" t="s">
        <v>12</v>
      </c>
      <c r="C52" s="4">
        <v>37.200450000000004</v>
      </c>
      <c r="D52" s="29">
        <f t="shared" si="0"/>
        <v>0.33333333333333331</v>
      </c>
      <c r="E52" s="2">
        <f t="shared" si="4"/>
        <v>2.9375</v>
      </c>
      <c r="F52" s="2">
        <f t="shared" si="1"/>
        <v>5.708333333333333</v>
      </c>
      <c r="G52" s="2"/>
      <c r="H52" s="2">
        <f t="shared" si="2"/>
        <v>2.8809523809523809</v>
      </c>
      <c r="I52" s="2">
        <f t="shared" si="6"/>
        <v>3.75</v>
      </c>
      <c r="J52" s="3">
        <f t="shared" si="5"/>
        <v>0.46666666666666662</v>
      </c>
      <c r="K52" s="38">
        <f t="shared" ref="K52" si="9">C52*D52+C51*D51+C50*D50+C50*E52+C50*J52+C49*F52+C49*J51+C48*F51+C48*J50+C47*F50+C47*J49+C46*J48+C45*J47+C44*J46+C43*J45+C42*H52+C42*J44+C41*H51+C41*J43+C40*H50+C40*J42+C39*H49+C39*J41+C38*H48+C38*J40+C37*H47+C37*J39+C36*H46+C36*J38+C35*J37+C34*J36+C33*J35+C32*J34+C31*J33+C30*J32+C29*J31+C28*J30+C27*J29+C26*I52+C26*J28</f>
        <v>1946.9089101875006</v>
      </c>
      <c r="L52" s="31">
        <v>1946.91</v>
      </c>
      <c r="M52" s="44" t="s">
        <v>78</v>
      </c>
    </row>
    <row r="53" spans="1:13" x14ac:dyDescent="0.3">
      <c r="A53" s="9">
        <v>48</v>
      </c>
      <c r="B53" s="5" t="s">
        <v>13</v>
      </c>
      <c r="C53" s="33">
        <v>31.437000000000001</v>
      </c>
      <c r="D53" s="40">
        <f t="shared" si="0"/>
        <v>0.33333333333333331</v>
      </c>
      <c r="E53" s="25">
        <f t="shared" si="4"/>
        <v>2.9375</v>
      </c>
      <c r="F53" s="25">
        <f t="shared" si="1"/>
        <v>5.708333333333333</v>
      </c>
      <c r="G53" s="25"/>
      <c r="H53" s="25">
        <f t="shared" si="2"/>
        <v>2.8809523809523809</v>
      </c>
      <c r="I53" s="25">
        <f t="shared" si="6"/>
        <v>3.75</v>
      </c>
      <c r="J53" s="41">
        <f t="shared" si="5"/>
        <v>0.46666666666666662</v>
      </c>
      <c r="K53" s="39">
        <f>C53*D53+C52*D52+C51*D51+C51*E53+C51*J53+C50*F53+C50*J52+C49*F52+C49*J51+C48*F51+C48*J50+C47*J49+C46*J48+C45*J47+C44*J46+C43*H53+C43*J45+C42*H52+C42*J44+C41*H51+C41*J43+C40*H50+C40*J42+C39*H49+C39*J41+C38*H48+C38*J40+C37*H47+C37*J39+C36*J38+C35*J37+C34*J36+C33*J35+C32*J34+C31*J33+C30*J32+C29*J31+C28*J30+C27*I53+C27*J29</f>
        <v>1989.2552976875002</v>
      </c>
      <c r="L53" s="32">
        <v>1989.26</v>
      </c>
      <c r="M53" s="45" t="s">
        <v>79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77"/>
  <sheetViews>
    <sheetView zoomScale="70" zoomScaleNormal="70" workbookViewId="0">
      <pane ySplit="5" topLeftCell="A6" activePane="bottomLeft" state="frozen"/>
      <selection pane="bottomLeft" activeCell="M111" sqref="M111"/>
    </sheetView>
  </sheetViews>
  <sheetFormatPr baseColWidth="10" defaultRowHeight="14.4" x14ac:dyDescent="0.3"/>
  <cols>
    <col min="1" max="1" width="7.88671875" style="9" customWidth="1"/>
    <col min="2" max="10" width="18.5546875" style="9" customWidth="1"/>
    <col min="11" max="11" width="13.88671875" style="9" customWidth="1"/>
    <col min="12" max="12" width="13.88671875" style="53" customWidth="1"/>
    <col min="13" max="13" width="255.77734375" style="53" bestFit="1" customWidth="1"/>
    <col min="14" max="16384" width="11.5546875" style="53"/>
  </cols>
  <sheetData>
    <row r="2" spans="1:13" x14ac:dyDescent="0.3">
      <c r="C2" s="10" t="s">
        <v>27</v>
      </c>
      <c r="D2" s="48" t="s">
        <v>15</v>
      </c>
      <c r="E2" s="49" t="s">
        <v>16</v>
      </c>
      <c r="F2" s="49" t="s">
        <v>17</v>
      </c>
      <c r="G2" s="49" t="s">
        <v>0</v>
      </c>
      <c r="H2" s="49" t="s">
        <v>16</v>
      </c>
      <c r="I2" s="49" t="s">
        <v>16</v>
      </c>
      <c r="J2" s="50" t="s">
        <v>16</v>
      </c>
    </row>
    <row r="3" spans="1:13" x14ac:dyDescent="0.3">
      <c r="C3" s="47" t="s">
        <v>14</v>
      </c>
      <c r="D3" s="54">
        <v>1</v>
      </c>
      <c r="E3" s="55">
        <v>4.5</v>
      </c>
      <c r="F3" s="55">
        <v>15.979166666666666</v>
      </c>
      <c r="G3" s="55" t="s">
        <v>19</v>
      </c>
      <c r="H3" s="55">
        <v>30.3125</v>
      </c>
      <c r="I3" s="55">
        <v>3</v>
      </c>
      <c r="J3" s="56">
        <v>22.4</v>
      </c>
    </row>
    <row r="4" spans="1:13" x14ac:dyDescent="0.3">
      <c r="C4" s="47" t="s">
        <v>28</v>
      </c>
      <c r="D4" s="14">
        <v>4</v>
      </c>
      <c r="E4" s="57" t="s">
        <v>19</v>
      </c>
      <c r="F4" s="57">
        <v>11</v>
      </c>
      <c r="G4" s="57">
        <v>4</v>
      </c>
      <c r="H4" s="57">
        <v>22</v>
      </c>
      <c r="I4" s="57">
        <v>12</v>
      </c>
      <c r="J4" s="20">
        <f>D4-(D4-1)+F4+G4+H4+I4</f>
        <v>50</v>
      </c>
      <c r="L4" s="58" t="s">
        <v>29</v>
      </c>
    </row>
    <row r="5" spans="1:13" x14ac:dyDescent="0.3">
      <c r="B5" s="47" t="s">
        <v>80</v>
      </c>
      <c r="C5" s="46" t="s">
        <v>26</v>
      </c>
      <c r="D5" s="48" t="s">
        <v>18</v>
      </c>
      <c r="E5" s="49" t="s">
        <v>20</v>
      </c>
      <c r="F5" s="49" t="s">
        <v>21</v>
      </c>
      <c r="G5" s="49" t="s">
        <v>22</v>
      </c>
      <c r="H5" s="49" t="s">
        <v>23</v>
      </c>
      <c r="I5" s="49" t="s">
        <v>24</v>
      </c>
      <c r="J5" s="50" t="s">
        <v>25</v>
      </c>
      <c r="K5" s="68" t="s">
        <v>31</v>
      </c>
      <c r="L5" s="52" t="s">
        <v>1</v>
      </c>
      <c r="M5" s="71" t="s">
        <v>30</v>
      </c>
    </row>
    <row r="6" spans="1:13" x14ac:dyDescent="0.3">
      <c r="A6" s="9">
        <v>1</v>
      </c>
      <c r="B6" s="6" t="s">
        <v>2</v>
      </c>
      <c r="C6" s="60">
        <v>0</v>
      </c>
      <c r="D6" s="28">
        <v>0.25</v>
      </c>
      <c r="E6" s="7" t="s">
        <v>19</v>
      </c>
      <c r="F6" s="7" t="s">
        <v>19</v>
      </c>
      <c r="G6" s="7"/>
      <c r="H6" s="7" t="s">
        <v>19</v>
      </c>
      <c r="I6" s="7" t="s">
        <v>19</v>
      </c>
      <c r="J6" s="8" t="s">
        <v>19</v>
      </c>
      <c r="K6" s="28">
        <v>0</v>
      </c>
      <c r="L6" s="59">
        <v>0</v>
      </c>
      <c r="M6" s="61" t="s">
        <v>32</v>
      </c>
    </row>
    <row r="7" spans="1:13" x14ac:dyDescent="0.3">
      <c r="A7" s="9">
        <v>2</v>
      </c>
      <c r="B7" s="69" t="s">
        <v>3</v>
      </c>
      <c r="C7" s="63">
        <v>0.62873999999999997</v>
      </c>
      <c r="D7" s="29">
        <v>0.25</v>
      </c>
      <c r="E7" s="2" t="s">
        <v>19</v>
      </c>
      <c r="F7" s="2" t="s">
        <v>19</v>
      </c>
      <c r="G7" s="2"/>
      <c r="H7" s="2" t="s">
        <v>19</v>
      </c>
      <c r="I7" s="2" t="s">
        <v>19</v>
      </c>
      <c r="J7" s="3" t="s">
        <v>19</v>
      </c>
      <c r="K7" s="29">
        <v>0.15718499999999999</v>
      </c>
      <c r="L7" s="62">
        <v>0.16</v>
      </c>
      <c r="M7" s="64" t="s">
        <v>33</v>
      </c>
    </row>
    <row r="8" spans="1:13" x14ac:dyDescent="0.3">
      <c r="A8" s="9">
        <v>3</v>
      </c>
      <c r="B8" s="69" t="s">
        <v>4</v>
      </c>
      <c r="C8" s="63">
        <v>0.52395000000000003</v>
      </c>
      <c r="D8" s="29">
        <v>0.25</v>
      </c>
      <c r="E8" s="2" t="s">
        <v>19</v>
      </c>
      <c r="F8" s="2" t="s">
        <v>19</v>
      </c>
      <c r="G8" s="2"/>
      <c r="H8" s="2" t="s">
        <v>19</v>
      </c>
      <c r="I8" s="2" t="s">
        <v>19</v>
      </c>
      <c r="J8" s="3" t="s">
        <v>19</v>
      </c>
      <c r="K8" s="29">
        <v>0.2881725</v>
      </c>
      <c r="L8" s="62">
        <v>0.28999999999999998</v>
      </c>
      <c r="M8" s="64" t="s">
        <v>81</v>
      </c>
    </row>
    <row r="9" spans="1:13" x14ac:dyDescent="0.3">
      <c r="A9" s="9">
        <v>4</v>
      </c>
      <c r="B9" s="69" t="s">
        <v>5</v>
      </c>
      <c r="C9" s="63">
        <v>1.0479000000000001</v>
      </c>
      <c r="D9" s="29">
        <v>0.25</v>
      </c>
      <c r="E9" s="2">
        <v>4.5</v>
      </c>
      <c r="F9" s="2" t="s">
        <v>19</v>
      </c>
      <c r="G9" s="2"/>
      <c r="H9" s="2" t="s">
        <v>19</v>
      </c>
      <c r="I9" s="2" t="s">
        <v>19</v>
      </c>
      <c r="J9" s="3">
        <v>0.53333333333333333</v>
      </c>
      <c r="K9" s="29">
        <v>0.55014750000000001</v>
      </c>
      <c r="L9" s="62">
        <v>0.55000000000000004</v>
      </c>
      <c r="M9" s="64" t="s">
        <v>82</v>
      </c>
    </row>
    <row r="10" spans="1:13" x14ac:dyDescent="0.3">
      <c r="A10" s="9">
        <v>5</v>
      </c>
      <c r="B10" s="69" t="s">
        <v>6</v>
      </c>
      <c r="C10" s="63">
        <v>0.52395000000000003</v>
      </c>
      <c r="D10" s="29">
        <v>0.25</v>
      </c>
      <c r="E10" s="2">
        <v>4.5</v>
      </c>
      <c r="F10" s="2">
        <v>1.4526515151515151</v>
      </c>
      <c r="G10" s="2"/>
      <c r="H10" s="2" t="s">
        <v>19</v>
      </c>
      <c r="I10" s="2" t="s">
        <v>19</v>
      </c>
      <c r="J10" s="3">
        <v>0.53333333333333333</v>
      </c>
      <c r="K10" s="29">
        <v>3.845793</v>
      </c>
      <c r="L10" s="62">
        <v>3.85</v>
      </c>
      <c r="M10" s="64" t="s">
        <v>83</v>
      </c>
    </row>
    <row r="11" spans="1:13" x14ac:dyDescent="0.3">
      <c r="A11" s="9">
        <v>6</v>
      </c>
      <c r="B11" s="69" t="s">
        <v>7</v>
      </c>
      <c r="C11" s="63">
        <v>1.3098749999999999</v>
      </c>
      <c r="D11" s="29">
        <v>0.25</v>
      </c>
      <c r="E11" s="2">
        <v>4.5</v>
      </c>
      <c r="F11" s="2">
        <v>1.4526515151515151</v>
      </c>
      <c r="G11" s="2"/>
      <c r="H11" s="2" t="s">
        <v>19</v>
      </c>
      <c r="I11" s="2" t="s">
        <v>19</v>
      </c>
      <c r="J11" s="3">
        <v>0.53333333333333333</v>
      </c>
      <c r="K11" s="29">
        <v>4.7373018636363637</v>
      </c>
      <c r="L11" s="62">
        <v>4.74</v>
      </c>
      <c r="M11" s="64" t="s">
        <v>84</v>
      </c>
    </row>
    <row r="12" spans="1:13" x14ac:dyDescent="0.3">
      <c r="A12" s="9">
        <v>7</v>
      </c>
      <c r="B12" s="69" t="s">
        <v>8</v>
      </c>
      <c r="C12" s="63">
        <v>0</v>
      </c>
      <c r="D12" s="29">
        <v>0.25</v>
      </c>
      <c r="E12" s="2">
        <v>4.5</v>
      </c>
      <c r="F12" s="2">
        <v>1.4526515151515151</v>
      </c>
      <c r="G12" s="2"/>
      <c r="H12" s="2" t="s">
        <v>19</v>
      </c>
      <c r="I12" s="2" t="s">
        <v>19</v>
      </c>
      <c r="J12" s="3">
        <v>0.53333333333333333</v>
      </c>
      <c r="K12" s="29">
        <v>8.284086125</v>
      </c>
      <c r="L12" s="62">
        <v>8.2799999999999994</v>
      </c>
      <c r="M12" s="64" t="s">
        <v>85</v>
      </c>
    </row>
    <row r="13" spans="1:13" x14ac:dyDescent="0.3">
      <c r="A13" s="9">
        <v>8</v>
      </c>
      <c r="B13" s="69" t="s">
        <v>9</v>
      </c>
      <c r="C13" s="63">
        <v>1.3098749999999999</v>
      </c>
      <c r="D13" s="29">
        <v>0.25</v>
      </c>
      <c r="E13" s="2">
        <v>4.5</v>
      </c>
      <c r="F13" s="2">
        <v>1.4526515151515151</v>
      </c>
      <c r="G13" s="2"/>
      <c r="H13" s="2" t="s">
        <v>19</v>
      </c>
      <c r="I13" s="2" t="s">
        <v>19</v>
      </c>
      <c r="J13" s="3">
        <v>0.53333333333333333</v>
      </c>
      <c r="K13" s="29">
        <v>7.7934783977272728</v>
      </c>
      <c r="L13" s="62">
        <v>7.79</v>
      </c>
      <c r="M13" s="64" t="s">
        <v>86</v>
      </c>
    </row>
    <row r="14" spans="1:13" x14ac:dyDescent="0.3">
      <c r="A14" s="9">
        <v>9</v>
      </c>
      <c r="B14" s="69" t="s">
        <v>10</v>
      </c>
      <c r="C14" s="63">
        <v>1.3098749999999999</v>
      </c>
      <c r="D14" s="29">
        <v>0.25</v>
      </c>
      <c r="E14" s="2">
        <v>4.5</v>
      </c>
      <c r="F14" s="2">
        <v>1.4526515151515151</v>
      </c>
      <c r="G14" s="2"/>
      <c r="H14" s="2" t="s">
        <v>19</v>
      </c>
      <c r="I14" s="2" t="s">
        <v>19</v>
      </c>
      <c r="J14" s="3">
        <v>0.53333333333333333</v>
      </c>
      <c r="K14" s="29">
        <v>12.986338909090907</v>
      </c>
      <c r="L14" s="62">
        <v>12.99</v>
      </c>
      <c r="M14" s="64" t="s">
        <v>87</v>
      </c>
    </row>
    <row r="15" spans="1:13" x14ac:dyDescent="0.3">
      <c r="A15" s="9">
        <v>10</v>
      </c>
      <c r="B15" s="69" t="s">
        <v>11</v>
      </c>
      <c r="C15" s="63">
        <v>1.0479000000000001</v>
      </c>
      <c r="D15" s="29">
        <v>0.25</v>
      </c>
      <c r="E15" s="2">
        <v>4.5</v>
      </c>
      <c r="F15" s="2">
        <v>1.4526515151515151</v>
      </c>
      <c r="G15" s="2"/>
      <c r="H15" s="2" t="s">
        <v>19</v>
      </c>
      <c r="I15" s="2" t="s">
        <v>19</v>
      </c>
      <c r="J15" s="3">
        <v>0.53333333333333333</v>
      </c>
      <c r="K15" s="29">
        <v>8.9291995625000009</v>
      </c>
      <c r="L15" s="62">
        <v>8.93</v>
      </c>
      <c r="M15" s="64" t="s">
        <v>88</v>
      </c>
    </row>
    <row r="16" spans="1:13" x14ac:dyDescent="0.3">
      <c r="A16" s="9">
        <v>11</v>
      </c>
      <c r="B16" s="69" t="s">
        <v>12</v>
      </c>
      <c r="C16" s="63">
        <v>0.26197500000000001</v>
      </c>
      <c r="D16" s="29">
        <v>0.25</v>
      </c>
      <c r="E16" s="2">
        <v>4.5</v>
      </c>
      <c r="F16" s="2">
        <v>1.4526515151515151</v>
      </c>
      <c r="G16" s="2"/>
      <c r="H16" s="2" t="s">
        <v>19</v>
      </c>
      <c r="I16" s="2" t="s">
        <v>19</v>
      </c>
      <c r="J16" s="3">
        <v>0.53333333333333333</v>
      </c>
      <c r="K16" s="29">
        <v>15.587730812499998</v>
      </c>
      <c r="L16" s="62">
        <v>15.59</v>
      </c>
      <c r="M16" s="64" t="s">
        <v>89</v>
      </c>
    </row>
    <row r="17" spans="1:13" x14ac:dyDescent="0.3">
      <c r="A17" s="9">
        <v>12</v>
      </c>
      <c r="B17" s="70" t="s">
        <v>13</v>
      </c>
      <c r="C17" s="66">
        <v>0.26197500000000001</v>
      </c>
      <c r="D17" s="29">
        <v>0.25</v>
      </c>
      <c r="E17" s="2">
        <v>4.5</v>
      </c>
      <c r="F17" s="2">
        <v>1.4526515151515151</v>
      </c>
      <c r="G17" s="2"/>
      <c r="H17" s="2" t="s">
        <v>19</v>
      </c>
      <c r="I17" s="2" t="s">
        <v>19</v>
      </c>
      <c r="J17" s="3">
        <v>0.53333333333333333</v>
      </c>
      <c r="K17" s="29">
        <v>17.92714771590909</v>
      </c>
      <c r="L17" s="62">
        <v>17.93</v>
      </c>
      <c r="M17" s="64" t="s">
        <v>90</v>
      </c>
    </row>
    <row r="18" spans="1:13" x14ac:dyDescent="0.3">
      <c r="A18" s="9">
        <v>13</v>
      </c>
      <c r="B18" s="6" t="s">
        <v>2</v>
      </c>
      <c r="C18" s="60">
        <v>0</v>
      </c>
      <c r="D18" s="29">
        <v>0.25</v>
      </c>
      <c r="E18" s="2">
        <v>4.5</v>
      </c>
      <c r="F18" s="2">
        <v>1.4526515151515151</v>
      </c>
      <c r="G18" s="2"/>
      <c r="H18" s="2" t="s">
        <v>19</v>
      </c>
      <c r="I18" s="2" t="s">
        <v>19</v>
      </c>
      <c r="J18" s="3">
        <v>0.53333333333333333</v>
      </c>
      <c r="K18" s="29">
        <v>18.882463369318181</v>
      </c>
      <c r="L18" s="62">
        <v>18.88</v>
      </c>
      <c r="M18" s="64" t="s">
        <v>91</v>
      </c>
    </row>
    <row r="19" spans="1:13" x14ac:dyDescent="0.3">
      <c r="A19" s="9">
        <v>14</v>
      </c>
      <c r="B19" s="69" t="s">
        <v>3</v>
      </c>
      <c r="C19" s="63">
        <v>0.62873999999999997</v>
      </c>
      <c r="D19" s="29">
        <v>0.25</v>
      </c>
      <c r="E19" s="2">
        <v>4.5</v>
      </c>
      <c r="F19" s="2">
        <v>1.4526515151515151</v>
      </c>
      <c r="G19" s="2"/>
      <c r="H19" s="2" t="s">
        <v>19</v>
      </c>
      <c r="I19" s="2" t="s">
        <v>19</v>
      </c>
      <c r="J19" s="3">
        <v>0.53333333333333333</v>
      </c>
      <c r="K19" s="29">
        <v>16.902964392045455</v>
      </c>
      <c r="L19" s="62">
        <v>16.899999999999999</v>
      </c>
      <c r="M19" s="64" t="s">
        <v>92</v>
      </c>
    </row>
    <row r="20" spans="1:13" x14ac:dyDescent="0.3">
      <c r="A20" s="9">
        <v>15</v>
      </c>
      <c r="B20" s="69" t="s">
        <v>4</v>
      </c>
      <c r="C20" s="63">
        <v>0.52395000000000003</v>
      </c>
      <c r="D20" s="29">
        <v>0.25</v>
      </c>
      <c r="E20" s="2">
        <v>4.5</v>
      </c>
      <c r="F20" s="2">
        <v>1.4526515151515151</v>
      </c>
      <c r="G20" s="2"/>
      <c r="H20" s="2" t="s">
        <v>19</v>
      </c>
      <c r="I20" s="2" t="s">
        <v>19</v>
      </c>
      <c r="J20" s="3">
        <v>0.53333333333333333</v>
      </c>
      <c r="K20" s="29">
        <v>17.488736522727272</v>
      </c>
      <c r="L20" s="62">
        <v>17.489999999999998</v>
      </c>
      <c r="M20" s="64" t="s">
        <v>93</v>
      </c>
    </row>
    <row r="21" spans="1:13" x14ac:dyDescent="0.3">
      <c r="A21" s="9">
        <v>16</v>
      </c>
      <c r="B21" s="69" t="s">
        <v>5</v>
      </c>
      <c r="C21" s="63">
        <v>1.0479000000000001</v>
      </c>
      <c r="D21" s="29">
        <v>0.25</v>
      </c>
      <c r="E21" s="2">
        <v>4.5</v>
      </c>
      <c r="F21" s="2">
        <v>1.4526515151515151</v>
      </c>
      <c r="G21" s="2"/>
      <c r="H21" s="2" t="s">
        <v>19</v>
      </c>
      <c r="I21" s="2" t="s">
        <v>19</v>
      </c>
      <c r="J21" s="3">
        <v>0.53333333333333333</v>
      </c>
      <c r="K21" s="29">
        <v>16.886888653409091</v>
      </c>
      <c r="L21" s="62">
        <v>16.89</v>
      </c>
      <c r="M21" s="64" t="s">
        <v>94</v>
      </c>
    </row>
    <row r="22" spans="1:13" x14ac:dyDescent="0.3">
      <c r="A22" s="9">
        <v>17</v>
      </c>
      <c r="B22" s="69" t="s">
        <v>6</v>
      </c>
      <c r="C22" s="63">
        <v>0.52395000000000003</v>
      </c>
      <c r="D22" s="29">
        <v>0.25</v>
      </c>
      <c r="E22" s="2">
        <v>4.5</v>
      </c>
      <c r="F22" s="2">
        <v>1.4526515151515151</v>
      </c>
      <c r="G22" s="2"/>
      <c r="H22" s="2" t="s">
        <v>19</v>
      </c>
      <c r="I22" s="2" t="s">
        <v>19</v>
      </c>
      <c r="J22" s="3">
        <v>0.53333333333333333</v>
      </c>
      <c r="K22" s="29">
        <v>19.269194039772724</v>
      </c>
      <c r="L22" s="62">
        <v>19.27</v>
      </c>
      <c r="M22" s="64" t="s">
        <v>95</v>
      </c>
    </row>
    <row r="23" spans="1:13" x14ac:dyDescent="0.3">
      <c r="A23" s="9">
        <v>18</v>
      </c>
      <c r="B23" s="69" t="s">
        <v>7</v>
      </c>
      <c r="C23" s="63">
        <v>1.3098749999999999</v>
      </c>
      <c r="D23" s="29">
        <v>0.25</v>
      </c>
      <c r="E23" s="2">
        <v>4.5</v>
      </c>
      <c r="F23" s="2">
        <v>1.4526515151515151</v>
      </c>
      <c r="G23" s="2"/>
      <c r="H23" s="2" t="s">
        <v>19</v>
      </c>
      <c r="I23" s="2" t="s">
        <v>19</v>
      </c>
      <c r="J23" s="3">
        <v>0.53333333333333333</v>
      </c>
      <c r="K23" s="29">
        <v>19.399586142045454</v>
      </c>
      <c r="L23" s="62">
        <v>19.399999999999999</v>
      </c>
      <c r="M23" s="64" t="s">
        <v>96</v>
      </c>
    </row>
    <row r="24" spans="1:13" x14ac:dyDescent="0.3">
      <c r="A24" s="9">
        <v>19</v>
      </c>
      <c r="B24" s="69" t="s">
        <v>8</v>
      </c>
      <c r="C24" s="63">
        <v>0</v>
      </c>
      <c r="D24" s="29">
        <v>0.25</v>
      </c>
      <c r="E24" s="2">
        <v>4.5</v>
      </c>
      <c r="F24" s="2">
        <v>1.4526515151515151</v>
      </c>
      <c r="G24" s="2"/>
      <c r="H24" s="2" t="s">
        <v>19</v>
      </c>
      <c r="I24" s="2" t="s">
        <v>19</v>
      </c>
      <c r="J24" s="3">
        <v>0.53333333333333333</v>
      </c>
      <c r="K24" s="29">
        <v>21.424136880681818</v>
      </c>
      <c r="L24" s="62">
        <v>21.42</v>
      </c>
      <c r="M24" s="64" t="s">
        <v>97</v>
      </c>
    </row>
    <row r="25" spans="1:13" x14ac:dyDescent="0.3">
      <c r="A25" s="9">
        <v>20</v>
      </c>
      <c r="B25" s="69" t="s">
        <v>9</v>
      </c>
      <c r="C25" s="63">
        <v>1.3098749999999999</v>
      </c>
      <c r="D25" s="29">
        <v>0.25</v>
      </c>
      <c r="E25" s="2">
        <v>4.5</v>
      </c>
      <c r="F25" s="2">
        <v>1.4526515151515151</v>
      </c>
      <c r="G25" s="2"/>
      <c r="H25" s="2">
        <v>1.3778409090909092</v>
      </c>
      <c r="I25" s="2" t="s">
        <v>19</v>
      </c>
      <c r="J25" s="3">
        <v>0.53333333333333333</v>
      </c>
      <c r="K25" s="29">
        <v>20.172412392045455</v>
      </c>
      <c r="L25" s="62">
        <v>20.170000000000002</v>
      </c>
      <c r="M25" s="64" t="s">
        <v>98</v>
      </c>
    </row>
    <row r="26" spans="1:13" x14ac:dyDescent="0.3">
      <c r="A26" s="9">
        <v>21</v>
      </c>
      <c r="B26" s="69" t="s">
        <v>10</v>
      </c>
      <c r="C26" s="63">
        <v>1.3098749999999999</v>
      </c>
      <c r="D26" s="29">
        <v>0.25</v>
      </c>
      <c r="E26" s="2">
        <v>4.5</v>
      </c>
      <c r="F26" s="2">
        <v>1.4526515151515151</v>
      </c>
      <c r="G26" s="2"/>
      <c r="H26" s="2">
        <v>1.3778409090909092</v>
      </c>
      <c r="I26" s="2" t="s">
        <v>19</v>
      </c>
      <c r="J26" s="3">
        <v>0.53333333333333333</v>
      </c>
      <c r="K26" s="29">
        <v>24.328784693181817</v>
      </c>
      <c r="L26" s="62">
        <v>24.33</v>
      </c>
      <c r="M26" s="64" t="s">
        <v>99</v>
      </c>
    </row>
    <row r="27" spans="1:13" x14ac:dyDescent="0.3">
      <c r="A27" s="9">
        <v>22</v>
      </c>
      <c r="B27" s="69" t="s">
        <v>11</v>
      </c>
      <c r="C27" s="63">
        <v>1.0479000000000001</v>
      </c>
      <c r="D27" s="29">
        <v>0.25</v>
      </c>
      <c r="E27" s="2">
        <v>4.5</v>
      </c>
      <c r="F27" s="2">
        <v>1.4526515151515151</v>
      </c>
      <c r="G27" s="2"/>
      <c r="H27" s="2">
        <v>1.3778409090909092</v>
      </c>
      <c r="I27" s="2" t="s">
        <v>19</v>
      </c>
      <c r="J27" s="3">
        <v>0.53333333333333333</v>
      </c>
      <c r="K27" s="29">
        <v>20.993565090909094</v>
      </c>
      <c r="L27" s="62">
        <v>20.99</v>
      </c>
      <c r="M27" s="64" t="s">
        <v>100</v>
      </c>
    </row>
    <row r="28" spans="1:13" x14ac:dyDescent="0.3">
      <c r="A28" s="9">
        <v>23</v>
      </c>
      <c r="B28" s="69" t="s">
        <v>12</v>
      </c>
      <c r="C28" s="63">
        <v>0.26197500000000001</v>
      </c>
      <c r="D28" s="29">
        <v>0.25</v>
      </c>
      <c r="E28" s="2">
        <v>4.5</v>
      </c>
      <c r="F28" s="2">
        <v>1.4526515151515151</v>
      </c>
      <c r="G28" s="2"/>
      <c r="H28" s="2">
        <v>1.3778409090909092</v>
      </c>
      <c r="I28" s="2" t="s">
        <v>19</v>
      </c>
      <c r="J28" s="3">
        <v>0.53333333333333333</v>
      </c>
      <c r="K28" s="29">
        <v>27.193143926136361</v>
      </c>
      <c r="L28" s="62">
        <v>27.19</v>
      </c>
      <c r="M28" s="64" t="s">
        <v>101</v>
      </c>
    </row>
    <row r="29" spans="1:13" x14ac:dyDescent="0.3">
      <c r="A29" s="9">
        <v>24</v>
      </c>
      <c r="B29" s="70" t="s">
        <v>13</v>
      </c>
      <c r="C29" s="66">
        <v>0.26197500000000001</v>
      </c>
      <c r="D29" s="29">
        <v>0.25</v>
      </c>
      <c r="E29" s="2">
        <v>4.5</v>
      </c>
      <c r="F29" s="2">
        <v>1.4526515151515151</v>
      </c>
      <c r="G29" s="2"/>
      <c r="H29" s="2">
        <v>1.3778409090909092</v>
      </c>
      <c r="I29" s="2" t="s">
        <v>19</v>
      </c>
      <c r="J29" s="3">
        <v>0.53333333333333333</v>
      </c>
      <c r="K29" s="29">
        <v>28.351688670454546</v>
      </c>
      <c r="L29" s="62">
        <v>28.35</v>
      </c>
      <c r="M29" s="64" t="s">
        <v>102</v>
      </c>
    </row>
    <row r="30" spans="1:13" x14ac:dyDescent="0.3">
      <c r="A30" s="9">
        <v>25</v>
      </c>
      <c r="B30" s="6" t="s">
        <v>2</v>
      </c>
      <c r="C30" s="60">
        <v>0</v>
      </c>
      <c r="D30" s="29">
        <v>0.25</v>
      </c>
      <c r="E30" s="2">
        <v>4.5</v>
      </c>
      <c r="F30" s="2">
        <v>1.4526515151515151</v>
      </c>
      <c r="G30" s="2"/>
      <c r="H30" s="2">
        <v>1.3778409090909092</v>
      </c>
      <c r="I30" s="2" t="s">
        <v>19</v>
      </c>
      <c r="J30" s="3">
        <v>0.53333333333333333</v>
      </c>
      <c r="K30" s="29">
        <v>29.589570161931817</v>
      </c>
      <c r="L30" s="62">
        <v>29.59</v>
      </c>
      <c r="M30" s="64" t="s">
        <v>103</v>
      </c>
    </row>
    <row r="31" spans="1:13" x14ac:dyDescent="0.3">
      <c r="A31" s="9">
        <v>26</v>
      </c>
      <c r="B31" s="69" t="s">
        <v>3</v>
      </c>
      <c r="C31" s="63">
        <v>0.62873999999999997</v>
      </c>
      <c r="D31" s="29">
        <v>0.25</v>
      </c>
      <c r="E31" s="2">
        <v>4.5</v>
      </c>
      <c r="F31" s="2">
        <v>1.4526515151515151</v>
      </c>
      <c r="G31" s="2"/>
      <c r="H31" s="2">
        <v>1.3778409090909092</v>
      </c>
      <c r="I31" s="2" t="s">
        <v>19</v>
      </c>
      <c r="J31" s="3">
        <v>0.53333333333333333</v>
      </c>
      <c r="K31" s="29">
        <v>27.229512803977272</v>
      </c>
      <c r="L31" s="62">
        <v>27.23</v>
      </c>
      <c r="M31" s="64" t="s">
        <v>104</v>
      </c>
    </row>
    <row r="32" spans="1:13" x14ac:dyDescent="0.3">
      <c r="A32" s="9">
        <v>27</v>
      </c>
      <c r="B32" s="69" t="s">
        <v>4</v>
      </c>
      <c r="C32" s="63">
        <v>0.52395000000000003</v>
      </c>
      <c r="D32" s="29">
        <v>0.25</v>
      </c>
      <c r="E32" s="2">
        <v>4.5</v>
      </c>
      <c r="F32" s="2">
        <v>1.4526515151515151</v>
      </c>
      <c r="G32" s="2"/>
      <c r="H32" s="2">
        <v>1.3778409090909092</v>
      </c>
      <c r="I32" s="2" t="s">
        <v>19</v>
      </c>
      <c r="J32" s="3">
        <v>0.53333333333333333</v>
      </c>
      <c r="K32" s="29">
        <v>29.239525914772724</v>
      </c>
      <c r="L32" s="62">
        <v>29.24</v>
      </c>
      <c r="M32" s="64" t="s">
        <v>105</v>
      </c>
    </row>
    <row r="33" spans="1:13" x14ac:dyDescent="0.3">
      <c r="A33" s="9">
        <v>28</v>
      </c>
      <c r="B33" s="69" t="s">
        <v>5</v>
      </c>
      <c r="C33" s="63">
        <v>1.0479000000000001</v>
      </c>
      <c r="D33" s="29">
        <v>0.25</v>
      </c>
      <c r="E33" s="2">
        <v>4.5</v>
      </c>
      <c r="F33" s="2">
        <v>1.4526515151515151</v>
      </c>
      <c r="G33" s="2"/>
      <c r="H33" s="2">
        <v>1.3778409090909092</v>
      </c>
      <c r="I33" s="2" t="s">
        <v>19</v>
      </c>
      <c r="J33" s="3">
        <v>0.53333333333333333</v>
      </c>
      <c r="K33" s="29">
        <v>30.442477406249996</v>
      </c>
      <c r="L33" s="62">
        <v>30.44</v>
      </c>
      <c r="M33" s="64" t="s">
        <v>106</v>
      </c>
    </row>
    <row r="34" spans="1:13" x14ac:dyDescent="0.3">
      <c r="A34" s="9">
        <v>29</v>
      </c>
      <c r="B34" s="69" t="s">
        <v>6</v>
      </c>
      <c r="C34" s="63">
        <v>0.52395000000000003</v>
      </c>
      <c r="D34" s="29">
        <v>0.25</v>
      </c>
      <c r="E34" s="2">
        <v>4.5</v>
      </c>
      <c r="F34" s="2">
        <v>1.4526515151515151</v>
      </c>
      <c r="G34" s="2"/>
      <c r="H34" s="2">
        <v>1.3778409090909092</v>
      </c>
      <c r="I34" s="2" t="s">
        <v>19</v>
      </c>
      <c r="J34" s="3">
        <v>0.53333333333333333</v>
      </c>
      <c r="K34" s="29">
        <v>34.268622281249989</v>
      </c>
      <c r="L34" s="62">
        <v>34.270000000000003</v>
      </c>
      <c r="M34" s="64" t="s">
        <v>107</v>
      </c>
    </row>
    <row r="35" spans="1:13" x14ac:dyDescent="0.3">
      <c r="A35" s="9">
        <v>30</v>
      </c>
      <c r="B35" s="69" t="s">
        <v>7</v>
      </c>
      <c r="C35" s="63">
        <v>1.3098749999999999</v>
      </c>
      <c r="D35" s="29">
        <v>0.25</v>
      </c>
      <c r="E35" s="2">
        <v>4.5</v>
      </c>
      <c r="F35" s="2">
        <v>1.4526515151515151</v>
      </c>
      <c r="G35" s="2"/>
      <c r="H35" s="2">
        <v>1.3778409090909092</v>
      </c>
      <c r="I35" s="2" t="s">
        <v>19</v>
      </c>
      <c r="J35" s="3">
        <v>0.53333333333333333</v>
      </c>
      <c r="K35" s="29">
        <v>34.759974255681804</v>
      </c>
      <c r="L35" s="62">
        <v>34.76</v>
      </c>
      <c r="M35" s="64" t="s">
        <v>108</v>
      </c>
    </row>
    <row r="36" spans="1:13" x14ac:dyDescent="0.3">
      <c r="A36" s="9">
        <v>31</v>
      </c>
      <c r="B36" s="69" t="s">
        <v>8</v>
      </c>
      <c r="C36" s="63">
        <v>0</v>
      </c>
      <c r="D36" s="29">
        <v>0.25</v>
      </c>
      <c r="E36" s="2">
        <v>4.5</v>
      </c>
      <c r="F36" s="2">
        <v>1.4526515151515151</v>
      </c>
      <c r="G36" s="2"/>
      <c r="H36" s="2">
        <v>1.3778409090909092</v>
      </c>
      <c r="I36" s="2" t="s">
        <v>19</v>
      </c>
      <c r="J36" s="3">
        <v>0.53333333333333333</v>
      </c>
      <c r="K36" s="29">
        <v>37.145484866477261</v>
      </c>
      <c r="L36" s="62">
        <v>37.15</v>
      </c>
      <c r="M36" s="64" t="s">
        <v>109</v>
      </c>
    </row>
    <row r="37" spans="1:13" x14ac:dyDescent="0.3">
      <c r="A37" s="9">
        <v>32</v>
      </c>
      <c r="B37" s="69" t="s">
        <v>9</v>
      </c>
      <c r="C37" s="63">
        <v>1.3098749999999999</v>
      </c>
      <c r="D37" s="29">
        <v>0.25</v>
      </c>
      <c r="E37" s="2">
        <v>4.5</v>
      </c>
      <c r="F37" s="2">
        <v>1.4526515151515151</v>
      </c>
      <c r="G37" s="2"/>
      <c r="H37" s="2">
        <v>1.3778409090909092</v>
      </c>
      <c r="I37" s="2" t="s">
        <v>19</v>
      </c>
      <c r="J37" s="3">
        <v>0.53333333333333333</v>
      </c>
      <c r="K37" s="29">
        <v>35.893760377840898</v>
      </c>
      <c r="L37" s="62">
        <v>35.89</v>
      </c>
      <c r="M37" s="64" t="s">
        <v>110</v>
      </c>
    </row>
    <row r="38" spans="1:13" x14ac:dyDescent="0.3">
      <c r="A38" s="9">
        <v>33</v>
      </c>
      <c r="B38" s="69" t="s">
        <v>10</v>
      </c>
      <c r="C38" s="63">
        <v>1.3098749999999999</v>
      </c>
      <c r="D38" s="29">
        <v>0.25</v>
      </c>
      <c r="E38" s="2">
        <v>4.5</v>
      </c>
      <c r="F38" s="2">
        <v>1.4526515151515151</v>
      </c>
      <c r="G38" s="2"/>
      <c r="H38" s="2">
        <v>1.3778409090909092</v>
      </c>
      <c r="I38" s="2" t="s">
        <v>19</v>
      </c>
      <c r="J38" s="3">
        <v>0.53333333333333333</v>
      </c>
      <c r="K38" s="29">
        <v>40.050132678977263</v>
      </c>
      <c r="L38" s="62">
        <v>40.049999999999997</v>
      </c>
      <c r="M38" s="64" t="s">
        <v>111</v>
      </c>
    </row>
    <row r="39" spans="1:13" x14ac:dyDescent="0.3">
      <c r="A39" s="9">
        <v>34</v>
      </c>
      <c r="B39" s="69" t="s">
        <v>11</v>
      </c>
      <c r="C39" s="63">
        <v>1.0479000000000001</v>
      </c>
      <c r="D39" s="29">
        <v>0.25</v>
      </c>
      <c r="E39" s="2">
        <v>4.5</v>
      </c>
      <c r="F39" s="2">
        <v>1.4526515151515151</v>
      </c>
      <c r="G39" s="2"/>
      <c r="H39" s="2">
        <v>1.3778409090909092</v>
      </c>
      <c r="I39" s="2" t="s">
        <v>19</v>
      </c>
      <c r="J39" s="3">
        <v>0.53333333333333333</v>
      </c>
      <c r="K39" s="29">
        <v>36.714913076704534</v>
      </c>
      <c r="L39" s="62">
        <v>36.71</v>
      </c>
      <c r="M39" s="64" t="s">
        <v>112</v>
      </c>
    </row>
    <row r="40" spans="1:13" x14ac:dyDescent="0.3">
      <c r="A40" s="9">
        <v>35</v>
      </c>
      <c r="B40" s="69" t="s">
        <v>12</v>
      </c>
      <c r="C40" s="63">
        <v>0.26197500000000001</v>
      </c>
      <c r="D40" s="29">
        <v>0.25</v>
      </c>
      <c r="E40" s="2">
        <v>4.5</v>
      </c>
      <c r="F40" s="2">
        <v>1.4526515151515151</v>
      </c>
      <c r="G40" s="2"/>
      <c r="H40" s="2">
        <v>1.3778409090909092</v>
      </c>
      <c r="I40" s="2" t="s">
        <v>19</v>
      </c>
      <c r="J40" s="3">
        <v>0.53333333333333333</v>
      </c>
      <c r="K40" s="29">
        <v>42.914491911931812</v>
      </c>
      <c r="L40" s="62">
        <v>42.91</v>
      </c>
      <c r="M40" s="64" t="s">
        <v>113</v>
      </c>
    </row>
    <row r="41" spans="1:13" x14ac:dyDescent="0.3">
      <c r="A41" s="9">
        <v>36</v>
      </c>
      <c r="B41" s="70" t="s">
        <v>13</v>
      </c>
      <c r="C41" s="66">
        <v>0.26197500000000001</v>
      </c>
      <c r="D41" s="29">
        <v>0.25</v>
      </c>
      <c r="E41" s="2">
        <v>4.5</v>
      </c>
      <c r="F41" s="2">
        <v>1.4526515151515151</v>
      </c>
      <c r="G41" s="2"/>
      <c r="H41" s="2">
        <v>1.3778409090909092</v>
      </c>
      <c r="I41" s="2" t="s">
        <v>19</v>
      </c>
      <c r="J41" s="3">
        <v>0.53333333333333333</v>
      </c>
      <c r="K41" s="29">
        <v>44.073036656249997</v>
      </c>
      <c r="L41" s="62">
        <v>44.07</v>
      </c>
      <c r="M41" s="64" t="s">
        <v>114</v>
      </c>
    </row>
    <row r="42" spans="1:13" x14ac:dyDescent="0.3">
      <c r="A42" s="9">
        <v>37</v>
      </c>
      <c r="B42" s="6" t="s">
        <v>2</v>
      </c>
      <c r="C42" s="60">
        <v>0</v>
      </c>
      <c r="D42" s="29">
        <v>0.25</v>
      </c>
      <c r="E42" s="2">
        <v>4.5</v>
      </c>
      <c r="F42" s="2">
        <v>1.4526515151515151</v>
      </c>
      <c r="G42" s="2"/>
      <c r="H42" s="2">
        <v>1.3778409090909092</v>
      </c>
      <c r="I42" s="2" t="s">
        <v>19</v>
      </c>
      <c r="J42" s="3">
        <v>0.53333333333333333</v>
      </c>
      <c r="K42" s="29">
        <v>45.310918147727271</v>
      </c>
      <c r="L42" s="62">
        <v>45.31</v>
      </c>
      <c r="M42" s="64" t="s">
        <v>115</v>
      </c>
    </row>
    <row r="43" spans="1:13" x14ac:dyDescent="0.3">
      <c r="A43" s="9">
        <v>38</v>
      </c>
      <c r="B43" s="69" t="s">
        <v>3</v>
      </c>
      <c r="C43" s="63">
        <v>0.62873999999999997</v>
      </c>
      <c r="D43" s="29">
        <v>0.25</v>
      </c>
      <c r="E43" s="2">
        <v>4.5</v>
      </c>
      <c r="F43" s="2">
        <v>1.4526515151515151</v>
      </c>
      <c r="G43" s="2"/>
      <c r="H43" s="2">
        <v>1.3778409090909092</v>
      </c>
      <c r="I43" s="2" t="s">
        <v>19</v>
      </c>
      <c r="J43" s="3">
        <v>0.53333333333333333</v>
      </c>
      <c r="K43" s="29">
        <v>42.950860789772719</v>
      </c>
      <c r="L43" s="62">
        <v>42.95</v>
      </c>
      <c r="M43" s="64" t="s">
        <v>116</v>
      </c>
    </row>
    <row r="44" spans="1:13" x14ac:dyDescent="0.3">
      <c r="A44" s="9">
        <v>39</v>
      </c>
      <c r="B44" s="69" t="s">
        <v>4</v>
      </c>
      <c r="C44" s="63">
        <v>0.52395000000000003</v>
      </c>
      <c r="D44" s="29">
        <v>0.25</v>
      </c>
      <c r="E44" s="2">
        <v>4.5</v>
      </c>
      <c r="F44" s="2">
        <v>1.4526515151515151</v>
      </c>
      <c r="G44" s="2"/>
      <c r="H44" s="2">
        <v>1.3778409090909092</v>
      </c>
      <c r="I44" s="2" t="s">
        <v>19</v>
      </c>
      <c r="J44" s="3">
        <v>0.53333333333333333</v>
      </c>
      <c r="K44" s="29">
        <v>44.960873900568174</v>
      </c>
      <c r="L44" s="62">
        <v>44.96</v>
      </c>
      <c r="M44" s="64" t="s">
        <v>117</v>
      </c>
    </row>
    <row r="45" spans="1:13" x14ac:dyDescent="0.3">
      <c r="A45" s="9">
        <v>40</v>
      </c>
      <c r="B45" s="69" t="s">
        <v>5</v>
      </c>
      <c r="C45" s="63">
        <v>1.0479000000000001</v>
      </c>
      <c r="D45" s="29">
        <v>0.25</v>
      </c>
      <c r="E45" s="2">
        <v>4.5</v>
      </c>
      <c r="F45" s="2">
        <v>1.4526515151515151</v>
      </c>
      <c r="G45" s="2"/>
      <c r="H45" s="2">
        <v>1.3778409090909092</v>
      </c>
      <c r="I45" s="2" t="s">
        <v>19</v>
      </c>
      <c r="J45" s="3">
        <v>0.53333333333333333</v>
      </c>
      <c r="K45" s="29">
        <v>46.163825392045446</v>
      </c>
      <c r="L45" s="62">
        <v>46.16</v>
      </c>
      <c r="M45" s="64" t="s">
        <v>118</v>
      </c>
    </row>
    <row r="46" spans="1:13" x14ac:dyDescent="0.3">
      <c r="A46" s="9">
        <v>41</v>
      </c>
      <c r="B46" s="69" t="s">
        <v>6</v>
      </c>
      <c r="C46" s="63">
        <v>0.52395000000000003</v>
      </c>
      <c r="D46" s="29">
        <v>0.25</v>
      </c>
      <c r="E46" s="2">
        <v>4.5</v>
      </c>
      <c r="F46" s="2">
        <v>1.4526515151515151</v>
      </c>
      <c r="G46" s="2"/>
      <c r="H46" s="2">
        <v>1.3778409090909092</v>
      </c>
      <c r="I46" s="2" t="s">
        <v>19</v>
      </c>
      <c r="J46" s="3">
        <v>0.53333333333333333</v>
      </c>
      <c r="K46" s="29">
        <v>49.989970267045443</v>
      </c>
      <c r="L46" s="62">
        <v>49.99</v>
      </c>
      <c r="M46" s="64" t="s">
        <v>119</v>
      </c>
    </row>
    <row r="47" spans="1:13" x14ac:dyDescent="0.3">
      <c r="A47" s="9">
        <v>42</v>
      </c>
      <c r="B47" s="69" t="s">
        <v>7</v>
      </c>
      <c r="C47" s="63">
        <v>1.3098749999999999</v>
      </c>
      <c r="D47" s="29">
        <v>0.25</v>
      </c>
      <c r="E47" s="2">
        <v>4.5</v>
      </c>
      <c r="F47" s="2">
        <v>1.4526515151515151</v>
      </c>
      <c r="G47" s="2"/>
      <c r="H47" s="2">
        <v>1.3778409090909092</v>
      </c>
      <c r="I47" s="2" t="s">
        <v>19</v>
      </c>
      <c r="J47" s="3">
        <v>0.53333333333333333</v>
      </c>
      <c r="K47" s="29">
        <v>50.481322241477258</v>
      </c>
      <c r="L47" s="62">
        <v>50.48</v>
      </c>
      <c r="M47" s="64" t="s">
        <v>120</v>
      </c>
    </row>
    <row r="48" spans="1:13" x14ac:dyDescent="0.3">
      <c r="A48" s="9">
        <v>43</v>
      </c>
      <c r="B48" s="69" t="s">
        <v>8</v>
      </c>
      <c r="C48" s="63">
        <v>0</v>
      </c>
      <c r="D48" s="29">
        <v>0.25</v>
      </c>
      <c r="E48" s="2">
        <v>4.5</v>
      </c>
      <c r="F48" s="2">
        <v>1.4526515151515151</v>
      </c>
      <c r="G48" s="2"/>
      <c r="H48" s="2">
        <v>1.3778409090909092</v>
      </c>
      <c r="I48" s="2" t="s">
        <v>19</v>
      </c>
      <c r="J48" s="3">
        <v>0.53333333333333333</v>
      </c>
      <c r="K48" s="29">
        <v>52.000529159090895</v>
      </c>
      <c r="L48" s="62">
        <v>52</v>
      </c>
      <c r="M48" s="64" t="s">
        <v>121</v>
      </c>
    </row>
    <row r="49" spans="1:13" x14ac:dyDescent="0.3">
      <c r="A49" s="9">
        <v>44</v>
      </c>
      <c r="B49" s="69" t="s">
        <v>9</v>
      </c>
      <c r="C49" s="63">
        <v>1.3098749999999999</v>
      </c>
      <c r="D49" s="29">
        <v>0.25</v>
      </c>
      <c r="E49" s="2">
        <v>4.5</v>
      </c>
      <c r="F49" s="2">
        <v>1.4526515151515151</v>
      </c>
      <c r="G49" s="2"/>
      <c r="H49" s="2">
        <v>1.3778409090909092</v>
      </c>
      <c r="I49" s="2" t="s">
        <v>19</v>
      </c>
      <c r="J49" s="3">
        <v>0.53333333333333333</v>
      </c>
      <c r="K49" s="29">
        <v>50.026884926136354</v>
      </c>
      <c r="L49" s="62">
        <v>50.03</v>
      </c>
      <c r="M49" s="64" t="s">
        <v>122</v>
      </c>
    </row>
    <row r="50" spans="1:13" x14ac:dyDescent="0.3">
      <c r="A50" s="9">
        <v>45</v>
      </c>
      <c r="B50" s="69" t="s">
        <v>10</v>
      </c>
      <c r="C50" s="63">
        <v>1.3098749999999999</v>
      </c>
      <c r="D50" s="29">
        <v>0.25</v>
      </c>
      <c r="E50" s="2">
        <v>4.5</v>
      </c>
      <c r="F50" s="2">
        <v>1.4526515151515151</v>
      </c>
      <c r="G50" s="2"/>
      <c r="H50" s="2">
        <v>1.3778409090909092</v>
      </c>
      <c r="I50" s="2" t="s">
        <v>19</v>
      </c>
      <c r="J50" s="3">
        <v>0.53333333333333333</v>
      </c>
      <c r="K50" s="29">
        <v>52.739417738636355</v>
      </c>
      <c r="L50" s="62">
        <v>52.74</v>
      </c>
      <c r="M50" s="64" t="s">
        <v>123</v>
      </c>
    </row>
    <row r="51" spans="1:13" x14ac:dyDescent="0.3">
      <c r="A51" s="9">
        <v>46</v>
      </c>
      <c r="B51" s="69" t="s">
        <v>11</v>
      </c>
      <c r="C51" s="63">
        <v>1.0479000000000001</v>
      </c>
      <c r="D51" s="29">
        <v>0.25</v>
      </c>
      <c r="E51" s="2">
        <v>4.5</v>
      </c>
      <c r="F51" s="2">
        <v>1.4526515151515151</v>
      </c>
      <c r="G51" s="2"/>
      <c r="H51" s="2">
        <v>1.3778409090909092</v>
      </c>
      <c r="I51" s="2" t="s">
        <v>19</v>
      </c>
      <c r="J51" s="3">
        <v>0.53333333333333333</v>
      </c>
      <c r="K51" s="29">
        <v>48.682278392045447</v>
      </c>
      <c r="L51" s="62">
        <v>48.68</v>
      </c>
      <c r="M51" s="64" t="s">
        <v>124</v>
      </c>
    </row>
    <row r="52" spans="1:13" x14ac:dyDescent="0.3">
      <c r="A52" s="9">
        <v>47</v>
      </c>
      <c r="B52" s="69" t="s">
        <v>12</v>
      </c>
      <c r="C52" s="63">
        <v>0.26197500000000001</v>
      </c>
      <c r="D52" s="29">
        <v>0.25</v>
      </c>
      <c r="E52" s="2">
        <v>4.5</v>
      </c>
      <c r="F52" s="2">
        <v>1.4526515151515151</v>
      </c>
      <c r="G52" s="2"/>
      <c r="H52" s="2">
        <v>1.3778409090909092</v>
      </c>
      <c r="I52" s="2" t="s">
        <v>19</v>
      </c>
      <c r="J52" s="3">
        <v>0.53333333333333333</v>
      </c>
      <c r="K52" s="29">
        <v>53.077057866477269</v>
      </c>
      <c r="L52" s="62">
        <v>53.08</v>
      </c>
      <c r="M52" s="64" t="s">
        <v>125</v>
      </c>
    </row>
    <row r="53" spans="1:13" x14ac:dyDescent="0.3">
      <c r="A53" s="9">
        <v>48</v>
      </c>
      <c r="B53" s="70" t="s">
        <v>13</v>
      </c>
      <c r="C53" s="66">
        <v>0.26197500000000001</v>
      </c>
      <c r="D53" s="29">
        <v>0.25</v>
      </c>
      <c r="E53" s="2">
        <v>4.5</v>
      </c>
      <c r="F53" s="2">
        <v>1.4526515151515151</v>
      </c>
      <c r="G53" s="2"/>
      <c r="H53" s="2">
        <v>1.3778409090909092</v>
      </c>
      <c r="I53" s="2" t="s">
        <v>19</v>
      </c>
      <c r="J53" s="3">
        <v>0.53333333333333333</v>
      </c>
      <c r="K53" s="29">
        <v>54.235602610795453</v>
      </c>
      <c r="L53" s="62">
        <v>54.24</v>
      </c>
      <c r="M53" s="64" t="s">
        <v>126</v>
      </c>
    </row>
    <row r="54" spans="1:13" x14ac:dyDescent="0.3">
      <c r="A54" s="9">
        <v>49</v>
      </c>
      <c r="B54" s="6" t="s">
        <v>2</v>
      </c>
      <c r="C54" s="60">
        <v>0</v>
      </c>
      <c r="D54" s="29">
        <v>0.25</v>
      </c>
      <c r="E54" s="2">
        <v>4.5</v>
      </c>
      <c r="F54" s="2">
        <v>1.4526515151515151</v>
      </c>
      <c r="G54" s="2"/>
      <c r="H54" s="2">
        <v>1.3778409090909092</v>
      </c>
      <c r="I54" s="2" t="s">
        <v>19</v>
      </c>
      <c r="J54" s="3">
        <v>0.53333333333333333</v>
      </c>
      <c r="K54" s="29">
        <v>53.668684741477271</v>
      </c>
      <c r="L54" s="62">
        <v>53.67</v>
      </c>
      <c r="M54" s="64" t="s">
        <v>127</v>
      </c>
    </row>
    <row r="55" spans="1:13" x14ac:dyDescent="0.3">
      <c r="A55" s="9">
        <v>50</v>
      </c>
      <c r="B55" s="69" t="s">
        <v>3</v>
      </c>
      <c r="C55" s="63">
        <v>0.62873999999999997</v>
      </c>
      <c r="D55" s="29">
        <v>0.25</v>
      </c>
      <c r="E55" s="2">
        <v>4.5</v>
      </c>
      <c r="F55" s="2">
        <v>1.4526515151515151</v>
      </c>
      <c r="G55" s="2"/>
      <c r="H55" s="2">
        <v>1.3778409090909092</v>
      </c>
      <c r="I55" s="2" t="s">
        <v>19</v>
      </c>
      <c r="J55" s="3">
        <v>0.53333333333333333</v>
      </c>
      <c r="K55" s="29">
        <v>49.503828022727262</v>
      </c>
      <c r="L55" s="62">
        <v>49.5</v>
      </c>
      <c r="M55" s="64" t="s">
        <v>128</v>
      </c>
    </row>
    <row r="56" spans="1:13" x14ac:dyDescent="0.3">
      <c r="A56" s="9">
        <v>51</v>
      </c>
      <c r="B56" s="69" t="s">
        <v>4</v>
      </c>
      <c r="C56" s="63">
        <v>0.52395000000000003</v>
      </c>
      <c r="D56" s="29">
        <v>0.25</v>
      </c>
      <c r="E56" s="2">
        <v>4.5</v>
      </c>
      <c r="F56" s="2">
        <v>1.4526515151515151</v>
      </c>
      <c r="G56" s="2"/>
      <c r="H56" s="2">
        <v>1.3778409090909092</v>
      </c>
      <c r="I56" s="2" t="s">
        <v>19</v>
      </c>
      <c r="J56" s="3">
        <v>0.53333333333333333</v>
      </c>
      <c r="K56" s="29">
        <v>50.070001644886354</v>
      </c>
      <c r="L56" s="62">
        <v>50.07</v>
      </c>
      <c r="M56" s="64" t="s">
        <v>129</v>
      </c>
    </row>
    <row r="57" spans="1:13" x14ac:dyDescent="0.3">
      <c r="A57" s="9">
        <v>52</v>
      </c>
      <c r="B57" s="69" t="s">
        <v>5</v>
      </c>
      <c r="C57" s="63">
        <v>1.0479000000000001</v>
      </c>
      <c r="D57" s="29">
        <v>0.25</v>
      </c>
      <c r="E57" s="2">
        <v>4.5</v>
      </c>
      <c r="F57" s="2">
        <v>1.4526515151515151</v>
      </c>
      <c r="G57" s="2"/>
      <c r="H57" s="2">
        <v>1.3778409090909092</v>
      </c>
      <c r="I57" s="2" t="s">
        <v>19</v>
      </c>
      <c r="J57" s="3">
        <v>0.53333333333333333</v>
      </c>
      <c r="K57" s="29">
        <v>50.911993264204533</v>
      </c>
      <c r="L57" s="62">
        <v>50.91</v>
      </c>
      <c r="M57" s="64" t="s">
        <v>130</v>
      </c>
    </row>
    <row r="58" spans="1:13" x14ac:dyDescent="0.3">
      <c r="A58" s="9">
        <v>53</v>
      </c>
      <c r="B58" s="69" t="s">
        <v>6</v>
      </c>
      <c r="C58" s="63">
        <v>0.52395000000000003</v>
      </c>
      <c r="D58" s="29">
        <v>0.25</v>
      </c>
      <c r="E58" s="2">
        <v>4.5</v>
      </c>
      <c r="F58" s="2">
        <v>1.4526515151515151</v>
      </c>
      <c r="G58" s="2"/>
      <c r="H58" s="2">
        <v>1.3778409090909092</v>
      </c>
      <c r="I58" s="2">
        <v>0.25</v>
      </c>
      <c r="J58" s="3">
        <v>0.53333333333333333</v>
      </c>
      <c r="K58" s="29">
        <v>54.377178267045437</v>
      </c>
      <c r="L58" s="62">
        <v>54.38</v>
      </c>
      <c r="M58" s="64" t="s">
        <v>131</v>
      </c>
    </row>
    <row r="59" spans="1:13" x14ac:dyDescent="0.3">
      <c r="A59" s="9">
        <v>54</v>
      </c>
      <c r="B59" s="69" t="s">
        <v>7</v>
      </c>
      <c r="C59" s="63">
        <v>1.3098749999999999</v>
      </c>
      <c r="D59" s="29">
        <v>0.25</v>
      </c>
      <c r="E59" s="2">
        <v>4.5</v>
      </c>
      <c r="F59" s="2">
        <v>1.4526515151515151</v>
      </c>
      <c r="G59" s="2"/>
      <c r="H59" s="2">
        <v>1.3778409090909092</v>
      </c>
      <c r="I59" s="2">
        <v>0.25</v>
      </c>
      <c r="J59" s="3">
        <v>0.53333333333333333</v>
      </c>
      <c r="K59" s="29">
        <v>55.025715241477251</v>
      </c>
      <c r="L59" s="62">
        <v>55.03</v>
      </c>
      <c r="M59" s="64" t="s">
        <v>132</v>
      </c>
    </row>
    <row r="60" spans="1:13" x14ac:dyDescent="0.3">
      <c r="A60" s="9">
        <v>55</v>
      </c>
      <c r="B60" s="69" t="s">
        <v>8</v>
      </c>
      <c r="C60" s="63">
        <v>0</v>
      </c>
      <c r="D60" s="29">
        <v>0.25</v>
      </c>
      <c r="E60" s="2">
        <v>4.5</v>
      </c>
      <c r="F60" s="2">
        <v>1.4526515151515151</v>
      </c>
      <c r="G60" s="2"/>
      <c r="H60" s="2">
        <v>1.3778409090909092</v>
      </c>
      <c r="I60" s="2">
        <v>0.25</v>
      </c>
      <c r="J60" s="3">
        <v>0.53333333333333333</v>
      </c>
      <c r="K60" s="29">
        <v>56.183396659090896</v>
      </c>
      <c r="L60" s="62">
        <v>56.18</v>
      </c>
      <c r="M60" s="64" t="s">
        <v>133</v>
      </c>
    </row>
    <row r="61" spans="1:13" x14ac:dyDescent="0.3">
      <c r="A61" s="9">
        <v>56</v>
      </c>
      <c r="B61" s="69" t="s">
        <v>9</v>
      </c>
      <c r="C61" s="63">
        <v>1.3098749999999999</v>
      </c>
      <c r="D61" s="29">
        <v>0.25</v>
      </c>
      <c r="E61" s="2">
        <v>4.5</v>
      </c>
      <c r="F61" s="2">
        <v>1.4526515151515151</v>
      </c>
      <c r="G61" s="2"/>
      <c r="H61" s="2">
        <v>1.3778409090909092</v>
      </c>
      <c r="I61" s="2">
        <v>0.25</v>
      </c>
      <c r="J61" s="3">
        <v>0.53333333333333333</v>
      </c>
      <c r="K61" s="29">
        <v>54.06129992613635</v>
      </c>
      <c r="L61" s="62">
        <v>54.06</v>
      </c>
      <c r="M61" s="64" t="s">
        <v>134</v>
      </c>
    </row>
    <row r="62" spans="1:13" x14ac:dyDescent="0.3">
      <c r="A62" s="9">
        <v>57</v>
      </c>
      <c r="B62" s="69" t="s">
        <v>10</v>
      </c>
      <c r="C62" s="63">
        <v>1.3098749999999999</v>
      </c>
      <c r="D62" s="29">
        <v>0.25</v>
      </c>
      <c r="E62" s="2">
        <v>4.5</v>
      </c>
      <c r="F62" s="2">
        <v>1.4526515151515151</v>
      </c>
      <c r="G62" s="2"/>
      <c r="H62" s="2">
        <v>1.3778409090909092</v>
      </c>
      <c r="I62" s="2">
        <v>0.25</v>
      </c>
      <c r="J62" s="3">
        <v>0.53333333333333333</v>
      </c>
      <c r="K62" s="29">
        <v>56.083965238636353</v>
      </c>
      <c r="L62" s="62">
        <v>56.08</v>
      </c>
      <c r="M62" s="64" t="s">
        <v>135</v>
      </c>
    </row>
    <row r="63" spans="1:13" x14ac:dyDescent="0.3">
      <c r="A63" s="9">
        <v>58</v>
      </c>
      <c r="B63" s="69" t="s">
        <v>11</v>
      </c>
      <c r="C63" s="63">
        <v>1.0479000000000001</v>
      </c>
      <c r="D63" s="29">
        <v>0.25</v>
      </c>
      <c r="E63" s="2">
        <v>4.5</v>
      </c>
      <c r="F63" s="2">
        <v>1.4526515151515151</v>
      </c>
      <c r="G63" s="2"/>
      <c r="H63" s="2">
        <v>1.3778409090909092</v>
      </c>
      <c r="I63" s="2">
        <v>0.25</v>
      </c>
      <c r="J63" s="3">
        <v>0.53333333333333333</v>
      </c>
      <c r="K63" s="29">
        <v>51.943867142045441</v>
      </c>
      <c r="L63" s="62">
        <v>51.94</v>
      </c>
      <c r="M63" s="64" t="s">
        <v>136</v>
      </c>
    </row>
    <row r="64" spans="1:13" x14ac:dyDescent="0.3">
      <c r="A64" s="9">
        <v>59</v>
      </c>
      <c r="B64" s="69" t="s">
        <v>12</v>
      </c>
      <c r="C64" s="63">
        <v>0.26197500000000001</v>
      </c>
      <c r="D64" s="29">
        <v>0.25</v>
      </c>
      <c r="E64" s="2">
        <v>4.5</v>
      </c>
      <c r="F64" s="2">
        <v>1.4526515151515151</v>
      </c>
      <c r="G64" s="2"/>
      <c r="H64" s="2">
        <v>1.3778409090909092</v>
      </c>
      <c r="I64" s="2">
        <v>0.25</v>
      </c>
      <c r="J64" s="3">
        <v>0.53333333333333333</v>
      </c>
      <c r="K64" s="29">
        <v>55.312577866477262</v>
      </c>
      <c r="L64" s="62">
        <v>55.31</v>
      </c>
      <c r="M64" s="64" t="s">
        <v>137</v>
      </c>
    </row>
    <row r="65" spans="1:13" x14ac:dyDescent="0.3">
      <c r="A65" s="9">
        <v>60</v>
      </c>
      <c r="B65" s="70" t="s">
        <v>13</v>
      </c>
      <c r="C65" s="66">
        <v>0.26197500000000001</v>
      </c>
      <c r="D65" s="29">
        <v>0.25</v>
      </c>
      <c r="E65" s="2">
        <v>4.5</v>
      </c>
      <c r="F65" s="2">
        <v>1.4526515151515151</v>
      </c>
      <c r="G65" s="2"/>
      <c r="H65" s="2">
        <v>1.3778409090909092</v>
      </c>
      <c r="I65" s="2">
        <v>0.25</v>
      </c>
      <c r="J65" s="3">
        <v>0.53333333333333333</v>
      </c>
      <c r="K65" s="29">
        <v>56.798591360795449</v>
      </c>
      <c r="L65" s="62">
        <v>56.8</v>
      </c>
      <c r="M65" s="64" t="s">
        <v>138</v>
      </c>
    </row>
    <row r="66" spans="1:13" x14ac:dyDescent="0.3">
      <c r="A66" s="9">
        <v>61</v>
      </c>
      <c r="B66" s="6" t="s">
        <v>2</v>
      </c>
      <c r="C66" s="60">
        <v>0</v>
      </c>
      <c r="D66" s="29">
        <v>0.25</v>
      </c>
      <c r="E66" s="2">
        <v>4.5</v>
      </c>
      <c r="F66" s="2">
        <v>1.4526515151515151</v>
      </c>
      <c r="G66" s="2"/>
      <c r="H66" s="2">
        <v>1.3778409090909092</v>
      </c>
      <c r="I66" s="2">
        <v>0.25</v>
      </c>
      <c r="J66" s="3">
        <v>0.53333333333333333</v>
      </c>
      <c r="K66" s="29">
        <v>55.533073491477268</v>
      </c>
      <c r="L66" s="62">
        <v>55.53</v>
      </c>
      <c r="M66" s="64" t="s">
        <v>139</v>
      </c>
    </row>
    <row r="67" spans="1:13" x14ac:dyDescent="0.3">
      <c r="A67" s="9">
        <v>62</v>
      </c>
      <c r="B67" s="69" t="s">
        <v>3</v>
      </c>
      <c r="C67" s="63">
        <v>0.62873999999999997</v>
      </c>
      <c r="D67" s="29">
        <v>0.25</v>
      </c>
      <c r="E67" s="2">
        <v>4.5</v>
      </c>
      <c r="F67" s="2">
        <v>1.4526515151515151</v>
      </c>
      <c r="G67" s="2"/>
      <c r="H67" s="2">
        <v>1.3778409090909092</v>
      </c>
      <c r="I67" s="2">
        <v>0.25</v>
      </c>
      <c r="J67" s="3">
        <v>0.53333333333333333</v>
      </c>
      <c r="K67" s="29">
        <v>50.604123022727258</v>
      </c>
      <c r="L67" s="62">
        <v>50.6</v>
      </c>
      <c r="M67" s="64" t="s">
        <v>140</v>
      </c>
    </row>
    <row r="68" spans="1:13" x14ac:dyDescent="0.3">
      <c r="A68" s="9">
        <v>63</v>
      </c>
      <c r="B68" s="69" t="s">
        <v>4</v>
      </c>
      <c r="C68" s="63">
        <v>0.52395000000000003</v>
      </c>
      <c r="D68" s="29">
        <v>0.25</v>
      </c>
      <c r="E68" s="2">
        <v>4.5</v>
      </c>
      <c r="F68" s="2">
        <v>1.4526515151515151</v>
      </c>
      <c r="G68" s="2"/>
      <c r="H68" s="2">
        <v>1.3778409090909092</v>
      </c>
      <c r="I68" s="2">
        <v>0.25</v>
      </c>
      <c r="J68" s="3">
        <v>0.53333333333333333</v>
      </c>
      <c r="K68" s="29">
        <v>50.414935394886349</v>
      </c>
      <c r="L68" s="62">
        <v>50.41</v>
      </c>
      <c r="M68" s="64" t="s">
        <v>141</v>
      </c>
    </row>
    <row r="69" spans="1:13" x14ac:dyDescent="0.3">
      <c r="A69" s="9">
        <v>64</v>
      </c>
      <c r="B69" s="69" t="s">
        <v>5</v>
      </c>
      <c r="C69" s="63">
        <v>1.0479000000000001</v>
      </c>
      <c r="D69" s="29">
        <v>0.25</v>
      </c>
      <c r="E69" s="2">
        <v>4.5</v>
      </c>
      <c r="F69" s="2">
        <v>1.4526515151515151</v>
      </c>
      <c r="G69" s="2"/>
      <c r="H69" s="2">
        <v>1.3778409090909092</v>
      </c>
      <c r="I69" s="2">
        <v>0.25</v>
      </c>
      <c r="J69" s="3">
        <v>0.53333333333333333</v>
      </c>
      <c r="K69" s="29">
        <v>51.117207014204531</v>
      </c>
      <c r="L69" s="62">
        <v>51.12</v>
      </c>
      <c r="M69" s="64" t="s">
        <v>142</v>
      </c>
    </row>
    <row r="70" spans="1:13" x14ac:dyDescent="0.3">
      <c r="A70" s="9">
        <v>65</v>
      </c>
      <c r="B70" s="69" t="s">
        <v>6</v>
      </c>
      <c r="C70" s="63">
        <v>0.52395000000000003</v>
      </c>
      <c r="D70" s="29">
        <v>0.25</v>
      </c>
      <c r="E70" s="2">
        <v>4.5</v>
      </c>
      <c r="F70" s="2">
        <v>1.4526515151515151</v>
      </c>
      <c r="G70" s="2"/>
      <c r="H70" s="2">
        <v>1.3778409090909092</v>
      </c>
      <c r="I70" s="2">
        <v>0.25</v>
      </c>
      <c r="J70" s="3">
        <v>0.53333333333333333</v>
      </c>
      <c r="K70" s="29">
        <v>54.377178267045437</v>
      </c>
      <c r="L70" s="62">
        <v>54.38</v>
      </c>
      <c r="M70" s="64" t="s">
        <v>143</v>
      </c>
    </row>
    <row r="71" spans="1:13" x14ac:dyDescent="0.3">
      <c r="A71" s="9">
        <v>66</v>
      </c>
      <c r="B71" s="69" t="s">
        <v>7</v>
      </c>
      <c r="C71" s="63">
        <v>1.3098749999999999</v>
      </c>
      <c r="D71" s="29">
        <v>0.25</v>
      </c>
      <c r="E71" s="2">
        <v>4.5</v>
      </c>
      <c r="F71" s="2">
        <v>1.4526515151515151</v>
      </c>
      <c r="G71" s="2"/>
      <c r="H71" s="2">
        <v>1.3778409090909092</v>
      </c>
      <c r="I71" s="2">
        <v>0.25</v>
      </c>
      <c r="J71" s="3">
        <v>0.53333333333333333</v>
      </c>
      <c r="K71" s="29">
        <v>55.025715241477251</v>
      </c>
      <c r="L71" s="62">
        <v>55.03</v>
      </c>
      <c r="M71" s="64" t="s">
        <v>144</v>
      </c>
    </row>
    <row r="72" spans="1:13" x14ac:dyDescent="0.3">
      <c r="A72" s="9">
        <v>67</v>
      </c>
      <c r="B72" s="69" t="s">
        <v>8</v>
      </c>
      <c r="C72" s="63">
        <v>0</v>
      </c>
      <c r="D72" s="29">
        <v>0.25</v>
      </c>
      <c r="E72" s="2">
        <v>4.5</v>
      </c>
      <c r="F72" s="2">
        <v>1.4526515151515151</v>
      </c>
      <c r="G72" s="2"/>
      <c r="H72" s="2">
        <v>1.3778409090909092</v>
      </c>
      <c r="I72" s="2">
        <v>0.25</v>
      </c>
      <c r="J72" s="3">
        <v>0.53333333333333333</v>
      </c>
      <c r="K72" s="29">
        <v>56.183396659090896</v>
      </c>
      <c r="L72" s="62">
        <v>56.18</v>
      </c>
      <c r="M72" s="64" t="s">
        <v>145</v>
      </c>
    </row>
    <row r="73" spans="1:13" x14ac:dyDescent="0.3">
      <c r="A73" s="9">
        <v>68</v>
      </c>
      <c r="B73" s="69" t="s">
        <v>9</v>
      </c>
      <c r="C73" s="63">
        <v>1.3098749999999999</v>
      </c>
      <c r="D73" s="29">
        <v>0.25</v>
      </c>
      <c r="E73" s="2">
        <v>4.5</v>
      </c>
      <c r="F73" s="2">
        <v>1.4526515151515151</v>
      </c>
      <c r="G73" s="2"/>
      <c r="H73" s="2">
        <v>1.3778409090909092</v>
      </c>
      <c r="I73" s="2">
        <v>0.25</v>
      </c>
      <c r="J73" s="3">
        <v>0.53333333333333333</v>
      </c>
      <c r="K73" s="29">
        <v>54.06129992613635</v>
      </c>
      <c r="L73" s="62">
        <v>54.06</v>
      </c>
      <c r="M73" s="64" t="s">
        <v>146</v>
      </c>
    </row>
    <row r="74" spans="1:13" x14ac:dyDescent="0.3">
      <c r="A74" s="9">
        <v>69</v>
      </c>
      <c r="B74" s="69" t="s">
        <v>10</v>
      </c>
      <c r="C74" s="63">
        <v>1.3098749999999999</v>
      </c>
      <c r="D74" s="29">
        <v>0.25</v>
      </c>
      <c r="E74" s="2">
        <v>4.5</v>
      </c>
      <c r="F74" s="2">
        <v>1.4526515151515151</v>
      </c>
      <c r="G74" s="2"/>
      <c r="H74" s="2">
        <v>1.3778409090909092</v>
      </c>
      <c r="I74" s="2">
        <v>0.25</v>
      </c>
      <c r="J74" s="3">
        <v>0.53333333333333333</v>
      </c>
      <c r="K74" s="29">
        <v>56.083965238636353</v>
      </c>
      <c r="L74" s="62">
        <v>56.08</v>
      </c>
      <c r="M74" s="64" t="s">
        <v>147</v>
      </c>
    </row>
    <row r="75" spans="1:13" x14ac:dyDescent="0.3">
      <c r="A75" s="9">
        <v>70</v>
      </c>
      <c r="B75" s="69" t="s">
        <v>11</v>
      </c>
      <c r="C75" s="63">
        <v>1.0479000000000001</v>
      </c>
      <c r="D75" s="29">
        <v>0.25</v>
      </c>
      <c r="E75" s="2">
        <v>4.5</v>
      </c>
      <c r="F75" s="2">
        <v>1.4526515151515151</v>
      </c>
      <c r="G75" s="2"/>
      <c r="H75" s="2">
        <v>1.3778409090909092</v>
      </c>
      <c r="I75" s="2">
        <v>0.25</v>
      </c>
      <c r="J75" s="3">
        <v>0.53333333333333333</v>
      </c>
      <c r="K75" s="29">
        <v>51.943867142045441</v>
      </c>
      <c r="L75" s="62">
        <v>51.94</v>
      </c>
      <c r="M75" s="64" t="s">
        <v>148</v>
      </c>
    </row>
    <row r="76" spans="1:13" x14ac:dyDescent="0.3">
      <c r="A76" s="9">
        <v>71</v>
      </c>
      <c r="B76" s="69" t="s">
        <v>12</v>
      </c>
      <c r="C76" s="63">
        <v>0.26197500000000001</v>
      </c>
      <c r="D76" s="29">
        <v>0.25</v>
      </c>
      <c r="E76" s="2">
        <v>4.5</v>
      </c>
      <c r="F76" s="2">
        <v>1.4526515151515151</v>
      </c>
      <c r="G76" s="2"/>
      <c r="H76" s="2">
        <v>1.3778409090909092</v>
      </c>
      <c r="I76" s="2">
        <v>0.25</v>
      </c>
      <c r="J76" s="3">
        <v>0.53333333333333333</v>
      </c>
      <c r="K76" s="29">
        <v>55.312577866477262</v>
      </c>
      <c r="L76" s="62">
        <v>55.31</v>
      </c>
      <c r="M76" s="64" t="s">
        <v>149</v>
      </c>
    </row>
    <row r="77" spans="1:13" x14ac:dyDescent="0.3">
      <c r="A77" s="9">
        <v>72</v>
      </c>
      <c r="B77" s="70" t="s">
        <v>13</v>
      </c>
      <c r="C77" s="66">
        <v>0.26197500000000001</v>
      </c>
      <c r="D77" s="40">
        <v>0.25</v>
      </c>
      <c r="E77" s="25">
        <v>4.5</v>
      </c>
      <c r="F77" s="25">
        <v>1.4526515151515151</v>
      </c>
      <c r="G77" s="25"/>
      <c r="H77" s="25">
        <v>1.3778409090909092</v>
      </c>
      <c r="I77" s="25">
        <v>0.25</v>
      </c>
      <c r="J77" s="41">
        <v>0.53333333333333333</v>
      </c>
      <c r="K77" s="40">
        <v>56.798591360795449</v>
      </c>
      <c r="L77" s="65">
        <v>56.8</v>
      </c>
      <c r="M77" s="67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41"/>
  <sheetViews>
    <sheetView zoomScale="70" zoomScaleNormal="70" workbookViewId="0">
      <pane ySplit="5" topLeftCell="A6" activePane="bottomLeft" state="frozen"/>
      <selection pane="bottomLeft" activeCell="M110" sqref="M110"/>
    </sheetView>
  </sheetViews>
  <sheetFormatPr baseColWidth="10" defaultRowHeight="14.4" x14ac:dyDescent="0.3"/>
  <cols>
    <col min="1" max="1" width="7.88671875" style="9" customWidth="1"/>
    <col min="2" max="10" width="18.5546875" style="9" customWidth="1"/>
    <col min="11" max="11" width="13.88671875" style="9" customWidth="1"/>
    <col min="12" max="12" width="13.88671875" style="53" customWidth="1"/>
    <col min="13" max="13" width="255.77734375" style="53" bestFit="1" customWidth="1"/>
    <col min="14" max="16384" width="11.5546875" style="53"/>
  </cols>
  <sheetData>
    <row r="2" spans="1:13" x14ac:dyDescent="0.3">
      <c r="C2" s="10" t="s">
        <v>27</v>
      </c>
      <c r="D2" s="48" t="s">
        <v>15</v>
      </c>
      <c r="E2" s="49" t="s">
        <v>16</v>
      </c>
      <c r="F2" s="49" t="s">
        <v>17</v>
      </c>
      <c r="G2" s="49" t="s">
        <v>0</v>
      </c>
      <c r="H2" s="49" t="s">
        <v>16</v>
      </c>
      <c r="I2" s="49" t="s">
        <v>16</v>
      </c>
      <c r="J2" s="50" t="s">
        <v>16</v>
      </c>
    </row>
    <row r="3" spans="1:13" x14ac:dyDescent="0.3">
      <c r="C3" s="47" t="s">
        <v>14</v>
      </c>
      <c r="D3" s="54">
        <v>1</v>
      </c>
      <c r="E3" s="55">
        <v>2.3888888888888888</v>
      </c>
      <c r="F3" s="55">
        <v>13.75</v>
      </c>
      <c r="G3" s="55" t="s">
        <v>19</v>
      </c>
      <c r="H3" s="55">
        <v>13.5</v>
      </c>
      <c r="I3" s="55">
        <v>3</v>
      </c>
      <c r="J3" s="56">
        <v>8.8000000000000007</v>
      </c>
    </row>
    <row r="4" spans="1:13" x14ac:dyDescent="0.3">
      <c r="C4" s="47" t="s">
        <v>28</v>
      </c>
      <c r="D4" s="14">
        <v>2</v>
      </c>
      <c r="E4" s="57" t="s">
        <v>19</v>
      </c>
      <c r="F4" s="57">
        <v>4</v>
      </c>
      <c r="G4" s="57">
        <v>3</v>
      </c>
      <c r="H4" s="57">
        <v>4</v>
      </c>
      <c r="I4" s="57">
        <v>7</v>
      </c>
      <c r="J4" s="20">
        <f>D4-(D4-1)+F4+G4+H4+I4</f>
        <v>19</v>
      </c>
      <c r="L4" s="58" t="s">
        <v>29</v>
      </c>
    </row>
    <row r="5" spans="1:13" x14ac:dyDescent="0.3">
      <c r="B5" s="47" t="s">
        <v>228</v>
      </c>
      <c r="C5" s="46" t="s">
        <v>26</v>
      </c>
      <c r="D5" s="48" t="s">
        <v>18</v>
      </c>
      <c r="E5" s="49" t="s">
        <v>20</v>
      </c>
      <c r="F5" s="49" t="s">
        <v>21</v>
      </c>
      <c r="G5" s="49" t="s">
        <v>22</v>
      </c>
      <c r="H5" s="49" t="s">
        <v>23</v>
      </c>
      <c r="I5" s="49" t="s">
        <v>24</v>
      </c>
      <c r="J5" s="50" t="s">
        <v>25</v>
      </c>
      <c r="K5" s="68" t="s">
        <v>31</v>
      </c>
      <c r="L5" s="52" t="s">
        <v>1</v>
      </c>
      <c r="M5" s="71" t="s">
        <v>30</v>
      </c>
    </row>
    <row r="6" spans="1:13" x14ac:dyDescent="0.3">
      <c r="A6" s="9">
        <v>1</v>
      </c>
      <c r="B6" s="6" t="s">
        <v>2</v>
      </c>
      <c r="C6" s="60">
        <v>16.97598</v>
      </c>
      <c r="D6" s="28">
        <v>0.5</v>
      </c>
      <c r="E6" s="7" t="s">
        <v>19</v>
      </c>
      <c r="F6" s="7" t="s">
        <v>19</v>
      </c>
      <c r="G6" s="7"/>
      <c r="H6" s="7" t="s">
        <v>19</v>
      </c>
      <c r="I6" s="7" t="s">
        <v>19</v>
      </c>
      <c r="J6" s="8" t="s">
        <v>19</v>
      </c>
      <c r="K6" s="28">
        <v>8.4879899999999999</v>
      </c>
      <c r="L6" s="59">
        <v>8.49</v>
      </c>
      <c r="M6" s="61" t="s">
        <v>32</v>
      </c>
    </row>
    <row r="7" spans="1:13" x14ac:dyDescent="0.3">
      <c r="A7" s="9">
        <v>2</v>
      </c>
      <c r="B7" s="69" t="s">
        <v>3</v>
      </c>
      <c r="C7" s="63">
        <v>20.53884</v>
      </c>
      <c r="D7" s="29">
        <v>0.5</v>
      </c>
      <c r="E7" s="2">
        <v>2.3888888888888888</v>
      </c>
      <c r="F7" s="2" t="s">
        <v>19</v>
      </c>
      <c r="G7" s="2"/>
      <c r="H7" s="2" t="s">
        <v>19</v>
      </c>
      <c r="I7" s="2" t="s">
        <v>19</v>
      </c>
      <c r="J7" s="3">
        <v>0.58666666666666667</v>
      </c>
      <c r="K7" s="29">
        <v>69.270381600000007</v>
      </c>
      <c r="L7" s="62">
        <v>69.27</v>
      </c>
      <c r="M7" s="64" t="s">
        <v>151</v>
      </c>
    </row>
    <row r="8" spans="1:13" x14ac:dyDescent="0.3">
      <c r="A8" s="9">
        <v>3</v>
      </c>
      <c r="B8" s="69" t="s">
        <v>4</v>
      </c>
      <c r="C8" s="63">
        <v>24.101700000000001</v>
      </c>
      <c r="D8" s="29">
        <v>0.5</v>
      </c>
      <c r="E8" s="2">
        <v>2.3888888888888888</v>
      </c>
      <c r="F8" s="2">
        <v>3.4375</v>
      </c>
      <c r="G8" s="2"/>
      <c r="H8" s="2" t="s">
        <v>19</v>
      </c>
      <c r="I8" s="2" t="s">
        <v>19</v>
      </c>
      <c r="J8" s="3">
        <v>0.58666666666666667</v>
      </c>
      <c r="K8" s="29">
        <v>151.74890231666669</v>
      </c>
      <c r="L8" s="62">
        <v>151.75</v>
      </c>
      <c r="M8" s="64" t="s">
        <v>152</v>
      </c>
    </row>
    <row r="9" spans="1:13" x14ac:dyDescent="0.3">
      <c r="A9" s="9">
        <v>4</v>
      </c>
      <c r="B9" s="69" t="s">
        <v>5</v>
      </c>
      <c r="C9" s="63">
        <v>23.053799999999999</v>
      </c>
      <c r="D9" s="29">
        <v>0.5</v>
      </c>
      <c r="E9" s="2">
        <v>2.3888888888888888</v>
      </c>
      <c r="F9" s="2">
        <v>3.4375</v>
      </c>
      <c r="G9" s="2"/>
      <c r="H9" s="2" t="s">
        <v>19</v>
      </c>
      <c r="I9" s="2" t="s">
        <v>19</v>
      </c>
      <c r="J9" s="3">
        <v>0.58666666666666667</v>
      </c>
      <c r="K9" s="29">
        <v>246.25958548333335</v>
      </c>
      <c r="L9" s="62">
        <v>246.26</v>
      </c>
      <c r="M9" s="64" t="s">
        <v>153</v>
      </c>
    </row>
    <row r="10" spans="1:13" x14ac:dyDescent="0.3">
      <c r="A10" s="9">
        <v>5</v>
      </c>
      <c r="B10" s="69" t="s">
        <v>6</v>
      </c>
      <c r="C10" s="63">
        <v>23.315774999999999</v>
      </c>
      <c r="D10" s="29">
        <v>0.5</v>
      </c>
      <c r="E10" s="2">
        <v>2.3888888888888888</v>
      </c>
      <c r="F10" s="2">
        <v>3.4375</v>
      </c>
      <c r="G10" s="2"/>
      <c r="H10" s="2" t="s">
        <v>19</v>
      </c>
      <c r="I10" s="2" t="s">
        <v>19</v>
      </c>
      <c r="J10" s="3">
        <v>0.58666666666666667</v>
      </c>
      <c r="K10" s="29">
        <v>339.73779606666659</v>
      </c>
      <c r="L10" s="62">
        <v>339.74</v>
      </c>
      <c r="M10" s="64" t="s">
        <v>154</v>
      </c>
    </row>
    <row r="11" spans="1:13" x14ac:dyDescent="0.3">
      <c r="A11" s="9">
        <v>6</v>
      </c>
      <c r="B11" s="69" t="s">
        <v>7</v>
      </c>
      <c r="C11" s="63">
        <v>16.242450000000002</v>
      </c>
      <c r="D11" s="29">
        <v>0.5</v>
      </c>
      <c r="E11" s="2">
        <v>2.3888888888888888</v>
      </c>
      <c r="F11" s="2">
        <v>3.4375</v>
      </c>
      <c r="G11" s="2"/>
      <c r="H11" s="2" t="s">
        <v>19</v>
      </c>
      <c r="I11" s="2" t="s">
        <v>19</v>
      </c>
      <c r="J11" s="3">
        <v>0.58666666666666667</v>
      </c>
      <c r="K11" s="29">
        <v>429.88397573333327</v>
      </c>
      <c r="L11" s="62">
        <v>429.88</v>
      </c>
      <c r="M11" s="64" t="s">
        <v>155</v>
      </c>
    </row>
    <row r="12" spans="1:13" x14ac:dyDescent="0.3">
      <c r="A12" s="9">
        <v>7</v>
      </c>
      <c r="B12" s="69" t="s">
        <v>8</v>
      </c>
      <c r="C12" s="63">
        <v>28.555275000000002</v>
      </c>
      <c r="D12" s="29">
        <v>0.5</v>
      </c>
      <c r="E12" s="2">
        <v>2.3888888888888888</v>
      </c>
      <c r="F12" s="2">
        <v>3.4375</v>
      </c>
      <c r="G12" s="2"/>
      <c r="H12" s="2" t="s">
        <v>19</v>
      </c>
      <c r="I12" s="2" t="s">
        <v>19</v>
      </c>
      <c r="J12" s="3">
        <v>0.58666666666666667</v>
      </c>
      <c r="K12" s="29">
        <v>446.92828754583326</v>
      </c>
      <c r="L12" s="62">
        <v>446.93</v>
      </c>
      <c r="M12" s="64" t="s">
        <v>156</v>
      </c>
    </row>
    <row r="13" spans="1:13" x14ac:dyDescent="0.3">
      <c r="A13" s="9">
        <v>8</v>
      </c>
      <c r="B13" s="69" t="s">
        <v>9</v>
      </c>
      <c r="C13" s="63">
        <v>15.456524999999999</v>
      </c>
      <c r="D13" s="29">
        <v>0.5</v>
      </c>
      <c r="E13" s="2">
        <v>2.3888888888888888</v>
      </c>
      <c r="F13" s="2">
        <v>3.4375</v>
      </c>
      <c r="G13" s="2"/>
      <c r="H13" s="2" t="s">
        <v>19</v>
      </c>
      <c r="I13" s="2" t="s">
        <v>19</v>
      </c>
      <c r="J13" s="3">
        <v>0.58666666666666667</v>
      </c>
      <c r="K13" s="29">
        <v>477.9328832541666</v>
      </c>
      <c r="L13" s="62">
        <v>477.93</v>
      </c>
      <c r="M13" s="64" t="s">
        <v>157</v>
      </c>
    </row>
    <row r="14" spans="1:13" x14ac:dyDescent="0.3">
      <c r="A14" s="9">
        <v>9</v>
      </c>
      <c r="B14" s="69" t="s">
        <v>10</v>
      </c>
      <c r="C14" s="63">
        <v>22.267875</v>
      </c>
      <c r="D14" s="29">
        <v>0.5</v>
      </c>
      <c r="E14" s="2">
        <v>2.3888888888888888</v>
      </c>
      <c r="F14" s="2">
        <v>3.4375</v>
      </c>
      <c r="G14" s="2"/>
      <c r="H14" s="2" t="s">
        <v>19</v>
      </c>
      <c r="I14" s="2" t="s">
        <v>19</v>
      </c>
      <c r="J14" s="3">
        <v>0.58666666666666667</v>
      </c>
      <c r="K14" s="29">
        <v>467.87471698333331</v>
      </c>
      <c r="L14" s="62">
        <v>467.87</v>
      </c>
      <c r="M14" s="64" t="s">
        <v>158</v>
      </c>
    </row>
    <row r="15" spans="1:13" x14ac:dyDescent="0.3">
      <c r="A15" s="9">
        <v>10</v>
      </c>
      <c r="B15" s="69" t="s">
        <v>11</v>
      </c>
      <c r="C15" s="63">
        <v>25.673549999999999</v>
      </c>
      <c r="D15" s="29">
        <v>0.5</v>
      </c>
      <c r="E15" s="2">
        <v>2.3888888888888888</v>
      </c>
      <c r="F15" s="2">
        <v>3.4375</v>
      </c>
      <c r="G15" s="2"/>
      <c r="H15" s="2">
        <v>3.375</v>
      </c>
      <c r="I15" s="2" t="s">
        <v>19</v>
      </c>
      <c r="J15" s="3">
        <v>0.58666666666666667</v>
      </c>
      <c r="K15" s="29">
        <v>533.49690750416664</v>
      </c>
      <c r="L15" s="62">
        <v>533.5</v>
      </c>
      <c r="M15" s="64" t="s">
        <v>159</v>
      </c>
    </row>
    <row r="16" spans="1:13" x14ac:dyDescent="0.3">
      <c r="A16" s="9">
        <v>11</v>
      </c>
      <c r="B16" s="69" t="s">
        <v>12</v>
      </c>
      <c r="C16" s="63">
        <v>22.0059</v>
      </c>
      <c r="D16" s="29">
        <v>0.5</v>
      </c>
      <c r="E16" s="2">
        <v>2.3888888888888888</v>
      </c>
      <c r="F16" s="2">
        <v>3.4375</v>
      </c>
      <c r="G16" s="2"/>
      <c r="H16" s="2">
        <v>3.375</v>
      </c>
      <c r="I16" s="2" t="s">
        <v>19</v>
      </c>
      <c r="J16" s="3">
        <v>0.58666666666666667</v>
      </c>
      <c r="K16" s="29">
        <v>622.27994392083338</v>
      </c>
      <c r="L16" s="62">
        <v>622.28</v>
      </c>
      <c r="M16" s="64" t="s">
        <v>160</v>
      </c>
    </row>
    <row r="17" spans="1:13" x14ac:dyDescent="0.3">
      <c r="A17" s="9">
        <v>12</v>
      </c>
      <c r="B17" s="70" t="s">
        <v>13</v>
      </c>
      <c r="C17" s="66">
        <v>19.386150000000001</v>
      </c>
      <c r="D17" s="29">
        <v>0.5</v>
      </c>
      <c r="E17" s="2">
        <v>2.3888888888888888</v>
      </c>
      <c r="F17" s="2">
        <v>3.4375</v>
      </c>
      <c r="G17" s="2"/>
      <c r="H17" s="2">
        <v>3.375</v>
      </c>
      <c r="I17" s="2" t="s">
        <v>19</v>
      </c>
      <c r="J17" s="3">
        <v>0.58666666666666667</v>
      </c>
      <c r="K17" s="29">
        <v>737.04740733750009</v>
      </c>
      <c r="L17" s="62">
        <v>737.05</v>
      </c>
      <c r="M17" s="64" t="s">
        <v>161</v>
      </c>
    </row>
    <row r="18" spans="1:13" x14ac:dyDescent="0.3">
      <c r="A18" s="9">
        <v>13</v>
      </c>
      <c r="B18" s="6" t="s">
        <v>2</v>
      </c>
      <c r="C18" s="60">
        <v>16.97598</v>
      </c>
      <c r="D18" s="29">
        <v>0.5</v>
      </c>
      <c r="E18" s="2">
        <v>2.3888888888888888</v>
      </c>
      <c r="F18" s="2">
        <v>3.4375</v>
      </c>
      <c r="G18" s="2"/>
      <c r="H18" s="2">
        <v>3.375</v>
      </c>
      <c r="I18" s="2" t="s">
        <v>19</v>
      </c>
      <c r="J18" s="3">
        <v>0.58666666666666667</v>
      </c>
      <c r="K18" s="29">
        <v>794.94046210833346</v>
      </c>
      <c r="L18" s="62">
        <v>794.94</v>
      </c>
      <c r="M18" s="64" t="s">
        <v>162</v>
      </c>
    </row>
    <row r="19" spans="1:13" x14ac:dyDescent="0.3">
      <c r="A19" s="9">
        <v>14</v>
      </c>
      <c r="B19" s="69" t="s">
        <v>3</v>
      </c>
      <c r="C19" s="63">
        <v>20.53884</v>
      </c>
      <c r="D19" s="29">
        <v>0.5</v>
      </c>
      <c r="E19" s="2">
        <v>2.3888888888888888</v>
      </c>
      <c r="F19" s="2">
        <v>3.4375</v>
      </c>
      <c r="G19" s="2"/>
      <c r="H19" s="2">
        <v>3.375</v>
      </c>
      <c r="I19" s="2" t="s">
        <v>19</v>
      </c>
      <c r="J19" s="3">
        <v>0.58666666666666667</v>
      </c>
      <c r="K19" s="29">
        <v>834.6233144375002</v>
      </c>
      <c r="L19" s="62">
        <v>834.62</v>
      </c>
      <c r="M19" s="64" t="s">
        <v>163</v>
      </c>
    </row>
    <row r="20" spans="1:13" x14ac:dyDescent="0.3">
      <c r="A20" s="9">
        <v>15</v>
      </c>
      <c r="B20" s="69" t="s">
        <v>4</v>
      </c>
      <c r="C20" s="63">
        <v>24.101700000000001</v>
      </c>
      <c r="D20" s="29">
        <v>0.5</v>
      </c>
      <c r="E20" s="2">
        <v>2.3888888888888888</v>
      </c>
      <c r="F20" s="2">
        <v>3.4375</v>
      </c>
      <c r="G20" s="2"/>
      <c r="H20" s="2">
        <v>3.375</v>
      </c>
      <c r="I20" s="2" t="s">
        <v>19</v>
      </c>
      <c r="J20" s="3">
        <v>0.58666666666666667</v>
      </c>
      <c r="K20" s="29">
        <v>826.05569859166678</v>
      </c>
      <c r="L20" s="62">
        <v>826.06</v>
      </c>
      <c r="M20" s="64" t="s">
        <v>164</v>
      </c>
    </row>
    <row r="21" spans="1:13" x14ac:dyDescent="0.3">
      <c r="A21" s="9">
        <v>16</v>
      </c>
      <c r="B21" s="69" t="s">
        <v>5</v>
      </c>
      <c r="C21" s="63">
        <v>23.053799999999999</v>
      </c>
      <c r="D21" s="29">
        <v>0.5</v>
      </c>
      <c r="E21" s="2">
        <v>2.3888888888888888</v>
      </c>
      <c r="F21" s="2">
        <v>3.4375</v>
      </c>
      <c r="G21" s="2"/>
      <c r="H21" s="2">
        <v>3.375</v>
      </c>
      <c r="I21" s="2" t="s">
        <v>19</v>
      </c>
      <c r="J21" s="3">
        <v>0.58666666666666667</v>
      </c>
      <c r="K21" s="29">
        <v>847.34436925833347</v>
      </c>
      <c r="L21" s="62">
        <v>847.34</v>
      </c>
      <c r="M21" s="64" t="s">
        <v>165</v>
      </c>
    </row>
    <row r="22" spans="1:13" x14ac:dyDescent="0.3">
      <c r="A22" s="9">
        <v>17</v>
      </c>
      <c r="B22" s="69" t="s">
        <v>6</v>
      </c>
      <c r="C22" s="63">
        <v>23.315774999999999</v>
      </c>
      <c r="D22" s="29">
        <v>0.5</v>
      </c>
      <c r="E22" s="2">
        <v>2.3888888888888888</v>
      </c>
      <c r="F22" s="2">
        <v>3.4375</v>
      </c>
      <c r="G22" s="2"/>
      <c r="H22" s="2">
        <v>3.375</v>
      </c>
      <c r="I22" s="2" t="s">
        <v>19</v>
      </c>
      <c r="J22" s="3">
        <v>0.58666666666666667</v>
      </c>
      <c r="K22" s="29">
        <v>839.53649546666679</v>
      </c>
      <c r="L22" s="62">
        <v>839.54</v>
      </c>
      <c r="M22" s="64" t="s">
        <v>166</v>
      </c>
    </row>
    <row r="23" spans="1:13" x14ac:dyDescent="0.3">
      <c r="A23" s="9">
        <v>18</v>
      </c>
      <c r="B23" s="69" t="s">
        <v>7</v>
      </c>
      <c r="C23" s="63">
        <v>16.242450000000002</v>
      </c>
      <c r="D23" s="29">
        <v>0.5</v>
      </c>
      <c r="E23" s="2">
        <v>2.3888888888888888</v>
      </c>
      <c r="F23" s="2">
        <v>3.4375</v>
      </c>
      <c r="G23" s="2"/>
      <c r="H23" s="2">
        <v>3.375</v>
      </c>
      <c r="I23" s="2" t="s">
        <v>19</v>
      </c>
      <c r="J23" s="3">
        <v>0.58666666666666667</v>
      </c>
      <c r="K23" s="29">
        <v>859.50612200833336</v>
      </c>
      <c r="L23" s="62">
        <v>859.51</v>
      </c>
      <c r="M23" s="64" t="s">
        <v>167</v>
      </c>
    </row>
    <row r="24" spans="1:13" x14ac:dyDescent="0.3">
      <c r="A24" s="9">
        <v>19</v>
      </c>
      <c r="B24" s="69" t="s">
        <v>8</v>
      </c>
      <c r="C24" s="63">
        <v>28.555275000000002</v>
      </c>
      <c r="D24" s="29">
        <v>0.5</v>
      </c>
      <c r="E24" s="2">
        <v>2.3888888888888888</v>
      </c>
      <c r="F24" s="2">
        <v>3.4375</v>
      </c>
      <c r="G24" s="2"/>
      <c r="H24" s="2">
        <v>3.375</v>
      </c>
      <c r="I24" s="2" t="s">
        <v>19</v>
      </c>
      <c r="J24" s="3">
        <v>0.58666666666666667</v>
      </c>
      <c r="K24" s="29">
        <v>908.38039632083337</v>
      </c>
      <c r="L24" s="62">
        <v>908.38</v>
      </c>
      <c r="M24" s="64" t="s">
        <v>168</v>
      </c>
    </row>
    <row r="25" spans="1:13" x14ac:dyDescent="0.3">
      <c r="A25" s="9">
        <v>20</v>
      </c>
      <c r="B25" s="69" t="s">
        <v>9</v>
      </c>
      <c r="C25" s="63">
        <v>15.456524999999999</v>
      </c>
      <c r="D25" s="29">
        <v>0.5</v>
      </c>
      <c r="E25" s="2">
        <v>2.3888888888888888</v>
      </c>
      <c r="F25" s="2">
        <v>3.4375</v>
      </c>
      <c r="G25" s="2"/>
      <c r="H25" s="2">
        <v>3.375</v>
      </c>
      <c r="I25" s="2">
        <v>0.42857142857142855</v>
      </c>
      <c r="J25" s="3">
        <v>0.58666666666666667</v>
      </c>
      <c r="K25" s="29">
        <v>924.55627140416664</v>
      </c>
      <c r="L25" s="62">
        <v>924.56</v>
      </c>
      <c r="M25" s="64" t="s">
        <v>169</v>
      </c>
    </row>
    <row r="26" spans="1:13" x14ac:dyDescent="0.3">
      <c r="A26" s="9">
        <v>21</v>
      </c>
      <c r="B26" s="69" t="s">
        <v>10</v>
      </c>
      <c r="C26" s="63">
        <v>22.267875</v>
      </c>
      <c r="D26" s="29">
        <v>0.5</v>
      </c>
      <c r="E26" s="2">
        <v>2.3888888888888888</v>
      </c>
      <c r="F26" s="2">
        <v>3.4375</v>
      </c>
      <c r="G26" s="2"/>
      <c r="H26" s="2">
        <v>3.375</v>
      </c>
      <c r="I26" s="2">
        <v>0.42857142857142855</v>
      </c>
      <c r="J26" s="3">
        <v>0.58666666666666667</v>
      </c>
      <c r="K26" s="29">
        <v>919.32828790833332</v>
      </c>
      <c r="L26" s="62">
        <v>919.33</v>
      </c>
      <c r="M26" s="64" t="s">
        <v>170</v>
      </c>
    </row>
    <row r="27" spans="1:13" x14ac:dyDescent="0.3">
      <c r="A27" s="9">
        <v>22</v>
      </c>
      <c r="B27" s="69" t="s">
        <v>11</v>
      </c>
      <c r="C27" s="63">
        <v>25.673549999999999</v>
      </c>
      <c r="D27" s="29">
        <v>0.5</v>
      </c>
      <c r="E27" s="2">
        <v>2.3888888888888888</v>
      </c>
      <c r="F27" s="2">
        <v>3.4375</v>
      </c>
      <c r="G27" s="2"/>
      <c r="H27" s="2">
        <v>3.375</v>
      </c>
      <c r="I27" s="2">
        <v>0.42857142857142855</v>
      </c>
      <c r="J27" s="3">
        <v>0.58666666666666667</v>
      </c>
      <c r="K27" s="29">
        <v>899.27388750416662</v>
      </c>
      <c r="L27" s="62">
        <v>899.27</v>
      </c>
      <c r="M27" s="64" t="s">
        <v>171</v>
      </c>
    </row>
    <row r="28" spans="1:13" x14ac:dyDescent="0.3">
      <c r="A28" s="9">
        <v>23</v>
      </c>
      <c r="B28" s="69" t="s">
        <v>12</v>
      </c>
      <c r="C28" s="63">
        <v>22.0059</v>
      </c>
      <c r="D28" s="29">
        <v>0.5</v>
      </c>
      <c r="E28" s="2">
        <v>2.3888888888888888</v>
      </c>
      <c r="F28" s="2">
        <v>3.4375</v>
      </c>
      <c r="G28" s="2"/>
      <c r="H28" s="2">
        <v>3.375</v>
      </c>
      <c r="I28" s="2">
        <v>0.42857142857142855</v>
      </c>
      <c r="J28" s="3">
        <v>0.58666666666666667</v>
      </c>
      <c r="K28" s="29">
        <v>886.81992867083329</v>
      </c>
      <c r="L28" s="62">
        <v>886.82</v>
      </c>
      <c r="M28" s="64" t="s">
        <v>172</v>
      </c>
    </row>
    <row r="29" spans="1:13" x14ac:dyDescent="0.3">
      <c r="A29" s="9">
        <v>24</v>
      </c>
      <c r="B29" s="70" t="s">
        <v>13</v>
      </c>
      <c r="C29" s="66">
        <v>19.386150000000001</v>
      </c>
      <c r="D29" s="29">
        <v>0.5</v>
      </c>
      <c r="E29" s="2">
        <v>2.3888888888888888</v>
      </c>
      <c r="F29" s="2">
        <v>3.4375</v>
      </c>
      <c r="G29" s="2"/>
      <c r="H29" s="2">
        <v>3.375</v>
      </c>
      <c r="I29" s="2">
        <v>0.42857142857142855</v>
      </c>
      <c r="J29" s="3">
        <v>0.58666666666666667</v>
      </c>
      <c r="K29" s="29">
        <v>913.90485858750003</v>
      </c>
      <c r="L29" s="62">
        <v>913.9</v>
      </c>
      <c r="M29" s="64" t="s">
        <v>173</v>
      </c>
    </row>
    <row r="30" spans="1:13" x14ac:dyDescent="0.3">
      <c r="A30" s="9">
        <v>25</v>
      </c>
      <c r="B30" s="6" t="s">
        <v>2</v>
      </c>
      <c r="C30" s="60">
        <v>16.97598</v>
      </c>
      <c r="D30" s="29">
        <v>0.5</v>
      </c>
      <c r="E30" s="2">
        <v>2.3888888888888888</v>
      </c>
      <c r="F30" s="2">
        <v>3.4375</v>
      </c>
      <c r="G30" s="2"/>
      <c r="H30" s="2">
        <v>3.375</v>
      </c>
      <c r="I30" s="2">
        <v>0.42857142857142855</v>
      </c>
      <c r="J30" s="3">
        <v>0.58666666666666667</v>
      </c>
      <c r="K30" s="29">
        <v>889.6596441083334</v>
      </c>
      <c r="L30" s="62">
        <v>889.66</v>
      </c>
      <c r="M30" s="64" t="s">
        <v>174</v>
      </c>
    </row>
    <row r="31" spans="1:13" x14ac:dyDescent="0.3">
      <c r="A31" s="9">
        <v>26</v>
      </c>
      <c r="B31" s="69" t="s">
        <v>3</v>
      </c>
      <c r="C31" s="63">
        <v>20.53884</v>
      </c>
      <c r="D31" s="29">
        <v>0.5</v>
      </c>
      <c r="E31" s="2">
        <v>2.3888888888888888</v>
      </c>
      <c r="F31" s="2">
        <v>3.4375</v>
      </c>
      <c r="G31" s="2"/>
      <c r="H31" s="2">
        <v>3.375</v>
      </c>
      <c r="I31" s="2">
        <v>0.42857142857142855</v>
      </c>
      <c r="J31" s="3">
        <v>0.58666666666666667</v>
      </c>
      <c r="K31" s="29">
        <v>925.09051743750013</v>
      </c>
      <c r="L31" s="62">
        <v>925.09</v>
      </c>
      <c r="M31" s="64" t="s">
        <v>175</v>
      </c>
    </row>
    <row r="32" spans="1:13" x14ac:dyDescent="0.3">
      <c r="A32" s="9">
        <v>27</v>
      </c>
      <c r="B32" s="69" t="s">
        <v>4</v>
      </c>
      <c r="C32" s="63">
        <v>24.101700000000001</v>
      </c>
      <c r="D32" s="29">
        <v>0.5</v>
      </c>
      <c r="E32" s="2">
        <v>2.3888888888888888</v>
      </c>
      <c r="F32" s="2">
        <v>3.4375</v>
      </c>
      <c r="G32" s="2"/>
      <c r="H32" s="2">
        <v>3.375</v>
      </c>
      <c r="I32" s="2">
        <v>0.42857142857142855</v>
      </c>
      <c r="J32" s="3">
        <v>0.58666666666666667</v>
      </c>
      <c r="K32" s="29">
        <v>894.15672359166672</v>
      </c>
      <c r="L32" s="62">
        <v>894.16</v>
      </c>
      <c r="M32" s="64" t="s">
        <v>176</v>
      </c>
    </row>
    <row r="33" spans="1:13" x14ac:dyDescent="0.3">
      <c r="A33" s="9">
        <v>28</v>
      </c>
      <c r="B33" s="69" t="s">
        <v>5</v>
      </c>
      <c r="C33" s="63">
        <v>23.053799999999999</v>
      </c>
      <c r="D33" s="29">
        <v>0.5</v>
      </c>
      <c r="E33" s="2">
        <v>2.3888888888888888</v>
      </c>
      <c r="F33" s="2">
        <v>3.4375</v>
      </c>
      <c r="G33" s="2"/>
      <c r="H33" s="2">
        <v>3.375</v>
      </c>
      <c r="I33" s="2">
        <v>0.42857142857142855</v>
      </c>
      <c r="J33" s="3">
        <v>0.58666666666666667</v>
      </c>
      <c r="K33" s="29">
        <v>909.29671625833339</v>
      </c>
      <c r="L33" s="62">
        <v>909.3</v>
      </c>
      <c r="M33" s="64" t="s">
        <v>177</v>
      </c>
    </row>
    <row r="34" spans="1:13" x14ac:dyDescent="0.3">
      <c r="A34" s="9">
        <v>29</v>
      </c>
      <c r="B34" s="69" t="s">
        <v>6</v>
      </c>
      <c r="C34" s="63">
        <v>23.315774999999999</v>
      </c>
      <c r="D34" s="29">
        <v>0.5</v>
      </c>
      <c r="E34" s="2">
        <v>2.3888888888888888</v>
      </c>
      <c r="F34" s="2">
        <v>3.4375</v>
      </c>
      <c r="G34" s="2"/>
      <c r="H34" s="2">
        <v>3.375</v>
      </c>
      <c r="I34" s="2">
        <v>0.42857142857142855</v>
      </c>
      <c r="J34" s="3">
        <v>0.58666666666666667</v>
      </c>
      <c r="K34" s="29">
        <v>889.88459746666683</v>
      </c>
      <c r="L34" s="62">
        <v>889.88</v>
      </c>
      <c r="M34" s="64" t="s">
        <v>178</v>
      </c>
    </row>
    <row r="35" spans="1:13" x14ac:dyDescent="0.3">
      <c r="A35" s="9">
        <v>30</v>
      </c>
      <c r="B35" s="69" t="s">
        <v>7</v>
      </c>
      <c r="C35" s="63">
        <v>16.242450000000002</v>
      </c>
      <c r="D35" s="29">
        <v>0.5</v>
      </c>
      <c r="E35" s="2">
        <v>2.3888888888888888</v>
      </c>
      <c r="F35" s="2">
        <v>3.4375</v>
      </c>
      <c r="G35" s="2"/>
      <c r="H35" s="2">
        <v>3.375</v>
      </c>
      <c r="I35" s="2">
        <v>0.42857142857142855</v>
      </c>
      <c r="J35" s="3">
        <v>0.58666666666666667</v>
      </c>
      <c r="K35" s="29">
        <v>893.22055800833334</v>
      </c>
      <c r="L35" s="62">
        <v>893.22</v>
      </c>
      <c r="M35" s="64" t="s">
        <v>179</v>
      </c>
    </row>
    <row r="36" spans="1:13" x14ac:dyDescent="0.3">
      <c r="A36" s="9">
        <v>31</v>
      </c>
      <c r="B36" s="69" t="s">
        <v>8</v>
      </c>
      <c r="C36" s="63">
        <v>28.555275000000002</v>
      </c>
      <c r="D36" s="29">
        <v>0.5</v>
      </c>
      <c r="E36" s="2">
        <v>2.3888888888888888</v>
      </c>
      <c r="F36" s="2">
        <v>3.4375</v>
      </c>
      <c r="G36" s="2"/>
      <c r="H36" s="2">
        <v>3.375</v>
      </c>
      <c r="I36" s="2">
        <v>0.42857142857142855</v>
      </c>
      <c r="J36" s="3">
        <v>0.58666666666666667</v>
      </c>
      <c r="K36" s="29">
        <v>928.06195432083337</v>
      </c>
      <c r="L36" s="62">
        <v>928.06</v>
      </c>
      <c r="M36" s="64" t="s">
        <v>180</v>
      </c>
    </row>
    <row r="37" spans="1:13" x14ac:dyDescent="0.3">
      <c r="A37" s="9">
        <v>32</v>
      </c>
      <c r="B37" s="69" t="s">
        <v>9</v>
      </c>
      <c r="C37" s="63">
        <v>15.456524999999999</v>
      </c>
      <c r="D37" s="29">
        <v>0.5</v>
      </c>
      <c r="E37" s="2">
        <v>2.3888888888888888</v>
      </c>
      <c r="F37" s="2">
        <v>3.4375</v>
      </c>
      <c r="G37" s="2"/>
      <c r="H37" s="2">
        <v>3.375</v>
      </c>
      <c r="I37" s="2">
        <v>0.42857142857142855</v>
      </c>
      <c r="J37" s="3">
        <v>0.58666666666666667</v>
      </c>
      <c r="K37" s="29">
        <v>924.55627140416664</v>
      </c>
      <c r="L37" s="62">
        <v>924.56</v>
      </c>
      <c r="M37" s="64" t="s">
        <v>181</v>
      </c>
    </row>
    <row r="38" spans="1:13" x14ac:dyDescent="0.3">
      <c r="A38" s="9">
        <v>33</v>
      </c>
      <c r="B38" s="69" t="s">
        <v>10</v>
      </c>
      <c r="C38" s="63">
        <v>22.267875</v>
      </c>
      <c r="D38" s="29">
        <v>0.5</v>
      </c>
      <c r="E38" s="2">
        <v>2.3888888888888888</v>
      </c>
      <c r="F38" s="2">
        <v>3.4375</v>
      </c>
      <c r="G38" s="2"/>
      <c r="H38" s="2">
        <v>3.375</v>
      </c>
      <c r="I38" s="2">
        <v>0.42857142857142855</v>
      </c>
      <c r="J38" s="3">
        <v>0.58666666666666667</v>
      </c>
      <c r="K38" s="29">
        <v>919.32828790833332</v>
      </c>
      <c r="L38" s="62">
        <v>919.33</v>
      </c>
      <c r="M38" s="64" t="s">
        <v>182</v>
      </c>
    </row>
    <row r="39" spans="1:13" x14ac:dyDescent="0.3">
      <c r="A39" s="9">
        <v>34</v>
      </c>
      <c r="B39" s="69" t="s">
        <v>11</v>
      </c>
      <c r="C39" s="63">
        <v>25.673549999999999</v>
      </c>
      <c r="D39" s="29">
        <v>0.5</v>
      </c>
      <c r="E39" s="2">
        <v>2.3888888888888888</v>
      </c>
      <c r="F39" s="2">
        <v>3.4375</v>
      </c>
      <c r="G39" s="2"/>
      <c r="H39" s="2">
        <v>3.375</v>
      </c>
      <c r="I39" s="2">
        <v>0.42857142857142855</v>
      </c>
      <c r="J39" s="3">
        <v>0.58666666666666667</v>
      </c>
      <c r="K39" s="29">
        <v>899.27388750416662</v>
      </c>
      <c r="L39" s="62">
        <v>899.27</v>
      </c>
      <c r="M39" s="64" t="s">
        <v>183</v>
      </c>
    </row>
    <row r="40" spans="1:13" x14ac:dyDescent="0.3">
      <c r="A40" s="9">
        <v>35</v>
      </c>
      <c r="B40" s="69" t="s">
        <v>12</v>
      </c>
      <c r="C40" s="63">
        <v>22.0059</v>
      </c>
      <c r="D40" s="29">
        <v>0.5</v>
      </c>
      <c r="E40" s="2">
        <v>2.3888888888888888</v>
      </c>
      <c r="F40" s="2">
        <v>3.4375</v>
      </c>
      <c r="G40" s="2"/>
      <c r="H40" s="2">
        <v>3.375</v>
      </c>
      <c r="I40" s="2">
        <v>0.42857142857142855</v>
      </c>
      <c r="J40" s="3">
        <v>0.58666666666666667</v>
      </c>
      <c r="K40" s="29">
        <v>886.81992867083329</v>
      </c>
      <c r="L40" s="62">
        <v>886.82</v>
      </c>
      <c r="M40" s="64" t="s">
        <v>184</v>
      </c>
    </row>
    <row r="41" spans="1:13" x14ac:dyDescent="0.3">
      <c r="A41" s="9">
        <v>36</v>
      </c>
      <c r="B41" s="70" t="s">
        <v>13</v>
      </c>
      <c r="C41" s="66">
        <v>19.386150000000001</v>
      </c>
      <c r="D41" s="40">
        <v>0.5</v>
      </c>
      <c r="E41" s="25">
        <v>2.3888888888888888</v>
      </c>
      <c r="F41" s="25">
        <v>3.4375</v>
      </c>
      <c r="G41" s="25"/>
      <c r="H41" s="25">
        <v>3.375</v>
      </c>
      <c r="I41" s="25">
        <v>0.42857142857142855</v>
      </c>
      <c r="J41" s="41">
        <v>0.58666666666666667</v>
      </c>
      <c r="K41" s="39">
        <v>913.90485858750003</v>
      </c>
      <c r="L41" s="65">
        <v>913.9</v>
      </c>
      <c r="M41" s="67" t="s">
        <v>185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53"/>
  <sheetViews>
    <sheetView zoomScale="70" zoomScaleNormal="70" workbookViewId="0">
      <pane ySplit="5" topLeftCell="A6" activePane="bottomLeft" state="frozen"/>
      <selection pane="bottomLeft" activeCell="L4" sqref="L4:M5"/>
    </sheetView>
  </sheetViews>
  <sheetFormatPr baseColWidth="10" defaultRowHeight="14.4" x14ac:dyDescent="0.3"/>
  <cols>
    <col min="1" max="1" width="7.88671875" style="9" customWidth="1"/>
    <col min="2" max="10" width="18.5546875" style="9" customWidth="1"/>
    <col min="11" max="11" width="13.88671875" style="9" customWidth="1"/>
    <col min="12" max="12" width="13.88671875" style="53" customWidth="1"/>
    <col min="13" max="13" width="255.77734375" style="53" bestFit="1" customWidth="1"/>
    <col min="14" max="16384" width="11.5546875" style="53"/>
  </cols>
  <sheetData>
    <row r="2" spans="1:13" x14ac:dyDescent="0.3">
      <c r="C2" s="10" t="s">
        <v>27</v>
      </c>
      <c r="D2" s="48" t="s">
        <v>15</v>
      </c>
      <c r="E2" s="49" t="s">
        <v>16</v>
      </c>
      <c r="F2" s="49" t="s">
        <v>17</v>
      </c>
      <c r="G2" s="49" t="s">
        <v>0</v>
      </c>
      <c r="H2" s="49" t="s">
        <v>16</v>
      </c>
      <c r="I2" s="49" t="s">
        <v>16</v>
      </c>
      <c r="J2" s="50" t="s">
        <v>16</v>
      </c>
    </row>
    <row r="3" spans="1:13" x14ac:dyDescent="0.3">
      <c r="C3" s="47" t="s">
        <v>14</v>
      </c>
      <c r="D3" s="54">
        <v>1</v>
      </c>
      <c r="E3" s="55">
        <v>4.625</v>
      </c>
      <c r="F3" s="55">
        <v>20.75</v>
      </c>
      <c r="G3" s="55" t="s">
        <v>19</v>
      </c>
      <c r="H3" s="55">
        <v>20.777777777777779</v>
      </c>
      <c r="I3" s="55">
        <v>3.625</v>
      </c>
      <c r="J3" s="56">
        <v>14.75</v>
      </c>
    </row>
    <row r="4" spans="1:13" x14ac:dyDescent="0.3">
      <c r="C4" s="47" t="s">
        <v>28</v>
      </c>
      <c r="D4" s="14">
        <v>4</v>
      </c>
      <c r="E4" s="57" t="s">
        <v>19</v>
      </c>
      <c r="F4" s="57">
        <v>3</v>
      </c>
      <c r="G4" s="57">
        <v>3</v>
      </c>
      <c r="H4" s="57">
        <v>7</v>
      </c>
      <c r="I4" s="57">
        <v>10</v>
      </c>
      <c r="J4" s="20">
        <f>D4-(D4-1)+F4+G4+H4+I4</f>
        <v>24</v>
      </c>
      <c r="L4" s="58" t="s">
        <v>29</v>
      </c>
    </row>
    <row r="5" spans="1:13" x14ac:dyDescent="0.3">
      <c r="B5" s="47" t="s">
        <v>229</v>
      </c>
      <c r="C5" s="46" t="s">
        <v>26</v>
      </c>
      <c r="D5" s="48" t="s">
        <v>18</v>
      </c>
      <c r="E5" s="49" t="s">
        <v>20</v>
      </c>
      <c r="F5" s="49" t="s">
        <v>21</v>
      </c>
      <c r="G5" s="49" t="s">
        <v>22</v>
      </c>
      <c r="H5" s="49" t="s">
        <v>23</v>
      </c>
      <c r="I5" s="49" t="s">
        <v>24</v>
      </c>
      <c r="J5" s="50" t="s">
        <v>25</v>
      </c>
      <c r="K5" s="68" t="s">
        <v>31</v>
      </c>
      <c r="L5" s="52" t="s">
        <v>1</v>
      </c>
      <c r="M5" s="71" t="s">
        <v>30</v>
      </c>
    </row>
    <row r="6" spans="1:13" x14ac:dyDescent="0.3">
      <c r="A6" s="9">
        <v>1</v>
      </c>
      <c r="B6" s="6" t="s">
        <v>2</v>
      </c>
      <c r="C6" s="60">
        <v>100.5984</v>
      </c>
      <c r="D6" s="28">
        <v>0.25</v>
      </c>
      <c r="E6" s="7" t="s">
        <v>19</v>
      </c>
      <c r="F6" s="7" t="s">
        <v>19</v>
      </c>
      <c r="G6" s="7"/>
      <c r="H6" s="7" t="s">
        <v>19</v>
      </c>
      <c r="I6" s="7" t="s">
        <v>19</v>
      </c>
      <c r="J6" s="8" t="s">
        <v>19</v>
      </c>
      <c r="K6" s="28">
        <v>25.1496</v>
      </c>
      <c r="L6" s="59">
        <v>25.15</v>
      </c>
      <c r="M6" s="61" t="s">
        <v>32</v>
      </c>
    </row>
    <row r="7" spans="1:13" x14ac:dyDescent="0.3">
      <c r="A7" s="9">
        <v>2</v>
      </c>
      <c r="B7" s="69" t="s">
        <v>3</v>
      </c>
      <c r="C7" s="63">
        <v>102.48461999999999</v>
      </c>
      <c r="D7" s="29">
        <v>0.25</v>
      </c>
      <c r="E7" s="2" t="s">
        <v>19</v>
      </c>
      <c r="F7" s="2" t="s">
        <v>19</v>
      </c>
      <c r="G7" s="2"/>
      <c r="H7" s="2" t="s">
        <v>19</v>
      </c>
      <c r="I7" s="2" t="s">
        <v>19</v>
      </c>
      <c r="J7" s="3" t="s">
        <v>19</v>
      </c>
      <c r="K7" s="29">
        <v>50.770754999999994</v>
      </c>
      <c r="L7" s="62">
        <v>50.77</v>
      </c>
      <c r="M7" s="64" t="s">
        <v>33</v>
      </c>
    </row>
    <row r="8" spans="1:13" x14ac:dyDescent="0.3">
      <c r="A8" s="9">
        <v>3</v>
      </c>
      <c r="B8" s="69" t="s">
        <v>4</v>
      </c>
      <c r="C8" s="63">
        <v>91.953225000000003</v>
      </c>
      <c r="D8" s="29">
        <v>0.25</v>
      </c>
      <c r="E8" s="2" t="s">
        <v>19</v>
      </c>
      <c r="F8" s="2" t="s">
        <v>19</v>
      </c>
      <c r="G8" s="2"/>
      <c r="H8" s="2" t="s">
        <v>19</v>
      </c>
      <c r="I8" s="2" t="s">
        <v>19</v>
      </c>
      <c r="J8" s="3" t="s">
        <v>19</v>
      </c>
      <c r="K8" s="29">
        <v>73.759061250000002</v>
      </c>
      <c r="L8" s="62">
        <v>73.760000000000005</v>
      </c>
      <c r="M8" s="64" t="s">
        <v>81</v>
      </c>
    </row>
    <row r="9" spans="1:13" x14ac:dyDescent="0.3">
      <c r="A9" s="9">
        <v>4</v>
      </c>
      <c r="B9" s="69" t="s">
        <v>5</v>
      </c>
      <c r="C9" s="63">
        <v>92.215199999999996</v>
      </c>
      <c r="D9" s="29">
        <v>0.25</v>
      </c>
      <c r="E9" s="2">
        <v>4.625</v>
      </c>
      <c r="F9" s="2" t="s">
        <v>19</v>
      </c>
      <c r="G9" s="2"/>
      <c r="H9" s="2" t="s">
        <v>19</v>
      </c>
      <c r="I9" s="2" t="s">
        <v>19</v>
      </c>
      <c r="J9" s="3">
        <v>0.70238095238095233</v>
      </c>
      <c r="K9" s="29">
        <v>632.73886125000001</v>
      </c>
      <c r="L9" s="62">
        <v>632.74</v>
      </c>
      <c r="M9" s="64" t="s">
        <v>82</v>
      </c>
    </row>
    <row r="10" spans="1:13" x14ac:dyDescent="0.3">
      <c r="A10" s="9">
        <v>5</v>
      </c>
      <c r="B10" s="69" t="s">
        <v>6</v>
      </c>
      <c r="C10" s="63">
        <v>91.167299999999997</v>
      </c>
      <c r="D10" s="29">
        <v>0.25</v>
      </c>
      <c r="E10" s="2">
        <v>4.625</v>
      </c>
      <c r="F10" s="2">
        <v>6.916666666666667</v>
      </c>
      <c r="G10" s="2"/>
      <c r="H10" s="2" t="s">
        <v>19</v>
      </c>
      <c r="I10" s="2" t="s">
        <v>19</v>
      </c>
      <c r="J10" s="3">
        <v>0.70238095238095233</v>
      </c>
      <c r="K10" s="29">
        <v>1406.8936987499999</v>
      </c>
      <c r="L10" s="62">
        <v>1406.89</v>
      </c>
      <c r="M10" s="64" t="s">
        <v>83</v>
      </c>
    </row>
    <row r="11" spans="1:13" x14ac:dyDescent="0.3">
      <c r="A11" s="9">
        <v>6</v>
      </c>
      <c r="B11" s="69" t="s">
        <v>7</v>
      </c>
      <c r="C11" s="63">
        <v>83.308049999999994</v>
      </c>
      <c r="D11" s="29">
        <v>0.25</v>
      </c>
      <c r="E11" s="2">
        <v>4.625</v>
      </c>
      <c r="F11" s="2">
        <v>6.916666666666667</v>
      </c>
      <c r="G11" s="2"/>
      <c r="H11" s="2" t="s">
        <v>19</v>
      </c>
      <c r="I11" s="2" t="s">
        <v>19</v>
      </c>
      <c r="J11" s="3">
        <v>0.70238095238095233</v>
      </c>
      <c r="K11" s="29">
        <v>2126.8300031249996</v>
      </c>
      <c r="L11" s="62">
        <v>2126.83</v>
      </c>
      <c r="M11" s="64" t="s">
        <v>84</v>
      </c>
    </row>
    <row r="12" spans="1:13" x14ac:dyDescent="0.3">
      <c r="A12" s="9">
        <v>7</v>
      </c>
      <c r="B12" s="69" t="s">
        <v>8</v>
      </c>
      <c r="C12" s="63">
        <v>98.502600000000001</v>
      </c>
      <c r="D12" s="29">
        <v>0.25</v>
      </c>
      <c r="E12" s="2">
        <v>4.625</v>
      </c>
      <c r="F12" s="2">
        <v>6.916666666666667</v>
      </c>
      <c r="G12" s="2"/>
      <c r="H12" s="2" t="s">
        <v>19</v>
      </c>
      <c r="I12" s="2" t="s">
        <v>19</v>
      </c>
      <c r="J12" s="3">
        <v>0.70238095238095233</v>
      </c>
      <c r="K12" s="29">
        <v>2830.4589874999997</v>
      </c>
      <c r="L12" s="62">
        <v>2830.46</v>
      </c>
      <c r="M12" s="64" t="s">
        <v>85</v>
      </c>
    </row>
    <row r="13" spans="1:13" x14ac:dyDescent="0.3">
      <c r="A13" s="9">
        <v>8</v>
      </c>
      <c r="B13" s="69" t="s">
        <v>9</v>
      </c>
      <c r="C13" s="63">
        <v>68.113500000000002</v>
      </c>
      <c r="D13" s="29">
        <v>0.25</v>
      </c>
      <c r="E13" s="2">
        <v>4.625</v>
      </c>
      <c r="F13" s="2">
        <v>6.916666666666667</v>
      </c>
      <c r="G13" s="2"/>
      <c r="H13" s="2" t="s">
        <v>19</v>
      </c>
      <c r="I13" s="2" t="s">
        <v>19</v>
      </c>
      <c r="J13" s="3">
        <v>0.70238095238095233</v>
      </c>
      <c r="K13" s="29">
        <v>2825.6373999999996</v>
      </c>
      <c r="L13" s="62">
        <v>2825.64</v>
      </c>
      <c r="M13" s="64" t="s">
        <v>186</v>
      </c>
    </row>
    <row r="14" spans="1:13" x14ac:dyDescent="0.3">
      <c r="A14" s="9">
        <v>9</v>
      </c>
      <c r="B14" s="69" t="s">
        <v>10</v>
      </c>
      <c r="C14" s="63">
        <v>73.352999999999994</v>
      </c>
      <c r="D14" s="29">
        <v>0.25</v>
      </c>
      <c r="E14" s="2">
        <v>4.625</v>
      </c>
      <c r="F14" s="2">
        <v>6.916666666666667</v>
      </c>
      <c r="G14" s="2"/>
      <c r="H14" s="2" t="s">
        <v>19</v>
      </c>
      <c r="I14" s="2" t="s">
        <v>19</v>
      </c>
      <c r="J14" s="3">
        <v>0.70238095238095233</v>
      </c>
      <c r="K14" s="29">
        <v>2765.0706512499996</v>
      </c>
      <c r="L14" s="62">
        <v>2765.07</v>
      </c>
      <c r="M14" s="64" t="s">
        <v>187</v>
      </c>
    </row>
    <row r="15" spans="1:13" x14ac:dyDescent="0.3">
      <c r="A15" s="9">
        <v>10</v>
      </c>
      <c r="B15" s="69" t="s">
        <v>11</v>
      </c>
      <c r="C15" s="63">
        <v>108.9816</v>
      </c>
      <c r="D15" s="29">
        <v>0.25</v>
      </c>
      <c r="E15" s="2">
        <v>4.625</v>
      </c>
      <c r="F15" s="2">
        <v>6.916666666666667</v>
      </c>
      <c r="G15" s="2"/>
      <c r="H15" s="2" t="s">
        <v>19</v>
      </c>
      <c r="I15" s="2" t="s">
        <v>19</v>
      </c>
      <c r="J15" s="3">
        <v>0.70238095238095233</v>
      </c>
      <c r="K15" s="29">
        <v>2851.1543887499993</v>
      </c>
      <c r="L15" s="62">
        <v>2851.15</v>
      </c>
      <c r="M15" s="64" t="s">
        <v>188</v>
      </c>
    </row>
    <row r="16" spans="1:13" x14ac:dyDescent="0.3">
      <c r="A16" s="9">
        <v>11</v>
      </c>
      <c r="B16" s="69" t="s">
        <v>12</v>
      </c>
      <c r="C16" s="63">
        <v>96.668774999999997</v>
      </c>
      <c r="D16" s="29">
        <v>0.25</v>
      </c>
      <c r="E16" s="2">
        <v>4.625</v>
      </c>
      <c r="F16" s="2">
        <v>6.916666666666667</v>
      </c>
      <c r="G16" s="2"/>
      <c r="H16" s="2">
        <v>2.9682539682539684</v>
      </c>
      <c r="I16" s="2" t="s">
        <v>19</v>
      </c>
      <c r="J16" s="3">
        <v>0.70238095238095233</v>
      </c>
      <c r="K16" s="29">
        <v>3100.0774199999992</v>
      </c>
      <c r="L16" s="62">
        <v>3100.08</v>
      </c>
      <c r="M16" s="64" t="s">
        <v>189</v>
      </c>
    </row>
    <row r="17" spans="1:13" x14ac:dyDescent="0.3">
      <c r="A17" s="9">
        <v>12</v>
      </c>
      <c r="B17" s="70" t="s">
        <v>13</v>
      </c>
      <c r="C17" s="66">
        <v>78.854474999999994</v>
      </c>
      <c r="D17" s="29">
        <v>0.25</v>
      </c>
      <c r="E17" s="2">
        <v>4.625</v>
      </c>
      <c r="F17" s="2">
        <v>6.916666666666667</v>
      </c>
      <c r="G17" s="2"/>
      <c r="H17" s="2">
        <v>2.9682539682539684</v>
      </c>
      <c r="I17" s="2" t="s">
        <v>19</v>
      </c>
      <c r="J17" s="3">
        <v>0.70238095238095233</v>
      </c>
      <c r="K17" s="29">
        <v>3323.2620312499994</v>
      </c>
      <c r="L17" s="62">
        <v>3323.26</v>
      </c>
      <c r="M17" s="64" t="s">
        <v>190</v>
      </c>
    </row>
    <row r="18" spans="1:13" x14ac:dyDescent="0.3">
      <c r="A18" s="9">
        <v>13</v>
      </c>
      <c r="B18" s="6" t="s">
        <v>2</v>
      </c>
      <c r="C18" s="60">
        <v>100.5984</v>
      </c>
      <c r="D18" s="29">
        <v>0.25</v>
      </c>
      <c r="E18" s="2">
        <v>4.625</v>
      </c>
      <c r="F18" s="2">
        <v>6.916666666666667</v>
      </c>
      <c r="G18" s="2"/>
      <c r="H18" s="2">
        <v>2.9682539682539684</v>
      </c>
      <c r="I18" s="2" t="s">
        <v>19</v>
      </c>
      <c r="J18" s="3">
        <v>0.70238095238095233</v>
      </c>
      <c r="K18" s="29">
        <v>3775.4870187499992</v>
      </c>
      <c r="L18" s="62">
        <v>3775.49</v>
      </c>
      <c r="M18" s="64" t="s">
        <v>191</v>
      </c>
    </row>
    <row r="19" spans="1:13" x14ac:dyDescent="0.3">
      <c r="A19" s="9">
        <v>14</v>
      </c>
      <c r="B19" s="69" t="s">
        <v>3</v>
      </c>
      <c r="C19" s="63">
        <v>102.48461999999999</v>
      </c>
      <c r="D19" s="29">
        <v>0.25</v>
      </c>
      <c r="E19" s="2">
        <v>4.625</v>
      </c>
      <c r="F19" s="2">
        <v>6.916666666666667</v>
      </c>
      <c r="G19" s="2"/>
      <c r="H19" s="2">
        <v>2.9682539682539684</v>
      </c>
      <c r="I19" s="2" t="s">
        <v>19</v>
      </c>
      <c r="J19" s="3">
        <v>0.70238095238095233</v>
      </c>
      <c r="K19" s="29">
        <v>4131.0121477083321</v>
      </c>
      <c r="L19" s="62">
        <v>4131.01</v>
      </c>
      <c r="M19" s="64" t="s">
        <v>192</v>
      </c>
    </row>
    <row r="20" spans="1:13" x14ac:dyDescent="0.3">
      <c r="A20" s="9">
        <v>15</v>
      </c>
      <c r="B20" s="69" t="s">
        <v>4</v>
      </c>
      <c r="C20" s="63">
        <v>91.953225000000003</v>
      </c>
      <c r="D20" s="29">
        <v>0.25</v>
      </c>
      <c r="E20" s="2">
        <v>4.625</v>
      </c>
      <c r="F20" s="2">
        <v>6.916666666666667</v>
      </c>
      <c r="G20" s="2"/>
      <c r="H20" s="2">
        <v>2.9682539682539684</v>
      </c>
      <c r="I20" s="2" t="s">
        <v>19</v>
      </c>
      <c r="J20" s="3">
        <v>0.70238095238095233</v>
      </c>
      <c r="K20" s="29">
        <v>4570.943022708333</v>
      </c>
      <c r="L20" s="62">
        <v>4570.9399999999996</v>
      </c>
      <c r="M20" s="64" t="s">
        <v>193</v>
      </c>
    </row>
    <row r="21" spans="1:13" x14ac:dyDescent="0.3">
      <c r="A21" s="9">
        <v>16</v>
      </c>
      <c r="B21" s="69" t="s">
        <v>5</v>
      </c>
      <c r="C21" s="63">
        <v>92.215199999999996</v>
      </c>
      <c r="D21" s="29">
        <v>0.25</v>
      </c>
      <c r="E21" s="2">
        <v>4.625</v>
      </c>
      <c r="F21" s="2">
        <v>6.916666666666667</v>
      </c>
      <c r="G21" s="2"/>
      <c r="H21" s="2">
        <v>2.9682539682539684</v>
      </c>
      <c r="I21" s="2" t="s">
        <v>19</v>
      </c>
      <c r="J21" s="3">
        <v>0.70238095238095233</v>
      </c>
      <c r="K21" s="29">
        <v>5030.8385758333343</v>
      </c>
      <c r="L21" s="62">
        <v>5030.84</v>
      </c>
      <c r="M21" s="64" t="s">
        <v>194</v>
      </c>
    </row>
    <row r="22" spans="1:13" x14ac:dyDescent="0.3">
      <c r="A22" s="9">
        <v>17</v>
      </c>
      <c r="B22" s="69" t="s">
        <v>6</v>
      </c>
      <c r="C22" s="63">
        <v>91.167299999999997</v>
      </c>
      <c r="D22" s="29">
        <v>0.25</v>
      </c>
      <c r="E22" s="2">
        <v>4.625</v>
      </c>
      <c r="F22" s="2">
        <v>6.916666666666667</v>
      </c>
      <c r="G22" s="2"/>
      <c r="H22" s="2">
        <v>2.9682539682539684</v>
      </c>
      <c r="I22" s="2" t="s">
        <v>19</v>
      </c>
      <c r="J22" s="3">
        <v>0.70238095238095233</v>
      </c>
      <c r="K22" s="29">
        <v>5343.5847466666673</v>
      </c>
      <c r="L22" s="62">
        <v>5343.58</v>
      </c>
      <c r="M22" s="64" t="s">
        <v>195</v>
      </c>
    </row>
    <row r="23" spans="1:13" x14ac:dyDescent="0.3">
      <c r="A23" s="9">
        <v>18</v>
      </c>
      <c r="B23" s="69" t="s">
        <v>7</v>
      </c>
      <c r="C23" s="63">
        <v>83.308049999999994</v>
      </c>
      <c r="D23" s="29">
        <v>0.25</v>
      </c>
      <c r="E23" s="2">
        <v>4.625</v>
      </c>
      <c r="F23" s="2">
        <v>6.916666666666667</v>
      </c>
      <c r="G23" s="2"/>
      <c r="H23" s="2">
        <v>2.9682539682539684</v>
      </c>
      <c r="I23" s="2" t="s">
        <v>19</v>
      </c>
      <c r="J23" s="3">
        <v>0.70238095238095233</v>
      </c>
      <c r="K23" s="29">
        <v>5298.4719239583337</v>
      </c>
      <c r="L23" s="62">
        <v>5298.47</v>
      </c>
      <c r="M23" s="64" t="s">
        <v>196</v>
      </c>
    </row>
    <row r="24" spans="1:13" x14ac:dyDescent="0.3">
      <c r="A24" s="9">
        <v>19</v>
      </c>
      <c r="B24" s="69" t="s">
        <v>8</v>
      </c>
      <c r="C24" s="63">
        <v>98.502600000000001</v>
      </c>
      <c r="D24" s="29">
        <v>0.25</v>
      </c>
      <c r="E24" s="2">
        <v>4.625</v>
      </c>
      <c r="F24" s="2">
        <v>6.916666666666667</v>
      </c>
      <c r="G24" s="2"/>
      <c r="H24" s="2">
        <v>2.9682539682539684</v>
      </c>
      <c r="I24" s="2" t="s">
        <v>19</v>
      </c>
      <c r="J24" s="3">
        <v>0.70238095238095233</v>
      </c>
      <c r="K24" s="29">
        <v>5370.2207429166683</v>
      </c>
      <c r="L24" s="62">
        <v>5370.22</v>
      </c>
      <c r="M24" s="64" t="s">
        <v>197</v>
      </c>
    </row>
    <row r="25" spans="1:13" x14ac:dyDescent="0.3">
      <c r="A25" s="9">
        <v>20</v>
      </c>
      <c r="B25" s="69" t="s">
        <v>9</v>
      </c>
      <c r="C25" s="63">
        <v>68.113500000000002</v>
      </c>
      <c r="D25" s="29">
        <v>0.25</v>
      </c>
      <c r="E25" s="2">
        <v>4.625</v>
      </c>
      <c r="F25" s="2">
        <v>6.916666666666667</v>
      </c>
      <c r="G25" s="2"/>
      <c r="H25" s="2">
        <v>2.9682539682539684</v>
      </c>
      <c r="I25" s="2" t="s">
        <v>19</v>
      </c>
      <c r="J25" s="3">
        <v>0.70238095238095233</v>
      </c>
      <c r="K25" s="29">
        <v>5415.943697083334</v>
      </c>
      <c r="L25" s="62">
        <v>5415.94</v>
      </c>
      <c r="M25" s="64" t="s">
        <v>198</v>
      </c>
    </row>
    <row r="26" spans="1:13" x14ac:dyDescent="0.3">
      <c r="A26" s="9">
        <v>21</v>
      </c>
      <c r="B26" s="69" t="s">
        <v>10</v>
      </c>
      <c r="C26" s="63">
        <v>73.352999999999994</v>
      </c>
      <c r="D26" s="29">
        <v>0.25</v>
      </c>
      <c r="E26" s="2">
        <v>4.625</v>
      </c>
      <c r="F26" s="2">
        <v>6.916666666666667</v>
      </c>
      <c r="G26" s="2"/>
      <c r="H26" s="2">
        <v>2.9682539682539684</v>
      </c>
      <c r="I26" s="2" t="s">
        <v>19</v>
      </c>
      <c r="J26" s="3">
        <v>0.70238095238095233</v>
      </c>
      <c r="K26" s="29">
        <v>5368.5962900000013</v>
      </c>
      <c r="L26" s="62">
        <v>5368.6</v>
      </c>
      <c r="M26" s="64" t="s">
        <v>199</v>
      </c>
    </row>
    <row r="27" spans="1:13" x14ac:dyDescent="0.3">
      <c r="A27" s="9">
        <v>22</v>
      </c>
      <c r="B27" s="69" t="s">
        <v>11</v>
      </c>
      <c r="C27" s="63">
        <v>108.9816</v>
      </c>
      <c r="D27" s="29">
        <v>0.25</v>
      </c>
      <c r="E27" s="2">
        <v>4.625</v>
      </c>
      <c r="F27" s="2">
        <v>6.916666666666667</v>
      </c>
      <c r="G27" s="2"/>
      <c r="H27" s="2">
        <v>2.9682539682539684</v>
      </c>
      <c r="I27" s="2" t="s">
        <v>19</v>
      </c>
      <c r="J27" s="3">
        <v>0.70238095238095233</v>
      </c>
      <c r="K27" s="29">
        <v>5418.1324358333331</v>
      </c>
      <c r="L27" s="62">
        <v>5418.13</v>
      </c>
      <c r="M27" s="64" t="s">
        <v>200</v>
      </c>
    </row>
    <row r="28" spans="1:13" x14ac:dyDescent="0.3">
      <c r="A28" s="9">
        <v>23</v>
      </c>
      <c r="B28" s="69" t="s">
        <v>12</v>
      </c>
      <c r="C28" s="63">
        <v>96.668774999999997</v>
      </c>
      <c r="D28" s="29">
        <v>0.25</v>
      </c>
      <c r="E28" s="2">
        <v>4.625</v>
      </c>
      <c r="F28" s="2">
        <v>6.916666666666667</v>
      </c>
      <c r="G28" s="2"/>
      <c r="H28" s="2">
        <v>2.9682539682539684</v>
      </c>
      <c r="I28" s="2" t="s">
        <v>19</v>
      </c>
      <c r="J28" s="3">
        <v>0.70238095238095233</v>
      </c>
      <c r="K28" s="29">
        <v>5419.7760170833326</v>
      </c>
      <c r="L28" s="62">
        <v>5419.78</v>
      </c>
      <c r="M28" s="64" t="s">
        <v>201</v>
      </c>
    </row>
    <row r="29" spans="1:13" x14ac:dyDescent="0.3">
      <c r="A29" s="9">
        <v>24</v>
      </c>
      <c r="B29" s="70" t="s">
        <v>13</v>
      </c>
      <c r="C29" s="66">
        <v>78.854474999999994</v>
      </c>
      <c r="D29" s="29">
        <v>0.25</v>
      </c>
      <c r="E29" s="2">
        <v>4.625</v>
      </c>
      <c r="F29" s="2">
        <v>6.916666666666667</v>
      </c>
      <c r="G29" s="2"/>
      <c r="H29" s="2">
        <v>2.9682539682539684</v>
      </c>
      <c r="I29" s="2" t="s">
        <v>19</v>
      </c>
      <c r="J29" s="3">
        <v>0.70238095238095233</v>
      </c>
      <c r="K29" s="29">
        <v>5350.5798949999999</v>
      </c>
      <c r="L29" s="62">
        <v>5350.58</v>
      </c>
      <c r="M29" s="64" t="s">
        <v>202</v>
      </c>
    </row>
    <row r="30" spans="1:13" x14ac:dyDescent="0.3">
      <c r="A30" s="9">
        <v>25</v>
      </c>
      <c r="B30" s="6" t="s">
        <v>2</v>
      </c>
      <c r="C30" s="60">
        <v>100.5984</v>
      </c>
      <c r="D30" s="29">
        <v>0.25</v>
      </c>
      <c r="E30" s="2">
        <v>4.625</v>
      </c>
      <c r="F30" s="2">
        <v>6.916666666666667</v>
      </c>
      <c r="G30" s="2"/>
      <c r="H30" s="2">
        <v>2.9682539682539684</v>
      </c>
      <c r="I30" s="2" t="s">
        <v>19</v>
      </c>
      <c r="J30" s="3">
        <v>0.70238095238095233</v>
      </c>
      <c r="K30" s="29">
        <v>5600.626715833333</v>
      </c>
      <c r="L30" s="62">
        <v>5600.63</v>
      </c>
      <c r="M30" s="64" t="s">
        <v>203</v>
      </c>
    </row>
    <row r="31" spans="1:13" x14ac:dyDescent="0.3">
      <c r="A31" s="9">
        <v>26</v>
      </c>
      <c r="B31" s="69" t="s">
        <v>3</v>
      </c>
      <c r="C31" s="63">
        <v>102.48461999999999</v>
      </c>
      <c r="D31" s="29">
        <v>0.25</v>
      </c>
      <c r="E31" s="2">
        <v>4.625</v>
      </c>
      <c r="F31" s="2">
        <v>6.916666666666667</v>
      </c>
      <c r="G31" s="2"/>
      <c r="H31" s="2">
        <v>2.9682539682539684</v>
      </c>
      <c r="I31" s="2" t="s">
        <v>19</v>
      </c>
      <c r="J31" s="3">
        <v>0.70238095238095233</v>
      </c>
      <c r="K31" s="29">
        <v>5738.421511458333</v>
      </c>
      <c r="L31" s="62">
        <v>5738.42</v>
      </c>
      <c r="M31" s="64" t="s">
        <v>204</v>
      </c>
    </row>
    <row r="32" spans="1:13" x14ac:dyDescent="0.3">
      <c r="A32" s="9">
        <v>27</v>
      </c>
      <c r="B32" s="69" t="s">
        <v>4</v>
      </c>
      <c r="C32" s="63">
        <v>91.953225000000003</v>
      </c>
      <c r="D32" s="29">
        <v>0.25</v>
      </c>
      <c r="E32" s="2">
        <v>4.625</v>
      </c>
      <c r="F32" s="2">
        <v>6.916666666666667</v>
      </c>
      <c r="G32" s="2"/>
      <c r="H32" s="2">
        <v>2.9682539682539684</v>
      </c>
      <c r="I32" s="2">
        <v>0.36249999999999999</v>
      </c>
      <c r="J32" s="3">
        <v>0.70238095238095233</v>
      </c>
      <c r="K32" s="29">
        <v>5891.3342397916667</v>
      </c>
      <c r="L32" s="62">
        <v>5891.33</v>
      </c>
      <c r="M32" s="64" t="s">
        <v>205</v>
      </c>
    </row>
    <row r="33" spans="1:13" x14ac:dyDescent="0.3">
      <c r="A33" s="9">
        <v>28</v>
      </c>
      <c r="B33" s="69" t="s">
        <v>5</v>
      </c>
      <c r="C33" s="63">
        <v>92.215199999999996</v>
      </c>
      <c r="D33" s="29">
        <v>0.25</v>
      </c>
      <c r="E33" s="2">
        <v>4.625</v>
      </c>
      <c r="F33" s="2">
        <v>6.916666666666667</v>
      </c>
      <c r="G33" s="2"/>
      <c r="H33" s="2">
        <v>2.9682539682539684</v>
      </c>
      <c r="I33" s="2">
        <v>0.36249999999999999</v>
      </c>
      <c r="J33" s="3">
        <v>0.70238095238095233</v>
      </c>
      <c r="K33" s="29">
        <v>5994.3176726666679</v>
      </c>
      <c r="L33" s="62">
        <v>5994.32</v>
      </c>
      <c r="M33" s="64" t="s">
        <v>206</v>
      </c>
    </row>
    <row r="34" spans="1:13" x14ac:dyDescent="0.3">
      <c r="A34" s="9">
        <v>29</v>
      </c>
      <c r="B34" s="69" t="s">
        <v>6</v>
      </c>
      <c r="C34" s="63">
        <v>91.167299999999997</v>
      </c>
      <c r="D34" s="29">
        <v>0.25</v>
      </c>
      <c r="E34" s="2">
        <v>4.625</v>
      </c>
      <c r="F34" s="2">
        <v>6.916666666666667</v>
      </c>
      <c r="G34" s="2"/>
      <c r="H34" s="2">
        <v>2.9682539682539684</v>
      </c>
      <c r="I34" s="2">
        <v>0.36249999999999999</v>
      </c>
      <c r="J34" s="3">
        <v>0.70238095238095233</v>
      </c>
      <c r="K34" s="29">
        <v>5997.2028594791682</v>
      </c>
      <c r="L34" s="62">
        <v>5997.2</v>
      </c>
      <c r="M34" s="64" t="s">
        <v>207</v>
      </c>
    </row>
    <row r="35" spans="1:13" x14ac:dyDescent="0.3">
      <c r="A35" s="9">
        <v>30</v>
      </c>
      <c r="B35" s="69" t="s">
        <v>7</v>
      </c>
      <c r="C35" s="63">
        <v>83.308049999999994</v>
      </c>
      <c r="D35" s="29">
        <v>0.25</v>
      </c>
      <c r="E35" s="2">
        <v>4.625</v>
      </c>
      <c r="F35" s="2">
        <v>6.916666666666667</v>
      </c>
      <c r="G35" s="2"/>
      <c r="H35" s="2">
        <v>2.9682539682539684</v>
      </c>
      <c r="I35" s="2">
        <v>0.36249999999999999</v>
      </c>
      <c r="J35" s="3">
        <v>0.70238095238095233</v>
      </c>
      <c r="K35" s="29">
        <v>5887.5988089583334</v>
      </c>
      <c r="L35" s="62">
        <v>5887.6</v>
      </c>
      <c r="M35" s="64" t="s">
        <v>208</v>
      </c>
    </row>
    <row r="36" spans="1:13" x14ac:dyDescent="0.3">
      <c r="A36" s="9">
        <v>31</v>
      </c>
      <c r="B36" s="69" t="s">
        <v>8</v>
      </c>
      <c r="C36" s="63">
        <v>98.502600000000001</v>
      </c>
      <c r="D36" s="29">
        <v>0.25</v>
      </c>
      <c r="E36" s="2">
        <v>4.625</v>
      </c>
      <c r="F36" s="2">
        <v>6.916666666666667</v>
      </c>
      <c r="G36" s="2"/>
      <c r="H36" s="2">
        <v>2.9682539682539684</v>
      </c>
      <c r="I36" s="2">
        <v>0.36249999999999999</v>
      </c>
      <c r="J36" s="3">
        <v>0.70238095238095233</v>
      </c>
      <c r="K36" s="29">
        <v>5894.1975641666686</v>
      </c>
      <c r="L36" s="62">
        <v>5894.2</v>
      </c>
      <c r="M36" s="64" t="s">
        <v>209</v>
      </c>
    </row>
    <row r="37" spans="1:13" x14ac:dyDescent="0.3">
      <c r="A37" s="9">
        <v>32</v>
      </c>
      <c r="B37" s="69" t="s">
        <v>9</v>
      </c>
      <c r="C37" s="63">
        <v>68.113500000000002</v>
      </c>
      <c r="D37" s="29">
        <v>0.25</v>
      </c>
      <c r="E37" s="2">
        <v>4.625</v>
      </c>
      <c r="F37" s="2">
        <v>6.916666666666667</v>
      </c>
      <c r="G37" s="2"/>
      <c r="H37" s="2">
        <v>2.9682539682539684</v>
      </c>
      <c r="I37" s="2">
        <v>0.36249999999999999</v>
      </c>
      <c r="J37" s="3">
        <v>0.70238095238095233</v>
      </c>
      <c r="K37" s="29">
        <v>5873.0373652083344</v>
      </c>
      <c r="L37" s="62">
        <v>5873.04</v>
      </c>
      <c r="M37" s="64" t="s">
        <v>210</v>
      </c>
    </row>
    <row r="38" spans="1:13" x14ac:dyDescent="0.3">
      <c r="A38" s="9">
        <v>33</v>
      </c>
      <c r="B38" s="69" t="s">
        <v>10</v>
      </c>
      <c r="C38" s="63">
        <v>73.352999999999994</v>
      </c>
      <c r="D38" s="29">
        <v>0.25</v>
      </c>
      <c r="E38" s="2">
        <v>4.625</v>
      </c>
      <c r="F38" s="2">
        <v>6.916666666666667</v>
      </c>
      <c r="G38" s="2"/>
      <c r="H38" s="2">
        <v>2.9682539682539684</v>
      </c>
      <c r="I38" s="2">
        <v>0.36249999999999999</v>
      </c>
      <c r="J38" s="3">
        <v>0.70238095238095233</v>
      </c>
      <c r="K38" s="29">
        <v>5772.6839950000012</v>
      </c>
      <c r="L38" s="62">
        <v>5772.68</v>
      </c>
      <c r="M38" s="64" t="s">
        <v>211</v>
      </c>
    </row>
    <row r="39" spans="1:13" x14ac:dyDescent="0.3">
      <c r="A39" s="9">
        <v>34</v>
      </c>
      <c r="B39" s="69" t="s">
        <v>11</v>
      </c>
      <c r="C39" s="63">
        <v>108.9816</v>
      </c>
      <c r="D39" s="29">
        <v>0.25</v>
      </c>
      <c r="E39" s="2">
        <v>4.625</v>
      </c>
      <c r="F39" s="2">
        <v>6.916666666666667</v>
      </c>
      <c r="G39" s="2"/>
      <c r="H39" s="2">
        <v>2.9682539682539684</v>
      </c>
      <c r="I39" s="2">
        <v>0.36249999999999999</v>
      </c>
      <c r="J39" s="3">
        <v>0.70238095238095233</v>
      </c>
      <c r="K39" s="29">
        <v>5742.0177420833334</v>
      </c>
      <c r="L39" s="62">
        <v>5742.02</v>
      </c>
      <c r="M39" s="64" t="s">
        <v>212</v>
      </c>
    </row>
    <row r="40" spans="1:13" x14ac:dyDescent="0.3">
      <c r="A40" s="9">
        <v>35</v>
      </c>
      <c r="B40" s="69" t="s">
        <v>12</v>
      </c>
      <c r="C40" s="63">
        <v>96.668774999999997</v>
      </c>
      <c r="D40" s="29">
        <v>0.25</v>
      </c>
      <c r="E40" s="2">
        <v>4.625</v>
      </c>
      <c r="F40" s="2">
        <v>6.916666666666667</v>
      </c>
      <c r="G40" s="2"/>
      <c r="H40" s="2">
        <v>2.9682539682539684</v>
      </c>
      <c r="I40" s="2">
        <v>0.36249999999999999</v>
      </c>
      <c r="J40" s="3">
        <v>0.70238095238095233</v>
      </c>
      <c r="K40" s="29">
        <v>5697.7190170833328</v>
      </c>
      <c r="L40" s="62">
        <v>5697.72</v>
      </c>
      <c r="M40" s="64" t="s">
        <v>213</v>
      </c>
    </row>
    <row r="41" spans="1:13" x14ac:dyDescent="0.3">
      <c r="A41" s="9">
        <v>36</v>
      </c>
      <c r="B41" s="70" t="s">
        <v>13</v>
      </c>
      <c r="C41" s="66">
        <v>78.854474999999994</v>
      </c>
      <c r="D41" s="29">
        <v>0.25</v>
      </c>
      <c r="E41" s="2">
        <v>4.625</v>
      </c>
      <c r="F41" s="2">
        <v>6.916666666666667</v>
      </c>
      <c r="G41" s="2"/>
      <c r="H41" s="2">
        <v>2.9682539682539684</v>
      </c>
      <c r="I41" s="2">
        <v>0.36249999999999999</v>
      </c>
      <c r="J41" s="3">
        <v>0.70238095238095233</v>
      </c>
      <c r="K41" s="29">
        <v>5589.9165125</v>
      </c>
      <c r="L41" s="62">
        <v>5589.92</v>
      </c>
      <c r="M41" s="64" t="s">
        <v>214</v>
      </c>
    </row>
    <row r="42" spans="1:13" x14ac:dyDescent="0.3">
      <c r="A42" s="9">
        <v>37</v>
      </c>
      <c r="B42" s="6" t="s">
        <v>2</v>
      </c>
      <c r="C42" s="60">
        <v>100.5984</v>
      </c>
      <c r="D42" s="29">
        <v>0.25</v>
      </c>
      <c r="E42" s="2">
        <v>4.625</v>
      </c>
      <c r="F42" s="2">
        <v>6.916666666666667</v>
      </c>
      <c r="G42" s="2"/>
      <c r="H42" s="2">
        <v>2.9682539682539684</v>
      </c>
      <c r="I42" s="2">
        <v>0.36249999999999999</v>
      </c>
      <c r="J42" s="3">
        <v>0.70238095238095233</v>
      </c>
      <c r="K42" s="29">
        <v>5758.9533342708337</v>
      </c>
      <c r="L42" s="62">
        <v>5758.95</v>
      </c>
      <c r="M42" s="64" t="s">
        <v>215</v>
      </c>
    </row>
    <row r="43" spans="1:13" x14ac:dyDescent="0.3">
      <c r="A43" s="9">
        <v>38</v>
      </c>
      <c r="B43" s="69" t="s">
        <v>3</v>
      </c>
      <c r="C43" s="63">
        <v>102.48461999999999</v>
      </c>
      <c r="D43" s="29">
        <v>0.25</v>
      </c>
      <c r="E43" s="2">
        <v>4.625</v>
      </c>
      <c r="F43" s="2">
        <v>6.916666666666667</v>
      </c>
      <c r="G43" s="2"/>
      <c r="H43" s="2">
        <v>2.9682539682539684</v>
      </c>
      <c r="I43" s="2">
        <v>0.36249999999999999</v>
      </c>
      <c r="J43" s="3">
        <v>0.70238095238095233</v>
      </c>
      <c r="K43" s="29">
        <v>5822.3921398958337</v>
      </c>
      <c r="L43" s="62">
        <v>5822.39</v>
      </c>
      <c r="M43" s="64" t="s">
        <v>216</v>
      </c>
    </row>
    <row r="44" spans="1:13" x14ac:dyDescent="0.3">
      <c r="A44" s="9">
        <v>39</v>
      </c>
      <c r="B44" s="69" t="s">
        <v>4</v>
      </c>
      <c r="C44" s="63">
        <v>91.953225000000003</v>
      </c>
      <c r="D44" s="29">
        <v>0.25</v>
      </c>
      <c r="E44" s="2">
        <v>4.625</v>
      </c>
      <c r="F44" s="2">
        <v>6.916666666666667</v>
      </c>
      <c r="G44" s="2"/>
      <c r="H44" s="2">
        <v>2.9682539682539684</v>
      </c>
      <c r="I44" s="2">
        <v>0.36249999999999999</v>
      </c>
      <c r="J44" s="3">
        <v>0.70238095238095233</v>
      </c>
      <c r="K44" s="29">
        <v>5891.3342397916667</v>
      </c>
      <c r="L44" s="62">
        <v>5891.33</v>
      </c>
      <c r="M44" s="64" t="s">
        <v>217</v>
      </c>
    </row>
    <row r="45" spans="1:13" x14ac:dyDescent="0.3">
      <c r="A45" s="9">
        <v>40</v>
      </c>
      <c r="B45" s="69" t="s">
        <v>5</v>
      </c>
      <c r="C45" s="63">
        <v>92.215199999999996</v>
      </c>
      <c r="D45" s="29">
        <v>0.25</v>
      </c>
      <c r="E45" s="2">
        <v>4.625</v>
      </c>
      <c r="F45" s="2">
        <v>6.916666666666667</v>
      </c>
      <c r="G45" s="2"/>
      <c r="H45" s="2">
        <v>2.9682539682539684</v>
      </c>
      <c r="I45" s="2">
        <v>0.36249999999999999</v>
      </c>
      <c r="J45" s="3">
        <v>0.70238095238095233</v>
      </c>
      <c r="K45" s="29">
        <v>5994.3176726666679</v>
      </c>
      <c r="L45" s="62">
        <v>5994.32</v>
      </c>
      <c r="M45" s="64" t="s">
        <v>218</v>
      </c>
    </row>
    <row r="46" spans="1:13" x14ac:dyDescent="0.3">
      <c r="A46" s="9">
        <v>41</v>
      </c>
      <c r="B46" s="69" t="s">
        <v>6</v>
      </c>
      <c r="C46" s="63">
        <v>91.167299999999997</v>
      </c>
      <c r="D46" s="29">
        <v>0.25</v>
      </c>
      <c r="E46" s="2">
        <v>4.625</v>
      </c>
      <c r="F46" s="2">
        <v>6.916666666666667</v>
      </c>
      <c r="G46" s="2"/>
      <c r="H46" s="2">
        <v>2.9682539682539684</v>
      </c>
      <c r="I46" s="2">
        <v>0.36249999999999999</v>
      </c>
      <c r="J46" s="3">
        <v>0.70238095238095233</v>
      </c>
      <c r="K46" s="29">
        <v>5997.2028594791682</v>
      </c>
      <c r="L46" s="62">
        <v>5997.2</v>
      </c>
      <c r="M46" s="64" t="s">
        <v>219</v>
      </c>
    </row>
    <row r="47" spans="1:13" x14ac:dyDescent="0.3">
      <c r="A47" s="9">
        <v>42</v>
      </c>
      <c r="B47" s="69" t="s">
        <v>7</v>
      </c>
      <c r="C47" s="63">
        <v>83.308049999999994</v>
      </c>
      <c r="D47" s="29">
        <v>0.25</v>
      </c>
      <c r="E47" s="2">
        <v>4.625</v>
      </c>
      <c r="F47" s="2">
        <v>6.916666666666667</v>
      </c>
      <c r="G47" s="2"/>
      <c r="H47" s="2">
        <v>2.9682539682539684</v>
      </c>
      <c r="I47" s="2">
        <v>0.36249999999999999</v>
      </c>
      <c r="J47" s="3">
        <v>0.70238095238095233</v>
      </c>
      <c r="K47" s="29">
        <v>5887.5988089583334</v>
      </c>
      <c r="L47" s="62">
        <v>5887.6</v>
      </c>
      <c r="M47" s="64" t="s">
        <v>220</v>
      </c>
    </row>
    <row r="48" spans="1:13" x14ac:dyDescent="0.3">
      <c r="A48" s="9">
        <v>43</v>
      </c>
      <c r="B48" s="69" t="s">
        <v>8</v>
      </c>
      <c r="C48" s="63">
        <v>98.502600000000001</v>
      </c>
      <c r="D48" s="29">
        <v>0.25</v>
      </c>
      <c r="E48" s="2">
        <v>4.625</v>
      </c>
      <c r="F48" s="2">
        <v>6.916666666666667</v>
      </c>
      <c r="G48" s="2"/>
      <c r="H48" s="2">
        <v>2.9682539682539684</v>
      </c>
      <c r="I48" s="2">
        <v>0.36249999999999999</v>
      </c>
      <c r="J48" s="3">
        <v>0.70238095238095233</v>
      </c>
      <c r="K48" s="29">
        <v>5894.1975641666686</v>
      </c>
      <c r="L48" s="62">
        <v>5894.2</v>
      </c>
      <c r="M48" s="64" t="s">
        <v>221</v>
      </c>
    </row>
    <row r="49" spans="1:13" x14ac:dyDescent="0.3">
      <c r="A49" s="9">
        <v>44</v>
      </c>
      <c r="B49" s="69" t="s">
        <v>9</v>
      </c>
      <c r="C49" s="63">
        <v>68.113500000000002</v>
      </c>
      <c r="D49" s="29">
        <v>0.25</v>
      </c>
      <c r="E49" s="2">
        <v>4.625</v>
      </c>
      <c r="F49" s="2">
        <v>6.916666666666667</v>
      </c>
      <c r="G49" s="2"/>
      <c r="H49" s="2">
        <v>2.9682539682539684</v>
      </c>
      <c r="I49" s="2">
        <v>0.36249999999999999</v>
      </c>
      <c r="J49" s="3">
        <v>0.70238095238095233</v>
      </c>
      <c r="K49" s="29">
        <v>5873.0373652083344</v>
      </c>
      <c r="L49" s="62">
        <v>5873.04</v>
      </c>
      <c r="M49" s="64" t="s">
        <v>222</v>
      </c>
    </row>
    <row r="50" spans="1:13" x14ac:dyDescent="0.3">
      <c r="A50" s="9">
        <v>45</v>
      </c>
      <c r="B50" s="69" t="s">
        <v>10</v>
      </c>
      <c r="C50" s="63">
        <v>73.352999999999994</v>
      </c>
      <c r="D50" s="29">
        <v>0.25</v>
      </c>
      <c r="E50" s="2">
        <v>4.625</v>
      </c>
      <c r="F50" s="2">
        <v>6.916666666666667</v>
      </c>
      <c r="G50" s="2"/>
      <c r="H50" s="2">
        <v>2.9682539682539684</v>
      </c>
      <c r="I50" s="2">
        <v>0.36249999999999999</v>
      </c>
      <c r="J50" s="3">
        <v>0.70238095238095233</v>
      </c>
      <c r="K50" s="29">
        <v>5772.6839950000012</v>
      </c>
      <c r="L50" s="62">
        <v>5772.68</v>
      </c>
      <c r="M50" s="64" t="s">
        <v>223</v>
      </c>
    </row>
    <row r="51" spans="1:13" x14ac:dyDescent="0.3">
      <c r="A51" s="9">
        <v>46</v>
      </c>
      <c r="B51" s="69" t="s">
        <v>11</v>
      </c>
      <c r="C51" s="63">
        <v>108.9816</v>
      </c>
      <c r="D51" s="29">
        <v>0.25</v>
      </c>
      <c r="E51" s="2">
        <v>4.625</v>
      </c>
      <c r="F51" s="2">
        <v>6.916666666666667</v>
      </c>
      <c r="G51" s="2"/>
      <c r="H51" s="2">
        <v>2.9682539682539684</v>
      </c>
      <c r="I51" s="2">
        <v>0.36249999999999999</v>
      </c>
      <c r="J51" s="3">
        <v>0.70238095238095233</v>
      </c>
      <c r="K51" s="29">
        <v>5742.0177420833334</v>
      </c>
      <c r="L51" s="62">
        <v>5742.02</v>
      </c>
      <c r="M51" s="64" t="s">
        <v>224</v>
      </c>
    </row>
    <row r="52" spans="1:13" x14ac:dyDescent="0.3">
      <c r="A52" s="9">
        <v>47</v>
      </c>
      <c r="B52" s="69" t="s">
        <v>12</v>
      </c>
      <c r="C52" s="63">
        <v>96.668774999999997</v>
      </c>
      <c r="D52" s="29">
        <v>0.25</v>
      </c>
      <c r="E52" s="2">
        <v>4.625</v>
      </c>
      <c r="F52" s="2">
        <v>6.916666666666667</v>
      </c>
      <c r="G52" s="2"/>
      <c r="H52" s="2">
        <v>2.9682539682539684</v>
      </c>
      <c r="I52" s="2">
        <v>0.36249999999999999</v>
      </c>
      <c r="J52" s="3">
        <v>0.70238095238095233</v>
      </c>
      <c r="K52" s="29">
        <v>5697.7190170833328</v>
      </c>
      <c r="L52" s="62">
        <v>5697.72</v>
      </c>
      <c r="M52" s="64" t="s">
        <v>225</v>
      </c>
    </row>
    <row r="53" spans="1:13" x14ac:dyDescent="0.3">
      <c r="A53" s="9">
        <v>48</v>
      </c>
      <c r="B53" s="70" t="s">
        <v>13</v>
      </c>
      <c r="C53" s="66">
        <v>78.854474999999994</v>
      </c>
      <c r="D53" s="40">
        <v>0.25</v>
      </c>
      <c r="E53" s="25">
        <v>4.625</v>
      </c>
      <c r="F53" s="25">
        <v>6.916666666666667</v>
      </c>
      <c r="G53" s="25"/>
      <c r="H53" s="25">
        <v>2.9682539682539684</v>
      </c>
      <c r="I53" s="25">
        <v>0.36249999999999999</v>
      </c>
      <c r="J53" s="41">
        <v>0.70238095238095233</v>
      </c>
      <c r="K53" s="40">
        <v>5589.9165125</v>
      </c>
      <c r="L53" s="65">
        <v>5589.92</v>
      </c>
      <c r="M53" s="67" t="s">
        <v>226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M41"/>
  <sheetViews>
    <sheetView zoomScale="70" zoomScaleNormal="70" workbookViewId="0">
      <selection activeCell="K42" sqref="K42"/>
    </sheetView>
  </sheetViews>
  <sheetFormatPr baseColWidth="10" defaultRowHeight="14.4" x14ac:dyDescent="0.3"/>
  <cols>
    <col min="1" max="1" width="7.88671875" style="9" customWidth="1"/>
    <col min="2" max="10" width="18.5546875" style="9" customWidth="1"/>
    <col min="11" max="11" width="13.88671875" style="9" customWidth="1"/>
    <col min="12" max="13" width="255.77734375" style="9" bestFit="1" customWidth="1"/>
    <col min="14" max="16384" width="11.5546875" style="9"/>
  </cols>
  <sheetData>
    <row r="2" spans="1:13" x14ac:dyDescent="0.3">
      <c r="C2" s="10" t="s">
        <v>27</v>
      </c>
      <c r="D2" s="48" t="s">
        <v>15</v>
      </c>
      <c r="E2" s="49" t="s">
        <v>16</v>
      </c>
      <c r="F2" s="49" t="s">
        <v>17</v>
      </c>
      <c r="G2" s="49" t="s">
        <v>0</v>
      </c>
      <c r="H2" s="49" t="s">
        <v>16</v>
      </c>
      <c r="I2" s="49" t="s">
        <v>16</v>
      </c>
      <c r="J2" s="50" t="s">
        <v>16</v>
      </c>
    </row>
    <row r="3" spans="1:13" x14ac:dyDescent="0.3">
      <c r="C3" s="47" t="s">
        <v>14</v>
      </c>
      <c r="D3" s="54">
        <v>1</v>
      </c>
      <c r="E3" s="55">
        <v>2.3888888888888888</v>
      </c>
      <c r="F3" s="55">
        <v>13.75</v>
      </c>
      <c r="G3" s="55" t="s">
        <v>19</v>
      </c>
      <c r="H3" s="55">
        <v>13.5</v>
      </c>
      <c r="I3" s="55">
        <v>3</v>
      </c>
      <c r="J3" s="56">
        <v>8.8000000000000007</v>
      </c>
    </row>
    <row r="4" spans="1:13" x14ac:dyDescent="0.3">
      <c r="C4" s="47" t="s">
        <v>28</v>
      </c>
      <c r="D4" s="14">
        <v>2</v>
      </c>
      <c r="E4" s="57" t="s">
        <v>19</v>
      </c>
      <c r="F4" s="57">
        <v>4</v>
      </c>
      <c r="G4" s="57">
        <v>3</v>
      </c>
      <c r="H4" s="57">
        <v>4</v>
      </c>
      <c r="I4" s="57">
        <v>7</v>
      </c>
      <c r="J4" s="20">
        <f>D4-(D4-1)+F4+G4+H4+I4</f>
        <v>19</v>
      </c>
      <c r="K4" s="58" t="s">
        <v>29</v>
      </c>
    </row>
    <row r="5" spans="1:13" x14ac:dyDescent="0.3">
      <c r="B5" s="51" t="s">
        <v>228</v>
      </c>
      <c r="C5" s="46" t="s">
        <v>26</v>
      </c>
      <c r="D5" s="48" t="s">
        <v>18</v>
      </c>
      <c r="E5" s="49" t="s">
        <v>20</v>
      </c>
      <c r="F5" s="49" t="s">
        <v>21</v>
      </c>
      <c r="G5" s="49" t="s">
        <v>22</v>
      </c>
      <c r="H5" s="49" t="s">
        <v>23</v>
      </c>
      <c r="I5" s="49" t="s">
        <v>24</v>
      </c>
      <c r="J5" s="50" t="s">
        <v>25</v>
      </c>
      <c r="K5" s="76" t="s">
        <v>1</v>
      </c>
      <c r="L5" s="77" t="s">
        <v>30</v>
      </c>
    </row>
    <row r="6" spans="1:13" x14ac:dyDescent="0.3">
      <c r="A6" s="9">
        <v>1</v>
      </c>
      <c r="B6" s="6" t="s">
        <v>2</v>
      </c>
      <c r="C6" s="60">
        <v>16.97598</v>
      </c>
      <c r="D6" s="28">
        <v>0.5</v>
      </c>
      <c r="E6" s="7" t="s">
        <v>19</v>
      </c>
      <c r="F6" s="7" t="s">
        <v>19</v>
      </c>
      <c r="G6" s="7"/>
      <c r="H6" s="7" t="s">
        <v>19</v>
      </c>
      <c r="I6" s="7" t="s">
        <v>19</v>
      </c>
      <c r="J6" s="8" t="s">
        <v>19</v>
      </c>
      <c r="K6" s="6">
        <v>8.49</v>
      </c>
      <c r="L6" s="72" t="s">
        <v>32</v>
      </c>
      <c r="M6" s="75" t="s">
        <v>32</v>
      </c>
    </row>
    <row r="7" spans="1:13" x14ac:dyDescent="0.3">
      <c r="A7" s="9">
        <v>2</v>
      </c>
      <c r="B7" s="69" t="s">
        <v>3</v>
      </c>
      <c r="C7" s="63">
        <v>20.53884</v>
      </c>
      <c r="D7" s="29">
        <v>0.5</v>
      </c>
      <c r="E7" s="2">
        <v>2.3888888888888888</v>
      </c>
      <c r="F7" s="2" t="s">
        <v>19</v>
      </c>
      <c r="G7" s="2"/>
      <c r="H7" s="2" t="s">
        <v>19</v>
      </c>
      <c r="I7" s="2" t="s">
        <v>19</v>
      </c>
      <c r="J7" s="3">
        <v>0.58666666666666667</v>
      </c>
      <c r="K7" s="69">
        <v>69.27</v>
      </c>
      <c r="L7" s="73" t="s">
        <v>151</v>
      </c>
      <c r="M7" s="75" t="s">
        <v>151</v>
      </c>
    </row>
    <row r="8" spans="1:13" x14ac:dyDescent="0.3">
      <c r="A8" s="9">
        <v>3</v>
      </c>
      <c r="B8" s="69" t="s">
        <v>4</v>
      </c>
      <c r="C8" s="63">
        <v>24.101700000000001</v>
      </c>
      <c r="D8" s="29">
        <v>0.5</v>
      </c>
      <c r="E8" s="2">
        <v>2.3888888888888888</v>
      </c>
      <c r="F8" s="2">
        <v>3.4375</v>
      </c>
      <c r="G8" s="2"/>
      <c r="H8" s="2" t="s">
        <v>19</v>
      </c>
      <c r="I8" s="2" t="s">
        <v>19</v>
      </c>
      <c r="J8" s="3">
        <v>0.58666666666666667</v>
      </c>
      <c r="K8" s="69">
        <v>151.75</v>
      </c>
      <c r="L8" s="73" t="s">
        <v>152</v>
      </c>
      <c r="M8" s="75" t="s">
        <v>152</v>
      </c>
    </row>
    <row r="9" spans="1:13" x14ac:dyDescent="0.3">
      <c r="A9" s="9">
        <v>4</v>
      </c>
      <c r="B9" s="69" t="s">
        <v>5</v>
      </c>
      <c r="C9" s="63">
        <v>23.053799999999999</v>
      </c>
      <c r="D9" s="29">
        <v>0.5</v>
      </c>
      <c r="E9" s="2">
        <v>2.3888888888888888</v>
      </c>
      <c r="F9" s="2">
        <v>3.4375</v>
      </c>
      <c r="G9" s="2"/>
      <c r="H9" s="2" t="s">
        <v>19</v>
      </c>
      <c r="I9" s="2" t="s">
        <v>19</v>
      </c>
      <c r="J9" s="3">
        <v>0.58666666666666667</v>
      </c>
      <c r="K9" s="69">
        <v>246.26</v>
      </c>
      <c r="L9" s="73" t="s">
        <v>153</v>
      </c>
      <c r="M9" s="75" t="s">
        <v>153</v>
      </c>
    </row>
    <row r="10" spans="1:13" x14ac:dyDescent="0.3">
      <c r="A10" s="9">
        <v>5</v>
      </c>
      <c r="B10" s="69" t="s">
        <v>6</v>
      </c>
      <c r="C10" s="63">
        <v>23.315774999999999</v>
      </c>
      <c r="D10" s="29">
        <v>0.5</v>
      </c>
      <c r="E10" s="2">
        <v>2.3888888888888888</v>
      </c>
      <c r="F10" s="2">
        <v>3.4375</v>
      </c>
      <c r="G10" s="2"/>
      <c r="H10" s="2" t="s">
        <v>19</v>
      </c>
      <c r="I10" s="2" t="s">
        <v>19</v>
      </c>
      <c r="J10" s="3">
        <v>0.58666666666666667</v>
      </c>
      <c r="K10" s="69">
        <v>339.74</v>
      </c>
      <c r="L10" s="73" t="s">
        <v>154</v>
      </c>
      <c r="M10" s="75" t="s">
        <v>154</v>
      </c>
    </row>
    <row r="11" spans="1:13" x14ac:dyDescent="0.3">
      <c r="A11" s="9">
        <v>6</v>
      </c>
      <c r="B11" s="69" t="s">
        <v>7</v>
      </c>
      <c r="C11" s="63">
        <v>16.242450000000002</v>
      </c>
      <c r="D11" s="29">
        <v>0.5</v>
      </c>
      <c r="E11" s="2">
        <v>2.3888888888888888</v>
      </c>
      <c r="F11" s="2">
        <v>3.4375</v>
      </c>
      <c r="G11" s="2"/>
      <c r="H11" s="2" t="s">
        <v>19</v>
      </c>
      <c r="I11" s="2" t="s">
        <v>19</v>
      </c>
      <c r="J11" s="3">
        <v>0.58666666666666667</v>
      </c>
      <c r="K11" s="69">
        <v>429.88</v>
      </c>
      <c r="L11" s="73" t="s">
        <v>155</v>
      </c>
      <c r="M11" s="75" t="s">
        <v>155</v>
      </c>
    </row>
    <row r="12" spans="1:13" x14ac:dyDescent="0.3">
      <c r="A12" s="9">
        <v>7</v>
      </c>
      <c r="B12" s="69" t="s">
        <v>8</v>
      </c>
      <c r="C12" s="63">
        <v>28.555275000000002</v>
      </c>
      <c r="D12" s="29">
        <v>0.5</v>
      </c>
      <c r="E12" s="2">
        <v>2.3888888888888888</v>
      </c>
      <c r="F12" s="2">
        <v>3.4375</v>
      </c>
      <c r="G12" s="2"/>
      <c r="H12" s="2" t="s">
        <v>19</v>
      </c>
      <c r="I12" s="2" t="s">
        <v>19</v>
      </c>
      <c r="J12" s="3">
        <v>0.58666666666666667</v>
      </c>
      <c r="K12" s="69">
        <v>446.93</v>
      </c>
      <c r="L12" s="73" t="s">
        <v>156</v>
      </c>
      <c r="M12" s="75" t="s">
        <v>156</v>
      </c>
    </row>
    <row r="13" spans="1:13" x14ac:dyDescent="0.3">
      <c r="A13" s="9">
        <v>8</v>
      </c>
      <c r="B13" s="69" t="s">
        <v>9</v>
      </c>
      <c r="C13" s="63">
        <v>15.456524999999999</v>
      </c>
      <c r="D13" s="29">
        <v>0.5</v>
      </c>
      <c r="E13" s="2">
        <v>2.3888888888888888</v>
      </c>
      <c r="F13" s="2">
        <v>3.4375</v>
      </c>
      <c r="G13" s="2"/>
      <c r="H13" s="2" t="s">
        <v>19</v>
      </c>
      <c r="I13" s="2" t="s">
        <v>19</v>
      </c>
      <c r="J13" s="3">
        <v>0.58666666666666667</v>
      </c>
      <c r="K13" s="69">
        <v>477.93</v>
      </c>
      <c r="L13" s="73" t="s">
        <v>157</v>
      </c>
      <c r="M13" s="75" t="s">
        <v>157</v>
      </c>
    </row>
    <row r="14" spans="1:13" x14ac:dyDescent="0.3">
      <c r="A14" s="9">
        <v>9</v>
      </c>
      <c r="B14" s="69" t="s">
        <v>10</v>
      </c>
      <c r="C14" s="63">
        <v>22.267875</v>
      </c>
      <c r="D14" s="29">
        <v>0.5</v>
      </c>
      <c r="E14" s="2">
        <v>2.3888888888888888</v>
      </c>
      <c r="F14" s="2">
        <v>3.4375</v>
      </c>
      <c r="G14" s="2"/>
      <c r="H14" s="2" t="s">
        <v>19</v>
      </c>
      <c r="I14" s="2" t="s">
        <v>19</v>
      </c>
      <c r="J14" s="3">
        <v>0.58666666666666667</v>
      </c>
      <c r="K14" s="69">
        <v>467.87</v>
      </c>
      <c r="L14" s="73" t="s">
        <v>158</v>
      </c>
      <c r="M14" s="75" t="s">
        <v>158</v>
      </c>
    </row>
    <row r="15" spans="1:13" x14ac:dyDescent="0.3">
      <c r="A15" s="9">
        <v>10</v>
      </c>
      <c r="B15" s="69" t="s">
        <v>11</v>
      </c>
      <c r="C15" s="63">
        <v>25.673549999999999</v>
      </c>
      <c r="D15" s="29">
        <v>0.5</v>
      </c>
      <c r="E15" s="2">
        <v>2.3888888888888888</v>
      </c>
      <c r="F15" s="2">
        <v>3.4375</v>
      </c>
      <c r="G15" s="2"/>
      <c r="H15" s="2">
        <v>3.375</v>
      </c>
      <c r="I15" s="2" t="s">
        <v>19</v>
      </c>
      <c r="J15" s="3">
        <v>0.58666666666666667</v>
      </c>
      <c r="K15" s="69">
        <v>533.5</v>
      </c>
      <c r="L15" s="73" t="s">
        <v>159</v>
      </c>
      <c r="M15" s="75" t="s">
        <v>159</v>
      </c>
    </row>
    <row r="16" spans="1:13" x14ac:dyDescent="0.3">
      <c r="A16" s="9">
        <v>11</v>
      </c>
      <c r="B16" s="69" t="s">
        <v>12</v>
      </c>
      <c r="C16" s="63">
        <v>22.0059</v>
      </c>
      <c r="D16" s="29">
        <v>0.5</v>
      </c>
      <c r="E16" s="2">
        <v>2.3888888888888888</v>
      </c>
      <c r="F16" s="2">
        <v>3.4375</v>
      </c>
      <c r="G16" s="2"/>
      <c r="H16" s="2">
        <v>3.375</v>
      </c>
      <c r="I16" s="2" t="s">
        <v>19</v>
      </c>
      <c r="J16" s="3">
        <v>0.58666666666666667</v>
      </c>
      <c r="K16" s="69">
        <v>622.28</v>
      </c>
      <c r="L16" s="73" t="s">
        <v>160</v>
      </c>
      <c r="M16" s="75" t="s">
        <v>160</v>
      </c>
    </row>
    <row r="17" spans="1:13" x14ac:dyDescent="0.3">
      <c r="A17" s="9">
        <v>12</v>
      </c>
      <c r="B17" s="70" t="s">
        <v>13</v>
      </c>
      <c r="C17" s="66">
        <v>19.386150000000001</v>
      </c>
      <c r="D17" s="29">
        <v>0.5</v>
      </c>
      <c r="E17" s="2">
        <v>2.3888888888888888</v>
      </c>
      <c r="F17" s="2">
        <v>3.4375</v>
      </c>
      <c r="G17" s="2"/>
      <c r="H17" s="2">
        <v>3.375</v>
      </c>
      <c r="I17" s="2" t="s">
        <v>19</v>
      </c>
      <c r="J17" s="3">
        <v>0.58666666666666667</v>
      </c>
      <c r="K17" s="69">
        <v>737.05</v>
      </c>
      <c r="L17" s="73" t="s">
        <v>161</v>
      </c>
      <c r="M17" s="75" t="s">
        <v>161</v>
      </c>
    </row>
    <row r="18" spans="1:13" x14ac:dyDescent="0.3">
      <c r="A18" s="9">
        <v>13</v>
      </c>
      <c r="B18" s="6" t="s">
        <v>2</v>
      </c>
      <c r="C18" s="60">
        <v>16.97598</v>
      </c>
      <c r="D18" s="29">
        <v>0.5</v>
      </c>
      <c r="E18" s="2">
        <v>2.3888888888888888</v>
      </c>
      <c r="F18" s="2">
        <v>3.4375</v>
      </c>
      <c r="G18" s="2"/>
      <c r="H18" s="2">
        <v>3.375</v>
      </c>
      <c r="I18" s="2" t="s">
        <v>19</v>
      </c>
      <c r="J18" s="3">
        <v>0.58666666666666667</v>
      </c>
      <c r="K18" s="69">
        <v>794.94</v>
      </c>
      <c r="L18" s="73" t="s">
        <v>162</v>
      </c>
      <c r="M18" s="75" t="s">
        <v>162</v>
      </c>
    </row>
    <row r="19" spans="1:13" x14ac:dyDescent="0.3">
      <c r="A19" s="9">
        <v>14</v>
      </c>
      <c r="B19" s="69" t="s">
        <v>3</v>
      </c>
      <c r="C19" s="63">
        <v>20.53884</v>
      </c>
      <c r="D19" s="29">
        <v>0.5</v>
      </c>
      <c r="E19" s="2">
        <v>2.3888888888888888</v>
      </c>
      <c r="F19" s="2">
        <v>3.4375</v>
      </c>
      <c r="G19" s="2"/>
      <c r="H19" s="2">
        <v>3.375</v>
      </c>
      <c r="I19" s="2" t="s">
        <v>19</v>
      </c>
      <c r="J19" s="3">
        <v>0.58666666666666667</v>
      </c>
      <c r="K19" s="69">
        <v>834.62</v>
      </c>
      <c r="L19" s="73" t="s">
        <v>163</v>
      </c>
      <c r="M19" s="75" t="s">
        <v>163</v>
      </c>
    </row>
    <row r="20" spans="1:13" x14ac:dyDescent="0.3">
      <c r="A20" s="9">
        <v>15</v>
      </c>
      <c r="B20" s="69" t="s">
        <v>4</v>
      </c>
      <c r="C20" s="63">
        <v>24.101700000000001</v>
      </c>
      <c r="D20" s="29">
        <v>0.5</v>
      </c>
      <c r="E20" s="2">
        <v>2.3888888888888888</v>
      </c>
      <c r="F20" s="2">
        <v>3.4375</v>
      </c>
      <c r="G20" s="2"/>
      <c r="H20" s="2">
        <v>3.375</v>
      </c>
      <c r="I20" s="2" t="s">
        <v>19</v>
      </c>
      <c r="J20" s="3">
        <v>0.58666666666666667</v>
      </c>
      <c r="K20" s="69">
        <v>826.06</v>
      </c>
      <c r="L20" s="73" t="s">
        <v>164</v>
      </c>
      <c r="M20" s="75" t="s">
        <v>164</v>
      </c>
    </row>
    <row r="21" spans="1:13" x14ac:dyDescent="0.3">
      <c r="A21" s="9">
        <v>16</v>
      </c>
      <c r="B21" s="69" t="s">
        <v>5</v>
      </c>
      <c r="C21" s="63">
        <v>23.053799999999999</v>
      </c>
      <c r="D21" s="29">
        <v>0.5</v>
      </c>
      <c r="E21" s="2">
        <v>2.3888888888888888</v>
      </c>
      <c r="F21" s="2">
        <v>3.4375</v>
      </c>
      <c r="G21" s="2"/>
      <c r="H21" s="2">
        <v>3.375</v>
      </c>
      <c r="I21" s="2" t="s">
        <v>19</v>
      </c>
      <c r="J21" s="3">
        <v>0.58666666666666667</v>
      </c>
      <c r="K21" s="69">
        <v>847.34</v>
      </c>
      <c r="L21" s="73" t="s">
        <v>165</v>
      </c>
      <c r="M21" s="75" t="s">
        <v>165</v>
      </c>
    </row>
    <row r="22" spans="1:13" x14ac:dyDescent="0.3">
      <c r="A22" s="9">
        <v>17</v>
      </c>
      <c r="B22" s="69" t="s">
        <v>6</v>
      </c>
      <c r="C22" s="63">
        <v>23.315774999999999</v>
      </c>
      <c r="D22" s="29">
        <v>0.5</v>
      </c>
      <c r="E22" s="2">
        <v>2.3888888888888888</v>
      </c>
      <c r="F22" s="2">
        <v>3.4375</v>
      </c>
      <c r="G22" s="2"/>
      <c r="H22" s="2">
        <v>3.375</v>
      </c>
      <c r="I22" s="2" t="s">
        <v>19</v>
      </c>
      <c r="J22" s="3">
        <v>0.58666666666666667</v>
      </c>
      <c r="K22" s="69">
        <v>839.54</v>
      </c>
      <c r="L22" s="73" t="s">
        <v>166</v>
      </c>
      <c r="M22" s="75" t="s">
        <v>166</v>
      </c>
    </row>
    <row r="23" spans="1:13" x14ac:dyDescent="0.3">
      <c r="A23" s="9">
        <v>18</v>
      </c>
      <c r="B23" s="69" t="s">
        <v>7</v>
      </c>
      <c r="C23" s="63">
        <v>16.242450000000002</v>
      </c>
      <c r="D23" s="29">
        <v>0.5</v>
      </c>
      <c r="E23" s="2">
        <v>2.3888888888888888</v>
      </c>
      <c r="F23" s="2">
        <v>3.4375</v>
      </c>
      <c r="G23" s="2"/>
      <c r="H23" s="2">
        <v>3.375</v>
      </c>
      <c r="I23" s="2" t="s">
        <v>19</v>
      </c>
      <c r="J23" s="3">
        <v>0.58666666666666667</v>
      </c>
      <c r="K23" s="69">
        <v>859.51</v>
      </c>
      <c r="L23" s="73" t="s">
        <v>167</v>
      </c>
      <c r="M23" s="75" t="s">
        <v>167</v>
      </c>
    </row>
    <row r="24" spans="1:13" x14ac:dyDescent="0.3">
      <c r="A24" s="9">
        <v>19</v>
      </c>
      <c r="B24" s="69" t="s">
        <v>8</v>
      </c>
      <c r="C24" s="63">
        <v>28.555275000000002</v>
      </c>
      <c r="D24" s="29">
        <v>0.5</v>
      </c>
      <c r="E24" s="2">
        <v>2.3888888888888888</v>
      </c>
      <c r="F24" s="2">
        <v>3.4375</v>
      </c>
      <c r="G24" s="2"/>
      <c r="H24" s="2">
        <v>3.375</v>
      </c>
      <c r="I24" s="2" t="s">
        <v>19</v>
      </c>
      <c r="J24" s="3">
        <v>0.58666666666666667</v>
      </c>
      <c r="K24" s="69">
        <v>908.38</v>
      </c>
      <c r="L24" s="73" t="s">
        <v>168</v>
      </c>
      <c r="M24" s="75" t="s">
        <v>168</v>
      </c>
    </row>
    <row r="25" spans="1:13" x14ac:dyDescent="0.3">
      <c r="A25" s="9">
        <v>20</v>
      </c>
      <c r="B25" s="69" t="s">
        <v>9</v>
      </c>
      <c r="C25" s="63">
        <v>15.456524999999999</v>
      </c>
      <c r="D25" s="29">
        <v>0.5</v>
      </c>
      <c r="E25" s="2">
        <v>2.3888888888888888</v>
      </c>
      <c r="F25" s="2">
        <v>3.4375</v>
      </c>
      <c r="G25" s="2"/>
      <c r="H25" s="2">
        <v>3.375</v>
      </c>
      <c r="I25" s="2">
        <v>0.42857142857142855</v>
      </c>
      <c r="J25" s="3">
        <v>0.58666666666666667</v>
      </c>
      <c r="K25" s="69">
        <v>924.56</v>
      </c>
      <c r="L25" s="73" t="s">
        <v>169</v>
      </c>
      <c r="M25" s="75" t="s">
        <v>169</v>
      </c>
    </row>
    <row r="26" spans="1:13" x14ac:dyDescent="0.3">
      <c r="A26" s="9">
        <v>21</v>
      </c>
      <c r="B26" s="69" t="s">
        <v>10</v>
      </c>
      <c r="C26" s="63">
        <v>22.267875</v>
      </c>
      <c r="D26" s="29">
        <v>0.5</v>
      </c>
      <c r="E26" s="2">
        <v>2.3888888888888888</v>
      </c>
      <c r="F26" s="2">
        <v>3.4375</v>
      </c>
      <c r="G26" s="2"/>
      <c r="H26" s="2">
        <v>3.375</v>
      </c>
      <c r="I26" s="2">
        <v>0.42857142857142855</v>
      </c>
      <c r="J26" s="3">
        <v>0.58666666666666667</v>
      </c>
      <c r="K26" s="69">
        <v>919.33</v>
      </c>
      <c r="L26" s="73" t="s">
        <v>170</v>
      </c>
      <c r="M26" s="75" t="s">
        <v>170</v>
      </c>
    </row>
    <row r="27" spans="1:13" x14ac:dyDescent="0.3">
      <c r="A27" s="9">
        <v>22</v>
      </c>
      <c r="B27" s="69" t="s">
        <v>11</v>
      </c>
      <c r="C27" s="63">
        <v>25.673549999999999</v>
      </c>
      <c r="D27" s="29">
        <v>0.5</v>
      </c>
      <c r="E27" s="2">
        <v>2.3888888888888888</v>
      </c>
      <c r="F27" s="2">
        <v>3.4375</v>
      </c>
      <c r="G27" s="2"/>
      <c r="H27" s="2">
        <v>3.375</v>
      </c>
      <c r="I27" s="2">
        <v>0.42857142857142855</v>
      </c>
      <c r="J27" s="3">
        <v>0.58666666666666667</v>
      </c>
      <c r="K27" s="69">
        <v>899.27</v>
      </c>
      <c r="L27" s="73" t="s">
        <v>171</v>
      </c>
      <c r="M27" s="75" t="s">
        <v>171</v>
      </c>
    </row>
    <row r="28" spans="1:13" x14ac:dyDescent="0.3">
      <c r="A28" s="9">
        <v>23</v>
      </c>
      <c r="B28" s="69" t="s">
        <v>12</v>
      </c>
      <c r="C28" s="63">
        <v>22.0059</v>
      </c>
      <c r="D28" s="29">
        <v>0.5</v>
      </c>
      <c r="E28" s="2">
        <v>2.3888888888888888</v>
      </c>
      <c r="F28" s="2">
        <v>3.4375</v>
      </c>
      <c r="G28" s="2"/>
      <c r="H28" s="2">
        <v>3.375</v>
      </c>
      <c r="I28" s="2">
        <v>0.42857142857142855</v>
      </c>
      <c r="J28" s="3">
        <v>0.58666666666666667</v>
      </c>
      <c r="K28" s="69">
        <v>886.82</v>
      </c>
      <c r="L28" s="73" t="s">
        <v>172</v>
      </c>
      <c r="M28" s="75" t="s">
        <v>172</v>
      </c>
    </row>
    <row r="29" spans="1:13" x14ac:dyDescent="0.3">
      <c r="A29" s="9">
        <v>24</v>
      </c>
      <c r="B29" s="70" t="s">
        <v>13</v>
      </c>
      <c r="C29" s="66">
        <v>19.386150000000001</v>
      </c>
      <c r="D29" s="29">
        <v>0.5</v>
      </c>
      <c r="E29" s="2">
        <v>2.3888888888888888</v>
      </c>
      <c r="F29" s="2">
        <v>3.4375</v>
      </c>
      <c r="G29" s="2"/>
      <c r="H29" s="2">
        <v>3.375</v>
      </c>
      <c r="I29" s="2">
        <v>0.42857142857142855</v>
      </c>
      <c r="J29" s="3">
        <v>0.58666666666666667</v>
      </c>
      <c r="K29" s="69">
        <v>913.9</v>
      </c>
      <c r="L29" s="73" t="s">
        <v>173</v>
      </c>
      <c r="M29" s="75" t="s">
        <v>173</v>
      </c>
    </row>
    <row r="30" spans="1:13" x14ac:dyDescent="0.3">
      <c r="A30" s="9">
        <v>25</v>
      </c>
      <c r="B30" s="6" t="s">
        <v>2</v>
      </c>
      <c r="C30" s="60">
        <v>16.97598</v>
      </c>
      <c r="D30" s="29">
        <v>0.5</v>
      </c>
      <c r="E30" s="2">
        <v>2.3888888888888888</v>
      </c>
      <c r="F30" s="2">
        <v>3.4375</v>
      </c>
      <c r="G30" s="2"/>
      <c r="H30" s="2">
        <v>3.375</v>
      </c>
      <c r="I30" s="2">
        <v>0.42857142857142855</v>
      </c>
      <c r="J30" s="3">
        <v>0.58666666666666667</v>
      </c>
      <c r="K30" s="69">
        <v>889.66</v>
      </c>
      <c r="L30" s="73" t="s">
        <v>174</v>
      </c>
      <c r="M30" s="75" t="s">
        <v>174</v>
      </c>
    </row>
    <row r="31" spans="1:13" x14ac:dyDescent="0.3">
      <c r="A31" s="9">
        <v>26</v>
      </c>
      <c r="B31" s="69" t="s">
        <v>3</v>
      </c>
      <c r="C31" s="63">
        <v>20.53884</v>
      </c>
      <c r="D31" s="29">
        <v>0.5</v>
      </c>
      <c r="E31" s="2">
        <v>2.3888888888888888</v>
      </c>
      <c r="F31" s="2">
        <v>3.4375</v>
      </c>
      <c r="G31" s="2"/>
      <c r="H31" s="2">
        <v>3.375</v>
      </c>
      <c r="I31" s="2">
        <v>0.42857142857142855</v>
      </c>
      <c r="J31" s="3">
        <v>0.58666666666666667</v>
      </c>
      <c r="K31" s="69">
        <v>925.09</v>
      </c>
      <c r="L31" s="73" t="s">
        <v>175</v>
      </c>
      <c r="M31" s="75" t="s">
        <v>175</v>
      </c>
    </row>
    <row r="32" spans="1:13" x14ac:dyDescent="0.3">
      <c r="A32" s="9">
        <v>27</v>
      </c>
      <c r="B32" s="69" t="s">
        <v>4</v>
      </c>
      <c r="C32" s="63">
        <v>24.101700000000001</v>
      </c>
      <c r="D32" s="29">
        <v>0.5</v>
      </c>
      <c r="E32" s="2">
        <v>2.3888888888888888</v>
      </c>
      <c r="F32" s="2">
        <v>3.4375</v>
      </c>
      <c r="G32" s="2"/>
      <c r="H32" s="2">
        <v>3.375</v>
      </c>
      <c r="I32" s="2">
        <v>0.42857142857142855</v>
      </c>
      <c r="J32" s="3">
        <v>0.58666666666666667</v>
      </c>
      <c r="K32" s="69">
        <v>894.16</v>
      </c>
      <c r="L32" s="73" t="s">
        <v>176</v>
      </c>
      <c r="M32" s="75" t="s">
        <v>176</v>
      </c>
    </row>
    <row r="33" spans="1:13" x14ac:dyDescent="0.3">
      <c r="A33" s="9">
        <v>28</v>
      </c>
      <c r="B33" s="69" t="s">
        <v>5</v>
      </c>
      <c r="C33" s="63">
        <v>23.053799999999999</v>
      </c>
      <c r="D33" s="29">
        <v>0.5</v>
      </c>
      <c r="E33" s="2">
        <v>2.3888888888888888</v>
      </c>
      <c r="F33" s="2">
        <v>3.4375</v>
      </c>
      <c r="G33" s="2"/>
      <c r="H33" s="2">
        <v>3.375</v>
      </c>
      <c r="I33" s="2">
        <v>0.42857142857142855</v>
      </c>
      <c r="J33" s="3">
        <v>0.58666666666666667</v>
      </c>
      <c r="K33" s="69">
        <v>909.3</v>
      </c>
      <c r="L33" s="73" t="s">
        <v>177</v>
      </c>
      <c r="M33" s="75" t="s">
        <v>177</v>
      </c>
    </row>
    <row r="34" spans="1:13" x14ac:dyDescent="0.3">
      <c r="A34" s="9">
        <v>29</v>
      </c>
      <c r="B34" s="69" t="s">
        <v>6</v>
      </c>
      <c r="C34" s="63">
        <v>23.315774999999999</v>
      </c>
      <c r="D34" s="29">
        <v>0.5</v>
      </c>
      <c r="E34" s="2">
        <v>2.3888888888888888</v>
      </c>
      <c r="F34" s="2">
        <v>3.4375</v>
      </c>
      <c r="G34" s="2"/>
      <c r="H34" s="2">
        <v>3.375</v>
      </c>
      <c r="I34" s="2">
        <v>0.42857142857142855</v>
      </c>
      <c r="J34" s="3">
        <v>0.58666666666666667</v>
      </c>
      <c r="K34" s="69">
        <v>889.88</v>
      </c>
      <c r="L34" s="73" t="s">
        <v>178</v>
      </c>
      <c r="M34" s="75" t="s">
        <v>178</v>
      </c>
    </row>
    <row r="35" spans="1:13" x14ac:dyDescent="0.3">
      <c r="A35" s="9">
        <v>30</v>
      </c>
      <c r="B35" s="69" t="s">
        <v>7</v>
      </c>
      <c r="C35" s="63">
        <v>16.242450000000002</v>
      </c>
      <c r="D35" s="29">
        <v>0.5</v>
      </c>
      <c r="E35" s="2">
        <v>2.3888888888888888</v>
      </c>
      <c r="F35" s="2">
        <v>3.4375</v>
      </c>
      <c r="G35" s="2"/>
      <c r="H35" s="2">
        <v>3.375</v>
      </c>
      <c r="I35" s="2">
        <v>0.42857142857142855</v>
      </c>
      <c r="J35" s="3">
        <v>0.58666666666666667</v>
      </c>
      <c r="K35" s="69">
        <v>893.22</v>
      </c>
      <c r="L35" s="73" t="s">
        <v>179</v>
      </c>
      <c r="M35" s="75" t="s">
        <v>179</v>
      </c>
    </row>
    <row r="36" spans="1:13" x14ac:dyDescent="0.3">
      <c r="A36" s="9">
        <v>31</v>
      </c>
      <c r="B36" s="69" t="s">
        <v>8</v>
      </c>
      <c r="C36" s="63">
        <v>28.555275000000002</v>
      </c>
      <c r="D36" s="29">
        <v>0.5</v>
      </c>
      <c r="E36" s="2">
        <v>2.3888888888888888</v>
      </c>
      <c r="F36" s="2">
        <v>3.4375</v>
      </c>
      <c r="G36" s="2"/>
      <c r="H36" s="2">
        <v>3.375</v>
      </c>
      <c r="I36" s="2">
        <v>0.42857142857142855</v>
      </c>
      <c r="J36" s="3">
        <v>0.58666666666666667</v>
      </c>
      <c r="K36" s="69">
        <v>928.06</v>
      </c>
      <c r="L36" s="73" t="s">
        <v>180</v>
      </c>
      <c r="M36" s="75" t="s">
        <v>180</v>
      </c>
    </row>
    <row r="37" spans="1:13" x14ac:dyDescent="0.3">
      <c r="A37" s="9">
        <v>32</v>
      </c>
      <c r="B37" s="69" t="s">
        <v>9</v>
      </c>
      <c r="C37" s="63">
        <v>15.456524999999999</v>
      </c>
      <c r="D37" s="29">
        <v>0.5</v>
      </c>
      <c r="E37" s="2">
        <v>2.3888888888888888</v>
      </c>
      <c r="F37" s="2">
        <v>3.4375</v>
      </c>
      <c r="G37" s="2"/>
      <c r="H37" s="2">
        <v>3.375</v>
      </c>
      <c r="I37" s="2">
        <v>0.42857142857142855</v>
      </c>
      <c r="J37" s="3">
        <v>0.58666666666666667</v>
      </c>
      <c r="K37" s="69">
        <v>924.56</v>
      </c>
      <c r="L37" s="73" t="s">
        <v>181</v>
      </c>
      <c r="M37" s="75" t="s">
        <v>181</v>
      </c>
    </row>
    <row r="38" spans="1:13" x14ac:dyDescent="0.3">
      <c r="A38" s="9">
        <v>33</v>
      </c>
      <c r="B38" s="69" t="s">
        <v>10</v>
      </c>
      <c r="C38" s="63">
        <v>22.267875</v>
      </c>
      <c r="D38" s="29">
        <v>0.5</v>
      </c>
      <c r="E38" s="2">
        <v>2.3888888888888888</v>
      </c>
      <c r="F38" s="2">
        <v>3.4375</v>
      </c>
      <c r="G38" s="2"/>
      <c r="H38" s="2">
        <v>3.375</v>
      </c>
      <c r="I38" s="2">
        <v>0.42857142857142855</v>
      </c>
      <c r="J38" s="3">
        <v>0.58666666666666667</v>
      </c>
      <c r="K38" s="69">
        <v>919.33</v>
      </c>
      <c r="L38" s="73" t="s">
        <v>182</v>
      </c>
      <c r="M38" s="75" t="s">
        <v>182</v>
      </c>
    </row>
    <row r="39" spans="1:13" x14ac:dyDescent="0.3">
      <c r="A39" s="9">
        <v>34</v>
      </c>
      <c r="B39" s="69" t="s">
        <v>11</v>
      </c>
      <c r="C39" s="63">
        <v>25.673549999999999</v>
      </c>
      <c r="D39" s="29">
        <v>0.5</v>
      </c>
      <c r="E39" s="2">
        <v>2.3888888888888888</v>
      </c>
      <c r="F39" s="2">
        <v>3.4375</v>
      </c>
      <c r="G39" s="2"/>
      <c r="H39" s="2">
        <v>3.375</v>
      </c>
      <c r="I39" s="2">
        <v>0.42857142857142855</v>
      </c>
      <c r="J39" s="3">
        <v>0.58666666666666667</v>
      </c>
      <c r="K39" s="69">
        <v>899.27</v>
      </c>
      <c r="L39" s="73" t="s">
        <v>183</v>
      </c>
      <c r="M39" s="75" t="s">
        <v>183</v>
      </c>
    </row>
    <row r="40" spans="1:13" x14ac:dyDescent="0.3">
      <c r="A40" s="9">
        <v>35</v>
      </c>
      <c r="B40" s="69" t="s">
        <v>12</v>
      </c>
      <c r="C40" s="63">
        <v>22.0059</v>
      </c>
      <c r="D40" s="29">
        <v>0.5</v>
      </c>
      <c r="E40" s="2">
        <v>2.3888888888888888</v>
      </c>
      <c r="F40" s="2">
        <v>3.4375</v>
      </c>
      <c r="G40" s="2"/>
      <c r="H40" s="2">
        <v>3.375</v>
      </c>
      <c r="I40" s="2">
        <v>0.42857142857142855</v>
      </c>
      <c r="J40" s="3">
        <v>0.58666666666666667</v>
      </c>
      <c r="K40" s="69">
        <v>886.82</v>
      </c>
      <c r="L40" s="73" t="s">
        <v>184</v>
      </c>
      <c r="M40" s="75" t="s">
        <v>184</v>
      </c>
    </row>
    <row r="41" spans="1:13" x14ac:dyDescent="0.3">
      <c r="A41" s="9">
        <v>36</v>
      </c>
      <c r="B41" s="70" t="s">
        <v>13</v>
      </c>
      <c r="C41" s="66">
        <v>19.386150000000001</v>
      </c>
      <c r="D41" s="40">
        <v>0.5</v>
      </c>
      <c r="E41" s="25">
        <v>2.3888888888888888</v>
      </c>
      <c r="F41" s="25">
        <v>3.4375</v>
      </c>
      <c r="G41" s="25"/>
      <c r="H41" s="25">
        <v>3.375</v>
      </c>
      <c r="I41" s="25">
        <v>0.42857142857142855</v>
      </c>
      <c r="J41" s="41">
        <v>0.58666666666666667</v>
      </c>
      <c r="K41" s="70">
        <v>913.9</v>
      </c>
      <c r="L41" s="74" t="s">
        <v>185</v>
      </c>
      <c r="M41" s="75" t="s">
        <v>185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41"/>
  <sheetViews>
    <sheetView zoomScale="70" zoomScaleNormal="70" workbookViewId="0">
      <selection activeCell="L12" sqref="L12"/>
    </sheetView>
  </sheetViews>
  <sheetFormatPr baseColWidth="10" defaultRowHeight="14.4" x14ac:dyDescent="0.3"/>
  <cols>
    <col min="1" max="1" width="7.88671875" style="9" customWidth="1"/>
    <col min="2" max="11" width="18.5546875" style="9" customWidth="1"/>
  </cols>
  <sheetData>
    <row r="1" spans="1:13" x14ac:dyDescent="0.3">
      <c r="I1" s="81" t="s">
        <v>232</v>
      </c>
    </row>
    <row r="2" spans="1:13" x14ac:dyDescent="0.3">
      <c r="C2" s="10" t="s">
        <v>27</v>
      </c>
      <c r="D2" s="48" t="s">
        <v>15</v>
      </c>
      <c r="E2" s="49" t="s">
        <v>16</v>
      </c>
      <c r="F2" s="49" t="s">
        <v>17</v>
      </c>
      <c r="G2" s="49" t="s">
        <v>0</v>
      </c>
      <c r="H2" s="49" t="s">
        <v>16</v>
      </c>
      <c r="I2" s="78" t="s">
        <v>230</v>
      </c>
      <c r="J2" s="49" t="s">
        <v>16</v>
      </c>
      <c r="K2" s="50" t="s">
        <v>16</v>
      </c>
    </row>
    <row r="3" spans="1:13" x14ac:dyDescent="0.3">
      <c r="C3" s="47" t="s">
        <v>14</v>
      </c>
      <c r="D3" s="54">
        <v>1</v>
      </c>
      <c r="E3" s="55">
        <v>2.3888888888888888</v>
      </c>
      <c r="F3" s="55">
        <v>13.75</v>
      </c>
      <c r="G3" s="55" t="s">
        <v>19</v>
      </c>
      <c r="H3" s="55">
        <v>13.5</v>
      </c>
      <c r="I3" s="79">
        <v>2</v>
      </c>
      <c r="J3" s="55">
        <v>3</v>
      </c>
      <c r="K3" s="56">
        <v>8.8000000000000007</v>
      </c>
    </row>
    <row r="4" spans="1:13" x14ac:dyDescent="0.3">
      <c r="C4" s="47" t="s">
        <v>28</v>
      </c>
      <c r="D4" s="14">
        <v>2</v>
      </c>
      <c r="E4" s="57" t="s">
        <v>19</v>
      </c>
      <c r="F4" s="57">
        <v>4</v>
      </c>
      <c r="G4" s="57">
        <v>3</v>
      </c>
      <c r="H4" s="57">
        <v>4</v>
      </c>
      <c r="I4" s="80">
        <v>2</v>
      </c>
      <c r="J4" s="57">
        <v>7</v>
      </c>
      <c r="K4" s="20">
        <f>D4-(D4-1)+F4+G4+H4+J4</f>
        <v>19</v>
      </c>
      <c r="L4" s="58" t="s">
        <v>29</v>
      </c>
      <c r="M4" s="53"/>
    </row>
    <row r="5" spans="1:13" x14ac:dyDescent="0.3">
      <c r="B5" s="51" t="s">
        <v>228</v>
      </c>
      <c r="C5" s="46" t="s">
        <v>26</v>
      </c>
      <c r="D5" s="48" t="s">
        <v>18</v>
      </c>
      <c r="E5" s="49" t="s">
        <v>20</v>
      </c>
      <c r="F5" s="49" t="s">
        <v>21</v>
      </c>
      <c r="G5" s="49" t="s">
        <v>22</v>
      </c>
      <c r="H5" s="49" t="s">
        <v>23</v>
      </c>
      <c r="I5" s="78" t="s">
        <v>24</v>
      </c>
      <c r="J5" s="49" t="s">
        <v>231</v>
      </c>
      <c r="K5" s="50" t="s">
        <v>25</v>
      </c>
      <c r="L5" s="52" t="s">
        <v>1</v>
      </c>
      <c r="M5" s="71" t="s">
        <v>30</v>
      </c>
    </row>
    <row r="6" spans="1:13" x14ac:dyDescent="0.3">
      <c r="A6" s="9">
        <v>1</v>
      </c>
      <c r="B6" s="6" t="s">
        <v>2</v>
      </c>
      <c r="C6" s="60">
        <v>16.97598</v>
      </c>
      <c r="D6" s="28">
        <v>0.5</v>
      </c>
      <c r="E6" s="7" t="s">
        <v>19</v>
      </c>
      <c r="F6" s="7" t="s">
        <v>19</v>
      </c>
      <c r="G6" s="7"/>
      <c r="H6" s="7" t="s">
        <v>19</v>
      </c>
      <c r="I6" s="82"/>
      <c r="J6" s="7" t="s">
        <v>19</v>
      </c>
      <c r="K6" s="8" t="s">
        <v>19</v>
      </c>
    </row>
    <row r="7" spans="1:13" x14ac:dyDescent="0.3">
      <c r="A7" s="9">
        <v>2</v>
      </c>
      <c r="B7" s="69" t="s">
        <v>3</v>
      </c>
      <c r="C7" s="63">
        <v>20.53884</v>
      </c>
      <c r="D7" s="29">
        <v>0.5</v>
      </c>
      <c r="E7" s="2">
        <v>2.3888888888888888</v>
      </c>
      <c r="F7" s="2" t="s">
        <v>19</v>
      </c>
      <c r="G7" s="2"/>
      <c r="H7" s="2" t="s">
        <v>19</v>
      </c>
      <c r="I7" s="83"/>
      <c r="J7" s="2" t="s">
        <v>19</v>
      </c>
      <c r="K7" s="3">
        <v>0.58666666666666667</v>
      </c>
    </row>
    <row r="8" spans="1:13" x14ac:dyDescent="0.3">
      <c r="A8" s="9">
        <v>3</v>
      </c>
      <c r="B8" s="69" t="s">
        <v>4</v>
      </c>
      <c r="C8" s="63">
        <v>24.101700000000001</v>
      </c>
      <c r="D8" s="29">
        <v>0.5</v>
      </c>
      <c r="E8" s="2">
        <v>2.3888888888888888</v>
      </c>
      <c r="F8" s="2">
        <v>3.4375</v>
      </c>
      <c r="G8" s="2"/>
      <c r="H8" s="2" t="s">
        <v>19</v>
      </c>
      <c r="I8" s="83"/>
      <c r="J8" s="2" t="s">
        <v>19</v>
      </c>
      <c r="K8" s="3">
        <v>0.58666666666666667</v>
      </c>
    </row>
    <row r="9" spans="1:13" x14ac:dyDescent="0.3">
      <c r="A9" s="9">
        <v>4</v>
      </c>
      <c r="B9" s="69" t="s">
        <v>5</v>
      </c>
      <c r="C9" s="63">
        <v>23.053799999999999</v>
      </c>
      <c r="D9" s="29">
        <v>0.5</v>
      </c>
      <c r="E9" s="2">
        <v>2.3888888888888888</v>
      </c>
      <c r="F9" s="2">
        <v>3.4375</v>
      </c>
      <c r="G9" s="2"/>
      <c r="H9" s="2" t="s">
        <v>19</v>
      </c>
      <c r="I9" s="83"/>
      <c r="J9" s="2" t="s">
        <v>19</v>
      </c>
      <c r="K9" s="3">
        <v>0.58666666666666667</v>
      </c>
    </row>
    <row r="10" spans="1:13" x14ac:dyDescent="0.3">
      <c r="A10" s="9">
        <v>5</v>
      </c>
      <c r="B10" s="69" t="s">
        <v>6</v>
      </c>
      <c r="C10" s="63">
        <v>23.315774999999999</v>
      </c>
      <c r="D10" s="29">
        <v>0.5</v>
      </c>
      <c r="E10" s="2">
        <v>2.3888888888888888</v>
      </c>
      <c r="F10" s="2">
        <v>3.4375</v>
      </c>
      <c r="G10" s="2"/>
      <c r="H10" s="2" t="s">
        <v>19</v>
      </c>
      <c r="I10" s="83"/>
      <c r="J10" s="2" t="s">
        <v>19</v>
      </c>
      <c r="K10" s="3">
        <v>0.58666666666666667</v>
      </c>
    </row>
    <row r="11" spans="1:13" x14ac:dyDescent="0.3">
      <c r="A11" s="9">
        <v>6</v>
      </c>
      <c r="B11" s="69" t="s">
        <v>7</v>
      </c>
      <c r="C11" s="63">
        <v>16.242450000000002</v>
      </c>
      <c r="D11" s="29">
        <v>0.5</v>
      </c>
      <c r="E11" s="2">
        <v>2.3888888888888888</v>
      </c>
      <c r="F11" s="2">
        <v>3.4375</v>
      </c>
      <c r="G11" s="2"/>
      <c r="H11" s="2" t="s">
        <v>19</v>
      </c>
      <c r="I11" s="83"/>
      <c r="J11" s="2" t="s">
        <v>19</v>
      </c>
      <c r="K11" s="3">
        <v>0.58666666666666667</v>
      </c>
    </row>
    <row r="12" spans="1:13" x14ac:dyDescent="0.3">
      <c r="A12" s="9">
        <v>7</v>
      </c>
      <c r="B12" s="69" t="s">
        <v>8</v>
      </c>
      <c r="C12" s="63">
        <v>28.555275000000002</v>
      </c>
      <c r="D12" s="29">
        <v>0.5</v>
      </c>
      <c r="E12" s="2">
        <v>2.3888888888888888</v>
      </c>
      <c r="F12" s="2">
        <v>3.4375</v>
      </c>
      <c r="G12" s="2"/>
      <c r="H12" s="2" t="s">
        <v>19</v>
      </c>
      <c r="I12" s="83"/>
      <c r="J12" s="2" t="s">
        <v>19</v>
      </c>
      <c r="K12" s="3">
        <v>0.58666666666666667</v>
      </c>
    </row>
    <row r="13" spans="1:13" x14ac:dyDescent="0.3">
      <c r="A13" s="9">
        <v>8</v>
      </c>
      <c r="B13" s="69" t="s">
        <v>9</v>
      </c>
      <c r="C13" s="63">
        <v>15.456524999999999</v>
      </c>
      <c r="D13" s="29">
        <v>0.5</v>
      </c>
      <c r="E13" s="2">
        <v>2.3888888888888888</v>
      </c>
      <c r="F13" s="2">
        <v>3.4375</v>
      </c>
      <c r="G13" s="2"/>
      <c r="H13" s="2" t="s">
        <v>19</v>
      </c>
      <c r="I13" s="83"/>
      <c r="J13" s="2" t="s">
        <v>19</v>
      </c>
      <c r="K13" s="3">
        <v>0.58666666666666667</v>
      </c>
    </row>
    <row r="14" spans="1:13" x14ac:dyDescent="0.3">
      <c r="A14" s="9">
        <v>9</v>
      </c>
      <c r="B14" s="69" t="s">
        <v>10</v>
      </c>
      <c r="C14" s="63">
        <v>22.267875</v>
      </c>
      <c r="D14" s="29">
        <v>0.5</v>
      </c>
      <c r="E14" s="2">
        <v>2.3888888888888888</v>
      </c>
      <c r="F14" s="2">
        <v>3.4375</v>
      </c>
      <c r="G14" s="2"/>
      <c r="H14" s="2" t="s">
        <v>19</v>
      </c>
      <c r="I14" s="83"/>
      <c r="J14" s="2" t="s">
        <v>19</v>
      </c>
      <c r="K14" s="3">
        <v>0.58666666666666667</v>
      </c>
    </row>
    <row r="15" spans="1:13" x14ac:dyDescent="0.3">
      <c r="A15" s="9">
        <v>10</v>
      </c>
      <c r="B15" s="69" t="s">
        <v>11</v>
      </c>
      <c r="C15" s="63">
        <v>25.673549999999999</v>
      </c>
      <c r="D15" s="29">
        <v>0.5</v>
      </c>
      <c r="E15" s="2">
        <v>2.3888888888888888</v>
      </c>
      <c r="F15" s="2">
        <v>3.4375</v>
      </c>
      <c r="G15" s="2"/>
      <c r="H15" s="2">
        <v>3.375</v>
      </c>
      <c r="I15" s="83"/>
      <c r="J15" s="2" t="s">
        <v>19</v>
      </c>
      <c r="K15" s="3">
        <v>0.58666666666666667</v>
      </c>
    </row>
    <row r="16" spans="1:13" x14ac:dyDescent="0.3">
      <c r="A16" s="9">
        <v>11</v>
      </c>
      <c r="B16" s="69" t="s">
        <v>12</v>
      </c>
      <c r="C16" s="63">
        <v>22.0059</v>
      </c>
      <c r="D16" s="29">
        <v>0.5</v>
      </c>
      <c r="E16" s="2">
        <v>2.3888888888888888</v>
      </c>
      <c r="F16" s="2">
        <v>3.4375</v>
      </c>
      <c r="G16" s="2"/>
      <c r="H16" s="2">
        <v>3.375</v>
      </c>
      <c r="I16" s="83"/>
      <c r="J16" s="2" t="s">
        <v>19</v>
      </c>
      <c r="K16" s="3">
        <v>0.58666666666666667</v>
      </c>
    </row>
    <row r="17" spans="1:11" x14ac:dyDescent="0.3">
      <c r="A17" s="9">
        <v>12</v>
      </c>
      <c r="B17" s="70" t="s">
        <v>13</v>
      </c>
      <c r="C17" s="66">
        <v>19.386150000000001</v>
      </c>
      <c r="D17" s="29">
        <v>0.5</v>
      </c>
      <c r="E17" s="2">
        <v>2.3888888888888888</v>
      </c>
      <c r="F17" s="2">
        <v>3.4375</v>
      </c>
      <c r="G17" s="2"/>
      <c r="H17" s="2">
        <v>3.375</v>
      </c>
      <c r="I17" s="83"/>
      <c r="J17" s="2" t="s">
        <v>19</v>
      </c>
      <c r="K17" s="3">
        <v>0.58666666666666667</v>
      </c>
    </row>
    <row r="18" spans="1:11" x14ac:dyDescent="0.3">
      <c r="A18" s="9">
        <v>13</v>
      </c>
      <c r="B18" s="6" t="s">
        <v>2</v>
      </c>
      <c r="C18" s="60">
        <v>16.97598</v>
      </c>
      <c r="D18" s="29">
        <v>0.5</v>
      </c>
      <c r="E18" s="2">
        <v>2.3888888888888888</v>
      </c>
      <c r="F18" s="2">
        <v>3.4375</v>
      </c>
      <c r="G18" s="2"/>
      <c r="H18" s="2">
        <v>3.375</v>
      </c>
      <c r="I18" s="83"/>
      <c r="J18" s="2" t="s">
        <v>19</v>
      </c>
      <c r="K18" s="3">
        <v>0.58666666666666667</v>
      </c>
    </row>
    <row r="19" spans="1:11" x14ac:dyDescent="0.3">
      <c r="A19" s="9">
        <v>14</v>
      </c>
      <c r="B19" s="69" t="s">
        <v>3</v>
      </c>
      <c r="C19" s="63">
        <v>20.53884</v>
      </c>
      <c r="D19" s="29">
        <v>0.5</v>
      </c>
      <c r="E19" s="2">
        <v>2.3888888888888888</v>
      </c>
      <c r="F19" s="2">
        <v>3.4375</v>
      </c>
      <c r="G19" s="2"/>
      <c r="H19" s="2">
        <v>3.375</v>
      </c>
      <c r="I19" s="83">
        <v>1</v>
      </c>
      <c r="J19" s="2" t="s">
        <v>19</v>
      </c>
      <c r="K19" s="3">
        <v>0.58666666666666667</v>
      </c>
    </row>
    <row r="20" spans="1:11" x14ac:dyDescent="0.3">
      <c r="A20" s="9">
        <v>15</v>
      </c>
      <c r="B20" s="69" t="s">
        <v>4</v>
      </c>
      <c r="C20" s="63">
        <v>24.101700000000001</v>
      </c>
      <c r="D20" s="29">
        <v>0.5</v>
      </c>
      <c r="E20" s="2">
        <v>2.3888888888888888</v>
      </c>
      <c r="F20" s="2">
        <v>3.4375</v>
      </c>
      <c r="G20" s="2"/>
      <c r="H20" s="2">
        <v>3.375</v>
      </c>
      <c r="I20" s="83">
        <v>1</v>
      </c>
      <c r="J20" s="2" t="s">
        <v>19</v>
      </c>
      <c r="K20" s="3">
        <v>0.58666666666666667</v>
      </c>
    </row>
    <row r="21" spans="1:11" x14ac:dyDescent="0.3">
      <c r="A21" s="9">
        <v>16</v>
      </c>
      <c r="B21" s="69" t="s">
        <v>5</v>
      </c>
      <c r="C21" s="63">
        <v>23.053799999999999</v>
      </c>
      <c r="D21" s="29">
        <v>0.5</v>
      </c>
      <c r="E21" s="2">
        <v>2.3888888888888888</v>
      </c>
      <c r="F21" s="2">
        <v>3.4375</v>
      </c>
      <c r="G21" s="2"/>
      <c r="H21" s="2">
        <v>3.375</v>
      </c>
      <c r="I21" s="83">
        <v>1</v>
      </c>
      <c r="J21" s="2" t="s">
        <v>19</v>
      </c>
      <c r="K21" s="3">
        <v>0.58666666666666667</v>
      </c>
    </row>
    <row r="22" spans="1:11" x14ac:dyDescent="0.3">
      <c r="A22" s="9">
        <v>17</v>
      </c>
      <c r="B22" s="69" t="s">
        <v>6</v>
      </c>
      <c r="C22" s="63">
        <v>23.315774999999999</v>
      </c>
      <c r="D22" s="29">
        <v>0.5</v>
      </c>
      <c r="E22" s="2">
        <v>2.3888888888888888</v>
      </c>
      <c r="F22" s="2">
        <v>3.4375</v>
      </c>
      <c r="G22" s="2"/>
      <c r="H22" s="2">
        <v>3.375</v>
      </c>
      <c r="I22" s="83">
        <v>1</v>
      </c>
      <c r="J22" s="2" t="s">
        <v>19</v>
      </c>
      <c r="K22" s="3">
        <v>0.58666666666666667</v>
      </c>
    </row>
    <row r="23" spans="1:11" x14ac:dyDescent="0.3">
      <c r="A23" s="9">
        <v>18</v>
      </c>
      <c r="B23" s="69" t="s">
        <v>7</v>
      </c>
      <c r="C23" s="63">
        <v>16.242450000000002</v>
      </c>
      <c r="D23" s="29">
        <v>0.5</v>
      </c>
      <c r="E23" s="2">
        <v>2.3888888888888888</v>
      </c>
      <c r="F23" s="2">
        <v>3.4375</v>
      </c>
      <c r="G23" s="2"/>
      <c r="H23" s="2">
        <v>3.375</v>
      </c>
      <c r="I23" s="83">
        <v>1</v>
      </c>
      <c r="J23" s="2" t="s">
        <v>19</v>
      </c>
      <c r="K23" s="3">
        <v>0.58666666666666667</v>
      </c>
    </row>
    <row r="24" spans="1:11" x14ac:dyDescent="0.3">
      <c r="A24" s="9">
        <v>19</v>
      </c>
      <c r="B24" s="69" t="s">
        <v>8</v>
      </c>
      <c r="C24" s="63">
        <v>28.555275000000002</v>
      </c>
      <c r="D24" s="29">
        <v>0.5</v>
      </c>
      <c r="E24" s="2">
        <v>2.3888888888888888</v>
      </c>
      <c r="F24" s="2">
        <v>3.4375</v>
      </c>
      <c r="G24" s="2"/>
      <c r="H24" s="2">
        <v>3.375</v>
      </c>
      <c r="I24" s="83">
        <v>1</v>
      </c>
      <c r="J24" s="2" t="s">
        <v>19</v>
      </c>
      <c r="K24" s="3">
        <v>0.58666666666666667</v>
      </c>
    </row>
    <row r="25" spans="1:11" x14ac:dyDescent="0.3">
      <c r="A25" s="9">
        <v>20</v>
      </c>
      <c r="B25" s="69" t="s">
        <v>9</v>
      </c>
      <c r="C25" s="63">
        <v>15.456524999999999</v>
      </c>
      <c r="D25" s="29">
        <v>0.5</v>
      </c>
      <c r="E25" s="2">
        <v>2.3888888888888888</v>
      </c>
      <c r="F25" s="2">
        <v>3.4375</v>
      </c>
      <c r="G25" s="2"/>
      <c r="H25" s="2">
        <v>3.375</v>
      </c>
      <c r="I25" s="83">
        <v>1</v>
      </c>
      <c r="J25" s="2"/>
      <c r="K25" s="3">
        <v>0.58666666666666667</v>
      </c>
    </row>
    <row r="26" spans="1:11" x14ac:dyDescent="0.3">
      <c r="A26" s="9">
        <v>21</v>
      </c>
      <c r="B26" s="69" t="s">
        <v>10</v>
      </c>
      <c r="C26" s="63">
        <v>22.267875</v>
      </c>
      <c r="D26" s="29">
        <v>0.5</v>
      </c>
      <c r="E26" s="2">
        <v>2.3888888888888888</v>
      </c>
      <c r="F26" s="2">
        <v>3.4375</v>
      </c>
      <c r="G26" s="2"/>
      <c r="H26" s="2">
        <v>3.375</v>
      </c>
      <c r="I26" s="83">
        <v>1</v>
      </c>
      <c r="J26" s="2"/>
      <c r="K26" s="3">
        <v>0.58666666666666667</v>
      </c>
    </row>
    <row r="27" spans="1:11" x14ac:dyDescent="0.3">
      <c r="A27" s="9">
        <v>22</v>
      </c>
      <c r="B27" s="69" t="s">
        <v>11</v>
      </c>
      <c r="C27" s="63">
        <v>25.673549999999999</v>
      </c>
      <c r="D27" s="29">
        <v>0.5</v>
      </c>
      <c r="E27" s="2">
        <v>2.3888888888888888</v>
      </c>
      <c r="F27" s="2">
        <v>3.4375</v>
      </c>
      <c r="G27" s="2"/>
      <c r="H27" s="2">
        <v>3.375</v>
      </c>
      <c r="I27" s="83">
        <v>1</v>
      </c>
      <c r="J27" s="2">
        <v>0.42857142857142855</v>
      </c>
      <c r="K27" s="3">
        <v>0.58666666666666667</v>
      </c>
    </row>
    <row r="28" spans="1:11" x14ac:dyDescent="0.3">
      <c r="A28" s="9">
        <v>23</v>
      </c>
      <c r="B28" s="69" t="s">
        <v>12</v>
      </c>
      <c r="C28" s="63">
        <v>22.0059</v>
      </c>
      <c r="D28" s="29">
        <v>0.5</v>
      </c>
      <c r="E28" s="2">
        <v>2.3888888888888888</v>
      </c>
      <c r="F28" s="2">
        <v>3.4375</v>
      </c>
      <c r="G28" s="2"/>
      <c r="H28" s="2">
        <v>3.375</v>
      </c>
      <c r="I28" s="83">
        <v>1</v>
      </c>
      <c r="J28" s="2">
        <v>0.42857142857142855</v>
      </c>
      <c r="K28" s="3">
        <v>0.58666666666666667</v>
      </c>
    </row>
    <row r="29" spans="1:11" x14ac:dyDescent="0.3">
      <c r="A29" s="9">
        <v>24</v>
      </c>
      <c r="B29" s="70" t="s">
        <v>13</v>
      </c>
      <c r="C29" s="66">
        <v>19.386150000000001</v>
      </c>
      <c r="D29" s="29">
        <v>0.5</v>
      </c>
      <c r="E29" s="2">
        <v>2.3888888888888888</v>
      </c>
      <c r="F29" s="2">
        <v>3.4375</v>
      </c>
      <c r="G29" s="2"/>
      <c r="H29" s="2">
        <v>3.375</v>
      </c>
      <c r="I29" s="83">
        <v>1</v>
      </c>
      <c r="J29" s="2">
        <v>0.42857142857142855</v>
      </c>
      <c r="K29" s="3">
        <v>0.58666666666666667</v>
      </c>
    </row>
    <row r="30" spans="1:11" x14ac:dyDescent="0.3">
      <c r="A30" s="9">
        <v>25</v>
      </c>
      <c r="B30" s="6" t="s">
        <v>2</v>
      </c>
      <c r="C30" s="60">
        <v>16.97598</v>
      </c>
      <c r="D30" s="29">
        <v>0.5</v>
      </c>
      <c r="E30" s="2">
        <v>2.3888888888888888</v>
      </c>
      <c r="F30" s="2">
        <v>3.4375</v>
      </c>
      <c r="G30" s="2"/>
      <c r="H30" s="2">
        <v>3.375</v>
      </c>
      <c r="I30" s="83">
        <v>1</v>
      </c>
      <c r="J30" s="2">
        <v>0.42857142857142855</v>
      </c>
      <c r="K30" s="3">
        <v>0.58666666666666667</v>
      </c>
    </row>
    <row r="31" spans="1:11" x14ac:dyDescent="0.3">
      <c r="A31" s="9">
        <v>26</v>
      </c>
      <c r="B31" s="69" t="s">
        <v>3</v>
      </c>
      <c r="C31" s="63">
        <v>20.53884</v>
      </c>
      <c r="D31" s="29">
        <v>0.5</v>
      </c>
      <c r="E31" s="2">
        <v>2.3888888888888888</v>
      </c>
      <c r="F31" s="2">
        <v>3.4375</v>
      </c>
      <c r="G31" s="2"/>
      <c r="H31" s="2">
        <v>3.375</v>
      </c>
      <c r="I31" s="83">
        <v>1</v>
      </c>
      <c r="J31" s="2">
        <v>0.42857142857142855</v>
      </c>
      <c r="K31" s="3">
        <v>0.58666666666666667</v>
      </c>
    </row>
    <row r="32" spans="1:11" x14ac:dyDescent="0.3">
      <c r="A32" s="9">
        <v>27</v>
      </c>
      <c r="B32" s="69" t="s">
        <v>4</v>
      </c>
      <c r="C32" s="63">
        <v>24.101700000000001</v>
      </c>
      <c r="D32" s="29">
        <v>0.5</v>
      </c>
      <c r="E32" s="2">
        <v>2.3888888888888888</v>
      </c>
      <c r="F32" s="2">
        <v>3.4375</v>
      </c>
      <c r="G32" s="2"/>
      <c r="H32" s="2">
        <v>3.375</v>
      </c>
      <c r="I32" s="83">
        <v>1</v>
      </c>
      <c r="J32" s="2">
        <v>0.42857142857142855</v>
      </c>
      <c r="K32" s="3">
        <v>0.58666666666666667</v>
      </c>
    </row>
    <row r="33" spans="1:11" x14ac:dyDescent="0.3">
      <c r="A33" s="9">
        <v>28</v>
      </c>
      <c r="B33" s="69" t="s">
        <v>5</v>
      </c>
      <c r="C33" s="63">
        <v>23.053799999999999</v>
      </c>
      <c r="D33" s="29">
        <v>0.5</v>
      </c>
      <c r="E33" s="2">
        <v>2.3888888888888888</v>
      </c>
      <c r="F33" s="2">
        <v>3.4375</v>
      </c>
      <c r="G33" s="2"/>
      <c r="H33" s="2">
        <v>3.375</v>
      </c>
      <c r="I33" s="83">
        <v>1</v>
      </c>
      <c r="J33" s="2">
        <v>0.42857142857142855</v>
      </c>
      <c r="K33" s="3">
        <v>0.58666666666666667</v>
      </c>
    </row>
    <row r="34" spans="1:11" x14ac:dyDescent="0.3">
      <c r="A34" s="9">
        <v>29</v>
      </c>
      <c r="B34" s="69" t="s">
        <v>6</v>
      </c>
      <c r="C34" s="63">
        <v>23.315774999999999</v>
      </c>
      <c r="D34" s="29">
        <v>0.5</v>
      </c>
      <c r="E34" s="2">
        <v>2.3888888888888888</v>
      </c>
      <c r="F34" s="2">
        <v>3.4375</v>
      </c>
      <c r="G34" s="2"/>
      <c r="H34" s="2">
        <v>3.375</v>
      </c>
      <c r="I34" s="83">
        <v>1</v>
      </c>
      <c r="J34" s="2">
        <v>0.42857142857142855</v>
      </c>
      <c r="K34" s="3">
        <v>0.58666666666666667</v>
      </c>
    </row>
    <row r="35" spans="1:11" x14ac:dyDescent="0.3">
      <c r="A35" s="9">
        <v>30</v>
      </c>
      <c r="B35" s="69" t="s">
        <v>7</v>
      </c>
      <c r="C35" s="63">
        <v>16.242450000000002</v>
      </c>
      <c r="D35" s="29">
        <v>0.5</v>
      </c>
      <c r="E35" s="2">
        <v>2.3888888888888888</v>
      </c>
      <c r="F35" s="2">
        <v>3.4375</v>
      </c>
      <c r="G35" s="2"/>
      <c r="H35" s="2">
        <v>3.375</v>
      </c>
      <c r="I35" s="83">
        <v>1</v>
      </c>
      <c r="J35" s="2">
        <v>0.42857142857142855</v>
      </c>
      <c r="K35" s="3">
        <v>0.58666666666666667</v>
      </c>
    </row>
    <row r="36" spans="1:11" x14ac:dyDescent="0.3">
      <c r="A36" s="9">
        <v>31</v>
      </c>
      <c r="B36" s="69" t="s">
        <v>8</v>
      </c>
      <c r="C36" s="63">
        <v>28.555275000000002</v>
      </c>
      <c r="D36" s="29">
        <v>0.5</v>
      </c>
      <c r="E36" s="2">
        <v>2.3888888888888888</v>
      </c>
      <c r="F36" s="2">
        <v>3.4375</v>
      </c>
      <c r="G36" s="2"/>
      <c r="H36" s="2">
        <v>3.375</v>
      </c>
      <c r="I36" s="83">
        <v>1</v>
      </c>
      <c r="J36" s="2">
        <v>0.42857142857142855</v>
      </c>
      <c r="K36" s="3">
        <v>0.58666666666666667</v>
      </c>
    </row>
    <row r="37" spans="1:11" x14ac:dyDescent="0.3">
      <c r="A37" s="9">
        <v>32</v>
      </c>
      <c r="B37" s="69" t="s">
        <v>9</v>
      </c>
      <c r="C37" s="63">
        <v>15.456524999999999</v>
      </c>
      <c r="D37" s="29">
        <v>0.5</v>
      </c>
      <c r="E37" s="2">
        <v>2.3888888888888888</v>
      </c>
      <c r="F37" s="2">
        <v>3.4375</v>
      </c>
      <c r="G37" s="2"/>
      <c r="H37" s="2">
        <v>3.375</v>
      </c>
      <c r="I37" s="83">
        <v>1</v>
      </c>
      <c r="J37" s="2">
        <v>0.42857142857142855</v>
      </c>
      <c r="K37" s="3">
        <v>0.58666666666666667</v>
      </c>
    </row>
    <row r="38" spans="1:11" x14ac:dyDescent="0.3">
      <c r="A38" s="9">
        <v>33</v>
      </c>
      <c r="B38" s="69" t="s">
        <v>10</v>
      </c>
      <c r="C38" s="63">
        <v>22.267875</v>
      </c>
      <c r="D38" s="29">
        <v>0.5</v>
      </c>
      <c r="E38" s="2">
        <v>2.3888888888888888</v>
      </c>
      <c r="F38" s="2">
        <v>3.4375</v>
      </c>
      <c r="G38" s="2"/>
      <c r="H38" s="2">
        <v>3.375</v>
      </c>
      <c r="I38" s="83">
        <v>1</v>
      </c>
      <c r="J38" s="2">
        <v>0.42857142857142855</v>
      </c>
      <c r="K38" s="3">
        <v>0.58666666666666667</v>
      </c>
    </row>
    <row r="39" spans="1:11" x14ac:dyDescent="0.3">
      <c r="A39" s="9">
        <v>34</v>
      </c>
      <c r="B39" s="69" t="s">
        <v>11</v>
      </c>
      <c r="C39" s="63">
        <v>25.673549999999999</v>
      </c>
      <c r="D39" s="29">
        <v>0.5</v>
      </c>
      <c r="E39" s="2">
        <v>2.3888888888888888</v>
      </c>
      <c r="F39" s="2">
        <v>3.4375</v>
      </c>
      <c r="G39" s="2"/>
      <c r="H39" s="2">
        <v>3.375</v>
      </c>
      <c r="I39" s="83">
        <v>1</v>
      </c>
      <c r="J39" s="2">
        <v>0.42857142857142855</v>
      </c>
      <c r="K39" s="3">
        <v>0.58666666666666667</v>
      </c>
    </row>
    <row r="40" spans="1:11" x14ac:dyDescent="0.3">
      <c r="A40" s="9">
        <v>35</v>
      </c>
      <c r="B40" s="69" t="s">
        <v>12</v>
      </c>
      <c r="C40" s="63">
        <v>22.0059</v>
      </c>
      <c r="D40" s="29">
        <v>0.5</v>
      </c>
      <c r="E40" s="2">
        <v>2.3888888888888888</v>
      </c>
      <c r="F40" s="2">
        <v>3.4375</v>
      </c>
      <c r="G40" s="2"/>
      <c r="H40" s="2">
        <v>3.375</v>
      </c>
      <c r="I40" s="83">
        <v>1</v>
      </c>
      <c r="J40" s="2">
        <v>0.42857142857142855</v>
      </c>
      <c r="K40" s="3">
        <v>0.58666666666666667</v>
      </c>
    </row>
    <row r="41" spans="1:11" x14ac:dyDescent="0.3">
      <c r="A41" s="9">
        <v>36</v>
      </c>
      <c r="B41" s="70" t="s">
        <v>13</v>
      </c>
      <c r="C41" s="66">
        <v>19.386150000000001</v>
      </c>
      <c r="D41" s="40">
        <v>0.5</v>
      </c>
      <c r="E41" s="25">
        <v>2.3888888888888888</v>
      </c>
      <c r="F41" s="25">
        <v>3.4375</v>
      </c>
      <c r="G41" s="25"/>
      <c r="H41" s="25">
        <v>3.375</v>
      </c>
      <c r="I41" s="84">
        <v>1</v>
      </c>
      <c r="J41" s="25">
        <v>0.42857142857142855</v>
      </c>
      <c r="K41" s="41">
        <v>0.58666666666666667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Type1</vt:lpstr>
      <vt:lpstr>Type2</vt:lpstr>
      <vt:lpstr>Type3</vt:lpstr>
      <vt:lpstr>Type4</vt:lpstr>
      <vt:lpstr>Test_1_modif</vt:lpstr>
      <vt:lpstr>Test_2_modif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2021-08-02T20:10:08Z</dcterms:modified>
</cp:coreProperties>
</file>