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oisdon\Desktop\"/>
    </mc:Choice>
  </mc:AlternateContent>
  <xr:revisionPtr revIDLastSave="0" documentId="13_ncr:1_{8BFBAB07-10CA-4438-811B-B49D7EF84CB1}" xr6:coauthVersionLast="45" xr6:coauthVersionMax="45" xr10:uidLastSave="{00000000-0000-0000-0000-000000000000}"/>
  <bookViews>
    <workbookView xWindow="-120" yWindow="-120" windowWidth="29040" windowHeight="15840" tabRatio="870" xr2:uid="{00000000-000D-0000-FFFF-FFFF00000000}"/>
  </bookViews>
  <sheets>
    <sheet name="COCKPIT" sheetId="2" r:id="rId1"/>
    <sheet name="LEAD_106 FLOPS PERTES" sheetId="5" r:id="rId2"/>
  </sheets>
  <definedNames>
    <definedName name="_xlnm._FilterDatabase" localSheetId="0" hidden="1">COCKPIT!$B$15:$L$28</definedName>
    <definedName name="_xlnm._FilterDatabase" localSheetId="1" hidden="1">'LEAD_106 FLOPS PERTES'!$A$8:$J$97</definedName>
    <definedName name="_xlnm.Print_Area" localSheetId="0">COCKPIT!$B$1:$T$40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9" i="2" l="1" a="1"/>
  <c r="D39" i="2" s="1"/>
  <c r="D38" i="2" a="1"/>
  <c r="D38" i="2" s="1"/>
  <c r="D37" i="2" a="1"/>
  <c r="D37" i="2" s="1"/>
  <c r="D36" i="2" a="1"/>
  <c r="D36" i="2" s="1"/>
  <c r="D35" i="2" a="1"/>
  <c r="D35" i="2" s="1"/>
  <c r="B37" i="2" l="1"/>
  <c r="C37" i="2" s="1"/>
  <c r="B35" i="2"/>
  <c r="C35" i="2" s="1"/>
  <c r="B38" i="2"/>
  <c r="C38" i="2" s="1"/>
  <c r="B36" i="2"/>
  <c r="C36" i="2" s="1"/>
  <c r="B39" i="2"/>
  <c r="C39" i="2" s="1"/>
  <c r="P25" i="2" l="1" a="1"/>
  <c r="P25" i="2" s="1"/>
  <c r="P23" i="2" a="1"/>
  <c r="P23" i="2" s="1"/>
  <c r="P22" i="2" a="1"/>
  <c r="P22" i="2" s="1"/>
  <c r="P29" i="2" l="1"/>
  <c r="O29" i="2" s="1"/>
  <c r="N29" i="2" s="1"/>
  <c r="M29" i="2" s="1"/>
  <c r="L29" i="2" s="1"/>
  <c r="A29" i="2" s="1"/>
  <c r="P42" i="2"/>
  <c r="O42" i="2" s="1"/>
  <c r="N42" i="2" s="1"/>
  <c r="M42" i="2" s="1"/>
  <c r="L42" i="2" s="1"/>
  <c r="P43" i="2"/>
  <c r="O43" i="2" s="1"/>
  <c r="N43" i="2" s="1"/>
  <c r="M43" i="2" s="1"/>
  <c r="L43" i="2" s="1"/>
  <c r="P44" i="2"/>
  <c r="O44" i="2" s="1"/>
  <c r="N44" i="2" s="1"/>
  <c r="M44" i="2" s="1"/>
  <c r="L44" i="2" s="1"/>
  <c r="P26" i="2" l="1" a="1"/>
  <c r="P26" i="2" s="1"/>
  <c r="P24" i="2" a="1"/>
  <c r="P24" i="2" s="1"/>
  <c r="D26" i="2" a="1"/>
  <c r="D26" i="2" s="1"/>
  <c r="B26" i="2" s="1"/>
  <c r="D25" i="2" a="1"/>
  <c r="D25" i="2" s="1"/>
  <c r="B25" i="2" s="1"/>
  <c r="D24" i="2" a="1"/>
  <c r="D24" i="2" s="1"/>
  <c r="B24" i="2" s="1"/>
  <c r="D23" i="2" a="1"/>
  <c r="D23" i="2" s="1"/>
  <c r="B23" i="2" s="1"/>
  <c r="D22" i="2" a="1"/>
  <c r="D22" i="2" s="1"/>
  <c r="B22" i="2" s="1"/>
  <c r="M14" i="2"/>
  <c r="K14" i="2"/>
  <c r="F14" i="2"/>
  <c r="D14" i="2"/>
  <c r="M13" i="2"/>
  <c r="K13" i="2"/>
  <c r="F13" i="2"/>
  <c r="D13" i="2"/>
  <c r="M12" i="2"/>
  <c r="K12" i="2"/>
  <c r="F12" i="2"/>
  <c r="D12" i="2"/>
  <c r="M11" i="2"/>
  <c r="K11" i="2"/>
  <c r="F11" i="2"/>
  <c r="D11" i="2"/>
  <c r="M10" i="2"/>
  <c r="K10" i="2"/>
  <c r="F10" i="2"/>
  <c r="D10" i="2"/>
  <c r="M9" i="2"/>
  <c r="K9" i="2"/>
  <c r="F9" i="2"/>
  <c r="D9" i="2"/>
  <c r="M8" i="2"/>
  <c r="K8" i="2"/>
  <c r="F8" i="2"/>
  <c r="D8" i="2"/>
  <c r="M7" i="2"/>
  <c r="K7" i="2"/>
  <c r="F7" i="2"/>
  <c r="D7" i="2"/>
  <c r="M6" i="2"/>
  <c r="K6" i="2"/>
  <c r="F6" i="2"/>
  <c r="D6" i="2"/>
  <c r="J22" i="2" l="1"/>
  <c r="K22" i="2" s="1"/>
  <c r="J23" i="2"/>
  <c r="K23" i="2" s="1"/>
  <c r="J24" i="2"/>
  <c r="K24" i="2" s="1"/>
  <c r="J25" i="2"/>
  <c r="K25" i="2" s="1"/>
  <c r="J26" i="2"/>
  <c r="K26" i="2" s="1"/>
  <c r="C22" i="2"/>
  <c r="C23" i="2"/>
  <c r="C24" i="2"/>
  <c r="C25" i="2"/>
  <c r="C26" i="2"/>
  <c r="P7" i="2" l="1"/>
  <c r="R7" i="2" s="1"/>
  <c r="P11" i="2"/>
  <c r="R11" i="2" s="1"/>
  <c r="Q7" i="2"/>
  <c r="Q11" i="2"/>
  <c r="P8" i="2"/>
  <c r="R8" i="2" s="1"/>
  <c r="P12" i="2"/>
  <c r="R12" i="2" s="1"/>
  <c r="Q8" i="2"/>
  <c r="Q12" i="2"/>
  <c r="P9" i="2"/>
  <c r="R9" i="2" s="1"/>
  <c r="P13" i="2"/>
  <c r="R13" i="2" s="1"/>
  <c r="Q9" i="2"/>
  <c r="Q13" i="2"/>
  <c r="P6" i="2"/>
  <c r="R6" i="2" s="1"/>
  <c r="P10" i="2"/>
  <c r="R10" i="2" s="1"/>
  <c r="P14" i="2"/>
  <c r="R14" i="2" s="1"/>
  <c r="Q6" i="2"/>
  <c r="Q10" i="2"/>
  <c r="Q14" i="2"/>
  <c r="F15" i="2" l="1"/>
  <c r="J12" i="2" l="1"/>
  <c r="J8" i="2"/>
  <c r="J13" i="2"/>
  <c r="J10" i="2"/>
  <c r="J14" i="2"/>
  <c r="J6" i="2"/>
  <c r="J7" i="2"/>
  <c r="J9" i="2"/>
  <c r="J11" i="2"/>
  <c r="D15" i="2"/>
  <c r="K15" i="2"/>
  <c r="M15" i="2"/>
  <c r="Q15" i="2" s="1"/>
  <c r="P16" i="2" l="1"/>
  <c r="P15" i="2"/>
  <c r="R15" i="2" s="1"/>
  <c r="I12" i="2"/>
  <c r="I14" i="2"/>
  <c r="I6" i="2"/>
  <c r="I10" i="2"/>
  <c r="I8" i="2"/>
  <c r="I7" i="2"/>
  <c r="I9" i="2"/>
  <c r="I11" i="2"/>
  <c r="I13" i="2"/>
  <c r="J15" i="2"/>
  <c r="C15" i="2"/>
  <c r="I15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<sst xmlns="http://schemas.openxmlformats.org/spreadsheetml/2006/main" count="128" uniqueCount="31">
  <si>
    <t>COCKPIT SDR</t>
  </si>
  <si>
    <t>UA ET PERTES</t>
  </si>
  <si>
    <t>N° WGI</t>
  </si>
  <si>
    <t>WGI</t>
  </si>
  <si>
    <t>CA HT</t>
  </si>
  <si>
    <t>CA HT N-1</t>
  </si>
  <si>
    <t>% CA</t>
  </si>
  <si>
    <t>% CA
 N-1</t>
  </si>
  <si>
    <t>Pertes €</t>
  </si>
  <si>
    <t>Pertes € 
N-1</t>
  </si>
  <si>
    <t>% Pertes</t>
  </si>
  <si>
    <t>% Pertes N-1</t>
  </si>
  <si>
    <t>Ecart / Obj en €</t>
  </si>
  <si>
    <t>Obj.</t>
  </si>
  <si>
    <t>Fruits et légumes</t>
  </si>
  <si>
    <t>Surgelés</t>
  </si>
  <si>
    <t>Fleurs</t>
  </si>
  <si>
    <t>Frais</t>
  </si>
  <si>
    <t>Volaille / Viande / Poisson</t>
  </si>
  <si>
    <t>Sec</t>
  </si>
  <si>
    <t>Pain</t>
  </si>
  <si>
    <t>TOTAL</t>
  </si>
  <si>
    <t>Non-Food</t>
  </si>
  <si>
    <t>Poisson</t>
  </si>
  <si>
    <t>En attendant la création de la famille Poisson</t>
  </si>
  <si>
    <t xml:space="preserve">Reclacule ton objectif VV avec le poisson </t>
  </si>
  <si>
    <t>Et remplace ton objectif VV par ton obectif VVP</t>
  </si>
  <si>
    <t>HORS SINISTRE</t>
  </si>
  <si>
    <t xml:space="preserve">FLOPS </t>
  </si>
  <si>
    <t xml:space="preserve">TOP </t>
  </si>
  <si>
    <t xml:space="preserve">Pertes Totales (en €)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</si>
</sst>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&quot;€&quot;_-;\-* #,##0\ &quot;€&quot;_-;_-* &quot;-&quot;??\ &quot;€&quot;_-;_-@_-"/>
    <numFmt numFmtId="167" formatCode="#,##0\ &quot;€&quot;"/>
  </numFmts>
  <fonts count="16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theme="0"/>
      <name val="Arial"/>
      <family val="2"/>
    </font>
    <font>
      <b/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9C6500"/>
      <name val="Arial"/>
      <family val="2"/>
    </font>
    <font>
      <sz val="10"/>
      <color theme="0" tint="-0.499984740745262"/>
      <name val="Arial"/>
      <family val="2"/>
    </font>
    <font>
      <b/>
      <sz val="10"/>
      <color theme="1" tint="0.34998626667073579"/>
      <name val="Arial"/>
      <family val="2"/>
    </font>
    <font>
      <sz val="10"/>
      <color theme="1" tint="0.34998626667073579"/>
      <name val="Arial"/>
      <family val="2"/>
    </font>
    <font>
      <b/>
      <sz val="20"/>
      <color theme="0"/>
      <name val="Arial"/>
      <family val="2"/>
    </font>
    <font>
      <b/>
      <sz val="10"/>
      <color theme="3"/>
      <name val="Arial"/>
      <family val="2"/>
    </font>
    <font>
      <sz val="16"/>
      <color theme="3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CC"/>
        <bgColor indexed="64"/>
      </patternFill>
    </fill>
  </fills>
  <borders count="59">
    <border>
      <left/>
      <right/>
      <top/>
      <bottom/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hair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hair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hair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hair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/>
      <right/>
      <top/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hair">
        <color theme="0" tint="-0.499984740745262"/>
      </bottom>
      <diagonal/>
    </border>
    <border>
      <left/>
      <right style="medium">
        <color theme="0" tint="-0.499984740745262"/>
      </right>
      <top style="hair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hair">
        <color theme="0" tint="-0.499984740745262"/>
      </bottom>
      <diagonal/>
    </border>
    <border>
      <left/>
      <right/>
      <top style="medium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/>
      <top style="hair">
        <color theme="0" tint="-0.499984740745262"/>
      </top>
      <bottom style="medium">
        <color theme="0" tint="-0.499984740745262"/>
      </bottom>
      <diagonal/>
    </border>
    <border>
      <left/>
      <right/>
      <top style="hair">
        <color theme="0" tint="-0.499984740745262"/>
      </top>
      <bottom style="medium">
        <color theme="0" tint="-0.499984740745262"/>
      </bottom>
      <diagonal/>
    </border>
    <border>
      <left/>
      <right/>
      <top/>
      <bottom style="hair">
        <color theme="0" tint="-0.499984740745262"/>
      </bottom>
      <diagonal/>
    </border>
    <border>
      <left style="thick">
        <color rgb="FFC00000"/>
      </left>
      <right/>
      <top style="thick">
        <color rgb="FFC00000"/>
      </top>
      <bottom/>
      <diagonal/>
    </border>
    <border>
      <left/>
      <right/>
      <top style="thick">
        <color rgb="FFC00000"/>
      </top>
      <bottom/>
      <diagonal/>
    </border>
    <border>
      <left/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/>
      <top/>
      <bottom/>
      <diagonal/>
    </border>
    <border>
      <left style="thin">
        <color theme="0" tint="-0.499984740745262"/>
      </left>
      <right style="thick">
        <color rgb="FFC00000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ck">
        <color rgb="FFC00000"/>
      </right>
      <top style="medium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thick">
        <color rgb="FFC00000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thick">
        <color rgb="FFC00000"/>
      </right>
      <top style="hair">
        <color theme="0" tint="-0.499984740745262"/>
      </top>
      <bottom style="medium">
        <color theme="0" tint="-0.499984740745262"/>
      </bottom>
      <diagonal/>
    </border>
    <border>
      <left/>
      <right style="thick">
        <color rgb="FFC00000"/>
      </right>
      <top/>
      <bottom style="medium">
        <color theme="0" tint="-0.499984740745262"/>
      </bottom>
      <diagonal/>
    </border>
    <border>
      <left/>
      <right style="thick">
        <color rgb="FFC00000"/>
      </right>
      <top/>
      <bottom/>
      <diagonal/>
    </border>
    <border>
      <left/>
      <right/>
      <top/>
      <bottom style="thick">
        <color rgb="FFC00000"/>
      </bottom>
      <diagonal/>
    </border>
    <border>
      <left style="thick">
        <color rgb="FFC00000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ck">
        <color rgb="FFC00000"/>
      </left>
      <right style="thin">
        <color theme="0" tint="-0.499984740745262"/>
      </right>
      <top style="medium">
        <color theme="0" tint="-0.499984740745262"/>
      </top>
      <bottom style="hair">
        <color theme="0" tint="-0.499984740745262"/>
      </bottom>
      <diagonal/>
    </border>
    <border>
      <left style="thick">
        <color rgb="FFC00000"/>
      </left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ck">
        <color rgb="FFC00000"/>
      </left>
      <right style="thin">
        <color theme="0" tint="-0.499984740745262"/>
      </right>
      <top style="hair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 style="thick">
        <color rgb="FFC00000"/>
      </left>
      <right/>
      <top/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hair">
        <color theme="0" tint="-0.499984740745262"/>
      </bottom>
      <diagonal/>
    </border>
    <border>
      <left/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thin">
        <color theme="0" tint="-0.499984740745262"/>
      </right>
      <top style="medium">
        <color theme="0" tint="-0.499984740745262"/>
      </top>
      <bottom style="hair">
        <color theme="0" tint="-0.499984740745262"/>
      </bottom>
      <diagonal/>
    </border>
    <border>
      <left/>
      <right style="thin">
        <color theme="0" tint="-0.499984740745262"/>
      </right>
      <top style="hair">
        <color theme="0" tint="-0.499984740745262"/>
      </top>
      <bottom style="medium">
        <color theme="0" tint="-0.499984740745262"/>
      </bottom>
      <diagonal/>
    </border>
    <border>
      <left/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</borders>
  <cellStyleXfs count="9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9" fillId="4" borderId="0" applyNumberFormat="0" applyBorder="0" applyAlignment="0" applyProtection="0"/>
    <xf numFmtId="0" fontId="1" fillId="0" borderId="0"/>
    <xf numFmtId="0" fontId="7" fillId="0" borderId="0"/>
  </cellStyleXfs>
  <cellXfs count="141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0" borderId="15" xfId="0" applyBorder="1"/>
    <xf numFmtId="0" fontId="0" fillId="0" borderId="17" xfId="0" applyBorder="1"/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5" xfId="0" applyFont="1" applyFill="1" applyBorder="1"/>
    <xf numFmtId="4" fontId="11" fillId="3" borderId="4" xfId="0" applyNumberFormat="1" applyFont="1" applyFill="1" applyBorder="1" applyAlignment="1">
      <alignment horizontal="center" vertical="center"/>
    </xf>
    <xf numFmtId="4" fontId="11" fillId="3" borderId="5" xfId="0" applyNumberFormat="1" applyFont="1" applyFill="1" applyBorder="1" applyAlignment="1">
      <alignment horizontal="center" vertical="center"/>
    </xf>
    <xf numFmtId="165" fontId="11" fillId="3" borderId="13" xfId="1" applyNumberFormat="1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7" xfId="0" applyFont="1" applyFill="1" applyBorder="1"/>
    <xf numFmtId="4" fontId="11" fillId="3" borderId="6" xfId="0" applyNumberFormat="1" applyFont="1" applyFill="1" applyBorder="1" applyAlignment="1">
      <alignment horizontal="center" vertical="center"/>
    </xf>
    <xf numFmtId="4" fontId="11" fillId="3" borderId="7" xfId="0" applyNumberFormat="1" applyFont="1" applyFill="1" applyBorder="1" applyAlignment="1">
      <alignment horizontal="center" vertical="center"/>
    </xf>
    <xf numFmtId="165" fontId="11" fillId="3" borderId="14" xfId="1" applyNumberFormat="1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9" xfId="0" applyFont="1" applyFill="1" applyBorder="1"/>
    <xf numFmtId="4" fontId="5" fillId="5" borderId="23" xfId="0" applyNumberFormat="1" applyFont="1" applyFill="1" applyBorder="1" applyAlignment="1">
      <alignment horizontal="center" vertical="center"/>
    </xf>
    <xf numFmtId="4" fontId="5" fillId="5" borderId="22" xfId="0" applyNumberFormat="1" applyFont="1" applyFill="1" applyBorder="1" applyAlignment="1">
      <alignment horizontal="center" vertical="center"/>
    </xf>
    <xf numFmtId="165" fontId="5" fillId="5" borderId="26" xfId="1" applyNumberFormat="1" applyFont="1" applyFill="1" applyBorder="1" applyAlignment="1">
      <alignment horizontal="center" vertical="center"/>
    </xf>
    <xf numFmtId="0" fontId="2" fillId="0" borderId="0" xfId="0" applyFont="1"/>
    <xf numFmtId="0" fontId="10" fillId="0" borderId="36" xfId="0" applyFont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7" borderId="25" xfId="0" applyFont="1" applyFill="1" applyBorder="1" applyAlignment="1">
      <alignment vertical="center"/>
    </xf>
    <xf numFmtId="0" fontId="6" fillId="7" borderId="3" xfId="0" applyFont="1" applyFill="1" applyBorder="1" applyAlignment="1">
      <alignment horizontal="center" vertical="center"/>
    </xf>
    <xf numFmtId="167" fontId="6" fillId="7" borderId="2" xfId="0" applyNumberFormat="1" applyFont="1" applyFill="1" applyBorder="1" applyAlignment="1">
      <alignment horizontal="center" vertical="center"/>
    </xf>
    <xf numFmtId="0" fontId="7" fillId="0" borderId="30" xfId="0" applyFont="1" applyBorder="1"/>
    <xf numFmtId="167" fontId="7" fillId="0" borderId="4" xfId="0" applyNumberFormat="1" applyFont="1" applyBorder="1" applyAlignment="1">
      <alignment horizontal="center"/>
    </xf>
    <xf numFmtId="167" fontId="7" fillId="0" borderId="4" xfId="3" applyNumberFormat="1" applyFont="1" applyBorder="1" applyAlignment="1">
      <alignment horizontal="center" vertical="center"/>
    </xf>
    <xf numFmtId="165" fontId="7" fillId="0" borderId="5" xfId="1" applyNumberFormat="1" applyFont="1" applyBorder="1" applyAlignment="1">
      <alignment horizontal="center"/>
    </xf>
    <xf numFmtId="0" fontId="7" fillId="0" borderId="32" xfId="0" applyFont="1" applyBorder="1"/>
    <xf numFmtId="167" fontId="7" fillId="0" borderId="6" xfId="0" applyNumberFormat="1" applyFont="1" applyBorder="1" applyAlignment="1">
      <alignment horizontal="center"/>
    </xf>
    <xf numFmtId="167" fontId="7" fillId="0" borderId="6" xfId="0" applyNumberFormat="1" applyFont="1" applyBorder="1" applyAlignment="1">
      <alignment horizontal="center" vertical="center"/>
    </xf>
    <xf numFmtId="165" fontId="7" fillId="0" borderId="7" xfId="1" applyNumberFormat="1" applyFont="1" applyBorder="1" applyAlignment="1">
      <alignment horizontal="center"/>
    </xf>
    <xf numFmtId="0" fontId="7" fillId="0" borderId="34" xfId="0" applyFont="1" applyBorder="1"/>
    <xf numFmtId="167" fontId="7" fillId="0" borderId="8" xfId="0" applyNumberFormat="1" applyFont="1" applyBorder="1" applyAlignment="1">
      <alignment horizontal="center"/>
    </xf>
    <xf numFmtId="167" fontId="7" fillId="0" borderId="8" xfId="0" applyNumberFormat="1" applyFont="1" applyBorder="1" applyAlignment="1">
      <alignment horizontal="center" vertical="center"/>
    </xf>
    <xf numFmtId="165" fontId="7" fillId="0" borderId="9" xfId="1" applyNumberFormat="1" applyFont="1" applyBorder="1" applyAlignment="1">
      <alignment horizontal="center"/>
    </xf>
    <xf numFmtId="167" fontId="7" fillId="0" borderId="6" xfId="3" applyNumberFormat="1" applyFont="1" applyBorder="1" applyAlignment="1">
      <alignment horizontal="center" vertical="center"/>
    </xf>
    <xf numFmtId="167" fontId="7" fillId="0" borderId="8" xfId="3" applyNumberFormat="1" applyFont="1" applyBorder="1" applyAlignment="1">
      <alignment horizontal="center" vertical="center"/>
    </xf>
    <xf numFmtId="0" fontId="5" fillId="5" borderId="23" xfId="0" applyFont="1" applyFill="1" applyBorder="1" applyAlignment="1">
      <alignment vertical="center"/>
    </xf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6" fillId="5" borderId="41" xfId="0" applyFont="1" applyFill="1" applyBorder="1" applyAlignment="1">
      <alignment horizontal="center" vertical="center"/>
    </xf>
    <xf numFmtId="165" fontId="7" fillId="0" borderId="42" xfId="1" applyNumberFormat="1" applyFont="1" applyBorder="1" applyAlignment="1">
      <alignment horizontal="center"/>
    </xf>
    <xf numFmtId="165" fontId="7" fillId="0" borderId="43" xfId="1" applyNumberFormat="1" applyFont="1" applyBorder="1" applyAlignment="1">
      <alignment horizontal="center"/>
    </xf>
    <xf numFmtId="165" fontId="7" fillId="0" borderId="44" xfId="1" applyNumberFormat="1" applyFont="1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/>
    <xf numFmtId="0" fontId="6" fillId="7" borderId="48" xfId="0" applyFont="1" applyFill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4" fontId="0" fillId="0" borderId="0" xfId="0" applyNumberFormat="1"/>
    <xf numFmtId="2" fontId="7" fillId="0" borderId="5" xfId="1" applyNumberFormat="1" applyFont="1" applyBorder="1" applyAlignment="1">
      <alignment horizontal="center"/>
    </xf>
    <xf numFmtId="2" fontId="7" fillId="0" borderId="7" xfId="1" applyNumberFormat="1" applyFont="1" applyBorder="1" applyAlignment="1">
      <alignment horizontal="center"/>
    </xf>
    <xf numFmtId="2" fontId="7" fillId="0" borderId="9" xfId="1" applyNumberFormat="1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53" xfId="0" applyBorder="1"/>
    <xf numFmtId="167" fontId="0" fillId="0" borderId="0" xfId="0" applyNumberFormat="1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10" fontId="5" fillId="5" borderId="22" xfId="2" applyNumberFormat="1" applyFont="1" applyFill="1" applyBorder="1" applyAlignment="1">
      <alignment horizontal="right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4" fontId="14" fillId="9" borderId="13" xfId="6" applyNumberFormat="1" applyFont="1" applyFill="1" applyBorder="1" applyAlignment="1">
      <alignment horizontal="center" vertical="center"/>
    </xf>
    <xf numFmtId="4" fontId="14" fillId="9" borderId="14" xfId="6" applyNumberFormat="1" applyFont="1" applyFill="1" applyBorder="1" applyAlignment="1">
      <alignment horizontal="center" vertical="center"/>
    </xf>
    <xf numFmtId="4" fontId="14" fillId="9" borderId="1" xfId="6" applyNumberFormat="1" applyFont="1" applyFill="1" applyBorder="1" applyAlignment="1">
      <alignment horizontal="center" vertical="center"/>
    </xf>
    <xf numFmtId="3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2" fontId="0" fillId="0" borderId="0" xfId="0" applyNumberFormat="1"/>
    <xf numFmtId="4" fontId="11" fillId="3" borderId="0" xfId="0" applyNumberFormat="1" applyFont="1" applyFill="1" applyAlignment="1">
      <alignment horizontal="center" vertical="center"/>
    </xf>
    <xf numFmtId="4" fontId="11" fillId="3" borderId="54" xfId="0" applyNumberFormat="1" applyFont="1" applyFill="1" applyBorder="1" applyAlignment="1">
      <alignment horizontal="center" vertical="center"/>
    </xf>
    <xf numFmtId="10" fontId="11" fillId="3" borderId="47" xfId="0" applyNumberFormat="1" applyFont="1" applyFill="1" applyBorder="1" applyAlignment="1">
      <alignment vertical="center"/>
    </xf>
    <xf numFmtId="0" fontId="0" fillId="0" borderId="0" xfId="0"/>
    <xf numFmtId="0" fontId="0" fillId="0" borderId="0" xfId="0"/>
    <xf numFmtId="0" fontId="0" fillId="0" borderId="0" xfId="0"/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25" xfId="0" applyFont="1" applyFill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0" fillId="0" borderId="0" xfId="0"/>
    <xf numFmtId="0" fontId="6" fillId="5" borderId="25" xfId="0" applyFont="1" applyFill="1" applyBorder="1" applyAlignment="1">
      <alignment horizontal="center" vertical="center"/>
    </xf>
    <xf numFmtId="165" fontId="7" fillId="0" borderId="30" xfId="1" applyNumberFormat="1" applyFont="1" applyBorder="1" applyAlignment="1">
      <alignment horizontal="center"/>
    </xf>
    <xf numFmtId="165" fontId="7" fillId="0" borderId="32" xfId="1" applyNumberFormat="1" applyFont="1" applyBorder="1" applyAlignment="1">
      <alignment horizontal="center"/>
    </xf>
    <xf numFmtId="165" fontId="7" fillId="0" borderId="34" xfId="1" applyNumberFormat="1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6" fillId="7" borderId="58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 wrapText="1"/>
    </xf>
    <xf numFmtId="165" fontId="12" fillId="3" borderId="31" xfId="1" applyNumberFormat="1" applyFont="1" applyFill="1" applyBorder="1" applyAlignment="1">
      <alignment horizontal="center" vertical="center"/>
    </xf>
    <xf numFmtId="165" fontId="12" fillId="3" borderId="33" xfId="1" applyNumberFormat="1" applyFont="1" applyFill="1" applyBorder="1" applyAlignment="1">
      <alignment horizontal="center" vertical="center"/>
    </xf>
    <xf numFmtId="165" fontId="5" fillId="5" borderId="21" xfId="1" applyNumberFormat="1" applyFont="1" applyFill="1" applyBorder="1" applyAlignment="1">
      <alignment horizontal="center" vertical="center"/>
    </xf>
    <xf numFmtId="0" fontId="7" fillId="0" borderId="32" xfId="0" applyFont="1" applyBorder="1" applyAlignment="1">
      <alignment horizontal="left" vertical="center"/>
    </xf>
    <xf numFmtId="0" fontId="7" fillId="0" borderId="33" xfId="0" applyFont="1" applyBorder="1" applyAlignment="1">
      <alignment horizontal="left" vertical="center"/>
    </xf>
    <xf numFmtId="0" fontId="7" fillId="0" borderId="27" xfId="0" applyFont="1" applyBorder="1" applyAlignment="1">
      <alignment horizontal="left" vertical="center"/>
    </xf>
    <xf numFmtId="0" fontId="7" fillId="0" borderId="34" xfId="0" applyFont="1" applyBorder="1" applyAlignment="1">
      <alignment horizontal="left" vertical="center"/>
    </xf>
    <xf numFmtId="0" fontId="7" fillId="0" borderId="35" xfId="0" applyFont="1" applyBorder="1" applyAlignment="1">
      <alignment horizontal="left" vertical="center"/>
    </xf>
    <xf numFmtId="0" fontId="7" fillId="0" borderId="29" xfId="0" applyFont="1" applyBorder="1" applyAlignment="1">
      <alignment horizontal="left" vertical="center"/>
    </xf>
    <xf numFmtId="0" fontId="7" fillId="0" borderId="30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7" fillId="0" borderId="28" xfId="0" applyFont="1" applyBorder="1" applyAlignment="1">
      <alignment horizontal="left" vertical="center"/>
    </xf>
    <xf numFmtId="0" fontId="6" fillId="5" borderId="25" xfId="0" applyFont="1" applyFill="1" applyBorder="1" applyAlignment="1">
      <alignment horizontal="left" vertical="center"/>
    </xf>
    <xf numFmtId="0" fontId="6" fillId="5" borderId="19" xfId="0" applyFont="1" applyFill="1" applyBorder="1" applyAlignment="1">
      <alignment horizontal="left" vertical="center"/>
    </xf>
    <xf numFmtId="0" fontId="6" fillId="5" borderId="20" xfId="0" applyFont="1" applyFill="1" applyBorder="1" applyAlignment="1">
      <alignment horizontal="left" vertical="center"/>
    </xf>
    <xf numFmtId="165" fontId="12" fillId="3" borderId="6" xfId="1" applyNumberFormat="1" applyFont="1" applyFill="1" applyBorder="1" applyAlignment="1">
      <alignment horizontal="center" vertical="center"/>
    </xf>
    <xf numFmtId="165" fontId="12" fillId="3" borderId="12" xfId="1" applyNumberFormat="1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/>
    </xf>
    <xf numFmtId="0" fontId="4" fillId="6" borderId="19" xfId="0" applyFont="1" applyFill="1" applyBorder="1" applyAlignment="1">
      <alignment horizontal="center"/>
    </xf>
    <xf numFmtId="0" fontId="4" fillId="6" borderId="20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165" fontId="12" fillId="3" borderId="4" xfId="1" applyNumberFormat="1" applyFont="1" applyFill="1" applyBorder="1" applyAlignment="1">
      <alignment horizontal="center" vertical="center"/>
    </xf>
    <xf numFmtId="165" fontId="12" fillId="3" borderId="11" xfId="1" applyNumberFormat="1" applyFont="1" applyFill="1" applyBorder="1" applyAlignment="1">
      <alignment horizontal="center" vertical="center"/>
    </xf>
    <xf numFmtId="165" fontId="12" fillId="3" borderId="7" xfId="1" applyNumberFormat="1" applyFont="1" applyFill="1" applyBorder="1" applyAlignment="1">
      <alignment horizontal="center" vertical="center"/>
    </xf>
    <xf numFmtId="165" fontId="5" fillId="5" borderId="24" xfId="1" applyNumberFormat="1" applyFont="1" applyFill="1" applyBorder="1" applyAlignment="1">
      <alignment horizontal="center" vertical="center"/>
    </xf>
    <xf numFmtId="165" fontId="5" fillId="5" borderId="22" xfId="1" applyNumberFormat="1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 wrapText="1"/>
    </xf>
    <xf numFmtId="165" fontId="12" fillId="3" borderId="5" xfId="1" applyNumberFormat="1" applyFont="1" applyFill="1" applyBorder="1" applyAlignment="1">
      <alignment horizontal="center" vertical="center"/>
    </xf>
    <xf numFmtId="0" fontId="13" fillId="6" borderId="52" xfId="0" applyFont="1" applyFill="1" applyBorder="1" applyAlignment="1">
      <alignment horizontal="center" vertical="center"/>
    </xf>
    <xf numFmtId="0" fontId="13" fillId="6" borderId="21" xfId="0" applyFont="1" applyFill="1" applyBorder="1" applyAlignment="1">
      <alignment horizontal="center" vertical="center"/>
    </xf>
    <xf numFmtId="165" fontId="5" fillId="5" borderId="23" xfId="1" applyNumberFormat="1" applyFont="1" applyFill="1" applyBorder="1" applyAlignment="1">
      <alignment horizontal="center" vertical="center"/>
    </xf>
    <xf numFmtId="10" fontId="11" fillId="3" borderId="47" xfId="0" applyNumberFormat="1" applyFont="1" applyFill="1" applyBorder="1" applyAlignment="1">
      <alignment horizontal="center" vertical="center"/>
    </xf>
    <xf numFmtId="0" fontId="0" fillId="0" borderId="0" xfId="0"/>
    <xf numFmtId="0" fontId="4" fillId="8" borderId="40" xfId="0" applyFont="1" applyFill="1" applyBorder="1" applyAlignment="1">
      <alignment horizontal="center" vertical="center"/>
    </xf>
    <xf numFmtId="0" fontId="4" fillId="8" borderId="0" xfId="0" applyFont="1" applyFill="1" applyBorder="1" applyAlignment="1">
      <alignment horizontal="center" vertical="center"/>
    </xf>
  </cellXfs>
  <cellStyles count="9">
    <cellStyle name="Milliers" xfId="3" builtinId="3"/>
    <cellStyle name="Milliers 2" xfId="4" xr:uid="{00000000-0005-0000-0000-000001000000}"/>
    <cellStyle name="Monétaire" xfId="1" builtinId="4"/>
    <cellStyle name="Neutre" xfId="6" builtinId="28"/>
    <cellStyle name="Normal" xfId="0" builtinId="0"/>
    <cellStyle name="Normal 2" xfId="5" xr:uid="{00000000-0005-0000-0000-000005000000}"/>
    <cellStyle name="Normal 2 2" xfId="7" xr:uid="{6D6868F5-E239-4005-B0FC-3361591A2A20}"/>
    <cellStyle name="Normal 3" xfId="8" xr:uid="{CEF4E320-DF3C-48BD-9F5C-69B0B44B265C}"/>
    <cellStyle name="Pourcentage" xfId="2" builtinId="5"/>
  </cellStyles>
  <dxfs count="4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CCFFCC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ill>
        <patternFill>
          <bgColor rgb="FFCCFFC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  <color rgb="FFCCFFCC"/>
      <color rgb="FFFFCC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439241</xdr:colOff>
      <xdr:row>13</xdr:row>
      <xdr:rowOff>165166</xdr:rowOff>
    </xdr:from>
    <xdr:to>
      <xdr:col>2</xdr:col>
      <xdr:colOff>1453374</xdr:colOff>
      <xdr:row>14</xdr:row>
      <xdr:rowOff>146165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1014476" y="2645401"/>
          <a:ext cx="1014133" cy="1528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r>
            <a:rPr lang="fr-FR" sz="1100" b="1">
              <a:solidFill>
                <a:schemeClr val="bg1"/>
              </a:solidFill>
            </a:rPr>
            <a:t>Évol.</a:t>
          </a:r>
          <a:r>
            <a:rPr lang="fr-FR" sz="1100" b="1" baseline="0">
              <a:solidFill>
                <a:schemeClr val="bg1"/>
              </a:solidFill>
            </a:rPr>
            <a:t> CA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Z44"/>
  <sheetViews>
    <sheetView showGridLines="0" tabSelected="1" view="pageBreakPreview" topLeftCell="A17" zoomScale="85" zoomScaleNormal="85" zoomScaleSheetLayoutView="85" workbookViewId="0">
      <selection activeCell="F51" sqref="F51"/>
    </sheetView>
  </sheetViews>
  <sheetFormatPr baseColWidth="10" defaultColWidth="11.42578125" defaultRowHeight="12.75" outlineLevelCol="1" x14ac:dyDescent="0.2"/>
  <cols>
    <col min="1" max="1" width="2.7109375" customWidth="1" outlineLevel="1"/>
    <col min="2" max="2" width="8.85546875" customWidth="1"/>
    <col min="3" max="3" width="25.28515625" customWidth="1"/>
    <col min="4" max="5" width="10.28515625" customWidth="1"/>
    <col min="6" max="6" width="7.7109375" customWidth="1"/>
    <col min="7" max="7" width="8.28515625" customWidth="1"/>
    <col min="8" max="8" width="34" style="97" customWidth="1"/>
    <col min="9" max="9" width="7.5703125" customWidth="1"/>
    <col min="10" max="10" width="9.28515625" customWidth="1"/>
    <col min="11" max="11" width="7.7109375" customWidth="1"/>
    <col min="12" max="12" width="4.28515625" customWidth="1"/>
    <col min="13" max="14" width="2.5703125" customWidth="1"/>
    <col min="15" max="15" width="8.42578125" customWidth="1"/>
    <col min="16" max="16" width="10.5703125" bestFit="1" customWidth="1"/>
    <col min="17" max="17" width="9.28515625" customWidth="1"/>
    <col min="18" max="18" width="11.140625" customWidth="1"/>
    <col min="19" max="19" width="9.85546875" customWidth="1"/>
    <col min="20" max="20" width="35.85546875" style="1" customWidth="1"/>
  </cols>
  <sheetData>
    <row r="1" spans="1:26" ht="27" hidden="1" thickBot="1" x14ac:dyDescent="0.25">
      <c r="B1" s="134" t="s">
        <v>0</v>
      </c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83" t="s">
        <v>24</v>
      </c>
    </row>
    <row r="2" spans="1:26" ht="7.5" hidden="1" customHeight="1" thickTop="1" thickBot="1" x14ac:dyDescent="0.25">
      <c r="B2" s="6"/>
    </row>
    <row r="3" spans="1:26" ht="21" hidden="1" thickBot="1" x14ac:dyDescent="0.3">
      <c r="B3" s="122" t="s">
        <v>1</v>
      </c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4"/>
      <c r="T3" s="83" t="s">
        <v>25</v>
      </c>
    </row>
    <row r="4" spans="1:26" ht="13.5" hidden="1" thickBot="1" x14ac:dyDescent="0.25">
      <c r="B4" s="8"/>
      <c r="D4" s="1"/>
      <c r="E4" s="1"/>
      <c r="F4" s="1"/>
      <c r="G4" s="1"/>
      <c r="H4" s="1"/>
      <c r="I4" s="1"/>
      <c r="J4" s="1"/>
      <c r="K4" s="1"/>
      <c r="L4" s="1"/>
      <c r="O4" s="1"/>
      <c r="P4" s="1"/>
      <c r="S4" s="9"/>
      <c r="T4" s="81"/>
      <c r="U4" s="80"/>
      <c r="V4" s="80"/>
      <c r="W4" s="80"/>
      <c r="X4" s="80"/>
      <c r="Y4" s="80"/>
      <c r="Z4" s="80"/>
    </row>
    <row r="5" spans="1:26" ht="30.75" hidden="1" customHeight="1" thickTop="1" thickBot="1" x14ac:dyDescent="0.25">
      <c r="A5" s="2"/>
      <c r="B5" s="3" t="s">
        <v>2</v>
      </c>
      <c r="C5" s="4" t="s">
        <v>3</v>
      </c>
      <c r="D5" s="125" t="s">
        <v>4</v>
      </c>
      <c r="E5" s="126"/>
      <c r="F5" s="126" t="s">
        <v>5</v>
      </c>
      <c r="G5" s="132"/>
      <c r="H5" s="104"/>
      <c r="I5" s="3" t="s">
        <v>6</v>
      </c>
      <c r="J5" s="4" t="s">
        <v>7</v>
      </c>
      <c r="K5" s="125" t="s">
        <v>8</v>
      </c>
      <c r="L5" s="126"/>
      <c r="M5" s="126" t="s">
        <v>9</v>
      </c>
      <c r="N5" s="126"/>
      <c r="O5" s="132"/>
      <c r="P5" s="3" t="s">
        <v>10</v>
      </c>
      <c r="Q5" s="4" t="s">
        <v>11</v>
      </c>
      <c r="R5" s="5" t="s">
        <v>12</v>
      </c>
      <c r="S5" s="5" t="s">
        <v>13</v>
      </c>
      <c r="T5" s="83" t="s">
        <v>26</v>
      </c>
      <c r="U5" s="80"/>
      <c r="V5" s="80"/>
      <c r="W5" s="80"/>
      <c r="X5" s="80"/>
      <c r="Y5" s="80"/>
      <c r="Z5" s="80"/>
    </row>
    <row r="6" spans="1:26" ht="13.5" hidden="1" thickBot="1" x14ac:dyDescent="0.25">
      <c r="B6" s="10">
        <v>10</v>
      </c>
      <c r="C6" s="11" t="s">
        <v>14</v>
      </c>
      <c r="D6" s="127" t="e">
        <f>SUMIFS(#REF!,#REF!,B6)</f>
        <v>#REF!</v>
      </c>
      <c r="E6" s="128"/>
      <c r="F6" s="128" t="e">
        <f>SUMIFS(#REF!,#REF!,B6)</f>
        <v>#REF!</v>
      </c>
      <c r="G6" s="133"/>
      <c r="H6" s="105"/>
      <c r="I6" s="12" t="str">
        <f t="shared" ref="I6:I14" si="0">IFERROR(D6/$D$15*100,"")</f>
        <v/>
      </c>
      <c r="J6" s="18" t="str">
        <f t="shared" ref="J6:J14" si="1">IFERROR(F6/$F$15*100,"")</f>
        <v/>
      </c>
      <c r="K6" s="127" t="e">
        <f>SUMIFS(#REF!,#REF!,B6)</f>
        <v>#REF!</v>
      </c>
      <c r="L6" s="128"/>
      <c r="M6" s="128" t="e">
        <f>SUMIFS(#REF!,#REF!,B6)</f>
        <v>#REF!</v>
      </c>
      <c r="N6" s="128"/>
      <c r="O6" s="133"/>
      <c r="P6" s="85" t="str">
        <f t="shared" ref="P6:P15" si="2">IFERROR(K6/D6*100,"")</f>
        <v/>
      </c>
      <c r="Q6" s="13" t="str">
        <f t="shared" ref="Q6:Q15" si="3">IFERROR(M6/F6*100,"")</f>
        <v/>
      </c>
      <c r="R6" s="14" t="str">
        <f t="shared" ref="R6:R15" si="4">IFERROR((S6-P6)/100*D6,"")</f>
        <v/>
      </c>
      <c r="S6" s="76">
        <v>-6.84</v>
      </c>
    </row>
    <row r="7" spans="1:26" ht="13.5" hidden="1" thickBot="1" x14ac:dyDescent="0.25">
      <c r="B7" s="15">
        <v>20</v>
      </c>
      <c r="C7" s="16" t="s">
        <v>16</v>
      </c>
      <c r="D7" s="120" t="e">
        <f>SUMIFS(#REF!,#REF!,B7)</f>
        <v>#REF!</v>
      </c>
      <c r="E7" s="121"/>
      <c r="F7" s="121" t="e">
        <f>SUMIFS(#REF!,#REF!,B7)</f>
        <v>#REF!</v>
      </c>
      <c r="G7" s="129"/>
      <c r="H7" s="106"/>
      <c r="I7" s="17" t="str">
        <f t="shared" si="0"/>
        <v/>
      </c>
      <c r="J7" s="18" t="str">
        <f t="shared" si="1"/>
        <v/>
      </c>
      <c r="K7" s="120" t="e">
        <f>SUMIFS(#REF!,#REF!,B7)</f>
        <v>#REF!</v>
      </c>
      <c r="L7" s="121"/>
      <c r="M7" s="121" t="e">
        <f>SUMIFS(#REF!,#REF!,B7)</f>
        <v>#REF!</v>
      </c>
      <c r="N7" s="121"/>
      <c r="O7" s="129"/>
      <c r="P7" s="85" t="str">
        <f t="shared" si="2"/>
        <v/>
      </c>
      <c r="Q7" s="18" t="str">
        <f t="shared" si="3"/>
        <v/>
      </c>
      <c r="R7" s="19" t="str">
        <f t="shared" si="4"/>
        <v/>
      </c>
      <c r="S7" s="77">
        <v>-10.96</v>
      </c>
    </row>
    <row r="8" spans="1:26" ht="13.5" hidden="1" thickBot="1" x14ac:dyDescent="0.25">
      <c r="B8" s="15">
        <v>30</v>
      </c>
      <c r="C8" s="16" t="s">
        <v>18</v>
      </c>
      <c r="D8" s="120" t="e">
        <f>SUMIFS(#REF!,#REF!,B8)</f>
        <v>#REF!</v>
      </c>
      <c r="E8" s="121"/>
      <c r="F8" s="121" t="e">
        <f>SUMIFS(#REF!,#REF!,B8)</f>
        <v>#REF!</v>
      </c>
      <c r="G8" s="129"/>
      <c r="H8" s="106"/>
      <c r="I8" s="17" t="str">
        <f t="shared" si="0"/>
        <v/>
      </c>
      <c r="J8" s="18" t="str">
        <f t="shared" si="1"/>
        <v/>
      </c>
      <c r="K8" s="120" t="e">
        <f>SUMIFS(#REF!,#REF!,B8)</f>
        <v>#REF!</v>
      </c>
      <c r="L8" s="121"/>
      <c r="M8" s="121" t="e">
        <f>SUMIFS(#REF!,#REF!,B8)</f>
        <v>#REF!</v>
      </c>
      <c r="N8" s="121"/>
      <c r="O8" s="129"/>
      <c r="P8" s="85" t="str">
        <f t="shared" si="2"/>
        <v/>
      </c>
      <c r="Q8" s="18" t="str">
        <f t="shared" si="3"/>
        <v/>
      </c>
      <c r="R8" s="19" t="str">
        <f t="shared" si="4"/>
        <v/>
      </c>
      <c r="S8" s="77">
        <v>-5.37</v>
      </c>
    </row>
    <row r="9" spans="1:26" ht="13.5" hidden="1" thickBot="1" x14ac:dyDescent="0.25">
      <c r="B9" s="15">
        <v>40</v>
      </c>
      <c r="C9" s="16" t="s">
        <v>15</v>
      </c>
      <c r="D9" s="120" t="e">
        <f>SUMIFS(#REF!,#REF!,B9)</f>
        <v>#REF!</v>
      </c>
      <c r="E9" s="121"/>
      <c r="F9" s="121" t="e">
        <f>SUMIFS(#REF!,#REF!,B9)</f>
        <v>#REF!</v>
      </c>
      <c r="G9" s="129"/>
      <c r="H9" s="106"/>
      <c r="I9" s="17" t="str">
        <f t="shared" si="0"/>
        <v/>
      </c>
      <c r="J9" s="18" t="str">
        <f t="shared" si="1"/>
        <v/>
      </c>
      <c r="K9" s="120" t="e">
        <f>SUMIFS(#REF!,#REF!,B9)</f>
        <v>#REF!</v>
      </c>
      <c r="L9" s="121"/>
      <c r="M9" s="121" t="e">
        <f>SUMIFS(#REF!,#REF!,B9)</f>
        <v>#REF!</v>
      </c>
      <c r="N9" s="121"/>
      <c r="O9" s="129"/>
      <c r="P9" s="85" t="str">
        <f t="shared" si="2"/>
        <v/>
      </c>
      <c r="Q9" s="18" t="str">
        <f t="shared" si="3"/>
        <v/>
      </c>
      <c r="R9" s="19" t="str">
        <f t="shared" si="4"/>
        <v/>
      </c>
      <c r="S9" s="77">
        <v>-1.45</v>
      </c>
    </row>
    <row r="10" spans="1:26" ht="13.5" hidden="1" thickBot="1" x14ac:dyDescent="0.25">
      <c r="B10" s="15">
        <v>50</v>
      </c>
      <c r="C10" s="16" t="s">
        <v>17</v>
      </c>
      <c r="D10" s="120" t="e">
        <f>SUMIFS(#REF!,#REF!,B10)</f>
        <v>#REF!</v>
      </c>
      <c r="E10" s="121"/>
      <c r="F10" s="121" t="e">
        <f>SUMIFS(#REF!,#REF!,B10)</f>
        <v>#REF!</v>
      </c>
      <c r="G10" s="129"/>
      <c r="H10" s="106"/>
      <c r="I10" s="17" t="str">
        <f t="shared" si="0"/>
        <v/>
      </c>
      <c r="J10" s="18" t="str">
        <f t="shared" si="1"/>
        <v/>
      </c>
      <c r="K10" s="120" t="e">
        <f>SUMIFS(#REF!,#REF!,B10)</f>
        <v>#REF!</v>
      </c>
      <c r="L10" s="121"/>
      <c r="M10" s="121" t="e">
        <f>SUMIFS(#REF!,#REF!,B10)</f>
        <v>#REF!</v>
      </c>
      <c r="N10" s="121"/>
      <c r="O10" s="129"/>
      <c r="P10" s="85" t="str">
        <f t="shared" si="2"/>
        <v/>
      </c>
      <c r="Q10" s="18" t="str">
        <f t="shared" si="3"/>
        <v/>
      </c>
      <c r="R10" s="19" t="str">
        <f t="shared" si="4"/>
        <v/>
      </c>
      <c r="S10" s="77">
        <v>-2.34</v>
      </c>
    </row>
    <row r="11" spans="1:26" ht="13.5" hidden="1" thickBot="1" x14ac:dyDescent="0.25">
      <c r="B11" s="15">
        <v>60</v>
      </c>
      <c r="C11" s="16" t="s">
        <v>19</v>
      </c>
      <c r="D11" s="120" t="e">
        <f>SUMIFS(#REF!,#REF!,B11)</f>
        <v>#REF!</v>
      </c>
      <c r="E11" s="121"/>
      <c r="F11" s="121" t="e">
        <f>SUMIFS(#REF!,#REF!,B11)</f>
        <v>#REF!</v>
      </c>
      <c r="G11" s="129"/>
      <c r="H11" s="106"/>
      <c r="I11" s="17" t="str">
        <f t="shared" si="0"/>
        <v/>
      </c>
      <c r="J11" s="18" t="str">
        <f t="shared" si="1"/>
        <v/>
      </c>
      <c r="K11" s="120" t="e">
        <f>SUMIFS(#REF!,#REF!,B11)</f>
        <v>#REF!</v>
      </c>
      <c r="L11" s="121"/>
      <c r="M11" s="121" t="e">
        <f>SUMIFS(#REF!,#REF!,B11)</f>
        <v>#REF!</v>
      </c>
      <c r="N11" s="121"/>
      <c r="O11" s="129"/>
      <c r="P11" s="85" t="str">
        <f t="shared" si="2"/>
        <v/>
      </c>
      <c r="Q11" s="18" t="str">
        <f t="shared" si="3"/>
        <v/>
      </c>
      <c r="R11" s="19" t="str">
        <f t="shared" si="4"/>
        <v/>
      </c>
      <c r="S11" s="77">
        <v>-0.75</v>
      </c>
    </row>
    <row r="12" spans="1:26" ht="13.5" hidden="1" thickBot="1" x14ac:dyDescent="0.25">
      <c r="B12" s="15">
        <v>70</v>
      </c>
      <c r="C12" s="16" t="s">
        <v>22</v>
      </c>
      <c r="D12" s="120" t="e">
        <f>SUMIFS(#REF!,#REF!,B12)</f>
        <v>#REF!</v>
      </c>
      <c r="E12" s="121"/>
      <c r="F12" s="121" t="e">
        <f>SUMIFS(#REF!,#REF!,B12)</f>
        <v>#REF!</v>
      </c>
      <c r="G12" s="129"/>
      <c r="H12" s="106"/>
      <c r="I12" s="17" t="str">
        <f t="shared" si="0"/>
        <v/>
      </c>
      <c r="J12" s="18" t="str">
        <f t="shared" si="1"/>
        <v/>
      </c>
      <c r="K12" s="120" t="e">
        <f>SUMIFS(#REF!,#REF!,B12)</f>
        <v>#REF!</v>
      </c>
      <c r="L12" s="121"/>
      <c r="M12" s="121" t="e">
        <f>SUMIFS(#REF!,#REF!,B12)</f>
        <v>#REF!</v>
      </c>
      <c r="N12" s="121"/>
      <c r="O12" s="129"/>
      <c r="P12" s="85" t="str">
        <f t="shared" si="2"/>
        <v/>
      </c>
      <c r="Q12" s="18" t="str">
        <f t="shared" si="3"/>
        <v/>
      </c>
      <c r="R12" s="19" t="str">
        <f t="shared" si="4"/>
        <v/>
      </c>
      <c r="S12" s="77">
        <v>-5.29</v>
      </c>
    </row>
    <row r="13" spans="1:26" ht="13.5" hidden="1" thickBot="1" x14ac:dyDescent="0.25">
      <c r="B13" s="15">
        <v>90</v>
      </c>
      <c r="C13" s="16" t="s">
        <v>20</v>
      </c>
      <c r="D13" s="120" t="e">
        <f>SUMIFS(#REF!,#REF!,B13)</f>
        <v>#REF!</v>
      </c>
      <c r="E13" s="121"/>
      <c r="F13" s="121" t="e">
        <f>SUMIFS(#REF!,#REF!,B13)</f>
        <v>#REF!</v>
      </c>
      <c r="G13" s="129"/>
      <c r="H13" s="106"/>
      <c r="I13" s="17" t="str">
        <f t="shared" si="0"/>
        <v/>
      </c>
      <c r="J13" s="18" t="str">
        <f t="shared" si="1"/>
        <v/>
      </c>
      <c r="K13" s="120" t="e">
        <f>SUMIFS(#REF!,#REF!,B13)</f>
        <v>#REF!</v>
      </c>
      <c r="L13" s="121"/>
      <c r="M13" s="121" t="e">
        <f>SUMIFS(#REF!,#REF!,B13)</f>
        <v>#REF!</v>
      </c>
      <c r="N13" s="121"/>
      <c r="O13" s="129"/>
      <c r="P13" s="85" t="str">
        <f t="shared" si="2"/>
        <v/>
      </c>
      <c r="Q13" s="18" t="str">
        <f t="shared" si="3"/>
        <v/>
      </c>
      <c r="R13" s="19" t="str">
        <f t="shared" si="4"/>
        <v/>
      </c>
      <c r="S13" s="77">
        <v>-12.93</v>
      </c>
      <c r="T13" s="82"/>
    </row>
    <row r="14" spans="1:26" ht="13.5" hidden="1" customHeight="1" thickTop="1" thickBot="1" x14ac:dyDescent="0.25">
      <c r="B14" s="20">
        <v>32</v>
      </c>
      <c r="C14" s="21" t="s">
        <v>23</v>
      </c>
      <c r="D14" s="120" t="e">
        <f>SUMIFS(#REF!,#REF!,B14)</f>
        <v>#REF!</v>
      </c>
      <c r="E14" s="121"/>
      <c r="F14" s="121" t="e">
        <f>SUMIFS(#REF!,#REF!,B14)</f>
        <v>#REF!</v>
      </c>
      <c r="G14" s="129"/>
      <c r="H14" s="106"/>
      <c r="I14" s="17" t="str">
        <f t="shared" si="0"/>
        <v/>
      </c>
      <c r="J14" s="18" t="str">
        <f t="shared" si="1"/>
        <v/>
      </c>
      <c r="K14" s="120" t="e">
        <f>SUMIFS(#REF!,#REF!,B14)</f>
        <v>#REF!</v>
      </c>
      <c r="L14" s="121"/>
      <c r="M14" s="121" t="e">
        <f>SUMIFS(#REF!,#REF!,B14)</f>
        <v>#REF!</v>
      </c>
      <c r="N14" s="121"/>
      <c r="O14" s="129"/>
      <c r="P14" s="86" t="str">
        <f t="shared" si="2"/>
        <v/>
      </c>
      <c r="Q14" s="18" t="str">
        <f t="shared" si="3"/>
        <v/>
      </c>
      <c r="R14" s="19" t="str">
        <f t="shared" si="4"/>
        <v/>
      </c>
      <c r="S14" s="77">
        <v>-6.21</v>
      </c>
      <c r="T14" s="82"/>
    </row>
    <row r="15" spans="1:26" ht="13.5" hidden="1" customHeight="1" thickTop="1" thickBot="1" x14ac:dyDescent="0.25">
      <c r="B15" s="45" t="s">
        <v>21</v>
      </c>
      <c r="C15" s="70" t="e">
        <f>+(D15-F15)/F15</f>
        <v>#REF!</v>
      </c>
      <c r="D15" s="136" t="e">
        <f>SUM(D6:E14)</f>
        <v>#REF!</v>
      </c>
      <c r="E15" s="130"/>
      <c r="F15" s="130" t="e">
        <f>SUM(F6:G14)</f>
        <v>#REF!</v>
      </c>
      <c r="G15" s="131"/>
      <c r="H15" s="107"/>
      <c r="I15" s="22">
        <f>SUM(I6:I14)</f>
        <v>0</v>
      </c>
      <c r="J15" s="23">
        <f>IF(SUM(J6:J14)&lt;100,100,SUM(J6:J14))</f>
        <v>100</v>
      </c>
      <c r="K15" s="136" t="e">
        <f>SUM(K6:L14)</f>
        <v>#REF!</v>
      </c>
      <c r="L15" s="130"/>
      <c r="M15" s="130" t="e">
        <f>SUM(M6:O14)</f>
        <v>#REF!</v>
      </c>
      <c r="N15" s="130"/>
      <c r="O15" s="131"/>
      <c r="P15" s="22" t="str">
        <f t="shared" si="2"/>
        <v/>
      </c>
      <c r="Q15" s="23" t="str">
        <f t="shared" si="3"/>
        <v/>
      </c>
      <c r="R15" s="24" t="str">
        <f t="shared" si="4"/>
        <v/>
      </c>
      <c r="S15" s="78">
        <v>-3.26</v>
      </c>
    </row>
    <row r="16" spans="1:26" ht="15.75" hidden="1" customHeight="1" thickTop="1" thickBot="1" x14ac:dyDescent="0.25">
      <c r="K16" s="137" t="s">
        <v>27</v>
      </c>
      <c r="L16" s="137"/>
      <c r="M16" s="137"/>
      <c r="N16" s="137"/>
      <c r="O16" s="137"/>
      <c r="P16" s="87" t="e">
        <f>-(-K15-#REF!)/D15</f>
        <v>#REF!</v>
      </c>
      <c r="Q16" s="87"/>
      <c r="R16" s="87"/>
      <c r="S16" s="87"/>
    </row>
    <row r="17" spans="1:21" ht="15.75" thickBot="1" x14ac:dyDescent="0.25">
      <c r="B17" s="139" t="s">
        <v>28</v>
      </c>
      <c r="C17" s="140"/>
      <c r="D17" s="140"/>
      <c r="E17" s="140"/>
      <c r="F17" s="140"/>
      <c r="G17" s="140"/>
      <c r="H17" s="140"/>
      <c r="I17" s="140"/>
      <c r="J17" s="140"/>
      <c r="K17" s="140"/>
      <c r="L17" s="140"/>
      <c r="M17" s="140"/>
      <c r="N17" s="140"/>
      <c r="O17" s="140"/>
      <c r="P17" s="140"/>
      <c r="Q17" s="140"/>
      <c r="R17" s="140"/>
      <c r="S17" s="140"/>
      <c r="T17" s="140"/>
    </row>
    <row r="18" spans="1:21" ht="12.95" customHeight="1" thickTop="1" x14ac:dyDescent="0.2">
      <c r="A18" s="64"/>
      <c r="B18" s="46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</row>
    <row r="19" spans="1:21" ht="12.95" customHeight="1" thickBot="1" x14ac:dyDescent="0.25">
      <c r="A19" s="64"/>
      <c r="B19" s="66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</row>
    <row r="20" spans="1:21" ht="12.95" customHeight="1" thickBot="1" x14ac:dyDescent="0.25">
      <c r="A20" s="64"/>
      <c r="B20" s="49"/>
      <c r="C20" s="64"/>
      <c r="D20" s="64"/>
      <c r="E20" s="64"/>
      <c r="F20" s="67"/>
      <c r="G20" s="68"/>
      <c r="H20" s="68"/>
      <c r="I20" s="64"/>
      <c r="J20" s="26"/>
      <c r="K20" s="69"/>
      <c r="L20" s="69"/>
      <c r="M20" s="69"/>
      <c r="N20" s="69"/>
      <c r="O20" s="69"/>
      <c r="P20" s="64"/>
      <c r="Q20" s="64"/>
      <c r="R20" s="7"/>
      <c r="S20" s="102"/>
    </row>
    <row r="21" spans="1:21" ht="12.95" customHeight="1" thickBot="1" x14ac:dyDescent="0.25">
      <c r="A21" s="64">
        <v>2</v>
      </c>
      <c r="B21" s="56">
        <v>20</v>
      </c>
      <c r="C21" s="28" t="s">
        <v>16</v>
      </c>
      <c r="D21" s="27" t="s">
        <v>8</v>
      </c>
      <c r="E21" s="29"/>
      <c r="F21" s="30"/>
      <c r="G21" s="29"/>
      <c r="H21" s="29"/>
      <c r="I21" s="64"/>
      <c r="J21" s="72">
        <v>60</v>
      </c>
      <c r="K21" s="117" t="s">
        <v>19</v>
      </c>
      <c r="L21" s="118"/>
      <c r="M21" s="118"/>
      <c r="N21" s="118"/>
      <c r="O21" s="119"/>
      <c r="P21" s="72" t="s">
        <v>8</v>
      </c>
      <c r="Q21" s="71"/>
      <c r="R21" s="72"/>
      <c r="S21" s="93"/>
      <c r="T21" s="93"/>
    </row>
    <row r="22" spans="1:21" ht="12.95" customHeight="1" x14ac:dyDescent="0.2">
      <c r="A22" s="64">
        <v>3</v>
      </c>
      <c r="B22" s="57">
        <f>IF(D22="","",SUMIFS('LEAD_106 FLOPS PERTES'!C:C,'LEAD_106 FLOPS PERTES'!H:H,D22,'LEAD_106 FLOPS PERTES'!A:A,$B21))</f>
        <v>0</v>
      </c>
      <c r="C22" s="31" t="str">
        <f>IFERROR(VLOOKUP(B22,'LEAD_106 FLOPS PERTES'!C:D,2,FALSE),"")</f>
        <v/>
      </c>
      <c r="D22" s="32">
        <f t="array" ref="D22">IFERROR(SMALL(IF('LEAD_106 FLOPS PERTES'!A:A=B21,'LEAD_106 FLOPS PERTES'!H:H),A21),"")</f>
        <v>-3290.0551999999998</v>
      </c>
      <c r="E22" s="61"/>
      <c r="F22" s="33"/>
      <c r="G22" s="34"/>
      <c r="H22" s="34"/>
      <c r="I22" s="65"/>
      <c r="J22" s="73" t="str">
        <f>IF(P22="","",SUMIFS('LEAD_106 FLOPS PERTES'!C:C,'LEAD_106 FLOPS PERTES'!H:H,P22,'LEAD_106 FLOPS PERTES'!A:A,$J21))</f>
        <v/>
      </c>
      <c r="K22" s="114" t="str">
        <f>IFERROR(VLOOKUP(J22,'LEAD_106 FLOPS PERTES'!C:D,2,FALSE),"")</f>
        <v/>
      </c>
      <c r="L22" s="115"/>
      <c r="M22" s="115"/>
      <c r="N22" s="115"/>
      <c r="O22" s="116"/>
      <c r="P22" s="32" t="str" cm="1">
        <f t="array" ref="P22">IFERROR(SMALL(IF('LEAD_106 FLOPS PERTES'!A:A=$J21,'LEAD_106 FLOPS PERTES'!H:H),A21),"")</f>
        <v/>
      </c>
      <c r="Q22" s="61"/>
      <c r="R22" s="33"/>
      <c r="S22" s="99"/>
      <c r="T22" s="99"/>
    </row>
    <row r="23" spans="1:21" ht="12.95" customHeight="1" x14ac:dyDescent="0.2">
      <c r="A23" s="64">
        <v>4</v>
      </c>
      <c r="B23" s="58">
        <f>IF(D23="","",SUMIFS('LEAD_106 FLOPS PERTES'!C:C,'LEAD_106 FLOPS PERTES'!H:H,D23,'LEAD_106 FLOPS PERTES'!A:A,$B21))</f>
        <v>0</v>
      </c>
      <c r="C23" s="35" t="str">
        <f>IFERROR(VLOOKUP(B23,'LEAD_106 FLOPS PERTES'!C:D,2,FALSE),"")</f>
        <v/>
      </c>
      <c r="D23" s="36">
        <f t="array" ref="D23">IFERROR(SMALL(IF('LEAD_106 FLOPS PERTES'!A:A=B21,'LEAD_106 FLOPS PERTES'!H:H),A22),"")</f>
        <v>-1842.1</v>
      </c>
      <c r="E23" s="62"/>
      <c r="F23" s="37"/>
      <c r="G23" s="38"/>
      <c r="H23" s="38"/>
      <c r="I23" s="65"/>
      <c r="J23" s="75" t="str">
        <f>IF(P23="","",SUMIFS('LEAD_106 FLOPS PERTES'!C:C,'LEAD_106 FLOPS PERTES'!H:H,P23,'LEAD_106 FLOPS PERTES'!A:A,$J21))</f>
        <v/>
      </c>
      <c r="K23" s="108" t="str">
        <f>IFERROR(VLOOKUP(J23,'LEAD_106 FLOPS PERTES'!C:D,2,FALSE),"")</f>
        <v/>
      </c>
      <c r="L23" s="109"/>
      <c r="M23" s="109"/>
      <c r="N23" s="109"/>
      <c r="O23" s="110"/>
      <c r="P23" s="36" t="str" cm="1">
        <f t="array" ref="P23">IFERROR(SMALL(IF('LEAD_106 FLOPS PERTES'!A:A=$J21,'LEAD_106 FLOPS PERTES'!H:H),A22),"")</f>
        <v/>
      </c>
      <c r="Q23" s="62"/>
      <c r="R23" s="43"/>
      <c r="S23" s="100"/>
      <c r="T23" s="100"/>
    </row>
    <row r="24" spans="1:21" ht="12.95" customHeight="1" x14ac:dyDescent="0.2">
      <c r="A24" s="64">
        <v>5</v>
      </c>
      <c r="B24" s="58">
        <f>IF(D24="","",SUMIFS('LEAD_106 FLOPS PERTES'!C:C,'LEAD_106 FLOPS PERTES'!H:H,D24,'LEAD_106 FLOPS PERTES'!A:A,$B21))</f>
        <v>0</v>
      </c>
      <c r="C24" s="35" t="str">
        <f>IFERROR(VLOOKUP(B24,'LEAD_106 FLOPS PERTES'!C:D,2,FALSE),"")</f>
        <v/>
      </c>
      <c r="D24" s="36">
        <f t="array" ref="D24">IFERROR(SMALL(IF('LEAD_106 FLOPS PERTES'!A:A=B21,'LEAD_106 FLOPS PERTES'!H:H),A23),"")</f>
        <v>-1643.3632</v>
      </c>
      <c r="E24" s="62"/>
      <c r="F24" s="37"/>
      <c r="G24" s="38"/>
      <c r="H24" s="38"/>
      <c r="I24" s="65"/>
      <c r="J24" s="75" t="str">
        <f>IF(P24="","",SUMIFS('LEAD_106 FLOPS PERTES'!C:C,'LEAD_106 FLOPS PERTES'!H:H,P24,'LEAD_106 FLOPS PERTES'!A:A,$J21))</f>
        <v/>
      </c>
      <c r="K24" s="108" t="str">
        <f>IFERROR(VLOOKUP(J24,'LEAD_106 FLOPS PERTES'!C:D,2,FALSE),"")</f>
        <v/>
      </c>
      <c r="L24" s="109"/>
      <c r="M24" s="109"/>
      <c r="N24" s="109"/>
      <c r="O24" s="110"/>
      <c r="P24" s="36" t="str">
        <f t="array" ref="P24">IFERROR(SMALL(IF('LEAD_106 FLOPS PERTES'!A:A=$J21,'LEAD_106 FLOPS PERTES'!H:H),A23),"")</f>
        <v/>
      </c>
      <c r="Q24" s="62"/>
      <c r="R24" s="43"/>
      <c r="S24" s="100"/>
      <c r="T24" s="100"/>
    </row>
    <row r="25" spans="1:21" ht="12.95" customHeight="1" x14ac:dyDescent="0.2">
      <c r="A25" s="64">
        <v>6</v>
      </c>
      <c r="B25" s="58">
        <f>IF(D25="","",SUMIFS('LEAD_106 FLOPS PERTES'!C:C,'LEAD_106 FLOPS PERTES'!H:H,D25,'LEAD_106 FLOPS PERTES'!A:A,$B21))</f>
        <v>0</v>
      </c>
      <c r="C25" s="35" t="str">
        <f>IFERROR(VLOOKUP(B25,'LEAD_106 FLOPS PERTES'!C:D,2,FALSE),"")</f>
        <v/>
      </c>
      <c r="D25" s="36">
        <f t="array" ref="D25">IFERROR(SMALL(IF('LEAD_106 FLOPS PERTES'!A:A=B21,'LEAD_106 FLOPS PERTES'!H:H),A24),"")</f>
        <v>-1548.7183</v>
      </c>
      <c r="E25" s="62"/>
      <c r="F25" s="37"/>
      <c r="G25" s="38"/>
      <c r="H25" s="38"/>
      <c r="I25" s="65"/>
      <c r="J25" s="75" t="str">
        <f>IF(P25="","",SUMIFS('LEAD_106 FLOPS PERTES'!C:C,'LEAD_106 FLOPS PERTES'!H:H,P25,'LEAD_106 FLOPS PERTES'!A:A,$J21))</f>
        <v/>
      </c>
      <c r="K25" s="108" t="str">
        <f>IFERROR(VLOOKUP(J25,'LEAD_106 FLOPS PERTES'!C:D,2,FALSE),"")</f>
        <v/>
      </c>
      <c r="L25" s="109"/>
      <c r="M25" s="109"/>
      <c r="N25" s="109"/>
      <c r="O25" s="110"/>
      <c r="P25" s="36" t="str" cm="1">
        <f t="array" ref="P25">IFERROR(SMALL(IF('LEAD_106 FLOPS PERTES'!A:A=$J21,'LEAD_106 FLOPS PERTES'!H:H),A24),"")</f>
        <v/>
      </c>
      <c r="Q25" s="62"/>
      <c r="R25" s="43"/>
      <c r="S25" s="100"/>
      <c r="T25" s="100"/>
    </row>
    <row r="26" spans="1:21" ht="12.95" customHeight="1" thickBot="1" x14ac:dyDescent="0.25">
      <c r="A26" s="64"/>
      <c r="B26" s="59">
        <f>IF(D26="","",SUMIFS('LEAD_106 FLOPS PERTES'!C:C,'LEAD_106 FLOPS PERTES'!H:H,D26,'LEAD_106 FLOPS PERTES'!A:A,$B21))</f>
        <v>0</v>
      </c>
      <c r="C26" s="39" t="str">
        <f>IFERROR(VLOOKUP(B26,'LEAD_106 FLOPS PERTES'!C:D,2,FALSE),"")</f>
        <v/>
      </c>
      <c r="D26" s="40">
        <f t="array" ref="D26">IFERROR(SMALL(IF('LEAD_106 FLOPS PERTES'!A:A=B21,'LEAD_106 FLOPS PERTES'!H:H),A25),"")</f>
        <v>-1292.3353999999999</v>
      </c>
      <c r="E26" s="63"/>
      <c r="F26" s="41"/>
      <c r="G26" s="42"/>
      <c r="H26" s="42"/>
      <c r="I26" s="65"/>
      <c r="J26" s="74" t="str">
        <f>IF(P26="","",SUMIFS('LEAD_106 FLOPS PERTES'!C:C,'LEAD_106 FLOPS PERTES'!H:H,P26,'LEAD_106 FLOPS PERTES'!A:A,$J21))</f>
        <v/>
      </c>
      <c r="K26" s="111" t="str">
        <f>IFERROR(VLOOKUP(J26,'LEAD_106 FLOPS PERTES'!C:D,2,FALSE),"")</f>
        <v/>
      </c>
      <c r="L26" s="112"/>
      <c r="M26" s="112"/>
      <c r="N26" s="112"/>
      <c r="O26" s="113"/>
      <c r="P26" s="40" t="str">
        <f t="array" ref="P26">IFERROR(SMALL(IF('LEAD_106 FLOPS PERTES'!A:A=$J21,'LEAD_106 FLOPS PERTES'!H:H),A25),"")</f>
        <v/>
      </c>
      <c r="Q26" s="63"/>
      <c r="R26" s="44"/>
      <c r="S26" s="101"/>
      <c r="T26" s="101"/>
    </row>
    <row r="27" spans="1:21" ht="12.95" customHeight="1" x14ac:dyDescent="0.2">
      <c r="A27" s="64"/>
      <c r="B27" s="49"/>
      <c r="C27" s="64"/>
      <c r="D27" s="64"/>
      <c r="E27" s="64"/>
      <c r="F27" s="67"/>
      <c r="G27" s="68"/>
      <c r="H27" s="68"/>
      <c r="I27" s="64"/>
      <c r="J27" s="64"/>
      <c r="K27" s="69"/>
      <c r="L27" s="69"/>
      <c r="M27" s="69"/>
      <c r="N27" s="69"/>
      <c r="O27" s="69"/>
      <c r="P27" s="64"/>
      <c r="Q27" s="64"/>
      <c r="R27" s="64"/>
      <c r="S27" s="64"/>
    </row>
    <row r="28" spans="1:21" x14ac:dyDescent="0.2">
      <c r="U28" s="64"/>
    </row>
    <row r="29" spans="1:21" x14ac:dyDescent="0.2">
      <c r="A29" s="79" t="str">
        <f>IF(B29="","",#REF!)</f>
        <v/>
      </c>
      <c r="L29" t="str">
        <f>IF(M29="","",#REF!)</f>
        <v/>
      </c>
      <c r="M29" t="str">
        <f>IF(N29="","",#REF!)</f>
        <v/>
      </c>
      <c r="N29" t="str">
        <f>IF(O29="","",#REF!)</f>
        <v/>
      </c>
      <c r="O29" t="str">
        <f>IF(P29="","",#REF!)</f>
        <v/>
      </c>
      <c r="P29" t="str">
        <f>IF(Q29="","",#REF!)</f>
        <v/>
      </c>
      <c r="U29" s="64"/>
    </row>
    <row r="30" spans="1:21" ht="15.75" thickBot="1" x14ac:dyDescent="0.25">
      <c r="B30" s="140" t="s">
        <v>29</v>
      </c>
      <c r="C30" s="140"/>
      <c r="D30" s="140"/>
      <c r="E30" s="140"/>
      <c r="F30" s="140"/>
      <c r="G30" s="140"/>
      <c r="H30" s="140"/>
      <c r="I30" s="140"/>
      <c r="J30" s="140"/>
      <c r="K30" s="140"/>
      <c r="L30" s="140"/>
      <c r="M30" s="140"/>
      <c r="N30" s="140"/>
      <c r="O30" s="140"/>
      <c r="P30" s="140"/>
      <c r="Q30" s="140"/>
      <c r="R30" s="140"/>
      <c r="S30" s="140"/>
      <c r="T30" s="140"/>
      <c r="U30" s="64"/>
    </row>
    <row r="31" spans="1:21" ht="13.5" thickTop="1" x14ac:dyDescent="0.2"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8"/>
      <c r="U31" s="64"/>
    </row>
    <row r="32" spans="1:21" ht="13.5" thickBot="1" x14ac:dyDescent="0.25">
      <c r="B32" s="7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55"/>
      <c r="U32" s="64"/>
    </row>
    <row r="33" spans="1:20" ht="13.5" thickBot="1" x14ac:dyDescent="0.25">
      <c r="B33" s="64"/>
      <c r="C33" s="64"/>
      <c r="D33" s="64"/>
      <c r="E33" s="64"/>
      <c r="F33" s="67"/>
      <c r="G33" s="68"/>
      <c r="H33" s="68"/>
      <c r="I33" s="64"/>
      <c r="J33" s="26"/>
      <c r="K33" s="69"/>
      <c r="L33" s="69"/>
      <c r="M33" s="69"/>
      <c r="N33" s="69"/>
      <c r="O33" s="69"/>
      <c r="P33" s="64"/>
      <c r="Q33" s="64"/>
      <c r="R33" s="7"/>
      <c r="S33" s="54"/>
    </row>
    <row r="34" spans="1:20" ht="13.5" thickBot="1" x14ac:dyDescent="0.25">
      <c r="B34" s="103">
        <v>20</v>
      </c>
      <c r="C34" s="28" t="s">
        <v>16</v>
      </c>
      <c r="D34" s="27" t="s">
        <v>8</v>
      </c>
      <c r="E34" s="29"/>
      <c r="F34" s="30"/>
      <c r="G34" s="29"/>
      <c r="H34" s="29"/>
      <c r="I34" s="64"/>
      <c r="J34" s="91">
        <v>60</v>
      </c>
      <c r="K34" s="117" t="s">
        <v>19</v>
      </c>
      <c r="L34" s="118"/>
      <c r="M34" s="118"/>
      <c r="N34" s="118"/>
      <c r="O34" s="119"/>
      <c r="P34" s="91" t="s">
        <v>8</v>
      </c>
      <c r="Q34" s="92"/>
      <c r="R34" s="91"/>
      <c r="S34" s="50"/>
      <c r="T34" s="98"/>
    </row>
    <row r="35" spans="1:20" x14ac:dyDescent="0.2">
      <c r="A35">
        <v>2</v>
      </c>
      <c r="B35" s="95" t="str">
        <f>IF(D35="","",SUMIFS('LEAD_106 FLOPS PERTES'!B:B,'LEAD_106 FLOPS PERTES'!G:G,D35,'LEAD_106 FLOPS PERTES'!#REF!,$B34))</f>
        <v/>
      </c>
      <c r="C35" s="31" t="str">
        <f>IFERROR(VLOOKUP(B35,'LEAD_106 FLOPS PERTES'!B:C,2,FALSE),"")</f>
        <v/>
      </c>
      <c r="D35" s="32" t="str">
        <f t="array" ref="D35">IFERROR(SMALL(IF('LEAD_106 FLOPS PERTES'!#REF!=B34,'LEAD_106 FLOPS PERTES'!G:G),#REF!),"")</f>
        <v/>
      </c>
      <c r="E35" s="61"/>
      <c r="F35" s="33"/>
      <c r="G35" s="34"/>
      <c r="H35" s="34"/>
      <c r="I35" s="65"/>
      <c r="J35" s="73"/>
      <c r="K35" s="114"/>
      <c r="L35" s="115"/>
      <c r="M35" s="115"/>
      <c r="N35" s="115"/>
      <c r="O35" s="116"/>
      <c r="P35" s="32"/>
      <c r="Q35" s="61"/>
      <c r="R35" s="33"/>
      <c r="S35" s="51"/>
      <c r="T35" s="99"/>
    </row>
    <row r="36" spans="1:20" x14ac:dyDescent="0.2">
      <c r="A36">
        <v>3</v>
      </c>
      <c r="B36" s="94" t="str">
        <f>IF(D36="","",SUMIFS('LEAD_106 FLOPS PERTES'!B:B,'LEAD_106 FLOPS PERTES'!G:G,D36,'LEAD_106 FLOPS PERTES'!#REF!,$B34))</f>
        <v/>
      </c>
      <c r="C36" s="35" t="str">
        <f>IFERROR(VLOOKUP(B36,'LEAD_106 FLOPS PERTES'!B:C,2,FALSE),"")</f>
        <v/>
      </c>
      <c r="D36" s="36" t="str">
        <f t="array" ref="D36">IFERROR(SMALL(IF('LEAD_106 FLOPS PERTES'!#REF!=B34,'LEAD_106 FLOPS PERTES'!G:G),#REF!),"")</f>
        <v/>
      </c>
      <c r="E36" s="62"/>
      <c r="F36" s="37"/>
      <c r="G36" s="38"/>
      <c r="H36" s="38"/>
      <c r="I36" s="65"/>
      <c r="J36" s="75"/>
      <c r="K36" s="108"/>
      <c r="L36" s="109"/>
      <c r="M36" s="109"/>
      <c r="N36" s="109"/>
      <c r="O36" s="110"/>
      <c r="P36" s="36"/>
      <c r="Q36" s="62"/>
      <c r="R36" s="43"/>
      <c r="S36" s="52"/>
      <c r="T36" s="100"/>
    </row>
    <row r="37" spans="1:20" x14ac:dyDescent="0.2">
      <c r="A37">
        <v>4</v>
      </c>
      <c r="B37" s="94" t="str">
        <f>IF(D37="","",SUMIFS('LEAD_106 FLOPS PERTES'!B:B,'LEAD_106 FLOPS PERTES'!G:G,D37,'LEAD_106 FLOPS PERTES'!#REF!,$B34))</f>
        <v/>
      </c>
      <c r="C37" s="35" t="str">
        <f>IFERROR(VLOOKUP(B37,'LEAD_106 FLOPS PERTES'!B:C,2,FALSE),"")</f>
        <v/>
      </c>
      <c r="D37" s="36" t="str">
        <f t="array" ref="D37">IFERROR(SMALL(IF('LEAD_106 FLOPS PERTES'!#REF!=B34,'LEAD_106 FLOPS PERTES'!G:G),#REF!),"")</f>
        <v/>
      </c>
      <c r="E37" s="62"/>
      <c r="F37" s="37"/>
      <c r="G37" s="38"/>
      <c r="H37" s="38"/>
      <c r="I37" s="65"/>
      <c r="J37" s="75"/>
      <c r="K37" s="108"/>
      <c r="L37" s="109"/>
      <c r="M37" s="109"/>
      <c r="N37" s="109"/>
      <c r="O37" s="110"/>
      <c r="P37" s="36"/>
      <c r="Q37" s="62"/>
      <c r="R37" s="43"/>
      <c r="S37" s="52"/>
      <c r="T37" s="100"/>
    </row>
    <row r="38" spans="1:20" x14ac:dyDescent="0.2">
      <c r="A38">
        <v>5</v>
      </c>
      <c r="B38" s="94" t="str">
        <f>IF(D38="","",SUMIFS('LEAD_106 FLOPS PERTES'!B:B,'LEAD_106 FLOPS PERTES'!G:G,D38,'LEAD_106 FLOPS PERTES'!#REF!,$B34))</f>
        <v/>
      </c>
      <c r="C38" s="35" t="str">
        <f>IFERROR(VLOOKUP(B38,'LEAD_106 FLOPS PERTES'!B:C,2,FALSE),"")</f>
        <v/>
      </c>
      <c r="D38" s="36" t="str">
        <f t="array" ref="D38">IFERROR(SMALL(IF('LEAD_106 FLOPS PERTES'!#REF!=B34,'LEAD_106 FLOPS PERTES'!G:G),#REF!),"")</f>
        <v/>
      </c>
      <c r="E38" s="62"/>
      <c r="F38" s="37"/>
      <c r="G38" s="38"/>
      <c r="H38" s="38"/>
      <c r="I38" s="65"/>
      <c r="J38" s="75"/>
      <c r="K38" s="108"/>
      <c r="L38" s="109"/>
      <c r="M38" s="109"/>
      <c r="N38" s="109"/>
      <c r="O38" s="110"/>
      <c r="P38" s="36"/>
      <c r="Q38" s="62"/>
      <c r="R38" s="43"/>
      <c r="S38" s="52"/>
      <c r="T38" s="100"/>
    </row>
    <row r="39" spans="1:20" ht="13.5" thickBot="1" x14ac:dyDescent="0.25">
      <c r="A39">
        <v>6</v>
      </c>
      <c r="B39" s="96" t="str">
        <f>IF(D39="","",SUMIFS('LEAD_106 FLOPS PERTES'!B:B,'LEAD_106 FLOPS PERTES'!G:G,D39,'LEAD_106 FLOPS PERTES'!#REF!,$B34))</f>
        <v/>
      </c>
      <c r="C39" s="39" t="str">
        <f>IFERROR(VLOOKUP(B39,'LEAD_106 FLOPS PERTES'!B:C,2,FALSE),"")</f>
        <v/>
      </c>
      <c r="D39" s="40" t="str">
        <f t="array" ref="D39">IFERROR(SMALL(IF('LEAD_106 FLOPS PERTES'!#REF!=B34,'LEAD_106 FLOPS PERTES'!G:G),#REF!),"")</f>
        <v/>
      </c>
      <c r="E39" s="63"/>
      <c r="F39" s="41"/>
      <c r="G39" s="42"/>
      <c r="H39" s="42"/>
      <c r="I39" s="65"/>
      <c r="J39" s="74"/>
      <c r="K39" s="111"/>
      <c r="L39" s="112"/>
      <c r="M39" s="112"/>
      <c r="N39" s="112"/>
      <c r="O39" s="113"/>
      <c r="P39" s="40"/>
      <c r="Q39" s="63"/>
      <c r="R39" s="44"/>
      <c r="S39" s="53"/>
      <c r="T39" s="101"/>
    </row>
    <row r="40" spans="1:20" x14ac:dyDescent="0.2">
      <c r="B40" s="64"/>
      <c r="C40" s="64"/>
      <c r="D40" s="64"/>
      <c r="E40" s="64"/>
      <c r="F40" s="67"/>
      <c r="G40" s="68"/>
      <c r="H40" s="68"/>
      <c r="I40" s="64"/>
      <c r="J40" s="64"/>
      <c r="K40" s="69"/>
      <c r="L40" s="69"/>
      <c r="M40" s="69"/>
      <c r="N40" s="69"/>
      <c r="O40" s="69"/>
      <c r="P40" s="64"/>
      <c r="Q40" s="64"/>
      <c r="R40" s="64"/>
      <c r="S40" s="55"/>
    </row>
    <row r="41" spans="1:20" x14ac:dyDescent="0.2">
      <c r="B41" s="97"/>
      <c r="C41" s="97"/>
      <c r="D41" s="97"/>
      <c r="E41" s="97"/>
      <c r="F41" s="97"/>
      <c r="G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</row>
    <row r="42" spans="1:20" x14ac:dyDescent="0.2">
      <c r="L42" t="str">
        <f>IF(M42="","",#REF!)</f>
        <v/>
      </c>
      <c r="M42" t="str">
        <f>IF(N42="","",#REF!)</f>
        <v/>
      </c>
      <c r="N42" t="str">
        <f>IF(O42="","",#REF!)</f>
        <v/>
      </c>
      <c r="O42" t="str">
        <f>IF(P42="","",#REF!)</f>
        <v/>
      </c>
      <c r="P42" t="str">
        <f>IF(Q42="","",#REF!)</f>
        <v/>
      </c>
    </row>
    <row r="43" spans="1:20" x14ac:dyDescent="0.2">
      <c r="L43" t="str">
        <f>IF(M43="","",#REF!)</f>
        <v/>
      </c>
      <c r="M43" t="str">
        <f>IF(N43="","",#REF!)</f>
        <v/>
      </c>
      <c r="N43" t="str">
        <f>IF(O43="","",#REF!)</f>
        <v/>
      </c>
      <c r="O43" t="str">
        <f>IF(P43="","",#REF!)</f>
        <v/>
      </c>
      <c r="P43" t="str">
        <f>IF(Q43="","",#REF!)</f>
        <v/>
      </c>
    </row>
    <row r="44" spans="1:20" x14ac:dyDescent="0.2">
      <c r="L44" t="str">
        <f>IF(M44="","",#REF!)</f>
        <v/>
      </c>
      <c r="M44" t="str">
        <f>IF(N44="","",#REF!)</f>
        <v/>
      </c>
      <c r="N44" t="str">
        <f>IF(O44="","",#REF!)</f>
        <v/>
      </c>
      <c r="O44" t="str">
        <f>IF(P44="","",#REF!)</f>
        <v/>
      </c>
      <c r="P44" t="str">
        <f>IF(Q44="","",#REF!)</f>
        <v/>
      </c>
    </row>
  </sheetData>
  <mergeCells count="61">
    <mergeCell ref="M6:O6"/>
    <mergeCell ref="M15:O15"/>
    <mergeCell ref="K16:O16"/>
    <mergeCell ref="B17:T17"/>
    <mergeCell ref="K10:L10"/>
    <mergeCell ref="K21:O21"/>
    <mergeCell ref="D13:E13"/>
    <mergeCell ref="F13:G13"/>
    <mergeCell ref="D14:E14"/>
    <mergeCell ref="F14:G14"/>
    <mergeCell ref="K14:L14"/>
    <mergeCell ref="F7:G7"/>
    <mergeCell ref="F9:G9"/>
    <mergeCell ref="F10:G10"/>
    <mergeCell ref="F11:G11"/>
    <mergeCell ref="M14:O14"/>
    <mergeCell ref="M7:O7"/>
    <mergeCell ref="M9:O9"/>
    <mergeCell ref="F5:G5"/>
    <mergeCell ref="F6:G6"/>
    <mergeCell ref="M5:O5"/>
    <mergeCell ref="B1:S1"/>
    <mergeCell ref="D15:E15"/>
    <mergeCell ref="K13:L13"/>
    <mergeCell ref="K8:L8"/>
    <mergeCell ref="K9:L9"/>
    <mergeCell ref="K15:L15"/>
    <mergeCell ref="K11:L11"/>
    <mergeCell ref="K12:L12"/>
    <mergeCell ref="D5:E5"/>
    <mergeCell ref="D6:E6"/>
    <mergeCell ref="K7:L7"/>
    <mergeCell ref="D7:E7"/>
    <mergeCell ref="M8:O8"/>
    <mergeCell ref="D8:E8"/>
    <mergeCell ref="D9:E9"/>
    <mergeCell ref="B3:S3"/>
    <mergeCell ref="D10:E10"/>
    <mergeCell ref="D11:E11"/>
    <mergeCell ref="K5:L5"/>
    <mergeCell ref="K6:L6"/>
    <mergeCell ref="D12:E12"/>
    <mergeCell ref="M10:O10"/>
    <mergeCell ref="M11:O11"/>
    <mergeCell ref="M12:O12"/>
    <mergeCell ref="M13:O13"/>
    <mergeCell ref="F8:G8"/>
    <mergeCell ref="F15:G15"/>
    <mergeCell ref="F12:G12"/>
    <mergeCell ref="K22:O22"/>
    <mergeCell ref="K23:O23"/>
    <mergeCell ref="K24:O24"/>
    <mergeCell ref="K25:O25"/>
    <mergeCell ref="K26:O26"/>
    <mergeCell ref="K37:O37"/>
    <mergeCell ref="K38:O38"/>
    <mergeCell ref="K39:O39"/>
    <mergeCell ref="B30:T30"/>
    <mergeCell ref="K34:O34"/>
    <mergeCell ref="K35:O35"/>
    <mergeCell ref="K36:O36"/>
  </mergeCells>
  <conditionalFormatting sqref="S6">
    <cfRule type="cellIs" dxfId="43" priority="781" operator="lessThan">
      <formula>$S$6</formula>
    </cfRule>
  </conditionalFormatting>
  <conditionalFormatting sqref="I6:I14">
    <cfRule type="cellIs" dxfId="42" priority="495" operator="greaterThan">
      <formula>J6</formula>
    </cfRule>
    <cfRule type="cellIs" dxfId="41" priority="496" operator="lessThan">
      <formula>J6</formula>
    </cfRule>
  </conditionalFormatting>
  <conditionalFormatting sqref="R6:R14">
    <cfRule type="cellIs" dxfId="40" priority="472" operator="greaterThan">
      <formula>0</formula>
    </cfRule>
    <cfRule type="cellIs" dxfId="39" priority="493" operator="lessThanOrEqual">
      <formula>0</formula>
    </cfRule>
  </conditionalFormatting>
  <conditionalFormatting sqref="P20:S20">
    <cfRule type="cellIs" dxfId="38" priority="478" operator="equal">
      <formula>0</formula>
    </cfRule>
  </conditionalFormatting>
  <conditionalFormatting sqref="D22:G26">
    <cfRule type="cellIs" dxfId="37" priority="335" operator="equal">
      <formula>0</formula>
    </cfRule>
  </conditionalFormatting>
  <conditionalFormatting sqref="P22:S26">
    <cfRule type="cellIs" dxfId="36" priority="328" operator="equal">
      <formula>0</formula>
    </cfRule>
  </conditionalFormatting>
  <conditionalFormatting sqref="P6:P13">
    <cfRule type="cellIs" dxfId="35" priority="200" operator="greaterThan">
      <formula>$S$6</formula>
    </cfRule>
    <cfRule type="cellIs" dxfId="34" priority="201" operator="greaterThan">
      <formula>$S$6</formula>
    </cfRule>
    <cfRule type="cellIs" dxfId="33" priority="202" operator="greaterThan">
      <formula>$S$6</formula>
    </cfRule>
    <cfRule type="cellIs" dxfId="32" priority="203" operator="lessThan">
      <formula>$S$6</formula>
    </cfRule>
  </conditionalFormatting>
  <conditionalFormatting sqref="P6:P13">
    <cfRule type="cellIs" dxfId="31" priority="199" operator="lessThan">
      <formula>$S$6</formula>
    </cfRule>
  </conditionalFormatting>
  <conditionalFormatting sqref="P6:P14">
    <cfRule type="cellIs" dxfId="30" priority="198" operator="lessThan">
      <formula>$S$6</formula>
    </cfRule>
  </conditionalFormatting>
  <conditionalFormatting sqref="P6:P13">
    <cfRule type="cellIs" dxfId="29" priority="197" operator="greaterThan">
      <formula>$S$6</formula>
    </cfRule>
  </conditionalFormatting>
  <conditionalFormatting sqref="P7 P9 P11 P13">
    <cfRule type="cellIs" dxfId="28" priority="195" operator="lessThan">
      <formula>$S$7</formula>
    </cfRule>
    <cfRule type="cellIs" dxfId="27" priority="196" operator="greaterThan">
      <formula>$S$7</formula>
    </cfRule>
  </conditionalFormatting>
  <conditionalFormatting sqref="P8">
    <cfRule type="cellIs" dxfId="26" priority="193" operator="lessThan">
      <formula>$S$8</formula>
    </cfRule>
    <cfRule type="cellIs" dxfId="25" priority="194" operator="greaterThan">
      <formula>$S$8</formula>
    </cfRule>
  </conditionalFormatting>
  <conditionalFormatting sqref="P13">
    <cfRule type="cellIs" dxfId="24" priority="191" operator="lessThan">
      <formula>$S$13</formula>
    </cfRule>
    <cfRule type="cellIs" dxfId="23" priority="192" operator="greaterThan">
      <formula>$S$13</formula>
    </cfRule>
  </conditionalFormatting>
  <conditionalFormatting sqref="P12">
    <cfRule type="cellIs" dxfId="22" priority="189" operator="lessThan">
      <formula>$S$12</formula>
    </cfRule>
    <cfRule type="cellIs" dxfId="21" priority="190" operator="greaterThan">
      <formula>$S$12</formula>
    </cfRule>
  </conditionalFormatting>
  <conditionalFormatting sqref="P11">
    <cfRule type="cellIs" dxfId="20" priority="187" operator="lessThan">
      <formula>$S$11</formula>
    </cfRule>
    <cfRule type="cellIs" dxfId="19" priority="188" operator="greaterThan">
      <formula>$S$11</formula>
    </cfRule>
  </conditionalFormatting>
  <conditionalFormatting sqref="P10">
    <cfRule type="cellIs" dxfId="18" priority="185" operator="lessThan">
      <formula>$S$10</formula>
    </cfRule>
    <cfRule type="cellIs" dxfId="17" priority="186" operator="greaterThan">
      <formula>$S$10</formula>
    </cfRule>
  </conditionalFormatting>
  <conditionalFormatting sqref="P9">
    <cfRule type="cellIs" dxfId="16" priority="183" operator="lessThan">
      <formula>$S$9</formula>
    </cfRule>
    <cfRule type="cellIs" dxfId="15" priority="184" operator="greaterThan">
      <formula>$S$9</formula>
    </cfRule>
  </conditionalFormatting>
  <conditionalFormatting sqref="P14">
    <cfRule type="cellIs" dxfId="14" priority="180" operator="greaterThan">
      <formula>$S$14</formula>
    </cfRule>
    <cfRule type="cellIs" dxfId="13" priority="181" operator="lessThan">
      <formula>$S$14</formula>
    </cfRule>
    <cfRule type="cellIs" dxfId="12" priority="182" operator="greaterThan">
      <formula>$S$14</formula>
    </cfRule>
  </conditionalFormatting>
  <conditionalFormatting sqref="P33:S33">
    <cfRule type="cellIs" dxfId="11" priority="29" operator="equal">
      <formula>0</formula>
    </cfRule>
  </conditionalFormatting>
  <conditionalFormatting sqref="D35:G39">
    <cfRule type="cellIs" dxfId="9" priority="27" operator="equal">
      <formula>0</formula>
    </cfRule>
  </conditionalFormatting>
  <conditionalFormatting sqref="P35:S39">
    <cfRule type="cellIs" dxfId="8" priority="24" operator="equal">
      <formula>0</formula>
    </cfRule>
  </conditionalFormatting>
  <conditionalFormatting sqref="H22:H26">
    <cfRule type="cellIs" dxfId="6" priority="19" operator="equal">
      <formula>0</formula>
    </cfRule>
  </conditionalFormatting>
  <conditionalFormatting sqref="T22:T26">
    <cfRule type="cellIs" dxfId="5" priority="14" operator="equal">
      <formula>0</formula>
    </cfRule>
  </conditionalFormatting>
  <conditionalFormatting sqref="T35:T39">
    <cfRule type="cellIs" dxfId="3" priority="10" operator="equal">
      <formula>0</formula>
    </cfRule>
  </conditionalFormatting>
  <conditionalFormatting sqref="H35:H39">
    <cfRule type="cellIs" dxfId="1" priority="6" operator="equal">
      <formula>0</formula>
    </cfRule>
  </conditionalFormatting>
  <printOptions horizontalCentered="1" verticalCentered="1"/>
  <pageMargins left="0" right="0" top="0.39370078740157483" bottom="0.6692913385826772" header="0.15748031496062992" footer="0.15748031496062992"/>
  <pageSetup paperSize="8" scale="66" orientation="portrait" r:id="rId1"/>
  <headerFooter>
    <oddHeader xml:space="preserve">&amp;C
</oddHeader>
    <oddFooter>&amp;C&amp;G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4"/>
  <dimension ref="A3:J97"/>
  <sheetViews>
    <sheetView topLeftCell="A88" zoomScaleNormal="100" workbookViewId="0">
      <selection activeCell="F17" sqref="F17"/>
    </sheetView>
  </sheetViews>
  <sheetFormatPr baseColWidth="10" defaultColWidth="9.140625" defaultRowHeight="12.75" x14ac:dyDescent="0.2"/>
  <cols>
    <col min="1" max="4" width="9.140625" style="90"/>
    <col min="5" max="5" width="19.5703125" style="90" customWidth="1"/>
    <col min="6" max="6" width="28.140625" style="90" bestFit="1" customWidth="1"/>
    <col min="7" max="7" width="24.7109375" style="90" bestFit="1" customWidth="1"/>
    <col min="8" max="8" width="29.85546875" style="90" bestFit="1" customWidth="1"/>
    <col min="9" max="10" width="9.140625" style="89"/>
    <col min="11" max="16384" width="9.140625" style="88"/>
  </cols>
  <sheetData>
    <row r="3" spans="1:8" ht="10.5" customHeight="1" x14ac:dyDescent="0.2"/>
    <row r="4" spans="1:8" ht="10.5" customHeight="1" x14ac:dyDescent="0.2">
      <c r="A4" s="138"/>
      <c r="B4" s="138"/>
      <c r="C4" s="138"/>
      <c r="D4" s="138"/>
      <c r="E4" s="138"/>
      <c r="F4" s="138"/>
      <c r="G4" s="138"/>
      <c r="H4" s="138"/>
    </row>
    <row r="5" spans="1:8" ht="10.5" customHeight="1" x14ac:dyDescent="0.2">
      <c r="A5" s="138"/>
      <c r="B5" s="138"/>
      <c r="C5" s="138"/>
      <c r="D5" s="138"/>
      <c r="E5" s="138"/>
      <c r="F5" s="138"/>
      <c r="G5" s="138"/>
      <c r="H5" s="138"/>
    </row>
    <row r="8" spans="1:8" x14ac:dyDescent="0.2">
      <c r="H8" s="25" t="s">
        <v>30</v>
      </c>
    </row>
    <row r="9" spans="1:8" x14ac:dyDescent="0.2">
      <c r="A9" s="90">
        <v>20</v>
      </c>
      <c r="B9" s="90" t="s">
        <v>16</v>
      </c>
      <c r="F9" s="60"/>
      <c r="G9" s="84"/>
      <c r="H9" s="60">
        <v>2736.3636000000001</v>
      </c>
    </row>
    <row r="10" spans="1:8" x14ac:dyDescent="0.2">
      <c r="A10" s="90">
        <v>20</v>
      </c>
      <c r="B10" s="90" t="s">
        <v>16</v>
      </c>
      <c r="F10" s="60"/>
      <c r="G10" s="84"/>
      <c r="H10" s="60">
        <v>-88.963399999999993</v>
      </c>
    </row>
    <row r="11" spans="1:8" x14ac:dyDescent="0.2">
      <c r="A11" s="90">
        <v>20</v>
      </c>
      <c r="B11" s="90" t="s">
        <v>16</v>
      </c>
      <c r="F11" s="60"/>
      <c r="G11" s="84"/>
      <c r="H11" s="60">
        <v>0</v>
      </c>
    </row>
    <row r="12" spans="1:8" x14ac:dyDescent="0.2">
      <c r="A12" s="90">
        <v>20</v>
      </c>
      <c r="B12" s="90" t="s">
        <v>16</v>
      </c>
      <c r="F12" s="60"/>
      <c r="G12" s="84"/>
      <c r="H12" s="60">
        <v>-67.309200000000004</v>
      </c>
    </row>
    <row r="13" spans="1:8" x14ac:dyDescent="0.2">
      <c r="A13" s="90">
        <v>20</v>
      </c>
      <c r="B13" s="90" t="s">
        <v>16</v>
      </c>
      <c r="F13" s="60"/>
      <c r="G13" s="84"/>
      <c r="H13" s="60">
        <v>0</v>
      </c>
    </row>
    <row r="14" spans="1:8" x14ac:dyDescent="0.2">
      <c r="A14" s="90">
        <v>20</v>
      </c>
      <c r="B14" s="90" t="s">
        <v>16</v>
      </c>
      <c r="F14" s="60"/>
      <c r="G14" s="84"/>
      <c r="H14" s="60">
        <v>-36.645200000000003</v>
      </c>
    </row>
    <row r="15" spans="1:8" x14ac:dyDescent="0.2">
      <c r="A15" s="90">
        <v>20</v>
      </c>
      <c r="B15" s="90" t="s">
        <v>16</v>
      </c>
      <c r="F15" s="60"/>
      <c r="G15" s="84"/>
      <c r="H15" s="60">
        <v>0</v>
      </c>
    </row>
    <row r="16" spans="1:8" x14ac:dyDescent="0.2">
      <c r="A16" s="90">
        <v>20</v>
      </c>
      <c r="B16" s="90" t="s">
        <v>16</v>
      </c>
      <c r="F16" s="60"/>
      <c r="G16" s="84"/>
      <c r="H16" s="60">
        <v>0</v>
      </c>
    </row>
    <row r="17" spans="1:8" x14ac:dyDescent="0.2">
      <c r="A17" s="90">
        <v>20</v>
      </c>
      <c r="B17" s="90" t="s">
        <v>16</v>
      </c>
      <c r="F17" s="60"/>
      <c r="G17" s="84"/>
      <c r="H17" s="60">
        <v>0</v>
      </c>
    </row>
    <row r="18" spans="1:8" x14ac:dyDescent="0.2">
      <c r="A18" s="90">
        <v>20</v>
      </c>
      <c r="B18" s="90" t="s">
        <v>16</v>
      </c>
      <c r="F18" s="60"/>
      <c r="G18" s="84"/>
      <c r="H18" s="60">
        <v>-41.827399999999997</v>
      </c>
    </row>
    <row r="19" spans="1:8" x14ac:dyDescent="0.2">
      <c r="A19" s="90">
        <v>20</v>
      </c>
      <c r="B19" s="90" t="s">
        <v>16</v>
      </c>
      <c r="F19" s="60"/>
      <c r="G19" s="84"/>
      <c r="H19" s="60">
        <v>-364.99020000000002</v>
      </c>
    </row>
    <row r="20" spans="1:8" x14ac:dyDescent="0.2">
      <c r="A20" s="90">
        <v>20</v>
      </c>
      <c r="B20" s="90" t="s">
        <v>16</v>
      </c>
      <c r="F20" s="60"/>
      <c r="G20" s="84"/>
      <c r="H20" s="60">
        <v>-885.78200000000004</v>
      </c>
    </row>
    <row r="21" spans="1:8" x14ac:dyDescent="0.2">
      <c r="A21" s="90">
        <v>20</v>
      </c>
      <c r="B21" s="90" t="s">
        <v>16</v>
      </c>
      <c r="G21" s="84"/>
      <c r="H21" s="60">
        <v>-5.7454999999999998</v>
      </c>
    </row>
    <row r="22" spans="1:8" x14ac:dyDescent="0.2">
      <c r="A22" s="90">
        <v>20</v>
      </c>
      <c r="B22" s="90" t="s">
        <v>16</v>
      </c>
      <c r="F22" s="60"/>
      <c r="G22" s="84"/>
      <c r="H22" s="60">
        <v>-114.9091</v>
      </c>
    </row>
    <row r="23" spans="1:8" x14ac:dyDescent="0.2">
      <c r="A23" s="90">
        <v>20</v>
      </c>
      <c r="B23" s="90" t="s">
        <v>16</v>
      </c>
      <c r="F23" s="60"/>
      <c r="G23" s="84"/>
      <c r="H23" s="60">
        <v>0</v>
      </c>
    </row>
    <row r="24" spans="1:8" x14ac:dyDescent="0.2">
      <c r="A24" s="90">
        <v>20</v>
      </c>
      <c r="B24" s="90" t="s">
        <v>16</v>
      </c>
      <c r="F24" s="60"/>
      <c r="G24" s="84"/>
      <c r="H24" s="60">
        <v>-1548.7183</v>
      </c>
    </row>
    <row r="25" spans="1:8" x14ac:dyDescent="0.2">
      <c r="A25" s="90">
        <v>20</v>
      </c>
      <c r="B25" s="90" t="s">
        <v>16</v>
      </c>
      <c r="F25" s="60"/>
      <c r="G25" s="84"/>
      <c r="H25" s="60">
        <v>-69.709100000000007</v>
      </c>
    </row>
    <row r="26" spans="1:8" x14ac:dyDescent="0.2">
      <c r="A26" s="90">
        <v>20</v>
      </c>
      <c r="B26" s="90" t="s">
        <v>16</v>
      </c>
      <c r="F26" s="60"/>
      <c r="G26" s="84"/>
      <c r="H26" s="60">
        <v>-157.9187</v>
      </c>
    </row>
    <row r="27" spans="1:8" x14ac:dyDescent="0.2">
      <c r="A27" s="90">
        <v>20</v>
      </c>
      <c r="B27" s="90" t="s">
        <v>16</v>
      </c>
      <c r="F27" s="60"/>
      <c r="G27" s="84"/>
      <c r="H27" s="60">
        <v>-67.8</v>
      </c>
    </row>
    <row r="28" spans="1:8" x14ac:dyDescent="0.2">
      <c r="A28" s="90">
        <v>20</v>
      </c>
      <c r="B28" s="90" t="s">
        <v>16</v>
      </c>
      <c r="F28" s="60"/>
      <c r="G28" s="84"/>
      <c r="H28" s="60">
        <v>-120.6545</v>
      </c>
    </row>
    <row r="29" spans="1:8" x14ac:dyDescent="0.2">
      <c r="A29" s="90">
        <v>20</v>
      </c>
      <c r="B29" s="90" t="s">
        <v>16</v>
      </c>
      <c r="F29" s="60"/>
      <c r="G29" s="84"/>
      <c r="H29" s="60">
        <v>-59.045499999999997</v>
      </c>
    </row>
    <row r="30" spans="1:8" x14ac:dyDescent="0.2">
      <c r="A30" s="90">
        <v>20</v>
      </c>
      <c r="B30" s="90" t="s">
        <v>16</v>
      </c>
      <c r="F30" s="60"/>
      <c r="G30" s="84"/>
      <c r="H30" s="60">
        <v>-6.1090999999999998</v>
      </c>
    </row>
    <row r="31" spans="1:8" x14ac:dyDescent="0.2">
      <c r="A31" s="90">
        <v>20</v>
      </c>
      <c r="B31" s="90" t="s">
        <v>16</v>
      </c>
      <c r="F31" s="60"/>
      <c r="G31" s="84"/>
      <c r="H31" s="60">
        <v>-76.090900000000005</v>
      </c>
    </row>
    <row r="32" spans="1:8" x14ac:dyDescent="0.2">
      <c r="A32" s="90">
        <v>20</v>
      </c>
      <c r="B32" s="90" t="s">
        <v>16</v>
      </c>
      <c r="F32" s="60"/>
      <c r="G32" s="84"/>
      <c r="H32" s="60">
        <v>-6.7907999999999999</v>
      </c>
    </row>
    <row r="33" spans="1:8" x14ac:dyDescent="0.2">
      <c r="A33" s="90">
        <v>20</v>
      </c>
      <c r="B33" s="90" t="s">
        <v>16</v>
      </c>
      <c r="F33" s="60"/>
      <c r="G33" s="84"/>
      <c r="H33" s="60">
        <v>0</v>
      </c>
    </row>
    <row r="34" spans="1:8" x14ac:dyDescent="0.2">
      <c r="A34" s="90">
        <v>20</v>
      </c>
      <c r="B34" s="90" t="s">
        <v>16</v>
      </c>
      <c r="F34" s="60"/>
      <c r="G34" s="84"/>
      <c r="H34" s="60">
        <v>0</v>
      </c>
    </row>
    <row r="35" spans="1:8" x14ac:dyDescent="0.2">
      <c r="A35" s="90">
        <v>20</v>
      </c>
      <c r="B35" s="90" t="s">
        <v>16</v>
      </c>
      <c r="F35" s="60"/>
      <c r="G35" s="84"/>
      <c r="H35" s="60">
        <v>-3290.0551999999998</v>
      </c>
    </row>
    <row r="36" spans="1:8" x14ac:dyDescent="0.2">
      <c r="A36" s="90">
        <v>20</v>
      </c>
      <c r="B36" s="90" t="s">
        <v>16</v>
      </c>
      <c r="F36" s="60"/>
      <c r="G36" s="84"/>
      <c r="H36" s="60">
        <v>-1643.3632</v>
      </c>
    </row>
    <row r="37" spans="1:8" x14ac:dyDescent="0.2">
      <c r="A37" s="90">
        <v>20</v>
      </c>
      <c r="B37" s="90" t="s">
        <v>16</v>
      </c>
      <c r="F37" s="60"/>
      <c r="G37" s="84"/>
      <c r="H37" s="60">
        <v>0</v>
      </c>
    </row>
    <row r="38" spans="1:8" x14ac:dyDescent="0.2">
      <c r="A38" s="90">
        <v>20</v>
      </c>
      <c r="B38" s="90" t="s">
        <v>16</v>
      </c>
      <c r="G38" s="84"/>
      <c r="H38" s="60">
        <v>-76.9636</v>
      </c>
    </row>
    <row r="39" spans="1:8" x14ac:dyDescent="0.2">
      <c r="A39" s="90">
        <v>20</v>
      </c>
      <c r="B39" s="90" t="s">
        <v>16</v>
      </c>
      <c r="F39" s="60"/>
      <c r="G39" s="84"/>
      <c r="H39" s="60">
        <v>-1292.3353999999999</v>
      </c>
    </row>
    <row r="40" spans="1:8" x14ac:dyDescent="0.2">
      <c r="A40" s="90">
        <v>20</v>
      </c>
      <c r="B40" s="90" t="s">
        <v>16</v>
      </c>
      <c r="F40" s="60"/>
      <c r="G40" s="84"/>
      <c r="H40" s="60">
        <v>-390.06369999999998</v>
      </c>
    </row>
    <row r="41" spans="1:8" x14ac:dyDescent="0.2">
      <c r="A41" s="90">
        <v>20</v>
      </c>
      <c r="B41" s="90" t="s">
        <v>16</v>
      </c>
      <c r="F41" s="60"/>
      <c r="G41" s="84"/>
      <c r="H41" s="60">
        <v>-682.13679999999999</v>
      </c>
    </row>
    <row r="42" spans="1:8" x14ac:dyDescent="0.2">
      <c r="A42" s="90">
        <v>20</v>
      </c>
      <c r="B42" s="90" t="s">
        <v>16</v>
      </c>
      <c r="G42" s="84"/>
      <c r="H42" s="60">
        <v>-2.2545000000000002</v>
      </c>
    </row>
    <row r="43" spans="1:8" x14ac:dyDescent="0.2">
      <c r="A43" s="90">
        <v>20</v>
      </c>
      <c r="B43" s="90" t="s">
        <v>16</v>
      </c>
      <c r="F43" s="60"/>
      <c r="G43" s="84"/>
      <c r="H43" s="60">
        <v>-362.20890000000003</v>
      </c>
    </row>
    <row r="44" spans="1:8" x14ac:dyDescent="0.2">
      <c r="A44" s="90">
        <v>20</v>
      </c>
      <c r="B44" s="90" t="s">
        <v>16</v>
      </c>
      <c r="F44" s="60"/>
      <c r="G44" s="84"/>
      <c r="H44" s="60">
        <v>-63.509</v>
      </c>
    </row>
    <row r="45" spans="1:8" x14ac:dyDescent="0.2">
      <c r="A45" s="90">
        <v>20</v>
      </c>
      <c r="B45" s="90" t="s">
        <v>16</v>
      </c>
      <c r="F45" s="60"/>
      <c r="G45" s="84"/>
      <c r="H45" s="60">
        <v>-826.64549999999997</v>
      </c>
    </row>
    <row r="46" spans="1:8" x14ac:dyDescent="0.2">
      <c r="A46" s="90">
        <v>20</v>
      </c>
      <c r="B46" s="90" t="s">
        <v>16</v>
      </c>
      <c r="G46" s="84"/>
      <c r="H46" s="60">
        <v>-42.545400000000001</v>
      </c>
    </row>
    <row r="47" spans="1:8" x14ac:dyDescent="0.2">
      <c r="A47" s="90">
        <v>20</v>
      </c>
      <c r="B47" s="90" t="s">
        <v>16</v>
      </c>
      <c r="F47" s="60"/>
      <c r="G47" s="84"/>
      <c r="H47" s="60">
        <v>-16.900099999999998</v>
      </c>
    </row>
    <row r="48" spans="1:8" x14ac:dyDescent="0.2">
      <c r="A48" s="90">
        <v>20</v>
      </c>
      <c r="B48" s="90" t="s">
        <v>16</v>
      </c>
      <c r="F48" s="60"/>
      <c r="G48" s="84"/>
      <c r="H48" s="60">
        <v>0</v>
      </c>
    </row>
    <row r="49" spans="1:8" x14ac:dyDescent="0.2">
      <c r="A49" s="90">
        <v>20</v>
      </c>
      <c r="B49" s="90" t="s">
        <v>16</v>
      </c>
      <c r="F49" s="60"/>
      <c r="G49" s="84"/>
      <c r="H49" s="60">
        <v>-822.50959999999998</v>
      </c>
    </row>
    <row r="50" spans="1:8" x14ac:dyDescent="0.2">
      <c r="A50" s="90">
        <v>20</v>
      </c>
      <c r="B50" s="90" t="s">
        <v>16</v>
      </c>
      <c r="F50" s="60"/>
      <c r="G50" s="84"/>
      <c r="H50" s="60">
        <v>0</v>
      </c>
    </row>
    <row r="51" spans="1:8" x14ac:dyDescent="0.2">
      <c r="A51" s="90">
        <v>20</v>
      </c>
      <c r="B51" s="90" t="s">
        <v>16</v>
      </c>
      <c r="F51" s="60"/>
      <c r="G51" s="84"/>
      <c r="H51" s="60">
        <v>-1842.1</v>
      </c>
    </row>
    <row r="52" spans="1:8" x14ac:dyDescent="0.2">
      <c r="A52" s="90">
        <v>20</v>
      </c>
      <c r="B52" s="90" t="s">
        <v>16</v>
      </c>
      <c r="F52" s="60"/>
      <c r="G52" s="84"/>
      <c r="H52" s="60">
        <v>-164.62569999999999</v>
      </c>
    </row>
    <row r="53" spans="1:8" x14ac:dyDescent="0.2">
      <c r="A53" s="90">
        <v>20</v>
      </c>
      <c r="B53" s="90" t="s">
        <v>16</v>
      </c>
      <c r="F53" s="60"/>
      <c r="G53" s="84"/>
      <c r="H53" s="60">
        <v>-2.0750000000000002</v>
      </c>
    </row>
    <row r="54" spans="1:8" x14ac:dyDescent="0.2">
      <c r="A54" s="90">
        <v>20</v>
      </c>
      <c r="B54" s="90" t="s">
        <v>16</v>
      </c>
      <c r="F54" s="60"/>
      <c r="G54" s="84"/>
      <c r="H54" s="60">
        <v>-92.591200000000001</v>
      </c>
    </row>
    <row r="55" spans="1:8" x14ac:dyDescent="0.2">
      <c r="A55" s="90">
        <v>20</v>
      </c>
      <c r="B55" s="90" t="s">
        <v>16</v>
      </c>
      <c r="F55" s="60"/>
      <c r="G55" s="84"/>
      <c r="H55" s="60">
        <v>0</v>
      </c>
    </row>
    <row r="56" spans="1:8" x14ac:dyDescent="0.2">
      <c r="A56" s="90">
        <v>20</v>
      </c>
      <c r="B56" s="90" t="s">
        <v>16</v>
      </c>
      <c r="F56" s="60"/>
      <c r="G56" s="84"/>
      <c r="H56" s="60">
        <v>0</v>
      </c>
    </row>
    <row r="57" spans="1:8" x14ac:dyDescent="0.2">
      <c r="A57" s="90">
        <v>20</v>
      </c>
      <c r="B57" s="90" t="s">
        <v>16</v>
      </c>
      <c r="F57" s="60"/>
      <c r="G57" s="84"/>
      <c r="H57" s="60">
        <v>-100.2183</v>
      </c>
    </row>
    <row r="58" spans="1:8" x14ac:dyDescent="0.2">
      <c r="A58" s="90">
        <v>20</v>
      </c>
      <c r="B58" s="90" t="s">
        <v>16</v>
      </c>
      <c r="F58" s="60"/>
      <c r="G58" s="84"/>
      <c r="H58" s="60">
        <v>-12.409000000000001</v>
      </c>
    </row>
    <row r="59" spans="1:8" x14ac:dyDescent="0.2">
      <c r="A59" s="90">
        <v>20</v>
      </c>
      <c r="B59" s="90" t="s">
        <v>16</v>
      </c>
      <c r="F59" s="60"/>
      <c r="G59" s="84"/>
      <c r="H59" s="60">
        <v>-8.8635999999999999</v>
      </c>
    </row>
    <row r="60" spans="1:8" x14ac:dyDescent="0.2">
      <c r="A60" s="90">
        <v>20</v>
      </c>
      <c r="B60" s="90" t="s">
        <v>16</v>
      </c>
      <c r="F60" s="60"/>
      <c r="G60" s="84"/>
      <c r="H60" s="60">
        <v>0</v>
      </c>
    </row>
    <row r="61" spans="1:8" x14ac:dyDescent="0.2">
      <c r="A61" s="90">
        <v>20</v>
      </c>
      <c r="B61" s="90" t="s">
        <v>16</v>
      </c>
      <c r="F61" s="60"/>
      <c r="G61" s="84"/>
      <c r="H61" s="60">
        <v>-441.70929999999998</v>
      </c>
    </row>
    <row r="62" spans="1:8" x14ac:dyDescent="0.2">
      <c r="A62" s="90">
        <v>20</v>
      </c>
      <c r="B62" s="90" t="s">
        <v>16</v>
      </c>
      <c r="F62" s="60"/>
      <c r="G62" s="84"/>
      <c r="H62" s="60">
        <v>-73.563599999999994</v>
      </c>
    </row>
    <row r="63" spans="1:8" x14ac:dyDescent="0.2">
      <c r="A63" s="90">
        <v>20</v>
      </c>
      <c r="B63" s="90" t="s">
        <v>16</v>
      </c>
      <c r="F63" s="60"/>
      <c r="G63" s="84"/>
      <c r="H63" s="60">
        <v>-80.945499999999996</v>
      </c>
    </row>
    <row r="64" spans="1:8" x14ac:dyDescent="0.2">
      <c r="A64" s="90">
        <v>20</v>
      </c>
      <c r="B64" s="90" t="s">
        <v>16</v>
      </c>
      <c r="F64" s="60"/>
      <c r="G64" s="84"/>
      <c r="H64" s="60">
        <v>0</v>
      </c>
    </row>
    <row r="65" spans="1:8" x14ac:dyDescent="0.2">
      <c r="A65" s="90">
        <v>20</v>
      </c>
      <c r="B65" s="90" t="s">
        <v>16</v>
      </c>
      <c r="F65" s="60"/>
      <c r="G65" s="84"/>
      <c r="H65" s="60">
        <v>-723.65480000000002</v>
      </c>
    </row>
    <row r="66" spans="1:8" x14ac:dyDescent="0.2">
      <c r="A66" s="90">
        <v>20</v>
      </c>
      <c r="B66" s="90" t="s">
        <v>16</v>
      </c>
      <c r="G66" s="84"/>
      <c r="H66" s="60">
        <v>-13.163600000000001</v>
      </c>
    </row>
    <row r="67" spans="1:8" x14ac:dyDescent="0.2">
      <c r="A67" s="90">
        <v>20</v>
      </c>
      <c r="B67" s="90" t="s">
        <v>16</v>
      </c>
      <c r="F67" s="60"/>
      <c r="G67" s="84"/>
      <c r="H67" s="60">
        <v>-964.4452</v>
      </c>
    </row>
    <row r="68" spans="1:8" x14ac:dyDescent="0.2">
      <c r="A68" s="90">
        <v>20</v>
      </c>
      <c r="B68" s="90" t="s">
        <v>16</v>
      </c>
      <c r="F68" s="60"/>
      <c r="G68" s="84"/>
      <c r="H68" s="60">
        <v>-30.836400000000001</v>
      </c>
    </row>
    <row r="69" spans="1:8" x14ac:dyDescent="0.2">
      <c r="A69" s="90">
        <v>20</v>
      </c>
      <c r="B69" s="90" t="s">
        <v>16</v>
      </c>
      <c r="F69" s="60"/>
      <c r="G69" s="84"/>
      <c r="H69" s="60">
        <v>-19.441700000000001</v>
      </c>
    </row>
    <row r="70" spans="1:8" x14ac:dyDescent="0.2">
      <c r="A70" s="90">
        <v>20</v>
      </c>
      <c r="B70" s="90" t="s">
        <v>16</v>
      </c>
      <c r="F70" s="60"/>
      <c r="G70" s="84"/>
      <c r="H70" s="60">
        <v>-41.345399999999998</v>
      </c>
    </row>
    <row r="71" spans="1:8" x14ac:dyDescent="0.2">
      <c r="A71" s="90">
        <v>20</v>
      </c>
      <c r="B71" s="90" t="s">
        <v>16</v>
      </c>
      <c r="F71" s="60"/>
      <c r="G71" s="84"/>
      <c r="H71" s="60">
        <v>-65.345500000000001</v>
      </c>
    </row>
    <row r="72" spans="1:8" x14ac:dyDescent="0.2">
      <c r="A72" s="90">
        <v>20</v>
      </c>
      <c r="B72" s="90" t="s">
        <v>16</v>
      </c>
      <c r="F72" s="60"/>
      <c r="G72" s="84"/>
      <c r="H72" s="60">
        <v>-7.7091000000000003</v>
      </c>
    </row>
    <row r="73" spans="1:8" x14ac:dyDescent="0.2">
      <c r="A73" s="90">
        <v>20</v>
      </c>
      <c r="B73" s="90" t="s">
        <v>16</v>
      </c>
      <c r="G73" s="84"/>
      <c r="H73" s="60">
        <v>-1.7726999999999999</v>
      </c>
    </row>
    <row r="74" spans="1:8" x14ac:dyDescent="0.2">
      <c r="A74" s="90">
        <v>20</v>
      </c>
      <c r="B74" s="90" t="s">
        <v>16</v>
      </c>
      <c r="F74" s="60"/>
      <c r="G74" s="84"/>
      <c r="H74" s="60">
        <v>0</v>
      </c>
    </row>
    <row r="75" spans="1:8" x14ac:dyDescent="0.2">
      <c r="A75" s="90">
        <v>20</v>
      </c>
      <c r="B75" s="90" t="s">
        <v>16</v>
      </c>
      <c r="F75" s="60"/>
      <c r="G75" s="84"/>
      <c r="H75" s="60">
        <v>-205.27269999999999</v>
      </c>
    </row>
    <row r="76" spans="1:8" x14ac:dyDescent="0.2">
      <c r="A76" s="90">
        <v>20</v>
      </c>
      <c r="B76" s="90" t="s">
        <v>16</v>
      </c>
      <c r="F76" s="60"/>
      <c r="G76" s="84"/>
      <c r="H76" s="60">
        <v>0</v>
      </c>
    </row>
    <row r="77" spans="1:8" x14ac:dyDescent="0.2">
      <c r="A77" s="90">
        <v>20</v>
      </c>
      <c r="B77" s="90" t="s">
        <v>16</v>
      </c>
      <c r="F77" s="60"/>
      <c r="G77" s="84"/>
      <c r="H77" s="60">
        <v>-56.090899999999998</v>
      </c>
    </row>
    <row r="78" spans="1:8" x14ac:dyDescent="0.2">
      <c r="A78" s="90">
        <v>20</v>
      </c>
      <c r="B78" s="90" t="s">
        <v>16</v>
      </c>
      <c r="F78" s="60"/>
      <c r="G78" s="84"/>
      <c r="H78" s="60">
        <v>-46.309199999999997</v>
      </c>
    </row>
    <row r="79" spans="1:8" x14ac:dyDescent="0.2">
      <c r="A79" s="90">
        <v>20</v>
      </c>
      <c r="B79" s="90" t="s">
        <v>16</v>
      </c>
      <c r="F79" s="60"/>
      <c r="G79" s="84"/>
      <c r="H79" s="60">
        <v>-14.5273</v>
      </c>
    </row>
    <row r="80" spans="1:8" x14ac:dyDescent="0.2">
      <c r="A80" s="90">
        <v>20</v>
      </c>
      <c r="B80" s="90" t="s">
        <v>16</v>
      </c>
      <c r="F80" s="60"/>
      <c r="G80" s="84"/>
      <c r="H80" s="60">
        <v>0</v>
      </c>
    </row>
    <row r="81" spans="1:8" x14ac:dyDescent="0.2">
      <c r="A81" s="90">
        <v>20</v>
      </c>
      <c r="B81" s="90" t="s">
        <v>16</v>
      </c>
      <c r="F81" s="60"/>
      <c r="G81" s="84"/>
      <c r="H81" s="60">
        <v>-120.7817</v>
      </c>
    </row>
    <row r="82" spans="1:8" x14ac:dyDescent="0.2">
      <c r="A82" s="90">
        <v>20</v>
      </c>
      <c r="B82" s="90" t="s">
        <v>16</v>
      </c>
      <c r="F82" s="60"/>
      <c r="G82" s="84"/>
      <c r="H82" s="60">
        <v>-12.763500000000001</v>
      </c>
    </row>
    <row r="83" spans="1:8" x14ac:dyDescent="0.2">
      <c r="A83" s="90">
        <v>20</v>
      </c>
      <c r="B83" s="90" t="s">
        <v>16</v>
      </c>
      <c r="F83" s="60"/>
      <c r="G83" s="84"/>
      <c r="H83" s="60">
        <v>-136.27269999999999</v>
      </c>
    </row>
    <row r="84" spans="1:8" x14ac:dyDescent="0.2">
      <c r="A84" s="90">
        <v>20</v>
      </c>
      <c r="B84" s="90" t="s">
        <v>16</v>
      </c>
      <c r="F84" s="60"/>
      <c r="G84" s="84"/>
      <c r="H84" s="60">
        <v>-154.51650000000001</v>
      </c>
    </row>
    <row r="85" spans="1:8" x14ac:dyDescent="0.2">
      <c r="A85" s="90">
        <v>20</v>
      </c>
      <c r="B85" s="90" t="s">
        <v>16</v>
      </c>
      <c r="F85" s="60"/>
      <c r="G85" s="84"/>
      <c r="H85" s="60">
        <v>-728.92679999999996</v>
      </c>
    </row>
    <row r="86" spans="1:8" x14ac:dyDescent="0.2">
      <c r="A86" s="90">
        <v>20</v>
      </c>
      <c r="B86" s="90" t="s">
        <v>16</v>
      </c>
      <c r="F86" s="60"/>
      <c r="G86" s="84"/>
      <c r="H86" s="60">
        <v>-18.145499999999998</v>
      </c>
    </row>
    <row r="87" spans="1:8" x14ac:dyDescent="0.2">
      <c r="A87" s="90">
        <v>20</v>
      </c>
      <c r="B87" s="90" t="s">
        <v>16</v>
      </c>
      <c r="F87" s="60"/>
      <c r="G87" s="84"/>
      <c r="H87" s="60">
        <v>0</v>
      </c>
    </row>
    <row r="88" spans="1:8" x14ac:dyDescent="0.2">
      <c r="A88" s="90">
        <v>20</v>
      </c>
      <c r="B88" s="90" t="s">
        <v>16</v>
      </c>
      <c r="F88" s="60"/>
      <c r="G88" s="84"/>
      <c r="H88" s="60">
        <v>0</v>
      </c>
    </row>
    <row r="89" spans="1:8" x14ac:dyDescent="0.2">
      <c r="A89" s="90">
        <v>20</v>
      </c>
      <c r="B89" s="90" t="s">
        <v>16</v>
      </c>
      <c r="F89" s="60"/>
      <c r="G89" s="84"/>
      <c r="H89" s="60">
        <v>-31.7727</v>
      </c>
    </row>
    <row r="90" spans="1:8" x14ac:dyDescent="0.2">
      <c r="A90" s="90">
        <v>20</v>
      </c>
      <c r="B90" s="90" t="s">
        <v>16</v>
      </c>
      <c r="F90" s="60"/>
      <c r="G90" s="84"/>
      <c r="H90" s="60">
        <v>0</v>
      </c>
    </row>
    <row r="91" spans="1:8" x14ac:dyDescent="0.2">
      <c r="A91" s="90">
        <v>20</v>
      </c>
      <c r="B91" s="90" t="s">
        <v>16</v>
      </c>
      <c r="F91" s="60"/>
      <c r="G91" s="84"/>
      <c r="H91" s="60">
        <v>-64.05</v>
      </c>
    </row>
    <row r="92" spans="1:8" x14ac:dyDescent="0.2">
      <c r="A92" s="90">
        <v>20</v>
      </c>
      <c r="B92" s="90" t="s">
        <v>16</v>
      </c>
      <c r="G92" s="84"/>
      <c r="H92" s="60">
        <v>-119.7272</v>
      </c>
    </row>
    <row r="93" spans="1:8" x14ac:dyDescent="0.2">
      <c r="A93" s="90">
        <v>20</v>
      </c>
      <c r="B93" s="90" t="s">
        <v>16</v>
      </c>
      <c r="F93" s="60"/>
      <c r="G93" s="84"/>
      <c r="H93" s="60">
        <v>-24.9834</v>
      </c>
    </row>
    <row r="94" spans="1:8" x14ac:dyDescent="0.2">
      <c r="A94" s="90">
        <v>20</v>
      </c>
      <c r="B94" s="90" t="s">
        <v>16</v>
      </c>
      <c r="F94" s="60"/>
      <c r="G94" s="84"/>
      <c r="H94" s="60">
        <v>-150.19999999999999</v>
      </c>
    </row>
    <row r="95" spans="1:8" x14ac:dyDescent="0.2">
      <c r="A95" s="90">
        <v>20</v>
      </c>
      <c r="B95" s="90" t="s">
        <v>16</v>
      </c>
      <c r="F95" s="60"/>
      <c r="G95" s="84"/>
      <c r="H95" s="60">
        <v>-37.072699999999998</v>
      </c>
    </row>
    <row r="96" spans="1:8" x14ac:dyDescent="0.2">
      <c r="A96" s="90">
        <v>20</v>
      </c>
      <c r="B96" s="90" t="s">
        <v>16</v>
      </c>
      <c r="F96" s="60"/>
      <c r="G96" s="84"/>
      <c r="H96" s="60">
        <v>0</v>
      </c>
    </row>
    <row r="97" spans="1:8" x14ac:dyDescent="0.2">
      <c r="A97" s="90">
        <v>20</v>
      </c>
      <c r="B97" s="90" t="s">
        <v>16</v>
      </c>
      <c r="H97" s="90">
        <v>-17102.364600000001</v>
      </c>
    </row>
  </sheetData>
  <autoFilter ref="A8:J97" xr:uid="{2A94BC78-012B-4783-9B31-EBB032A65126}"/>
  <sortState xmlns:xlrd2="http://schemas.microsoft.com/office/spreadsheetml/2017/richdata2" ref="A1:N8193">
    <sortCondition ref="A1:A8193"/>
  </sortState>
  <mergeCells count="2">
    <mergeCell ref="A4:H4"/>
    <mergeCell ref="A5:H5"/>
  </mergeCells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D1D7A24181FF9448C455362B73FF595" ma:contentTypeVersion="0" ma:contentTypeDescription="Crée un document." ma:contentTypeScope="" ma:versionID="faa88a585e96e556fe9f14a56cf58989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b09c1ba23edfaa45a5e9d385267c9b5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F7B3511-DB42-40E8-8152-B05F9AEDB6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7718135-09F3-452C-A9D5-2F4D62F91766}">
  <ds:schemaRefs>
    <ds:schemaRef ds:uri="http://schemas.microsoft.com/office/2006/metadata/properties"/>
    <ds:schemaRef ds:uri="http://schemas.microsoft.com/office/infopath/2007/PartnerControls"/>
    <ds:schemaRef ds:uri="15de1c08-b659-488c-b9b3-145f2f81db54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A95E63A9-EC0E-43FF-B7BD-58512C4314F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COCKPIT</vt:lpstr>
      <vt:lpstr>LEAD_106 FLOPS PERTES</vt:lpstr>
      <vt:lpstr>COCKPIT!Zone_d_impression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Moute, Caroline</dc:creator>
  <cp:keywords/>
  <dc:description/>
  <cp:lastModifiedBy>BOISDON, TIFENN</cp:lastModifiedBy>
  <cp:revision/>
  <cp:lastPrinted>2021-06-21T06:31:52Z</cp:lastPrinted>
  <dcterms:created xsi:type="dcterms:W3CDTF">2014-03-12T13:14:42Z</dcterms:created>
  <dcterms:modified xsi:type="dcterms:W3CDTF">2021-07-23T08:49:29Z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0x010100AD1D7A24181FF9448C455362B73FF595</vt:lpwstr>
  </property>
</Properties>
</file>