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bonaventure.local\DocumentsUtilisateurs\cuhoda\Documents\HÔTEL BONAVENTURE\FOOD COST\"/>
    </mc:Choice>
  </mc:AlternateContent>
  <bookViews>
    <workbookView xWindow="0" yWindow="0" windowWidth="28800" windowHeight="11700"/>
  </bookViews>
  <sheets>
    <sheet name="Potage" sheetId="1" r:id="rId1"/>
  </sheets>
  <externalReferences>
    <externalReference r:id="rId2"/>
    <externalReference r:id="rId3"/>
    <externalReference r:id="rId4"/>
  </externalReferences>
  <definedNames>
    <definedName name="ChoixIng">[2]INVENTAIRE!$A$16:$A$773</definedName>
    <definedName name="SuitesInfo">[3]SuitesData!$A$5:$P$65536</definedName>
    <definedName name="_xlnm.Print_Area" localSheetId="0">Potage!$B$5:$L$51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7" i="1" l="1"/>
  <c r="DZ143" i="1"/>
  <c r="DN143" i="1"/>
  <c r="DB143" i="1"/>
  <c r="CP143" i="1"/>
  <c r="CD143" i="1"/>
  <c r="BR143" i="1"/>
  <c r="BF143" i="1"/>
  <c r="AT143" i="1"/>
  <c r="AH143" i="1"/>
  <c r="V143" i="1"/>
  <c r="J143" i="1"/>
  <c r="DZ142" i="1"/>
  <c r="DN142" i="1"/>
  <c r="DB142" i="1"/>
  <c r="CP142" i="1"/>
  <c r="CD142" i="1"/>
  <c r="BR142" i="1"/>
  <c r="BF142" i="1"/>
  <c r="AT142" i="1"/>
  <c r="AH142" i="1"/>
  <c r="V142" i="1"/>
  <c r="J142" i="1"/>
  <c r="DZ141" i="1"/>
  <c r="DN141" i="1"/>
  <c r="DB141" i="1"/>
  <c r="CP141" i="1"/>
  <c r="CD141" i="1"/>
  <c r="BR141" i="1"/>
  <c r="BF141" i="1"/>
  <c r="AT141" i="1"/>
  <c r="AH141" i="1"/>
  <c r="V141" i="1"/>
  <c r="J141" i="1"/>
  <c r="DZ140" i="1"/>
  <c r="DN140" i="1"/>
  <c r="DB140" i="1"/>
  <c r="CP140" i="1"/>
  <c r="CD140" i="1"/>
  <c r="BR140" i="1"/>
  <c r="BF140" i="1"/>
  <c r="AT140" i="1"/>
  <c r="AH140" i="1"/>
  <c r="V140" i="1"/>
  <c r="J140" i="1"/>
  <c r="DZ139" i="1"/>
  <c r="DN139" i="1"/>
  <c r="DB139" i="1"/>
  <c r="CP139" i="1"/>
  <c r="CD139" i="1"/>
  <c r="BR139" i="1"/>
  <c r="BF139" i="1"/>
  <c r="AT139" i="1"/>
  <c r="AH139" i="1"/>
  <c r="V139" i="1"/>
  <c r="J139" i="1"/>
  <c r="DZ138" i="1"/>
  <c r="DN138" i="1"/>
  <c r="DB138" i="1"/>
  <c r="CP138" i="1"/>
  <c r="CD138" i="1"/>
  <c r="BR138" i="1"/>
  <c r="BF138" i="1"/>
  <c r="AT138" i="1"/>
  <c r="AH138" i="1"/>
  <c r="V138" i="1"/>
  <c r="J138" i="1"/>
  <c r="DZ137" i="1"/>
  <c r="DN137" i="1"/>
  <c r="DB137" i="1"/>
  <c r="CP137" i="1"/>
  <c r="CD137" i="1"/>
  <c r="BR137" i="1"/>
  <c r="BF137" i="1"/>
  <c r="AT137" i="1"/>
  <c r="AH137" i="1"/>
  <c r="V137" i="1"/>
  <c r="J137" i="1"/>
  <c r="DZ136" i="1"/>
  <c r="DN136" i="1"/>
  <c r="DB136" i="1"/>
  <c r="CP136" i="1"/>
  <c r="CD136" i="1"/>
  <c r="BR136" i="1"/>
  <c r="BF136" i="1"/>
  <c r="AT136" i="1"/>
  <c r="AH136" i="1"/>
  <c r="V136" i="1"/>
  <c r="J136" i="1"/>
  <c r="DZ135" i="1"/>
  <c r="DN135" i="1"/>
  <c r="DB135" i="1"/>
  <c r="CP135" i="1"/>
  <c r="CD135" i="1"/>
  <c r="BR135" i="1"/>
  <c r="BF135" i="1"/>
  <c r="AT135" i="1"/>
  <c r="AH135" i="1"/>
  <c r="V135" i="1"/>
  <c r="J135" i="1"/>
  <c r="DZ134" i="1"/>
  <c r="DN134" i="1"/>
  <c r="DB134" i="1"/>
  <c r="CP134" i="1"/>
  <c r="CD134" i="1"/>
  <c r="BR134" i="1"/>
  <c r="BF134" i="1"/>
  <c r="AT134" i="1"/>
  <c r="AH134" i="1"/>
  <c r="V134" i="1"/>
  <c r="J134" i="1"/>
  <c r="DZ132" i="1"/>
  <c r="DY132" i="1"/>
  <c r="DX132" i="1"/>
  <c r="DW132" i="1" s="1"/>
  <c r="DN132" i="1"/>
  <c r="DM132" i="1"/>
  <c r="DL132" i="1"/>
  <c r="DK132" i="1" s="1"/>
  <c r="DB132" i="1"/>
  <c r="DA132" i="1"/>
  <c r="CZ132" i="1"/>
  <c r="CY132" i="1" s="1"/>
  <c r="CP132" i="1"/>
  <c r="CO132" i="1"/>
  <c r="CN132" i="1"/>
  <c r="CM132" i="1" s="1"/>
  <c r="CD132" i="1"/>
  <c r="CC132" i="1"/>
  <c r="CB132" i="1"/>
  <c r="CA132" i="1" s="1"/>
  <c r="BR132" i="1"/>
  <c r="BQ132" i="1"/>
  <c r="BP132" i="1"/>
  <c r="BO132" i="1" s="1"/>
  <c r="BF132" i="1"/>
  <c r="BE132" i="1"/>
  <c r="BD132" i="1"/>
  <c r="BC132" i="1" s="1"/>
  <c r="AT132" i="1"/>
  <c r="AS132" i="1"/>
  <c r="AR132" i="1"/>
  <c r="AQ132" i="1" s="1"/>
  <c r="AH132" i="1"/>
  <c r="AG132" i="1"/>
  <c r="AF132" i="1"/>
  <c r="AE132" i="1" s="1"/>
  <c r="V132" i="1"/>
  <c r="U132" i="1"/>
  <c r="T132" i="1"/>
  <c r="S132" i="1" s="1"/>
  <c r="J132" i="1"/>
  <c r="I132" i="1"/>
  <c r="H132" i="1"/>
  <c r="G132" i="1" s="1"/>
  <c r="DZ131" i="1"/>
  <c r="DY131" i="1"/>
  <c r="DX131" i="1"/>
  <c r="DW131" i="1" s="1"/>
  <c r="DN131" i="1"/>
  <c r="DM131" i="1"/>
  <c r="DL131" i="1"/>
  <c r="DK131" i="1" s="1"/>
  <c r="DB131" i="1"/>
  <c r="DA131" i="1"/>
  <c r="CZ131" i="1"/>
  <c r="CY131" i="1" s="1"/>
  <c r="CP131" i="1"/>
  <c r="CO131" i="1"/>
  <c r="CN131" i="1"/>
  <c r="CM131" i="1" s="1"/>
  <c r="CD131" i="1"/>
  <c r="CC131" i="1"/>
  <c r="CB131" i="1"/>
  <c r="CA131" i="1" s="1"/>
  <c r="BR131" i="1"/>
  <c r="BQ131" i="1"/>
  <c r="BP131" i="1"/>
  <c r="BO131" i="1" s="1"/>
  <c r="BF131" i="1"/>
  <c r="BE131" i="1"/>
  <c r="BD131" i="1"/>
  <c r="BC131" i="1" s="1"/>
  <c r="AT131" i="1"/>
  <c r="AS131" i="1"/>
  <c r="AR131" i="1"/>
  <c r="AQ131" i="1" s="1"/>
  <c r="AH131" i="1"/>
  <c r="AG131" i="1"/>
  <c r="AF131" i="1"/>
  <c r="AE131" i="1" s="1"/>
  <c r="V131" i="1"/>
  <c r="U131" i="1"/>
  <c r="T131" i="1"/>
  <c r="S131" i="1" s="1"/>
  <c r="J131" i="1"/>
  <c r="I131" i="1"/>
  <c r="H131" i="1"/>
  <c r="G131" i="1" s="1"/>
  <c r="DZ130" i="1"/>
  <c r="DY130" i="1"/>
  <c r="DX130" i="1"/>
  <c r="DW130" i="1" s="1"/>
  <c r="DN130" i="1"/>
  <c r="DM130" i="1"/>
  <c r="DL130" i="1"/>
  <c r="DK130" i="1" s="1"/>
  <c r="DB130" i="1"/>
  <c r="DA130" i="1"/>
  <c r="CZ130" i="1"/>
  <c r="CY130" i="1" s="1"/>
  <c r="CP130" i="1"/>
  <c r="CO130" i="1"/>
  <c r="CN130" i="1"/>
  <c r="CM130" i="1" s="1"/>
  <c r="CD130" i="1"/>
  <c r="CC130" i="1"/>
  <c r="CB130" i="1"/>
  <c r="CA130" i="1" s="1"/>
  <c r="BR130" i="1"/>
  <c r="BQ130" i="1"/>
  <c r="BP130" i="1"/>
  <c r="BO130" i="1" s="1"/>
  <c r="BF130" i="1"/>
  <c r="BE130" i="1"/>
  <c r="BD130" i="1"/>
  <c r="BC130" i="1" s="1"/>
  <c r="AT130" i="1"/>
  <c r="AS130" i="1"/>
  <c r="AR130" i="1"/>
  <c r="AQ130" i="1" s="1"/>
  <c r="AH130" i="1"/>
  <c r="AG130" i="1"/>
  <c r="AF130" i="1"/>
  <c r="AE130" i="1" s="1"/>
  <c r="V130" i="1"/>
  <c r="U130" i="1"/>
  <c r="T130" i="1"/>
  <c r="S130" i="1" s="1"/>
  <c r="J130" i="1"/>
  <c r="I130" i="1"/>
  <c r="H130" i="1"/>
  <c r="G130" i="1" s="1"/>
  <c r="DZ129" i="1"/>
  <c r="DY129" i="1"/>
  <c r="DX129" i="1"/>
  <c r="DW129" i="1" s="1"/>
  <c r="DN129" i="1"/>
  <c r="DM129" i="1"/>
  <c r="DL129" i="1"/>
  <c r="DK129" i="1" s="1"/>
  <c r="DB129" i="1"/>
  <c r="DA129" i="1"/>
  <c r="CZ129" i="1"/>
  <c r="CY129" i="1" s="1"/>
  <c r="CP129" i="1"/>
  <c r="CO129" i="1"/>
  <c r="CN129" i="1"/>
  <c r="CM129" i="1" s="1"/>
  <c r="CD129" i="1"/>
  <c r="CC129" i="1"/>
  <c r="CB129" i="1"/>
  <c r="CA129" i="1" s="1"/>
  <c r="BR129" i="1"/>
  <c r="BQ129" i="1"/>
  <c r="BP129" i="1"/>
  <c r="BO129" i="1" s="1"/>
  <c r="BF129" i="1"/>
  <c r="BE129" i="1"/>
  <c r="BD129" i="1"/>
  <c r="BC129" i="1" s="1"/>
  <c r="AT129" i="1"/>
  <c r="AS129" i="1"/>
  <c r="AR129" i="1"/>
  <c r="AQ129" i="1" s="1"/>
  <c r="AH129" i="1"/>
  <c r="AG129" i="1"/>
  <c r="AF129" i="1"/>
  <c r="AE129" i="1" s="1"/>
  <c r="V129" i="1"/>
  <c r="U129" i="1"/>
  <c r="T129" i="1"/>
  <c r="S129" i="1" s="1"/>
  <c r="J129" i="1"/>
  <c r="I129" i="1"/>
  <c r="H129" i="1"/>
  <c r="G129" i="1"/>
  <c r="DZ128" i="1"/>
  <c r="DY128" i="1"/>
  <c r="DX128" i="1"/>
  <c r="DW128" i="1"/>
  <c r="DN128" i="1"/>
  <c r="DM128" i="1"/>
  <c r="DL128" i="1"/>
  <c r="DK128" i="1"/>
  <c r="DB128" i="1"/>
  <c r="DA128" i="1"/>
  <c r="CZ128" i="1"/>
  <c r="CY128" i="1"/>
  <c r="CP128" i="1"/>
  <c r="CO128" i="1"/>
  <c r="CN128" i="1"/>
  <c r="CM128" i="1"/>
  <c r="CD128" i="1"/>
  <c r="CC128" i="1"/>
  <c r="CB128" i="1"/>
  <c r="CA128" i="1"/>
  <c r="BR128" i="1"/>
  <c r="BQ128" i="1"/>
  <c r="BP128" i="1"/>
  <c r="BO128" i="1"/>
  <c r="BF128" i="1"/>
  <c r="BE128" i="1"/>
  <c r="BD128" i="1"/>
  <c r="BC128" i="1"/>
  <c r="AT128" i="1"/>
  <c r="AS128" i="1"/>
  <c r="AR128" i="1"/>
  <c r="AQ128" i="1"/>
  <c r="AH128" i="1"/>
  <c r="AG128" i="1"/>
  <c r="AF128" i="1"/>
  <c r="AE128" i="1"/>
  <c r="V128" i="1"/>
  <c r="U128" i="1"/>
  <c r="T128" i="1"/>
  <c r="S128" i="1"/>
  <c r="L128" i="1"/>
  <c r="L140" i="1" s="1"/>
  <c r="J128" i="1"/>
  <c r="I128" i="1"/>
  <c r="H128" i="1"/>
  <c r="G128" i="1"/>
  <c r="DZ127" i="1"/>
  <c r="DY127" i="1"/>
  <c r="DX127" i="1"/>
  <c r="DW127" i="1"/>
  <c r="DN127" i="1"/>
  <c r="DM127" i="1"/>
  <c r="DL127" i="1"/>
  <c r="DK127" i="1"/>
  <c r="DB127" i="1"/>
  <c r="DA127" i="1"/>
  <c r="CZ127" i="1"/>
  <c r="CY127" i="1"/>
  <c r="CP127" i="1"/>
  <c r="CO127" i="1"/>
  <c r="CN127" i="1"/>
  <c r="CM127" i="1"/>
  <c r="CD127" i="1"/>
  <c r="CC127" i="1"/>
  <c r="CB127" i="1"/>
  <c r="CA127" i="1"/>
  <c r="BR127" i="1"/>
  <c r="BQ127" i="1"/>
  <c r="BP127" i="1"/>
  <c r="BO127" i="1"/>
  <c r="BF127" i="1"/>
  <c r="BE127" i="1"/>
  <c r="BD127" i="1"/>
  <c r="BC127" i="1"/>
  <c r="AT127" i="1"/>
  <c r="AS127" i="1"/>
  <c r="AR127" i="1"/>
  <c r="AQ127" i="1" s="1"/>
  <c r="AH127" i="1"/>
  <c r="AG127" i="1"/>
  <c r="AF127" i="1"/>
  <c r="AE127" i="1"/>
  <c r="V127" i="1"/>
  <c r="U127" i="1"/>
  <c r="T127" i="1"/>
  <c r="S127" i="1" s="1"/>
  <c r="J127" i="1"/>
  <c r="I127" i="1"/>
  <c r="H127" i="1"/>
  <c r="G127" i="1"/>
  <c r="DZ126" i="1"/>
  <c r="DY126" i="1"/>
  <c r="DX126" i="1"/>
  <c r="DW126" i="1" s="1"/>
  <c r="DN126" i="1"/>
  <c r="DM126" i="1"/>
  <c r="DL126" i="1"/>
  <c r="DK126" i="1"/>
  <c r="DB126" i="1"/>
  <c r="DA126" i="1"/>
  <c r="CZ126" i="1"/>
  <c r="CY126" i="1" s="1"/>
  <c r="CP126" i="1"/>
  <c r="CO126" i="1"/>
  <c r="CN126" i="1"/>
  <c r="CM126" i="1"/>
  <c r="CD126" i="1"/>
  <c r="CC126" i="1"/>
  <c r="CB126" i="1"/>
  <c r="CA126" i="1" s="1"/>
  <c r="BR126" i="1"/>
  <c r="BQ126" i="1"/>
  <c r="BP126" i="1"/>
  <c r="BO126" i="1" s="1"/>
  <c r="BF126" i="1"/>
  <c r="BE126" i="1"/>
  <c r="BD126" i="1"/>
  <c r="BC126" i="1" s="1"/>
  <c r="AT126" i="1"/>
  <c r="AS126" i="1"/>
  <c r="AR126" i="1"/>
  <c r="AQ126" i="1" s="1"/>
  <c r="AH126" i="1"/>
  <c r="AG126" i="1"/>
  <c r="AF126" i="1"/>
  <c r="AE126" i="1" s="1"/>
  <c r="V126" i="1"/>
  <c r="U126" i="1"/>
  <c r="T126" i="1"/>
  <c r="S126" i="1" s="1"/>
  <c r="J126" i="1"/>
  <c r="I126" i="1"/>
  <c r="H126" i="1"/>
  <c r="G126" i="1" s="1"/>
  <c r="DZ125" i="1"/>
  <c r="DY125" i="1"/>
  <c r="DX125" i="1"/>
  <c r="DW125" i="1" s="1"/>
  <c r="DN125" i="1"/>
  <c r="DM125" i="1"/>
  <c r="DL125" i="1"/>
  <c r="DK125" i="1" s="1"/>
  <c r="DB125" i="1"/>
  <c r="DA125" i="1"/>
  <c r="CZ125" i="1"/>
  <c r="CY125" i="1" s="1"/>
  <c r="CP125" i="1"/>
  <c r="CO125" i="1"/>
  <c r="CN125" i="1"/>
  <c r="CM125" i="1" s="1"/>
  <c r="CD125" i="1"/>
  <c r="CC125" i="1"/>
  <c r="CB125" i="1"/>
  <c r="CA125" i="1" s="1"/>
  <c r="BR125" i="1"/>
  <c r="BQ125" i="1"/>
  <c r="BP125" i="1"/>
  <c r="BO125" i="1" s="1"/>
  <c r="BF125" i="1"/>
  <c r="BE125" i="1"/>
  <c r="BD125" i="1"/>
  <c r="BC125" i="1" s="1"/>
  <c r="AT125" i="1"/>
  <c r="AS125" i="1"/>
  <c r="AR125" i="1"/>
  <c r="AQ125" i="1" s="1"/>
  <c r="AH125" i="1"/>
  <c r="AG125" i="1"/>
  <c r="AF125" i="1"/>
  <c r="AE125" i="1" s="1"/>
  <c r="V125" i="1"/>
  <c r="U125" i="1"/>
  <c r="T125" i="1"/>
  <c r="S125" i="1" s="1"/>
  <c r="J125" i="1"/>
  <c r="I125" i="1"/>
  <c r="H125" i="1"/>
  <c r="G125" i="1" s="1"/>
  <c r="DZ124" i="1"/>
  <c r="DY124" i="1"/>
  <c r="DX124" i="1"/>
  <c r="DW124" i="1" s="1"/>
  <c r="DN124" i="1"/>
  <c r="DM124" i="1"/>
  <c r="DL124" i="1"/>
  <c r="DK124" i="1" s="1"/>
  <c r="DB124" i="1"/>
  <c r="DA124" i="1"/>
  <c r="CZ124" i="1"/>
  <c r="CY124" i="1" s="1"/>
  <c r="CP124" i="1"/>
  <c r="CO124" i="1"/>
  <c r="CN124" i="1"/>
  <c r="CM124" i="1" s="1"/>
  <c r="CD124" i="1"/>
  <c r="CC124" i="1"/>
  <c r="CB124" i="1"/>
  <c r="CA124" i="1" s="1"/>
  <c r="BR124" i="1"/>
  <c r="BQ124" i="1"/>
  <c r="BP124" i="1"/>
  <c r="BO124" i="1" s="1"/>
  <c r="BF124" i="1"/>
  <c r="BE124" i="1"/>
  <c r="BD124" i="1"/>
  <c r="BC124" i="1" s="1"/>
  <c r="AT124" i="1"/>
  <c r="AS124" i="1"/>
  <c r="AR124" i="1"/>
  <c r="AQ124" i="1" s="1"/>
  <c r="AH124" i="1"/>
  <c r="AG124" i="1"/>
  <c r="AF124" i="1"/>
  <c r="AE124" i="1" s="1"/>
  <c r="V124" i="1"/>
  <c r="U124" i="1"/>
  <c r="T124" i="1"/>
  <c r="S124" i="1" s="1"/>
  <c r="J124" i="1"/>
  <c r="I124" i="1"/>
  <c r="H124" i="1"/>
  <c r="G124" i="1" s="1"/>
  <c r="DZ123" i="1"/>
  <c r="DY123" i="1"/>
  <c r="DX123" i="1"/>
  <c r="DW123" i="1" s="1"/>
  <c r="DN123" i="1"/>
  <c r="DM123" i="1"/>
  <c r="DL123" i="1"/>
  <c r="DK123" i="1" s="1"/>
  <c r="DB123" i="1"/>
  <c r="DA123" i="1"/>
  <c r="CZ123" i="1"/>
  <c r="CY123" i="1" s="1"/>
  <c r="CP123" i="1"/>
  <c r="CO123" i="1"/>
  <c r="CN123" i="1"/>
  <c r="CM123" i="1" s="1"/>
  <c r="CD123" i="1"/>
  <c r="CC123" i="1"/>
  <c r="CB123" i="1"/>
  <c r="CA123" i="1" s="1"/>
  <c r="BR123" i="1"/>
  <c r="BQ123" i="1"/>
  <c r="BP123" i="1"/>
  <c r="BO123" i="1" s="1"/>
  <c r="BF123" i="1"/>
  <c r="BE123" i="1"/>
  <c r="BD123" i="1"/>
  <c r="BC123" i="1" s="1"/>
  <c r="AT123" i="1"/>
  <c r="AS123" i="1"/>
  <c r="AR123" i="1"/>
  <c r="AQ123" i="1" s="1"/>
  <c r="AH123" i="1"/>
  <c r="AG123" i="1"/>
  <c r="AF123" i="1"/>
  <c r="AE123" i="1" s="1"/>
  <c r="V123" i="1"/>
  <c r="U123" i="1"/>
  <c r="T123" i="1"/>
  <c r="S123" i="1" s="1"/>
  <c r="J123" i="1"/>
  <c r="I123" i="1"/>
  <c r="H123" i="1"/>
  <c r="G123" i="1" s="1"/>
  <c r="DZ122" i="1"/>
  <c r="DY122" i="1"/>
  <c r="DX122" i="1"/>
  <c r="DW122" i="1"/>
  <c r="DN122" i="1"/>
  <c r="DM122" i="1"/>
  <c r="DL122" i="1"/>
  <c r="DK122" i="1" s="1"/>
  <c r="DB122" i="1"/>
  <c r="DA122" i="1"/>
  <c r="CZ122" i="1"/>
  <c r="CY122" i="1" s="1"/>
  <c r="CP122" i="1"/>
  <c r="CO122" i="1"/>
  <c r="CN122" i="1"/>
  <c r="CM122" i="1" s="1"/>
  <c r="CD122" i="1"/>
  <c r="CC122" i="1"/>
  <c r="CB122" i="1"/>
  <c r="CA122" i="1" s="1"/>
  <c r="BR122" i="1"/>
  <c r="BQ122" i="1"/>
  <c r="BP122" i="1"/>
  <c r="BO122" i="1" s="1"/>
  <c r="BF122" i="1"/>
  <c r="BE122" i="1"/>
  <c r="BD122" i="1"/>
  <c r="BC122" i="1" s="1"/>
  <c r="AT122" i="1"/>
  <c r="AS122" i="1"/>
  <c r="AR122" i="1"/>
  <c r="AQ122" i="1" s="1"/>
  <c r="AH122" i="1"/>
  <c r="AG122" i="1"/>
  <c r="AF122" i="1"/>
  <c r="AE122" i="1" s="1"/>
  <c r="V122" i="1"/>
  <c r="U122" i="1"/>
  <c r="T122" i="1"/>
  <c r="S122" i="1" s="1"/>
  <c r="J122" i="1"/>
  <c r="I122" i="1"/>
  <c r="H122" i="1"/>
  <c r="G122" i="1" s="1"/>
  <c r="DZ121" i="1"/>
  <c r="DY121" i="1"/>
  <c r="DX121" i="1"/>
  <c r="DW121" i="1" s="1"/>
  <c r="DN121" i="1"/>
  <c r="DM121" i="1"/>
  <c r="DL121" i="1"/>
  <c r="DK121" i="1" s="1"/>
  <c r="DB121" i="1"/>
  <c r="DA121" i="1"/>
  <c r="CZ121" i="1"/>
  <c r="CY121" i="1" s="1"/>
  <c r="CP121" i="1"/>
  <c r="CO121" i="1"/>
  <c r="CN121" i="1"/>
  <c r="CM121" i="1" s="1"/>
  <c r="CD121" i="1"/>
  <c r="CC121" i="1"/>
  <c r="CB121" i="1"/>
  <c r="CA121" i="1" s="1"/>
  <c r="BR121" i="1"/>
  <c r="BQ121" i="1"/>
  <c r="BP121" i="1"/>
  <c r="BO121" i="1" s="1"/>
  <c r="BF121" i="1"/>
  <c r="BE121" i="1"/>
  <c r="BD121" i="1"/>
  <c r="BC121" i="1" s="1"/>
  <c r="AT121" i="1"/>
  <c r="AS121" i="1"/>
  <c r="AR121" i="1"/>
  <c r="AQ121" i="1" s="1"/>
  <c r="AH121" i="1"/>
  <c r="AG121" i="1"/>
  <c r="AF121" i="1"/>
  <c r="AE121" i="1" s="1"/>
  <c r="V121" i="1"/>
  <c r="U121" i="1"/>
  <c r="T121" i="1"/>
  <c r="S121" i="1" s="1"/>
  <c r="I121" i="1"/>
  <c r="J121" i="1" s="1"/>
  <c r="H121" i="1"/>
  <c r="G121" i="1" s="1"/>
  <c r="DZ120" i="1"/>
  <c r="DY120" i="1"/>
  <c r="DX120" i="1"/>
  <c r="DW120" i="1" s="1"/>
  <c r="DN120" i="1"/>
  <c r="DM120" i="1"/>
  <c r="DL120" i="1"/>
  <c r="DK120" i="1" s="1"/>
  <c r="DB120" i="1"/>
  <c r="DA120" i="1"/>
  <c r="CZ120" i="1"/>
  <c r="CY120" i="1" s="1"/>
  <c r="CP120" i="1"/>
  <c r="CO120" i="1"/>
  <c r="CN120" i="1"/>
  <c r="CM120" i="1" s="1"/>
  <c r="CD120" i="1"/>
  <c r="CC120" i="1"/>
  <c r="CB120" i="1"/>
  <c r="CA120" i="1" s="1"/>
  <c r="BR120" i="1"/>
  <c r="BQ120" i="1"/>
  <c r="BP120" i="1"/>
  <c r="BO120" i="1" s="1"/>
  <c r="BF120" i="1"/>
  <c r="BE120" i="1"/>
  <c r="BD120" i="1"/>
  <c r="BC120" i="1" s="1"/>
  <c r="AT120" i="1"/>
  <c r="AS120" i="1"/>
  <c r="AR120" i="1"/>
  <c r="AQ120" i="1" s="1"/>
  <c r="AH120" i="1"/>
  <c r="AG120" i="1"/>
  <c r="AF120" i="1"/>
  <c r="AE120" i="1" s="1"/>
  <c r="V120" i="1"/>
  <c r="U120" i="1"/>
  <c r="T120" i="1"/>
  <c r="S120" i="1" s="1"/>
  <c r="I120" i="1"/>
  <c r="J120" i="1" s="1"/>
  <c r="H120" i="1"/>
  <c r="G120" i="1" s="1"/>
  <c r="DZ119" i="1"/>
  <c r="DY119" i="1"/>
  <c r="DX119" i="1"/>
  <c r="DW119" i="1" s="1"/>
  <c r="DN119" i="1"/>
  <c r="DM119" i="1"/>
  <c r="DL119" i="1"/>
  <c r="DK119" i="1" s="1"/>
  <c r="DB119" i="1"/>
  <c r="DA119" i="1"/>
  <c r="CZ119" i="1"/>
  <c r="CY119" i="1" s="1"/>
  <c r="CP119" i="1"/>
  <c r="CO119" i="1"/>
  <c r="CN119" i="1"/>
  <c r="CM119" i="1" s="1"/>
  <c r="CD119" i="1"/>
  <c r="CC119" i="1"/>
  <c r="CB119" i="1"/>
  <c r="CA119" i="1" s="1"/>
  <c r="BR119" i="1"/>
  <c r="BQ119" i="1"/>
  <c r="BP119" i="1"/>
  <c r="BO119" i="1" s="1"/>
  <c r="BF119" i="1"/>
  <c r="BE119" i="1"/>
  <c r="BD119" i="1"/>
  <c r="BC119" i="1" s="1"/>
  <c r="AT119" i="1"/>
  <c r="AS119" i="1"/>
  <c r="AR119" i="1"/>
  <c r="AQ119" i="1" s="1"/>
  <c r="AH119" i="1"/>
  <c r="AG119" i="1"/>
  <c r="AF119" i="1"/>
  <c r="AE119" i="1" s="1"/>
  <c r="V119" i="1"/>
  <c r="U119" i="1"/>
  <c r="T119" i="1"/>
  <c r="S119" i="1" s="1"/>
  <c r="I119" i="1"/>
  <c r="J119" i="1" s="1"/>
  <c r="H119" i="1"/>
  <c r="G119" i="1" s="1"/>
  <c r="DZ118" i="1"/>
  <c r="DY118" i="1"/>
  <c r="DX118" i="1"/>
  <c r="DW118" i="1" s="1"/>
  <c r="DN118" i="1"/>
  <c r="DM118" i="1"/>
  <c r="DL118" i="1"/>
  <c r="DK118" i="1" s="1"/>
  <c r="DB118" i="1"/>
  <c r="DA118" i="1"/>
  <c r="CZ118" i="1"/>
  <c r="CY118" i="1" s="1"/>
  <c r="CP118" i="1"/>
  <c r="CO118" i="1"/>
  <c r="CN118" i="1"/>
  <c r="CM118" i="1" s="1"/>
  <c r="CD118" i="1"/>
  <c r="CC118" i="1"/>
  <c r="CB118" i="1"/>
  <c r="CA118" i="1" s="1"/>
  <c r="BR118" i="1"/>
  <c r="BQ118" i="1"/>
  <c r="BP118" i="1"/>
  <c r="BO118" i="1" s="1"/>
  <c r="BF118" i="1"/>
  <c r="BE118" i="1"/>
  <c r="BD118" i="1"/>
  <c r="BC118" i="1" s="1"/>
  <c r="AT118" i="1"/>
  <c r="AS118" i="1"/>
  <c r="AR118" i="1"/>
  <c r="AQ118" i="1" s="1"/>
  <c r="AH118" i="1"/>
  <c r="AG118" i="1"/>
  <c r="AF118" i="1"/>
  <c r="AE118" i="1" s="1"/>
  <c r="V118" i="1"/>
  <c r="U118" i="1"/>
  <c r="T118" i="1"/>
  <c r="S118" i="1" s="1"/>
  <c r="I118" i="1"/>
  <c r="J118" i="1" s="1"/>
  <c r="H118" i="1"/>
  <c r="G118" i="1" s="1"/>
  <c r="DZ117" i="1"/>
  <c r="DY117" i="1"/>
  <c r="DX117" i="1"/>
  <c r="DW117" i="1" s="1"/>
  <c r="DN117" i="1"/>
  <c r="DM117" i="1"/>
  <c r="DL117" i="1"/>
  <c r="DK117" i="1" s="1"/>
  <c r="DB117" i="1"/>
  <c r="DA117" i="1"/>
  <c r="CZ117" i="1"/>
  <c r="CY117" i="1" s="1"/>
  <c r="CP117" i="1"/>
  <c r="CO117" i="1"/>
  <c r="CN117" i="1"/>
  <c r="CM117" i="1" s="1"/>
  <c r="CD117" i="1"/>
  <c r="CC117" i="1"/>
  <c r="CB117" i="1"/>
  <c r="CA117" i="1" s="1"/>
  <c r="BR117" i="1"/>
  <c r="BQ117" i="1"/>
  <c r="BP117" i="1"/>
  <c r="BO117" i="1" s="1"/>
  <c r="BF117" i="1"/>
  <c r="BE117" i="1"/>
  <c r="BD117" i="1"/>
  <c r="BC117" i="1" s="1"/>
  <c r="AT117" i="1"/>
  <c r="AS117" i="1"/>
  <c r="AR117" i="1"/>
  <c r="AQ117" i="1" s="1"/>
  <c r="AH117" i="1"/>
  <c r="AG117" i="1"/>
  <c r="AF117" i="1"/>
  <c r="AE117" i="1" s="1"/>
  <c r="V117" i="1"/>
  <c r="U117" i="1"/>
  <c r="T117" i="1"/>
  <c r="S117" i="1" s="1"/>
  <c r="I117" i="1"/>
  <c r="J117" i="1" s="1"/>
  <c r="H117" i="1"/>
  <c r="G117" i="1" s="1"/>
  <c r="DZ116" i="1"/>
  <c r="DY116" i="1"/>
  <c r="DX116" i="1"/>
  <c r="DW116" i="1" s="1"/>
  <c r="DN116" i="1"/>
  <c r="DM116" i="1"/>
  <c r="DL116" i="1"/>
  <c r="DK116" i="1" s="1"/>
  <c r="DB116" i="1"/>
  <c r="DA116" i="1"/>
  <c r="CZ116" i="1"/>
  <c r="CY116" i="1" s="1"/>
  <c r="CP116" i="1"/>
  <c r="CO116" i="1"/>
  <c r="CN116" i="1"/>
  <c r="CM116" i="1" s="1"/>
  <c r="CD116" i="1"/>
  <c r="CC116" i="1"/>
  <c r="CB116" i="1"/>
  <c r="CA116" i="1" s="1"/>
  <c r="BR116" i="1"/>
  <c r="BQ116" i="1"/>
  <c r="BP116" i="1"/>
  <c r="BO116" i="1" s="1"/>
  <c r="BF116" i="1"/>
  <c r="BE116" i="1"/>
  <c r="BD116" i="1"/>
  <c r="BC116" i="1" s="1"/>
  <c r="AT116" i="1"/>
  <c r="AS116" i="1"/>
  <c r="AR116" i="1"/>
  <c r="AQ116" i="1" s="1"/>
  <c r="AH116" i="1"/>
  <c r="AG116" i="1"/>
  <c r="AF116" i="1"/>
  <c r="AE116" i="1" s="1"/>
  <c r="V116" i="1"/>
  <c r="U116" i="1"/>
  <c r="T116" i="1"/>
  <c r="S116" i="1" s="1"/>
  <c r="J116" i="1"/>
  <c r="I116" i="1"/>
  <c r="H116" i="1"/>
  <c r="G116" i="1" s="1"/>
  <c r="DZ115" i="1"/>
  <c r="DZ144" i="1" s="1"/>
  <c r="DZ145" i="1" s="1"/>
  <c r="DY115" i="1"/>
  <c r="DX115" i="1"/>
  <c r="DW115" i="1" s="1"/>
  <c r="DN115" i="1"/>
  <c r="DN144" i="1" s="1"/>
  <c r="DN145" i="1" s="1"/>
  <c r="DM115" i="1"/>
  <c r="DL115" i="1"/>
  <c r="DK115" i="1" s="1"/>
  <c r="DB115" i="1"/>
  <c r="DA115" i="1"/>
  <c r="CZ115" i="1"/>
  <c r="CY115" i="1" s="1"/>
  <c r="CP115" i="1"/>
  <c r="CP144" i="1" s="1"/>
  <c r="CP145" i="1" s="1"/>
  <c r="CP148" i="1" s="1"/>
  <c r="CO115" i="1"/>
  <c r="CN115" i="1"/>
  <c r="CM115" i="1" s="1"/>
  <c r="CD115" i="1"/>
  <c r="CD144" i="1" s="1"/>
  <c r="CD145" i="1" s="1"/>
  <c r="CC115" i="1"/>
  <c r="CB115" i="1"/>
  <c r="CA115" i="1" s="1"/>
  <c r="BR115" i="1"/>
  <c r="BR144" i="1" s="1"/>
  <c r="BR145" i="1" s="1"/>
  <c r="BQ115" i="1"/>
  <c r="BP115" i="1"/>
  <c r="BO115" i="1" s="1"/>
  <c r="BF115" i="1"/>
  <c r="BF144" i="1" s="1"/>
  <c r="BF145" i="1" s="1"/>
  <c r="BE115" i="1"/>
  <c r="BD115" i="1"/>
  <c r="BC115" i="1" s="1"/>
  <c r="AT115" i="1"/>
  <c r="AT144" i="1" s="1"/>
  <c r="AT145" i="1" s="1"/>
  <c r="AS115" i="1"/>
  <c r="AR115" i="1"/>
  <c r="AQ115" i="1" s="1"/>
  <c r="AH115" i="1"/>
  <c r="AH144" i="1" s="1"/>
  <c r="AH145" i="1" s="1"/>
  <c r="AG115" i="1"/>
  <c r="AF115" i="1"/>
  <c r="AE115" i="1" s="1"/>
  <c r="V115" i="1"/>
  <c r="V144" i="1" s="1"/>
  <c r="V145" i="1" s="1"/>
  <c r="V148" i="1" s="1"/>
  <c r="U115" i="1"/>
  <c r="T115" i="1"/>
  <c r="S115" i="1" s="1"/>
  <c r="I115" i="1"/>
  <c r="H115" i="1"/>
  <c r="G115" i="1" s="1"/>
  <c r="EF113" i="1"/>
  <c r="EE113" i="1"/>
  <c r="ED113" i="1"/>
  <c r="EE112" i="1"/>
  <c r="ED112" i="1"/>
  <c r="EE111" i="1"/>
  <c r="ED111" i="1"/>
  <c r="EF111" i="1" s="1"/>
  <c r="EF110" i="1"/>
  <c r="EE110" i="1"/>
  <c r="ED110" i="1"/>
  <c r="EA110" i="1"/>
  <c r="DZ146" i="1" s="1"/>
  <c r="DO110" i="1"/>
  <c r="DN146" i="1" s="1"/>
  <c r="DC110" i="1"/>
  <c r="DB146" i="1" s="1"/>
  <c r="CQ110" i="1"/>
  <c r="CP146" i="1" s="1"/>
  <c r="CE110" i="1"/>
  <c r="CD146" i="1" s="1"/>
  <c r="BS110" i="1"/>
  <c r="BR146" i="1" s="1"/>
  <c r="BG110" i="1"/>
  <c r="BF146" i="1" s="1"/>
  <c r="AU110" i="1"/>
  <c r="AT146" i="1" s="1"/>
  <c r="AI110" i="1"/>
  <c r="AH146" i="1" s="1"/>
  <c r="W110" i="1"/>
  <c r="V146" i="1" s="1"/>
  <c r="EE109" i="1"/>
  <c r="ED109" i="1"/>
  <c r="EF109" i="1" s="1"/>
  <c r="K109" i="1"/>
  <c r="EE108" i="1"/>
  <c r="ED108" i="1"/>
  <c r="EF107" i="1"/>
  <c r="EE107" i="1"/>
  <c r="ED107" i="1"/>
  <c r="EE106" i="1"/>
  <c r="EF106" i="1" s="1"/>
  <c r="ED106" i="1"/>
  <c r="DV106" i="1"/>
  <c r="DJ106" i="1"/>
  <c r="CX106" i="1"/>
  <c r="BZ106" i="1"/>
  <c r="BN106" i="1"/>
  <c r="BB106" i="1"/>
  <c r="AP106" i="1"/>
  <c r="AD106" i="1"/>
  <c r="R106" i="1"/>
  <c r="F106" i="1"/>
  <c r="EF105" i="1"/>
  <c r="EE105" i="1"/>
  <c r="ED105" i="1"/>
  <c r="C105" i="1"/>
  <c r="EE104" i="1"/>
  <c r="ED104" i="1"/>
  <c r="EF104" i="1" s="1"/>
  <c r="J98" i="1"/>
  <c r="DZ94" i="1"/>
  <c r="DN94" i="1"/>
  <c r="DB94" i="1"/>
  <c r="CP94" i="1"/>
  <c r="CD94" i="1"/>
  <c r="BR94" i="1"/>
  <c r="BF94" i="1"/>
  <c r="AT94" i="1"/>
  <c r="AH94" i="1"/>
  <c r="V94" i="1"/>
  <c r="J94" i="1"/>
  <c r="DZ93" i="1"/>
  <c r="DN93" i="1"/>
  <c r="DB93" i="1"/>
  <c r="CP93" i="1"/>
  <c r="CD93" i="1"/>
  <c r="BR93" i="1"/>
  <c r="BF93" i="1"/>
  <c r="AT93" i="1"/>
  <c r="AH93" i="1"/>
  <c r="V93" i="1"/>
  <c r="J93" i="1"/>
  <c r="DZ92" i="1"/>
  <c r="DN92" i="1"/>
  <c r="DB92" i="1"/>
  <c r="CP92" i="1"/>
  <c r="CD92" i="1"/>
  <c r="BR92" i="1"/>
  <c r="BF92" i="1"/>
  <c r="AT92" i="1"/>
  <c r="AH92" i="1"/>
  <c r="V92" i="1"/>
  <c r="J92" i="1"/>
  <c r="DZ91" i="1"/>
  <c r="DN91" i="1"/>
  <c r="DB91" i="1"/>
  <c r="CP91" i="1"/>
  <c r="CD91" i="1"/>
  <c r="BR91" i="1"/>
  <c r="BF91" i="1"/>
  <c r="AT91" i="1"/>
  <c r="AH91" i="1"/>
  <c r="V91" i="1"/>
  <c r="J91" i="1"/>
  <c r="DZ90" i="1"/>
  <c r="DN90" i="1"/>
  <c r="DB90" i="1"/>
  <c r="CP90" i="1"/>
  <c r="CD90" i="1"/>
  <c r="BR90" i="1"/>
  <c r="BF90" i="1"/>
  <c r="AT90" i="1"/>
  <c r="AH90" i="1"/>
  <c r="V90" i="1"/>
  <c r="J90" i="1"/>
  <c r="DZ89" i="1"/>
  <c r="DN89" i="1"/>
  <c r="DB89" i="1"/>
  <c r="CP89" i="1"/>
  <c r="CD89" i="1"/>
  <c r="BR89" i="1"/>
  <c r="BF89" i="1"/>
  <c r="AT89" i="1"/>
  <c r="AH89" i="1"/>
  <c r="V89" i="1"/>
  <c r="J89" i="1"/>
  <c r="DZ88" i="1"/>
  <c r="DN88" i="1"/>
  <c r="DB88" i="1"/>
  <c r="CP88" i="1"/>
  <c r="CD88" i="1"/>
  <c r="BR88" i="1"/>
  <c r="BF88" i="1"/>
  <c r="AT88" i="1"/>
  <c r="AH88" i="1"/>
  <c r="V88" i="1"/>
  <c r="J88" i="1"/>
  <c r="DZ87" i="1"/>
  <c r="DN87" i="1"/>
  <c r="DB87" i="1"/>
  <c r="CP87" i="1"/>
  <c r="CD87" i="1"/>
  <c r="BR87" i="1"/>
  <c r="BF87" i="1"/>
  <c r="AT87" i="1"/>
  <c r="AH87" i="1"/>
  <c r="V87" i="1"/>
  <c r="J87" i="1"/>
  <c r="DZ86" i="1"/>
  <c r="DN86" i="1"/>
  <c r="DB86" i="1"/>
  <c r="CP86" i="1"/>
  <c r="CD86" i="1"/>
  <c r="BR86" i="1"/>
  <c r="BF86" i="1"/>
  <c r="AT86" i="1"/>
  <c r="AH86" i="1"/>
  <c r="V86" i="1"/>
  <c r="J86" i="1"/>
  <c r="DZ85" i="1"/>
  <c r="DN85" i="1"/>
  <c r="DB85" i="1"/>
  <c r="CP85" i="1"/>
  <c r="CD85" i="1"/>
  <c r="BR85" i="1"/>
  <c r="BF85" i="1"/>
  <c r="AT85" i="1"/>
  <c r="AH85" i="1"/>
  <c r="V85" i="1"/>
  <c r="J85" i="1"/>
  <c r="DZ83" i="1"/>
  <c r="DY83" i="1"/>
  <c r="DX83" i="1"/>
  <c r="DW83" i="1" s="1"/>
  <c r="DN83" i="1"/>
  <c r="DM83" i="1"/>
  <c r="DL83" i="1"/>
  <c r="DK83" i="1" s="1"/>
  <c r="DB83" i="1"/>
  <c r="DA83" i="1"/>
  <c r="CZ83" i="1"/>
  <c r="CY83" i="1" s="1"/>
  <c r="CP83" i="1"/>
  <c r="CO83" i="1"/>
  <c r="CN83" i="1"/>
  <c r="CM83" i="1" s="1"/>
  <c r="CD83" i="1"/>
  <c r="CC83" i="1"/>
  <c r="CB83" i="1"/>
  <c r="CA83" i="1" s="1"/>
  <c r="BR83" i="1"/>
  <c r="BQ83" i="1"/>
  <c r="BP83" i="1"/>
  <c r="BO83" i="1" s="1"/>
  <c r="BF83" i="1"/>
  <c r="BE83" i="1"/>
  <c r="BD83" i="1"/>
  <c r="BC83" i="1" s="1"/>
  <c r="AT83" i="1"/>
  <c r="AS83" i="1"/>
  <c r="AR83" i="1"/>
  <c r="AQ83" i="1" s="1"/>
  <c r="AH83" i="1"/>
  <c r="AG83" i="1"/>
  <c r="AF83" i="1"/>
  <c r="AE83" i="1" s="1"/>
  <c r="V83" i="1"/>
  <c r="U83" i="1"/>
  <c r="T83" i="1"/>
  <c r="S83" i="1" s="1"/>
  <c r="J83" i="1"/>
  <c r="I83" i="1"/>
  <c r="H83" i="1"/>
  <c r="G83" i="1" s="1"/>
  <c r="DZ82" i="1"/>
  <c r="DY82" i="1"/>
  <c r="DX82" i="1"/>
  <c r="DW82" i="1" s="1"/>
  <c r="DN82" i="1"/>
  <c r="DM82" i="1"/>
  <c r="DL82" i="1"/>
  <c r="DK82" i="1" s="1"/>
  <c r="DB82" i="1"/>
  <c r="DA82" i="1"/>
  <c r="CZ82" i="1"/>
  <c r="CY82" i="1" s="1"/>
  <c r="CP82" i="1"/>
  <c r="CO82" i="1"/>
  <c r="CN82" i="1"/>
  <c r="CM82" i="1" s="1"/>
  <c r="CD82" i="1"/>
  <c r="CC82" i="1"/>
  <c r="CB82" i="1"/>
  <c r="CA82" i="1" s="1"/>
  <c r="BR82" i="1"/>
  <c r="BQ82" i="1"/>
  <c r="BP82" i="1"/>
  <c r="BO82" i="1" s="1"/>
  <c r="BF82" i="1"/>
  <c r="BE82" i="1"/>
  <c r="BD82" i="1"/>
  <c r="BC82" i="1" s="1"/>
  <c r="AT82" i="1"/>
  <c r="AS82" i="1"/>
  <c r="AR82" i="1"/>
  <c r="AQ82" i="1" s="1"/>
  <c r="AH82" i="1"/>
  <c r="AG82" i="1"/>
  <c r="AF82" i="1"/>
  <c r="AE82" i="1" s="1"/>
  <c r="V82" i="1"/>
  <c r="U82" i="1"/>
  <c r="T82" i="1"/>
  <c r="S82" i="1" s="1"/>
  <c r="J82" i="1"/>
  <c r="I82" i="1"/>
  <c r="H82" i="1"/>
  <c r="G82" i="1"/>
  <c r="DZ81" i="1"/>
  <c r="DY81" i="1"/>
  <c r="DX81" i="1"/>
  <c r="DW81" i="1"/>
  <c r="DN81" i="1"/>
  <c r="DM81" i="1"/>
  <c r="DL81" i="1"/>
  <c r="DK81" i="1" s="1"/>
  <c r="DB81" i="1"/>
  <c r="DA81" i="1"/>
  <c r="CZ81" i="1"/>
  <c r="CY81" i="1" s="1"/>
  <c r="CP81" i="1"/>
  <c r="CO81" i="1"/>
  <c r="CN81" i="1"/>
  <c r="CM81" i="1" s="1"/>
  <c r="CD81" i="1"/>
  <c r="CC81" i="1"/>
  <c r="CB81" i="1"/>
  <c r="CA81" i="1" s="1"/>
  <c r="BR81" i="1"/>
  <c r="BQ81" i="1"/>
  <c r="BP81" i="1"/>
  <c r="BO81" i="1" s="1"/>
  <c r="BF81" i="1"/>
  <c r="BE81" i="1"/>
  <c r="BD81" i="1"/>
  <c r="BC81" i="1" s="1"/>
  <c r="AT81" i="1"/>
  <c r="AS81" i="1"/>
  <c r="AR81" i="1"/>
  <c r="AQ81" i="1" s="1"/>
  <c r="AH81" i="1"/>
  <c r="AG81" i="1"/>
  <c r="AF81" i="1"/>
  <c r="AE81" i="1" s="1"/>
  <c r="V81" i="1"/>
  <c r="U81" i="1"/>
  <c r="T81" i="1"/>
  <c r="S81" i="1" s="1"/>
  <c r="J81" i="1"/>
  <c r="I81" i="1"/>
  <c r="H81" i="1"/>
  <c r="G81" i="1" s="1"/>
  <c r="DZ80" i="1"/>
  <c r="DY80" i="1"/>
  <c r="DX80" i="1"/>
  <c r="DW80" i="1" s="1"/>
  <c r="DN80" i="1"/>
  <c r="DM80" i="1"/>
  <c r="DL80" i="1"/>
  <c r="DK80" i="1" s="1"/>
  <c r="DB80" i="1"/>
  <c r="DA80" i="1"/>
  <c r="CZ80" i="1"/>
  <c r="CY80" i="1" s="1"/>
  <c r="CP80" i="1"/>
  <c r="CO80" i="1"/>
  <c r="CN80" i="1"/>
  <c r="CM80" i="1" s="1"/>
  <c r="CD80" i="1"/>
  <c r="CC80" i="1"/>
  <c r="CB80" i="1"/>
  <c r="CA80" i="1" s="1"/>
  <c r="BR80" i="1"/>
  <c r="BQ80" i="1"/>
  <c r="BP80" i="1"/>
  <c r="BO80" i="1" s="1"/>
  <c r="BF80" i="1"/>
  <c r="BE80" i="1"/>
  <c r="BD80" i="1"/>
  <c r="BC80" i="1" s="1"/>
  <c r="AT80" i="1"/>
  <c r="AS80" i="1"/>
  <c r="AR80" i="1"/>
  <c r="AQ80" i="1" s="1"/>
  <c r="AH80" i="1"/>
  <c r="AG80" i="1"/>
  <c r="AF80" i="1"/>
  <c r="AE80" i="1" s="1"/>
  <c r="V80" i="1"/>
  <c r="U80" i="1"/>
  <c r="T80" i="1"/>
  <c r="S80" i="1" s="1"/>
  <c r="J80" i="1"/>
  <c r="I80" i="1"/>
  <c r="H80" i="1"/>
  <c r="G80" i="1" s="1"/>
  <c r="DZ79" i="1"/>
  <c r="DY79" i="1"/>
  <c r="DX79" i="1"/>
  <c r="DW79" i="1" s="1"/>
  <c r="DN79" i="1"/>
  <c r="DM79" i="1"/>
  <c r="DL79" i="1"/>
  <c r="DK79" i="1" s="1"/>
  <c r="DB79" i="1"/>
  <c r="DA79" i="1"/>
  <c r="CZ79" i="1"/>
  <c r="CY79" i="1" s="1"/>
  <c r="CP79" i="1"/>
  <c r="CO79" i="1"/>
  <c r="CN79" i="1"/>
  <c r="CM79" i="1" s="1"/>
  <c r="CD79" i="1"/>
  <c r="CC79" i="1"/>
  <c r="CB79" i="1"/>
  <c r="CA79" i="1" s="1"/>
  <c r="BR79" i="1"/>
  <c r="BQ79" i="1"/>
  <c r="BP79" i="1"/>
  <c r="BO79" i="1" s="1"/>
  <c r="BF79" i="1"/>
  <c r="BE79" i="1"/>
  <c r="BD79" i="1"/>
  <c r="BC79" i="1" s="1"/>
  <c r="AT79" i="1"/>
  <c r="AS79" i="1"/>
  <c r="AR79" i="1"/>
  <c r="AQ79" i="1" s="1"/>
  <c r="AH79" i="1"/>
  <c r="AG79" i="1"/>
  <c r="AF79" i="1"/>
  <c r="AE79" i="1" s="1"/>
  <c r="V79" i="1"/>
  <c r="U79" i="1"/>
  <c r="T79" i="1"/>
  <c r="S79" i="1" s="1"/>
  <c r="L79" i="1"/>
  <c r="J79" i="1"/>
  <c r="I79" i="1"/>
  <c r="H79" i="1"/>
  <c r="G79" i="1"/>
  <c r="DZ78" i="1"/>
  <c r="DY78" i="1"/>
  <c r="DX78" i="1"/>
  <c r="DW78" i="1"/>
  <c r="DN78" i="1"/>
  <c r="DM78" i="1"/>
  <c r="DL78" i="1"/>
  <c r="DK78" i="1"/>
  <c r="DB78" i="1"/>
  <c r="DA78" i="1"/>
  <c r="CZ78" i="1"/>
  <c r="CY78" i="1"/>
  <c r="CP78" i="1"/>
  <c r="CO78" i="1"/>
  <c r="CN78" i="1"/>
  <c r="CM78" i="1"/>
  <c r="CD78" i="1"/>
  <c r="CC78" i="1"/>
  <c r="CB78" i="1"/>
  <c r="CA78" i="1"/>
  <c r="BR78" i="1"/>
  <c r="BQ78" i="1"/>
  <c r="BP78" i="1"/>
  <c r="BO78" i="1"/>
  <c r="BF78" i="1"/>
  <c r="BE78" i="1"/>
  <c r="BD78" i="1"/>
  <c r="BC78" i="1"/>
  <c r="AT78" i="1"/>
  <c r="AS78" i="1"/>
  <c r="AR78" i="1"/>
  <c r="AQ78" i="1"/>
  <c r="AH78" i="1"/>
  <c r="AG78" i="1"/>
  <c r="AF78" i="1"/>
  <c r="AE78" i="1"/>
  <c r="V78" i="1"/>
  <c r="U78" i="1"/>
  <c r="T78" i="1"/>
  <c r="S78" i="1"/>
  <c r="L78" i="1"/>
  <c r="J78" i="1"/>
  <c r="I78" i="1"/>
  <c r="H78" i="1"/>
  <c r="G78" i="1" s="1"/>
  <c r="DZ77" i="1"/>
  <c r="DY77" i="1"/>
  <c r="DX77" i="1"/>
  <c r="DW77" i="1"/>
  <c r="DN77" i="1"/>
  <c r="DM77" i="1"/>
  <c r="DL77" i="1"/>
  <c r="DK77" i="1" s="1"/>
  <c r="DB77" i="1"/>
  <c r="DA77" i="1"/>
  <c r="CZ77" i="1"/>
  <c r="CY77" i="1" s="1"/>
  <c r="CP77" i="1"/>
  <c r="CO77" i="1"/>
  <c r="CN77" i="1"/>
  <c r="CM77" i="1" s="1"/>
  <c r="CD77" i="1"/>
  <c r="CC77" i="1"/>
  <c r="CB77" i="1"/>
  <c r="CA77" i="1"/>
  <c r="BR77" i="1"/>
  <c r="BQ77" i="1"/>
  <c r="BP77" i="1"/>
  <c r="BO77" i="1" s="1"/>
  <c r="BF77" i="1"/>
  <c r="BE77" i="1"/>
  <c r="BD77" i="1"/>
  <c r="BC77" i="1" s="1"/>
  <c r="AT77" i="1"/>
  <c r="AS77" i="1"/>
  <c r="AR77" i="1"/>
  <c r="AQ77" i="1" s="1"/>
  <c r="AH77" i="1"/>
  <c r="AG77" i="1"/>
  <c r="AF77" i="1"/>
  <c r="AE77" i="1"/>
  <c r="V77" i="1"/>
  <c r="U77" i="1"/>
  <c r="T77" i="1"/>
  <c r="S77" i="1" s="1"/>
  <c r="J77" i="1"/>
  <c r="I77" i="1"/>
  <c r="H77" i="1"/>
  <c r="G77" i="1" s="1"/>
  <c r="DZ76" i="1"/>
  <c r="DY76" i="1"/>
  <c r="DX76" i="1"/>
  <c r="DW76" i="1" s="1"/>
  <c r="DN76" i="1"/>
  <c r="DM76" i="1"/>
  <c r="DL76" i="1"/>
  <c r="DK76" i="1" s="1"/>
  <c r="DB76" i="1"/>
  <c r="DA76" i="1"/>
  <c r="CZ76" i="1"/>
  <c r="CY76" i="1" s="1"/>
  <c r="CP76" i="1"/>
  <c r="CO76" i="1"/>
  <c r="CN76" i="1"/>
  <c r="CM76" i="1" s="1"/>
  <c r="CD76" i="1"/>
  <c r="CC76" i="1"/>
  <c r="CB76" i="1"/>
  <c r="CA76" i="1" s="1"/>
  <c r="BR76" i="1"/>
  <c r="BQ76" i="1"/>
  <c r="BP76" i="1"/>
  <c r="BO76" i="1" s="1"/>
  <c r="BF76" i="1"/>
  <c r="BE76" i="1"/>
  <c r="BD76" i="1"/>
  <c r="BC76" i="1" s="1"/>
  <c r="AT76" i="1"/>
  <c r="AS76" i="1"/>
  <c r="AR76" i="1"/>
  <c r="AQ76" i="1" s="1"/>
  <c r="AH76" i="1"/>
  <c r="AG76" i="1"/>
  <c r="AF76" i="1"/>
  <c r="AE76" i="1" s="1"/>
  <c r="U76" i="1"/>
  <c r="T76" i="1"/>
  <c r="J76" i="1"/>
  <c r="I76" i="1"/>
  <c r="H76" i="1"/>
  <c r="G76" i="1" s="1"/>
  <c r="DZ75" i="1"/>
  <c r="DY75" i="1"/>
  <c r="DX75" i="1"/>
  <c r="DW75" i="1" s="1"/>
  <c r="DN75" i="1"/>
  <c r="DM75" i="1"/>
  <c r="DL75" i="1"/>
  <c r="DK75" i="1" s="1"/>
  <c r="DB75" i="1"/>
  <c r="DA75" i="1"/>
  <c r="CZ75" i="1"/>
  <c r="CY75" i="1" s="1"/>
  <c r="CP75" i="1"/>
  <c r="CO75" i="1"/>
  <c r="CN75" i="1"/>
  <c r="CM75" i="1" s="1"/>
  <c r="CD75" i="1"/>
  <c r="CC75" i="1"/>
  <c r="CB75" i="1"/>
  <c r="CA75" i="1" s="1"/>
  <c r="BR75" i="1"/>
  <c r="BQ75" i="1"/>
  <c r="BP75" i="1"/>
  <c r="BO75" i="1" s="1"/>
  <c r="BF75" i="1"/>
  <c r="BE75" i="1"/>
  <c r="BD75" i="1"/>
  <c r="BC75" i="1" s="1"/>
  <c r="AT75" i="1"/>
  <c r="AS75" i="1"/>
  <c r="AR75" i="1"/>
  <c r="AQ75" i="1" s="1"/>
  <c r="AH75" i="1"/>
  <c r="AG75" i="1"/>
  <c r="AF75" i="1"/>
  <c r="AE75" i="1" s="1"/>
  <c r="U75" i="1"/>
  <c r="T75" i="1"/>
  <c r="S75" i="1"/>
  <c r="J75" i="1"/>
  <c r="I75" i="1"/>
  <c r="H75" i="1"/>
  <c r="G75" i="1"/>
  <c r="DZ74" i="1"/>
  <c r="DY74" i="1"/>
  <c r="DX74" i="1"/>
  <c r="DW74" i="1"/>
  <c r="DN74" i="1"/>
  <c r="DM74" i="1"/>
  <c r="DL74" i="1"/>
  <c r="DK74" i="1"/>
  <c r="DB74" i="1"/>
  <c r="DA74" i="1"/>
  <c r="CZ74" i="1"/>
  <c r="CY74" i="1"/>
  <c r="CP74" i="1"/>
  <c r="CO74" i="1"/>
  <c r="CN74" i="1"/>
  <c r="CM74" i="1"/>
  <c r="CD74" i="1"/>
  <c r="CC74" i="1"/>
  <c r="CB74" i="1"/>
  <c r="CA74" i="1"/>
  <c r="BR74" i="1"/>
  <c r="BQ74" i="1"/>
  <c r="BP74" i="1"/>
  <c r="BO74" i="1"/>
  <c r="BF74" i="1"/>
  <c r="BE74" i="1"/>
  <c r="BD74" i="1"/>
  <c r="BC74" i="1" s="1"/>
  <c r="AT74" i="1"/>
  <c r="AS74" i="1"/>
  <c r="AR74" i="1"/>
  <c r="AQ74" i="1"/>
  <c r="AH74" i="1"/>
  <c r="AG74" i="1"/>
  <c r="AF74" i="1"/>
  <c r="AE74" i="1" s="1"/>
  <c r="U74" i="1"/>
  <c r="T74" i="1"/>
  <c r="S74" i="1" s="1"/>
  <c r="J74" i="1"/>
  <c r="I74" i="1"/>
  <c r="H74" i="1"/>
  <c r="G74" i="1"/>
  <c r="DZ73" i="1"/>
  <c r="DY73" i="1"/>
  <c r="DX73" i="1"/>
  <c r="DW73" i="1" s="1"/>
  <c r="DN73" i="1"/>
  <c r="DM73" i="1"/>
  <c r="DL73" i="1"/>
  <c r="DK73" i="1"/>
  <c r="DB73" i="1"/>
  <c r="DA73" i="1"/>
  <c r="CZ73" i="1"/>
  <c r="CY73" i="1" s="1"/>
  <c r="CP73" i="1"/>
  <c r="CO73" i="1"/>
  <c r="CN73" i="1"/>
  <c r="CM73" i="1"/>
  <c r="CD73" i="1"/>
  <c r="CC73" i="1"/>
  <c r="CB73" i="1"/>
  <c r="CA73" i="1" s="1"/>
  <c r="BR73" i="1"/>
  <c r="BQ73" i="1"/>
  <c r="BP73" i="1"/>
  <c r="BO73" i="1" s="1"/>
  <c r="BF73" i="1"/>
  <c r="BE73" i="1"/>
  <c r="BD73" i="1"/>
  <c r="BC73" i="1" s="1"/>
  <c r="AT73" i="1"/>
  <c r="AS73" i="1"/>
  <c r="AR73" i="1"/>
  <c r="AQ73" i="1" s="1"/>
  <c r="AH73" i="1"/>
  <c r="AG73" i="1"/>
  <c r="AF73" i="1"/>
  <c r="AE73" i="1" s="1"/>
  <c r="U73" i="1"/>
  <c r="T73" i="1"/>
  <c r="S73" i="1" s="1"/>
  <c r="J73" i="1"/>
  <c r="I73" i="1"/>
  <c r="H73" i="1"/>
  <c r="G73" i="1" s="1"/>
  <c r="DZ72" i="1"/>
  <c r="DY72" i="1"/>
  <c r="DX72" i="1"/>
  <c r="DW72" i="1"/>
  <c r="DN72" i="1"/>
  <c r="DM72" i="1"/>
  <c r="DL72" i="1"/>
  <c r="DK72" i="1" s="1"/>
  <c r="DB72" i="1"/>
  <c r="DA72" i="1"/>
  <c r="CZ72" i="1"/>
  <c r="CY72" i="1" s="1"/>
  <c r="CP72" i="1"/>
  <c r="CO72" i="1"/>
  <c r="CN72" i="1"/>
  <c r="CM72" i="1" s="1"/>
  <c r="CD72" i="1"/>
  <c r="CC72" i="1"/>
  <c r="CB72" i="1"/>
  <c r="CA72" i="1" s="1"/>
  <c r="BR72" i="1"/>
  <c r="BQ72" i="1"/>
  <c r="BP72" i="1"/>
  <c r="BO72" i="1" s="1"/>
  <c r="BF72" i="1"/>
  <c r="BE72" i="1"/>
  <c r="BD72" i="1"/>
  <c r="BC72" i="1" s="1"/>
  <c r="AT72" i="1"/>
  <c r="AS72" i="1"/>
  <c r="AR72" i="1"/>
  <c r="AQ72" i="1"/>
  <c r="AH72" i="1"/>
  <c r="AG72" i="1"/>
  <c r="AF72" i="1"/>
  <c r="AE72" i="1" s="1"/>
  <c r="U72" i="1"/>
  <c r="T72" i="1"/>
  <c r="S72" i="1" s="1"/>
  <c r="J72" i="1"/>
  <c r="I72" i="1"/>
  <c r="H72" i="1"/>
  <c r="G72" i="1" s="1"/>
  <c r="DZ71" i="1"/>
  <c r="DY71" i="1"/>
  <c r="DX71" i="1"/>
  <c r="DW71" i="1"/>
  <c r="DN71" i="1"/>
  <c r="DM71" i="1"/>
  <c r="DL71" i="1"/>
  <c r="DK71" i="1" s="1"/>
  <c r="DB71" i="1"/>
  <c r="DA71" i="1"/>
  <c r="CZ71" i="1"/>
  <c r="CY71" i="1" s="1"/>
  <c r="CP71" i="1"/>
  <c r="CO71" i="1"/>
  <c r="CN71" i="1"/>
  <c r="CM71" i="1" s="1"/>
  <c r="CD71" i="1"/>
  <c r="CC71" i="1"/>
  <c r="CB71" i="1"/>
  <c r="CA71" i="1" s="1"/>
  <c r="BR71" i="1"/>
  <c r="BQ71" i="1"/>
  <c r="BP71" i="1"/>
  <c r="BO71" i="1" s="1"/>
  <c r="BF71" i="1"/>
  <c r="BE71" i="1"/>
  <c r="BD71" i="1"/>
  <c r="BC71" i="1" s="1"/>
  <c r="AT71" i="1"/>
  <c r="AS71" i="1"/>
  <c r="AR71" i="1"/>
  <c r="AQ71" i="1" s="1"/>
  <c r="AH71" i="1"/>
  <c r="AG71" i="1"/>
  <c r="AF71" i="1"/>
  <c r="AE71" i="1" s="1"/>
  <c r="V71" i="1"/>
  <c r="U71" i="1"/>
  <c r="T71" i="1"/>
  <c r="S71" i="1" s="1"/>
  <c r="I71" i="1"/>
  <c r="H71" i="1"/>
  <c r="G71" i="1" s="1"/>
  <c r="DZ70" i="1"/>
  <c r="DY70" i="1"/>
  <c r="DX70" i="1"/>
  <c r="DW70" i="1" s="1"/>
  <c r="DN70" i="1"/>
  <c r="DM70" i="1"/>
  <c r="DL70" i="1"/>
  <c r="DK70" i="1"/>
  <c r="DB70" i="1"/>
  <c r="DA70" i="1"/>
  <c r="CZ70" i="1"/>
  <c r="CY70" i="1" s="1"/>
  <c r="CP70" i="1"/>
  <c r="CO70" i="1"/>
  <c r="CN70" i="1"/>
  <c r="CM70" i="1"/>
  <c r="CD70" i="1"/>
  <c r="CC70" i="1"/>
  <c r="CB70" i="1"/>
  <c r="CA70" i="1" s="1"/>
  <c r="BR70" i="1"/>
  <c r="BQ70" i="1"/>
  <c r="BP70" i="1"/>
  <c r="BO70" i="1"/>
  <c r="BF70" i="1"/>
  <c r="BE70" i="1"/>
  <c r="BD70" i="1"/>
  <c r="BC70" i="1" s="1"/>
  <c r="AT70" i="1"/>
  <c r="AS70" i="1"/>
  <c r="AR70" i="1"/>
  <c r="AQ70" i="1" s="1"/>
  <c r="AH70" i="1"/>
  <c r="AG70" i="1"/>
  <c r="AF70" i="1"/>
  <c r="AE70" i="1" s="1"/>
  <c r="U70" i="1"/>
  <c r="T70" i="1"/>
  <c r="S70" i="1" s="1"/>
  <c r="V70" i="1" s="1"/>
  <c r="I70" i="1"/>
  <c r="H70" i="1"/>
  <c r="G70" i="1" s="1"/>
  <c r="DZ69" i="1"/>
  <c r="DY69" i="1"/>
  <c r="DX69" i="1"/>
  <c r="DW69" i="1" s="1"/>
  <c r="DN69" i="1"/>
  <c r="DM69" i="1"/>
  <c r="DL69" i="1"/>
  <c r="DK69" i="1" s="1"/>
  <c r="DB69" i="1"/>
  <c r="DA69" i="1"/>
  <c r="CZ69" i="1"/>
  <c r="CY69" i="1" s="1"/>
  <c r="CP69" i="1"/>
  <c r="CO69" i="1"/>
  <c r="CN69" i="1"/>
  <c r="CM69" i="1" s="1"/>
  <c r="CD69" i="1"/>
  <c r="CC69" i="1"/>
  <c r="CB69" i="1"/>
  <c r="CA69" i="1" s="1"/>
  <c r="BR69" i="1"/>
  <c r="BQ69" i="1"/>
  <c r="BP69" i="1"/>
  <c r="BO69" i="1" s="1"/>
  <c r="BF69" i="1"/>
  <c r="BE69" i="1"/>
  <c r="BD69" i="1"/>
  <c r="BC69" i="1"/>
  <c r="AT69" i="1"/>
  <c r="AS69" i="1"/>
  <c r="AR69" i="1"/>
  <c r="AQ69" i="1" s="1"/>
  <c r="AH69" i="1"/>
  <c r="AG69" i="1"/>
  <c r="AF69" i="1"/>
  <c r="AE69" i="1"/>
  <c r="V69" i="1"/>
  <c r="U69" i="1"/>
  <c r="T69" i="1"/>
  <c r="S69" i="1" s="1"/>
  <c r="I69" i="1"/>
  <c r="J69" i="1" s="1"/>
  <c r="H69" i="1"/>
  <c r="G69" i="1"/>
  <c r="DZ68" i="1"/>
  <c r="DY68" i="1"/>
  <c r="DX68" i="1"/>
  <c r="DW68" i="1" s="1"/>
  <c r="DN68" i="1"/>
  <c r="DM68" i="1"/>
  <c r="DL68" i="1"/>
  <c r="DK68" i="1" s="1"/>
  <c r="DB68" i="1"/>
  <c r="DA68" i="1"/>
  <c r="CZ68" i="1"/>
  <c r="CY68" i="1" s="1"/>
  <c r="CP68" i="1"/>
  <c r="CO68" i="1"/>
  <c r="CN68" i="1"/>
  <c r="CM68" i="1" s="1"/>
  <c r="CD68" i="1"/>
  <c r="CC68" i="1"/>
  <c r="CB68" i="1"/>
  <c r="CA68" i="1" s="1"/>
  <c r="BR68" i="1"/>
  <c r="BQ68" i="1"/>
  <c r="BP68" i="1"/>
  <c r="BO68" i="1" s="1"/>
  <c r="BF68" i="1"/>
  <c r="BE68" i="1"/>
  <c r="BD68" i="1"/>
  <c r="BC68" i="1" s="1"/>
  <c r="AT68" i="1"/>
  <c r="AS68" i="1"/>
  <c r="AR68" i="1"/>
  <c r="AQ68" i="1" s="1"/>
  <c r="AH68" i="1"/>
  <c r="AG68" i="1"/>
  <c r="AF68" i="1"/>
  <c r="AE68" i="1" s="1"/>
  <c r="U68" i="1"/>
  <c r="T68" i="1"/>
  <c r="S68" i="1" s="1"/>
  <c r="I68" i="1"/>
  <c r="H68" i="1"/>
  <c r="G68" i="1" s="1"/>
  <c r="DZ67" i="1"/>
  <c r="DY67" i="1"/>
  <c r="DX67" i="1"/>
  <c r="DW67" i="1"/>
  <c r="DN67" i="1"/>
  <c r="DM67" i="1"/>
  <c r="DL67" i="1"/>
  <c r="DK67" i="1" s="1"/>
  <c r="DB67" i="1"/>
  <c r="DA67" i="1"/>
  <c r="CZ67" i="1"/>
  <c r="CY67" i="1" s="1"/>
  <c r="CP67" i="1"/>
  <c r="CO67" i="1"/>
  <c r="CN67" i="1"/>
  <c r="CM67" i="1" s="1"/>
  <c r="CD67" i="1"/>
  <c r="CC67" i="1"/>
  <c r="CB67" i="1"/>
  <c r="CA67" i="1"/>
  <c r="BR67" i="1"/>
  <c r="BQ67" i="1"/>
  <c r="BP67" i="1"/>
  <c r="BO67" i="1" s="1"/>
  <c r="BF67" i="1"/>
  <c r="BE67" i="1"/>
  <c r="BD67" i="1"/>
  <c r="BC67" i="1" s="1"/>
  <c r="AT67" i="1"/>
  <c r="AS67" i="1"/>
  <c r="AR67" i="1"/>
  <c r="AQ67" i="1" s="1"/>
  <c r="AH67" i="1"/>
  <c r="AG67" i="1"/>
  <c r="AF67" i="1"/>
  <c r="AE67" i="1" s="1"/>
  <c r="U67" i="1"/>
  <c r="T67" i="1"/>
  <c r="S67" i="1" s="1"/>
  <c r="I67" i="1"/>
  <c r="H67" i="1"/>
  <c r="G67" i="1" s="1"/>
  <c r="J67" i="1" s="1"/>
  <c r="DZ66" i="1"/>
  <c r="DY66" i="1"/>
  <c r="DX66" i="1"/>
  <c r="DW66" i="1" s="1"/>
  <c r="DN66" i="1"/>
  <c r="DM66" i="1"/>
  <c r="DL66" i="1"/>
  <c r="DK66" i="1" s="1"/>
  <c r="DB66" i="1"/>
  <c r="DB95" i="1" s="1"/>
  <c r="DB96" i="1" s="1"/>
  <c r="DB99" i="1" s="1"/>
  <c r="DA66" i="1"/>
  <c r="CZ66" i="1"/>
  <c r="CY66" i="1" s="1"/>
  <c r="CP66" i="1"/>
  <c r="CO66" i="1"/>
  <c r="CN66" i="1"/>
  <c r="CM66" i="1" s="1"/>
  <c r="CD66" i="1"/>
  <c r="CC66" i="1"/>
  <c r="CB66" i="1"/>
  <c r="CA66" i="1" s="1"/>
  <c r="BR66" i="1"/>
  <c r="BQ66" i="1"/>
  <c r="BP66" i="1"/>
  <c r="BO66" i="1"/>
  <c r="BF66" i="1"/>
  <c r="BE66" i="1"/>
  <c r="BD66" i="1"/>
  <c r="BC66" i="1" s="1"/>
  <c r="AT66" i="1"/>
  <c r="AT95" i="1" s="1"/>
  <c r="AT96" i="1" s="1"/>
  <c r="AT99" i="1" s="1"/>
  <c r="AS66" i="1"/>
  <c r="AR66" i="1"/>
  <c r="AQ66" i="1" s="1"/>
  <c r="AH66" i="1"/>
  <c r="AH95" i="1" s="1"/>
  <c r="AH96" i="1" s="1"/>
  <c r="AH99" i="1" s="1"/>
  <c r="AG66" i="1"/>
  <c r="AF66" i="1"/>
  <c r="AE66" i="1" s="1"/>
  <c r="U66" i="1"/>
  <c r="T66" i="1"/>
  <c r="S66" i="1" s="1"/>
  <c r="I66" i="1"/>
  <c r="H66" i="1"/>
  <c r="G66" i="1" s="1"/>
  <c r="EE64" i="1"/>
  <c r="ED64" i="1"/>
  <c r="EF64" i="1" s="1"/>
  <c r="EF63" i="1"/>
  <c r="EE63" i="1"/>
  <c r="ED63" i="1"/>
  <c r="K63" i="1"/>
  <c r="EE62" i="1"/>
  <c r="ED62" i="1"/>
  <c r="EE61" i="1"/>
  <c r="EF61" i="1" s="1"/>
  <c r="ED61" i="1"/>
  <c r="EA61" i="1"/>
  <c r="DZ97" i="1" s="1"/>
  <c r="DO61" i="1"/>
  <c r="DN97" i="1" s="1"/>
  <c r="DC61" i="1"/>
  <c r="DB97" i="1" s="1"/>
  <c r="CQ61" i="1"/>
  <c r="CP97" i="1" s="1"/>
  <c r="CE61" i="1"/>
  <c r="CD97" i="1" s="1"/>
  <c r="BS61" i="1"/>
  <c r="BR97" i="1" s="1"/>
  <c r="BG61" i="1"/>
  <c r="BF97" i="1" s="1"/>
  <c r="AU61" i="1"/>
  <c r="AT97" i="1" s="1"/>
  <c r="AI61" i="1"/>
  <c r="AH97" i="1" s="1"/>
  <c r="W61" i="1"/>
  <c r="V97" i="1" s="1"/>
  <c r="EE60" i="1"/>
  <c r="ED60" i="1"/>
  <c r="K60" i="1"/>
  <c r="EE59" i="1"/>
  <c r="EF59" i="1" s="1"/>
  <c r="ED59" i="1"/>
  <c r="EE58" i="1"/>
  <c r="ED58" i="1"/>
  <c r="EF58" i="1" s="1"/>
  <c r="EF57" i="1"/>
  <c r="EE57" i="1"/>
  <c r="ED57" i="1"/>
  <c r="DV57" i="1"/>
  <c r="DJ57" i="1"/>
  <c r="CX57" i="1"/>
  <c r="BZ57" i="1"/>
  <c r="BN57" i="1"/>
  <c r="BB57" i="1"/>
  <c r="AP57" i="1"/>
  <c r="AD57" i="1"/>
  <c r="R57" i="1"/>
  <c r="F57" i="1"/>
  <c r="EE56" i="1"/>
  <c r="ED56" i="1"/>
  <c r="EF56" i="1" s="1"/>
  <c r="C56" i="1"/>
  <c r="O56" i="1" s="1"/>
  <c r="EE55" i="1"/>
  <c r="EF55" i="1" s="1"/>
  <c r="ED55" i="1"/>
  <c r="J49" i="1"/>
  <c r="DZ45" i="1"/>
  <c r="DN45" i="1"/>
  <c r="DB45" i="1"/>
  <c r="CP45" i="1"/>
  <c r="CD45" i="1"/>
  <c r="BR45" i="1"/>
  <c r="BF45" i="1"/>
  <c r="AT45" i="1"/>
  <c r="AH45" i="1"/>
  <c r="V45" i="1"/>
  <c r="J45" i="1"/>
  <c r="DZ44" i="1"/>
  <c r="DN44" i="1"/>
  <c r="DB44" i="1"/>
  <c r="CP44" i="1"/>
  <c r="CD44" i="1"/>
  <c r="BR44" i="1"/>
  <c r="BF44" i="1"/>
  <c r="AT44" i="1"/>
  <c r="AH44" i="1"/>
  <c r="V44" i="1"/>
  <c r="J44" i="1"/>
  <c r="DZ43" i="1"/>
  <c r="DN43" i="1"/>
  <c r="DB43" i="1"/>
  <c r="CP43" i="1"/>
  <c r="CD43" i="1"/>
  <c r="BR43" i="1"/>
  <c r="BF43" i="1"/>
  <c r="AT43" i="1"/>
  <c r="AH43" i="1"/>
  <c r="V43" i="1"/>
  <c r="J43" i="1"/>
  <c r="DZ42" i="1"/>
  <c r="DN42" i="1"/>
  <c r="DB42" i="1"/>
  <c r="CP42" i="1"/>
  <c r="CD42" i="1"/>
  <c r="BR42" i="1"/>
  <c r="BF42" i="1"/>
  <c r="AT42" i="1"/>
  <c r="AH42" i="1"/>
  <c r="V42" i="1"/>
  <c r="L42" i="1"/>
  <c r="J42" i="1"/>
  <c r="DZ41" i="1"/>
  <c r="DN41" i="1"/>
  <c r="DB41" i="1"/>
  <c r="CP41" i="1"/>
  <c r="CD41" i="1"/>
  <c r="BR41" i="1"/>
  <c r="BF41" i="1"/>
  <c r="AT41" i="1"/>
  <c r="AH41" i="1"/>
  <c r="V41" i="1"/>
  <c r="J41" i="1"/>
  <c r="DZ40" i="1"/>
  <c r="DN40" i="1"/>
  <c r="DB40" i="1"/>
  <c r="CP40" i="1"/>
  <c r="CD40" i="1"/>
  <c r="BR40" i="1"/>
  <c r="BF40" i="1"/>
  <c r="AT40" i="1"/>
  <c r="AH40" i="1"/>
  <c r="V40" i="1"/>
  <c r="L40" i="1"/>
  <c r="J40" i="1"/>
  <c r="DZ39" i="1"/>
  <c r="DN39" i="1"/>
  <c r="DB39" i="1"/>
  <c r="CP39" i="1"/>
  <c r="CD39" i="1"/>
  <c r="BR39" i="1"/>
  <c r="BF39" i="1"/>
  <c r="AT39" i="1"/>
  <c r="AH39" i="1"/>
  <c r="V39" i="1"/>
  <c r="J39" i="1"/>
  <c r="DZ38" i="1"/>
  <c r="DN38" i="1"/>
  <c r="DB38" i="1"/>
  <c r="CP38" i="1"/>
  <c r="CD38" i="1"/>
  <c r="BR38" i="1"/>
  <c r="BF38" i="1"/>
  <c r="AT38" i="1"/>
  <c r="AH38" i="1"/>
  <c r="V38" i="1"/>
  <c r="J38" i="1"/>
  <c r="DZ37" i="1"/>
  <c r="DN37" i="1"/>
  <c r="DB37" i="1"/>
  <c r="CP37" i="1"/>
  <c r="CD37" i="1"/>
  <c r="BR37" i="1"/>
  <c r="BF37" i="1"/>
  <c r="AT37" i="1"/>
  <c r="AH37" i="1"/>
  <c r="V37" i="1"/>
  <c r="J37" i="1"/>
  <c r="DZ36" i="1"/>
  <c r="DN36" i="1"/>
  <c r="DB36" i="1"/>
  <c r="CP36" i="1"/>
  <c r="CD36" i="1"/>
  <c r="BR36" i="1"/>
  <c r="BF36" i="1"/>
  <c r="AT36" i="1"/>
  <c r="AH36" i="1"/>
  <c r="V36" i="1"/>
  <c r="J36" i="1"/>
  <c r="DZ34" i="1"/>
  <c r="DY34" i="1"/>
  <c r="DX34" i="1"/>
  <c r="DW34" i="1"/>
  <c r="DN34" i="1"/>
  <c r="DM34" i="1"/>
  <c r="DL34" i="1"/>
  <c r="DK34" i="1"/>
  <c r="DB34" i="1"/>
  <c r="DA34" i="1"/>
  <c r="CZ34" i="1"/>
  <c r="CY34" i="1"/>
  <c r="CP34" i="1"/>
  <c r="CO34" i="1"/>
  <c r="CN34" i="1"/>
  <c r="CM34" i="1"/>
  <c r="CD34" i="1"/>
  <c r="CC34" i="1"/>
  <c r="CB34" i="1"/>
  <c r="CA34" i="1"/>
  <c r="BR34" i="1"/>
  <c r="BQ34" i="1"/>
  <c r="BP34" i="1"/>
  <c r="BO34" i="1"/>
  <c r="BF34" i="1"/>
  <c r="BE34" i="1"/>
  <c r="BD34" i="1"/>
  <c r="BC34" i="1"/>
  <c r="AT34" i="1"/>
  <c r="AS34" i="1"/>
  <c r="AR34" i="1"/>
  <c r="AQ34" i="1"/>
  <c r="AH34" i="1"/>
  <c r="AG34" i="1"/>
  <c r="AF34" i="1"/>
  <c r="AE34" i="1"/>
  <c r="V34" i="1"/>
  <c r="U34" i="1"/>
  <c r="T34" i="1"/>
  <c r="S34" i="1"/>
  <c r="J34" i="1"/>
  <c r="I34" i="1"/>
  <c r="H34" i="1"/>
  <c r="G34" i="1" s="1"/>
  <c r="DZ33" i="1"/>
  <c r="DY33" i="1"/>
  <c r="DX33" i="1"/>
  <c r="DW33" i="1"/>
  <c r="DN33" i="1"/>
  <c r="DM33" i="1"/>
  <c r="DL33" i="1"/>
  <c r="DK33" i="1" s="1"/>
  <c r="DB33" i="1"/>
  <c r="DA33" i="1"/>
  <c r="CZ33" i="1"/>
  <c r="CY33" i="1"/>
  <c r="CP33" i="1"/>
  <c r="CO33" i="1"/>
  <c r="CN33" i="1"/>
  <c r="CM33" i="1" s="1"/>
  <c r="CD33" i="1"/>
  <c r="CC33" i="1"/>
  <c r="CB33" i="1"/>
  <c r="CA33" i="1"/>
  <c r="BR33" i="1"/>
  <c r="BQ33" i="1"/>
  <c r="BP33" i="1"/>
  <c r="BO33" i="1" s="1"/>
  <c r="BF33" i="1"/>
  <c r="BE33" i="1"/>
  <c r="BD33" i="1"/>
  <c r="BC33" i="1"/>
  <c r="AT33" i="1"/>
  <c r="AS33" i="1"/>
  <c r="AR33" i="1"/>
  <c r="AQ33" i="1" s="1"/>
  <c r="AH33" i="1"/>
  <c r="AG33" i="1"/>
  <c r="AF33" i="1"/>
  <c r="AE33" i="1"/>
  <c r="V33" i="1"/>
  <c r="U33" i="1"/>
  <c r="T33" i="1"/>
  <c r="S33" i="1" s="1"/>
  <c r="J33" i="1"/>
  <c r="I33" i="1"/>
  <c r="H33" i="1"/>
  <c r="G33" i="1" s="1"/>
  <c r="DZ32" i="1"/>
  <c r="DY32" i="1"/>
  <c r="DX32" i="1"/>
  <c r="DW32" i="1" s="1"/>
  <c r="DN32" i="1"/>
  <c r="DM32" i="1"/>
  <c r="DL32" i="1"/>
  <c r="DK32" i="1" s="1"/>
  <c r="DB32" i="1"/>
  <c r="DA32" i="1"/>
  <c r="CZ32" i="1"/>
  <c r="CY32" i="1" s="1"/>
  <c r="CP32" i="1"/>
  <c r="CO32" i="1"/>
  <c r="CN32" i="1"/>
  <c r="CM32" i="1" s="1"/>
  <c r="CD32" i="1"/>
  <c r="CC32" i="1"/>
  <c r="CB32" i="1"/>
  <c r="CA32" i="1"/>
  <c r="BR32" i="1"/>
  <c r="BQ32" i="1"/>
  <c r="BP32" i="1"/>
  <c r="BO32" i="1" s="1"/>
  <c r="BF32" i="1"/>
  <c r="BE32" i="1"/>
  <c r="BD32" i="1"/>
  <c r="BC32" i="1" s="1"/>
  <c r="AT32" i="1"/>
  <c r="AS32" i="1"/>
  <c r="AR32" i="1"/>
  <c r="AQ32" i="1" s="1"/>
  <c r="AH32" i="1"/>
  <c r="AG32" i="1"/>
  <c r="AF32" i="1"/>
  <c r="AE32" i="1"/>
  <c r="V32" i="1"/>
  <c r="U32" i="1"/>
  <c r="T32" i="1"/>
  <c r="S32" i="1" s="1"/>
  <c r="J32" i="1"/>
  <c r="I32" i="1"/>
  <c r="H32" i="1"/>
  <c r="G32" i="1" s="1"/>
  <c r="DZ31" i="1"/>
  <c r="DY31" i="1"/>
  <c r="DX31" i="1"/>
  <c r="DW31" i="1" s="1"/>
  <c r="DN31" i="1"/>
  <c r="DM31" i="1"/>
  <c r="DL31" i="1"/>
  <c r="DK31" i="1"/>
  <c r="DB31" i="1"/>
  <c r="DA31" i="1"/>
  <c r="CZ31" i="1"/>
  <c r="CY31" i="1" s="1"/>
  <c r="CP31" i="1"/>
  <c r="CO31" i="1"/>
  <c r="CN31" i="1"/>
  <c r="CM31" i="1" s="1"/>
  <c r="CD31" i="1"/>
  <c r="CC31" i="1"/>
  <c r="CB31" i="1"/>
  <c r="CA31" i="1" s="1"/>
  <c r="BR31" i="1"/>
  <c r="BQ31" i="1"/>
  <c r="BP31" i="1"/>
  <c r="BO31" i="1" s="1"/>
  <c r="BF31" i="1"/>
  <c r="BE31" i="1"/>
  <c r="BD31" i="1"/>
  <c r="BC31" i="1"/>
  <c r="AT31" i="1"/>
  <c r="AS31" i="1"/>
  <c r="AR31" i="1"/>
  <c r="AQ31" i="1" s="1"/>
  <c r="AH31" i="1"/>
  <c r="AG31" i="1"/>
  <c r="AF31" i="1"/>
  <c r="AE31" i="1"/>
  <c r="V31" i="1"/>
  <c r="U31" i="1"/>
  <c r="T31" i="1"/>
  <c r="S31" i="1" s="1"/>
  <c r="J31" i="1"/>
  <c r="I31" i="1"/>
  <c r="H31" i="1"/>
  <c r="G31" i="1" s="1"/>
  <c r="DZ30" i="1"/>
  <c r="DY30" i="1"/>
  <c r="DX30" i="1"/>
  <c r="DW30" i="1" s="1"/>
  <c r="DN30" i="1"/>
  <c r="DM30" i="1"/>
  <c r="DL30" i="1"/>
  <c r="DK30" i="1" s="1"/>
  <c r="DB30" i="1"/>
  <c r="DA30" i="1"/>
  <c r="CZ30" i="1"/>
  <c r="CY30" i="1" s="1"/>
  <c r="CP30" i="1"/>
  <c r="CO30" i="1"/>
  <c r="CN30" i="1"/>
  <c r="CM30" i="1" s="1"/>
  <c r="CD30" i="1"/>
  <c r="CC30" i="1"/>
  <c r="CB30" i="1"/>
  <c r="CA30" i="1" s="1"/>
  <c r="BR30" i="1"/>
  <c r="BQ30" i="1"/>
  <c r="BP30" i="1"/>
  <c r="BO30" i="1" s="1"/>
  <c r="BF30" i="1"/>
  <c r="BE30" i="1"/>
  <c r="BD30" i="1"/>
  <c r="BC30" i="1" s="1"/>
  <c r="AT30" i="1"/>
  <c r="AS30" i="1"/>
  <c r="AR30" i="1"/>
  <c r="AQ30" i="1" s="1"/>
  <c r="AH30" i="1"/>
  <c r="AG30" i="1"/>
  <c r="AF30" i="1"/>
  <c r="AE30" i="1" s="1"/>
  <c r="V30" i="1"/>
  <c r="U30" i="1"/>
  <c r="T30" i="1"/>
  <c r="S30" i="1" s="1"/>
  <c r="L30" i="1"/>
  <c r="J30" i="1"/>
  <c r="I30" i="1"/>
  <c r="H30" i="1"/>
  <c r="G30" i="1"/>
  <c r="DZ29" i="1"/>
  <c r="DY29" i="1"/>
  <c r="DX29" i="1"/>
  <c r="DW29" i="1"/>
  <c r="DN29" i="1"/>
  <c r="DM29" i="1"/>
  <c r="DL29" i="1"/>
  <c r="DK29" i="1"/>
  <c r="DB29" i="1"/>
  <c r="DA29" i="1"/>
  <c r="CZ29" i="1"/>
  <c r="CY29" i="1"/>
  <c r="CP29" i="1"/>
  <c r="CO29" i="1"/>
  <c r="CN29" i="1"/>
  <c r="CM29" i="1"/>
  <c r="CD29" i="1"/>
  <c r="CC29" i="1"/>
  <c r="CB29" i="1"/>
  <c r="CA29" i="1"/>
  <c r="BR29" i="1"/>
  <c r="BQ29" i="1"/>
  <c r="BP29" i="1"/>
  <c r="BO29" i="1"/>
  <c r="BF29" i="1"/>
  <c r="BE29" i="1"/>
  <c r="BD29" i="1"/>
  <c r="BC29" i="1"/>
  <c r="AT29" i="1"/>
  <c r="AS29" i="1"/>
  <c r="AR29" i="1"/>
  <c r="AQ29" i="1"/>
  <c r="AH29" i="1"/>
  <c r="AG29" i="1"/>
  <c r="AF29" i="1"/>
  <c r="AE29" i="1"/>
  <c r="V29" i="1"/>
  <c r="U29" i="1"/>
  <c r="T29" i="1"/>
  <c r="S29" i="1"/>
  <c r="L29" i="1"/>
  <c r="J29" i="1"/>
  <c r="I29" i="1"/>
  <c r="H29" i="1"/>
  <c r="G29" i="1" s="1"/>
  <c r="DZ28" i="1"/>
  <c r="DY28" i="1"/>
  <c r="DX28" i="1"/>
  <c r="DW28" i="1"/>
  <c r="DN28" i="1"/>
  <c r="DM28" i="1"/>
  <c r="DL28" i="1"/>
  <c r="DK28" i="1"/>
  <c r="DB28" i="1"/>
  <c r="DA28" i="1"/>
  <c r="CZ28" i="1"/>
  <c r="CY28" i="1"/>
  <c r="CP28" i="1"/>
  <c r="CO28" i="1"/>
  <c r="CN28" i="1"/>
  <c r="CM28" i="1"/>
  <c r="CD28" i="1"/>
  <c r="CC28" i="1"/>
  <c r="CB28" i="1"/>
  <c r="CA28" i="1"/>
  <c r="BR28" i="1"/>
  <c r="BR46" i="1" s="1"/>
  <c r="BR47" i="1" s="1"/>
  <c r="BR50" i="1" s="1"/>
  <c r="BQ28" i="1"/>
  <c r="BP28" i="1"/>
  <c r="BO28" i="1" s="1"/>
  <c r="BF28" i="1"/>
  <c r="BE28" i="1"/>
  <c r="BD28" i="1"/>
  <c r="BC28" i="1"/>
  <c r="AT28" i="1"/>
  <c r="AS28" i="1"/>
  <c r="AR28" i="1"/>
  <c r="AQ28" i="1" s="1"/>
  <c r="AH28" i="1"/>
  <c r="AG28" i="1"/>
  <c r="AF28" i="1"/>
  <c r="AE28" i="1"/>
  <c r="V28" i="1"/>
  <c r="U28" i="1"/>
  <c r="T28" i="1"/>
  <c r="S28" i="1" s="1"/>
  <c r="J28" i="1"/>
  <c r="I28" i="1"/>
  <c r="H28" i="1"/>
  <c r="G28" i="1"/>
  <c r="DZ27" i="1"/>
  <c r="DY27" i="1"/>
  <c r="DX27" i="1"/>
  <c r="DW27" i="1" s="1"/>
  <c r="DN27" i="1"/>
  <c r="DM27" i="1"/>
  <c r="DL27" i="1"/>
  <c r="DK27" i="1"/>
  <c r="DB27" i="1"/>
  <c r="DA27" i="1"/>
  <c r="CZ27" i="1"/>
  <c r="CY27" i="1" s="1"/>
  <c r="CP27" i="1"/>
  <c r="CO27" i="1"/>
  <c r="CN27" i="1"/>
  <c r="CM27" i="1"/>
  <c r="CD27" i="1"/>
  <c r="CC27" i="1"/>
  <c r="CB27" i="1"/>
  <c r="CA27" i="1" s="1"/>
  <c r="BR27" i="1"/>
  <c r="BQ27" i="1"/>
  <c r="BP27" i="1"/>
  <c r="BO27" i="1"/>
  <c r="BF27" i="1"/>
  <c r="BE27" i="1"/>
  <c r="BD27" i="1"/>
  <c r="BC27" i="1" s="1"/>
  <c r="AT27" i="1"/>
  <c r="AS27" i="1"/>
  <c r="AR27" i="1"/>
  <c r="AQ27" i="1"/>
  <c r="AH27" i="1"/>
  <c r="AG27" i="1"/>
  <c r="AF27" i="1"/>
  <c r="AE27" i="1" s="1"/>
  <c r="V27" i="1"/>
  <c r="U27" i="1"/>
  <c r="T27" i="1"/>
  <c r="S27" i="1"/>
  <c r="J27" i="1"/>
  <c r="I27" i="1"/>
  <c r="H27" i="1"/>
  <c r="G27" i="1" s="1"/>
  <c r="DZ26" i="1"/>
  <c r="DY26" i="1"/>
  <c r="DX26" i="1"/>
  <c r="DW26" i="1"/>
  <c r="DN26" i="1"/>
  <c r="DM26" i="1"/>
  <c r="DL26" i="1"/>
  <c r="DK26" i="1" s="1"/>
  <c r="DB26" i="1"/>
  <c r="DA26" i="1"/>
  <c r="CZ26" i="1"/>
  <c r="CY26" i="1"/>
  <c r="CP26" i="1"/>
  <c r="CO26" i="1"/>
  <c r="CN26" i="1"/>
  <c r="CM26" i="1" s="1"/>
  <c r="CD26" i="1"/>
  <c r="CC26" i="1"/>
  <c r="CB26" i="1"/>
  <c r="CA26" i="1"/>
  <c r="BR26" i="1"/>
  <c r="BQ26" i="1"/>
  <c r="BP26" i="1"/>
  <c r="BO26" i="1" s="1"/>
  <c r="BF26" i="1"/>
  <c r="BE26" i="1"/>
  <c r="BD26" i="1"/>
  <c r="BC26" i="1"/>
  <c r="AT26" i="1"/>
  <c r="AS26" i="1"/>
  <c r="AR26" i="1"/>
  <c r="AQ26" i="1" s="1"/>
  <c r="AH26" i="1"/>
  <c r="AG26" i="1"/>
  <c r="AF26" i="1"/>
  <c r="AE26" i="1"/>
  <c r="V26" i="1"/>
  <c r="U26" i="1"/>
  <c r="T26" i="1"/>
  <c r="S26" i="1" s="1"/>
  <c r="J26" i="1"/>
  <c r="I26" i="1"/>
  <c r="H26" i="1"/>
  <c r="G26" i="1"/>
  <c r="DZ25" i="1"/>
  <c r="DY25" i="1"/>
  <c r="DX25" i="1"/>
  <c r="DW25" i="1" s="1"/>
  <c r="DN25" i="1"/>
  <c r="DM25" i="1"/>
  <c r="DL25" i="1"/>
  <c r="DK25" i="1"/>
  <c r="DB25" i="1"/>
  <c r="DA25" i="1"/>
  <c r="CZ25" i="1"/>
  <c r="CY25" i="1" s="1"/>
  <c r="CP25" i="1"/>
  <c r="CO25" i="1"/>
  <c r="CN25" i="1"/>
  <c r="CM25" i="1"/>
  <c r="CD25" i="1"/>
  <c r="CC25" i="1"/>
  <c r="CB25" i="1"/>
  <c r="CA25" i="1" s="1"/>
  <c r="BR25" i="1"/>
  <c r="BQ25" i="1"/>
  <c r="BP25" i="1"/>
  <c r="BO25" i="1"/>
  <c r="BF25" i="1"/>
  <c r="BE25" i="1"/>
  <c r="BD25" i="1"/>
  <c r="BC25" i="1" s="1"/>
  <c r="AT25" i="1"/>
  <c r="AS25" i="1"/>
  <c r="AR25" i="1"/>
  <c r="AQ25" i="1"/>
  <c r="AH25" i="1"/>
  <c r="AG25" i="1"/>
  <c r="AF25" i="1"/>
  <c r="AE25" i="1" s="1"/>
  <c r="V25" i="1"/>
  <c r="U25" i="1"/>
  <c r="T25" i="1"/>
  <c r="S25" i="1"/>
  <c r="J25" i="1"/>
  <c r="I25" i="1"/>
  <c r="H25" i="1"/>
  <c r="G25" i="1" s="1"/>
  <c r="DZ24" i="1"/>
  <c r="DY24" i="1"/>
  <c r="DX24" i="1"/>
  <c r="DW24" i="1" s="1"/>
  <c r="DN24" i="1"/>
  <c r="DM24" i="1"/>
  <c r="DL24" i="1"/>
  <c r="DK24" i="1" s="1"/>
  <c r="DB24" i="1"/>
  <c r="DA24" i="1"/>
  <c r="CZ24" i="1"/>
  <c r="CY24" i="1" s="1"/>
  <c r="CP24" i="1"/>
  <c r="CO24" i="1"/>
  <c r="CN24" i="1"/>
  <c r="CM24" i="1" s="1"/>
  <c r="CD24" i="1"/>
  <c r="CC24" i="1"/>
  <c r="CB24" i="1"/>
  <c r="CA24" i="1" s="1"/>
  <c r="BR24" i="1"/>
  <c r="BQ24" i="1"/>
  <c r="BP24" i="1"/>
  <c r="BO24" i="1" s="1"/>
  <c r="BF24" i="1"/>
  <c r="BE24" i="1"/>
  <c r="BD24" i="1"/>
  <c r="BC24" i="1" s="1"/>
  <c r="AT24" i="1"/>
  <c r="AS24" i="1"/>
  <c r="AR24" i="1"/>
  <c r="AQ24" i="1" s="1"/>
  <c r="AH24" i="1"/>
  <c r="AG24" i="1"/>
  <c r="AF24" i="1"/>
  <c r="AE24" i="1" s="1"/>
  <c r="V24" i="1"/>
  <c r="U24" i="1"/>
  <c r="T24" i="1"/>
  <c r="S24" i="1" s="1"/>
  <c r="J24" i="1"/>
  <c r="I24" i="1"/>
  <c r="H24" i="1"/>
  <c r="G24" i="1" s="1"/>
  <c r="DZ23" i="1"/>
  <c r="DY23" i="1"/>
  <c r="DX23" i="1"/>
  <c r="DW23" i="1" s="1"/>
  <c r="DN23" i="1"/>
  <c r="DM23" i="1"/>
  <c r="DL23" i="1"/>
  <c r="DK23" i="1" s="1"/>
  <c r="DB23" i="1"/>
  <c r="DA23" i="1"/>
  <c r="CZ23" i="1"/>
  <c r="CY23" i="1" s="1"/>
  <c r="CP23" i="1"/>
  <c r="CO23" i="1"/>
  <c r="CN23" i="1"/>
  <c r="CM23" i="1" s="1"/>
  <c r="CD23" i="1"/>
  <c r="CC23" i="1"/>
  <c r="CB23" i="1"/>
  <c r="CA23" i="1" s="1"/>
  <c r="BR23" i="1"/>
  <c r="BQ23" i="1"/>
  <c r="BP23" i="1"/>
  <c r="BO23" i="1" s="1"/>
  <c r="BF23" i="1"/>
  <c r="BE23" i="1"/>
  <c r="BD23" i="1"/>
  <c r="BC23" i="1" s="1"/>
  <c r="AT23" i="1"/>
  <c r="AS23" i="1"/>
  <c r="AR23" i="1"/>
  <c r="AQ23" i="1" s="1"/>
  <c r="AH23" i="1"/>
  <c r="AG23" i="1"/>
  <c r="AF23" i="1"/>
  <c r="AE23" i="1" s="1"/>
  <c r="V23" i="1"/>
  <c r="U23" i="1"/>
  <c r="T23" i="1"/>
  <c r="S23" i="1" s="1"/>
  <c r="J23" i="1"/>
  <c r="I23" i="1"/>
  <c r="H23" i="1"/>
  <c r="G23" i="1" s="1"/>
  <c r="DZ22" i="1"/>
  <c r="DY22" i="1"/>
  <c r="DX22" i="1"/>
  <c r="DW22" i="1" s="1"/>
  <c r="DN22" i="1"/>
  <c r="DM22" i="1"/>
  <c r="DL22" i="1"/>
  <c r="DK22" i="1" s="1"/>
  <c r="DB22" i="1"/>
  <c r="DA22" i="1"/>
  <c r="CZ22" i="1"/>
  <c r="CY22" i="1" s="1"/>
  <c r="CP22" i="1"/>
  <c r="CO22" i="1"/>
  <c r="CN22" i="1"/>
  <c r="CM22" i="1" s="1"/>
  <c r="CD22" i="1"/>
  <c r="CC22" i="1"/>
  <c r="CB22" i="1"/>
  <c r="CA22" i="1" s="1"/>
  <c r="BR22" i="1"/>
  <c r="BQ22" i="1"/>
  <c r="BP22" i="1"/>
  <c r="BO22" i="1" s="1"/>
  <c r="BF22" i="1"/>
  <c r="BE22" i="1"/>
  <c r="BD22" i="1"/>
  <c r="BC22" i="1" s="1"/>
  <c r="AT22" i="1"/>
  <c r="AS22" i="1"/>
  <c r="AR22" i="1"/>
  <c r="AQ22" i="1" s="1"/>
  <c r="AH22" i="1"/>
  <c r="AG22" i="1"/>
  <c r="AF22" i="1"/>
  <c r="AE22" i="1" s="1"/>
  <c r="V22" i="1"/>
  <c r="U22" i="1"/>
  <c r="T22" i="1"/>
  <c r="S22" i="1" s="1"/>
  <c r="J22" i="1"/>
  <c r="I22" i="1"/>
  <c r="H22" i="1"/>
  <c r="G22" i="1" s="1"/>
  <c r="DZ21" i="1"/>
  <c r="DY21" i="1"/>
  <c r="DX21" i="1"/>
  <c r="DW21" i="1" s="1"/>
  <c r="DN21" i="1"/>
  <c r="DM21" i="1"/>
  <c r="DL21" i="1"/>
  <c r="DK21" i="1" s="1"/>
  <c r="DB21" i="1"/>
  <c r="DA21" i="1"/>
  <c r="CZ21" i="1"/>
  <c r="CY21" i="1" s="1"/>
  <c r="CP21" i="1"/>
  <c r="CO21" i="1"/>
  <c r="CN21" i="1"/>
  <c r="CM21" i="1" s="1"/>
  <c r="CD21" i="1"/>
  <c r="CC21" i="1"/>
  <c r="CB21" i="1"/>
  <c r="CA21" i="1" s="1"/>
  <c r="BR21" i="1"/>
  <c r="BQ21" i="1"/>
  <c r="BP21" i="1"/>
  <c r="BO21" i="1" s="1"/>
  <c r="BF21" i="1"/>
  <c r="BE21" i="1"/>
  <c r="BD21" i="1"/>
  <c r="BC21" i="1" s="1"/>
  <c r="AT21" i="1"/>
  <c r="AS21" i="1"/>
  <c r="AR21" i="1"/>
  <c r="AQ21" i="1" s="1"/>
  <c r="AH21" i="1"/>
  <c r="AG21" i="1"/>
  <c r="AF21" i="1"/>
  <c r="AE21" i="1" s="1"/>
  <c r="V21" i="1"/>
  <c r="U21" i="1"/>
  <c r="T21" i="1"/>
  <c r="S21" i="1" s="1"/>
  <c r="J21" i="1"/>
  <c r="I21" i="1"/>
  <c r="H21" i="1"/>
  <c r="G21" i="1" s="1"/>
  <c r="DZ20" i="1"/>
  <c r="DY20" i="1"/>
  <c r="DX20" i="1"/>
  <c r="DW20" i="1" s="1"/>
  <c r="DN20" i="1"/>
  <c r="DM20" i="1"/>
  <c r="DL20" i="1"/>
  <c r="DK20" i="1" s="1"/>
  <c r="DB20" i="1"/>
  <c r="DA20" i="1"/>
  <c r="CZ20" i="1"/>
  <c r="CY20" i="1" s="1"/>
  <c r="CP20" i="1"/>
  <c r="CO20" i="1"/>
  <c r="CN20" i="1"/>
  <c r="CM20" i="1" s="1"/>
  <c r="CD20" i="1"/>
  <c r="CC20" i="1"/>
  <c r="CB20" i="1"/>
  <c r="CA20" i="1" s="1"/>
  <c r="BR20" i="1"/>
  <c r="BQ20" i="1"/>
  <c r="BP20" i="1"/>
  <c r="BO20" i="1" s="1"/>
  <c r="BF20" i="1"/>
  <c r="BE20" i="1"/>
  <c r="BD20" i="1"/>
  <c r="BC20" i="1" s="1"/>
  <c r="AT20" i="1"/>
  <c r="AS20" i="1"/>
  <c r="AR20" i="1"/>
  <c r="AQ20" i="1" s="1"/>
  <c r="AH20" i="1"/>
  <c r="AG20" i="1"/>
  <c r="AF20" i="1"/>
  <c r="AE20" i="1" s="1"/>
  <c r="V20" i="1"/>
  <c r="U20" i="1"/>
  <c r="T20" i="1"/>
  <c r="S20" i="1" s="1"/>
  <c r="J20" i="1"/>
  <c r="I20" i="1"/>
  <c r="H20" i="1"/>
  <c r="G20" i="1" s="1"/>
  <c r="DZ19" i="1"/>
  <c r="DY19" i="1"/>
  <c r="DX19" i="1"/>
  <c r="DW19" i="1" s="1"/>
  <c r="DN19" i="1"/>
  <c r="DM19" i="1"/>
  <c r="DL19" i="1"/>
  <c r="DK19" i="1" s="1"/>
  <c r="DB19" i="1"/>
  <c r="DA19" i="1"/>
  <c r="CZ19" i="1"/>
  <c r="CY19" i="1" s="1"/>
  <c r="CP19" i="1"/>
  <c r="CO19" i="1"/>
  <c r="CN19" i="1"/>
  <c r="CM19" i="1" s="1"/>
  <c r="CD19" i="1"/>
  <c r="CC19" i="1"/>
  <c r="CB19" i="1"/>
  <c r="CA19" i="1" s="1"/>
  <c r="BR19" i="1"/>
  <c r="BQ19" i="1"/>
  <c r="BP19" i="1"/>
  <c r="BO19" i="1" s="1"/>
  <c r="BF19" i="1"/>
  <c r="BE19" i="1"/>
  <c r="BD19" i="1"/>
  <c r="BC19" i="1" s="1"/>
  <c r="AT19" i="1"/>
  <c r="AS19" i="1"/>
  <c r="AR19" i="1"/>
  <c r="AQ19" i="1" s="1"/>
  <c r="AH19" i="1"/>
  <c r="AG19" i="1"/>
  <c r="AF19" i="1"/>
  <c r="AE19" i="1" s="1"/>
  <c r="V19" i="1"/>
  <c r="U19" i="1"/>
  <c r="T19" i="1"/>
  <c r="S19" i="1" s="1"/>
  <c r="J19" i="1"/>
  <c r="I19" i="1"/>
  <c r="H19" i="1"/>
  <c r="G19" i="1" s="1"/>
  <c r="DZ18" i="1"/>
  <c r="DY18" i="1"/>
  <c r="DX18" i="1"/>
  <c r="DW18" i="1" s="1"/>
  <c r="DN18" i="1"/>
  <c r="DM18" i="1"/>
  <c r="DL18" i="1"/>
  <c r="DK18" i="1" s="1"/>
  <c r="DB18" i="1"/>
  <c r="DA18" i="1"/>
  <c r="CZ18" i="1"/>
  <c r="CY18" i="1" s="1"/>
  <c r="CP18" i="1"/>
  <c r="CO18" i="1"/>
  <c r="CN18" i="1"/>
  <c r="CM18" i="1" s="1"/>
  <c r="CD18" i="1"/>
  <c r="CC18" i="1"/>
  <c r="CB18" i="1"/>
  <c r="CA18" i="1" s="1"/>
  <c r="BR18" i="1"/>
  <c r="BQ18" i="1"/>
  <c r="BP18" i="1"/>
  <c r="BO18" i="1" s="1"/>
  <c r="BF18" i="1"/>
  <c r="BE18" i="1"/>
  <c r="BD18" i="1"/>
  <c r="BC18" i="1" s="1"/>
  <c r="AT18" i="1"/>
  <c r="AS18" i="1"/>
  <c r="AR18" i="1"/>
  <c r="AQ18" i="1" s="1"/>
  <c r="AH18" i="1"/>
  <c r="AG18" i="1"/>
  <c r="AF18" i="1"/>
  <c r="AE18" i="1" s="1"/>
  <c r="V18" i="1"/>
  <c r="U18" i="1"/>
  <c r="T18" i="1"/>
  <c r="S18" i="1" s="1"/>
  <c r="J18" i="1"/>
  <c r="I18" i="1"/>
  <c r="H18" i="1"/>
  <c r="G18" i="1" s="1"/>
  <c r="DZ17" i="1"/>
  <c r="DZ46" i="1" s="1"/>
  <c r="DZ47" i="1" s="1"/>
  <c r="DZ50" i="1" s="1"/>
  <c r="DY17" i="1"/>
  <c r="DX17" i="1"/>
  <c r="DW17" i="1" s="1"/>
  <c r="DN17" i="1"/>
  <c r="DN46" i="1" s="1"/>
  <c r="DN47" i="1" s="1"/>
  <c r="DM17" i="1"/>
  <c r="DL17" i="1"/>
  <c r="DK17" i="1" s="1"/>
  <c r="DB17" i="1"/>
  <c r="DB46" i="1" s="1"/>
  <c r="DB47" i="1" s="1"/>
  <c r="DB50" i="1" s="1"/>
  <c r="DA17" i="1"/>
  <c r="CZ17" i="1"/>
  <c r="CY17" i="1" s="1"/>
  <c r="CP17" i="1"/>
  <c r="CP46" i="1" s="1"/>
  <c r="CP47" i="1" s="1"/>
  <c r="CP50" i="1" s="1"/>
  <c r="CO17" i="1"/>
  <c r="CN17" i="1"/>
  <c r="CM17" i="1" s="1"/>
  <c r="CD17" i="1"/>
  <c r="CD46" i="1" s="1"/>
  <c r="CD47" i="1" s="1"/>
  <c r="CC17" i="1"/>
  <c r="CB17" i="1"/>
  <c r="CA17" i="1" s="1"/>
  <c r="BR17" i="1"/>
  <c r="BQ17" i="1"/>
  <c r="BP17" i="1"/>
  <c r="BO17" i="1" s="1"/>
  <c r="BF17" i="1"/>
  <c r="BF46" i="1" s="1"/>
  <c r="BF47" i="1" s="1"/>
  <c r="BE17" i="1"/>
  <c r="BD17" i="1"/>
  <c r="BC17" i="1" s="1"/>
  <c r="AT17" i="1"/>
  <c r="AS17" i="1"/>
  <c r="AR17" i="1"/>
  <c r="AQ17" i="1" s="1"/>
  <c r="AH17" i="1"/>
  <c r="AH46" i="1" s="1"/>
  <c r="AH47" i="1" s="1"/>
  <c r="AG17" i="1"/>
  <c r="AF17" i="1"/>
  <c r="AE17" i="1" s="1"/>
  <c r="V17" i="1"/>
  <c r="V46" i="1" s="1"/>
  <c r="V47" i="1" s="1"/>
  <c r="U17" i="1"/>
  <c r="T17" i="1"/>
  <c r="S17" i="1" s="1"/>
  <c r="J17" i="1"/>
  <c r="J46" i="1" s="1"/>
  <c r="J47" i="1" s="1"/>
  <c r="I17" i="1"/>
  <c r="H17" i="1"/>
  <c r="G17" i="1" s="1"/>
  <c r="EE15" i="1"/>
  <c r="ED15" i="1"/>
  <c r="EF15" i="1" s="1"/>
  <c r="EE14" i="1"/>
  <c r="ED14" i="1"/>
  <c r="EF14" i="1" s="1"/>
  <c r="EE13" i="1"/>
  <c r="ED13" i="1"/>
  <c r="EF13" i="1" s="1"/>
  <c r="EF12" i="1"/>
  <c r="EE12" i="1"/>
  <c r="ED12" i="1"/>
  <c r="EA12" i="1"/>
  <c r="DZ48" i="1" s="1"/>
  <c r="DO12" i="1"/>
  <c r="DN48" i="1" s="1"/>
  <c r="DC12" i="1"/>
  <c r="DB48" i="1" s="1"/>
  <c r="CQ12" i="1"/>
  <c r="CP48" i="1" s="1"/>
  <c r="CE12" i="1"/>
  <c r="CD48" i="1" s="1"/>
  <c r="BS12" i="1"/>
  <c r="BR48" i="1" s="1"/>
  <c r="BG12" i="1"/>
  <c r="BF48" i="1" s="1"/>
  <c r="AU12" i="1"/>
  <c r="AT48" i="1" s="1"/>
  <c r="AI12" i="1"/>
  <c r="AH48" i="1" s="1"/>
  <c r="W12" i="1"/>
  <c r="K14" i="1" s="1"/>
  <c r="EE11" i="1"/>
  <c r="ED11" i="1"/>
  <c r="EF11" i="1" s="1"/>
  <c r="K11" i="1"/>
  <c r="EE10" i="1"/>
  <c r="ED10" i="1"/>
  <c r="EF10" i="1" s="1"/>
  <c r="EF9" i="1"/>
  <c r="EE9" i="1"/>
  <c r="ED9" i="1"/>
  <c r="EE8" i="1"/>
  <c r="EF8" i="1" s="1"/>
  <c r="ED8" i="1"/>
  <c r="DV8" i="1"/>
  <c r="DJ8" i="1"/>
  <c r="CX8" i="1"/>
  <c r="BZ8" i="1"/>
  <c r="BN8" i="1"/>
  <c r="BB8" i="1"/>
  <c r="AP8" i="1"/>
  <c r="AD8" i="1"/>
  <c r="R8" i="1"/>
  <c r="F8" i="1"/>
  <c r="EF7" i="1"/>
  <c r="EE7" i="1"/>
  <c r="ED7" i="1"/>
  <c r="DS7" i="1"/>
  <c r="DG7" i="1"/>
  <c r="CU7" i="1"/>
  <c r="CI7" i="1"/>
  <c r="BW7" i="1"/>
  <c r="BK7" i="1"/>
  <c r="AY7" i="1"/>
  <c r="AM7" i="1"/>
  <c r="AA7" i="1"/>
  <c r="C7" i="1"/>
  <c r="EE6" i="1"/>
  <c r="ED6" i="1"/>
  <c r="EF6" i="1" s="1"/>
  <c r="L25" i="1" l="1"/>
  <c r="CD50" i="1"/>
  <c r="AH50" i="1"/>
  <c r="DN50" i="1"/>
  <c r="V66" i="1"/>
  <c r="BF50" i="1"/>
  <c r="AT46" i="1"/>
  <c r="AT47" i="1" s="1"/>
  <c r="AT50" i="1" s="1"/>
  <c r="CP95" i="1"/>
  <c r="CP96" i="1" s="1"/>
  <c r="CP99" i="1" s="1"/>
  <c r="V68" i="1"/>
  <c r="J71" i="1"/>
  <c r="V73" i="1"/>
  <c r="V48" i="1"/>
  <c r="J48" i="1" s="1"/>
  <c r="BR95" i="1"/>
  <c r="BR96" i="1" s="1"/>
  <c r="BR99" i="1" s="1"/>
  <c r="V67" i="1"/>
  <c r="J70" i="1"/>
  <c r="DZ95" i="1"/>
  <c r="DZ96" i="1" s="1"/>
  <c r="DZ99" i="1" s="1"/>
  <c r="V72" i="1"/>
  <c r="L91" i="1"/>
  <c r="L89" i="1"/>
  <c r="J97" i="1"/>
  <c r="L77" i="1" s="1"/>
  <c r="L90" i="1" s="1"/>
  <c r="EF62" i="1"/>
  <c r="CD95" i="1"/>
  <c r="CD96" i="1" s="1"/>
  <c r="CD99" i="1" s="1"/>
  <c r="J68" i="1"/>
  <c r="V74" i="1"/>
  <c r="EF60" i="1"/>
  <c r="BF95" i="1"/>
  <c r="BF96" i="1" s="1"/>
  <c r="BF99" i="1" s="1"/>
  <c r="J66" i="1"/>
  <c r="J95" i="1" s="1"/>
  <c r="J96" i="1" s="1"/>
  <c r="DN95" i="1"/>
  <c r="DN96" i="1" s="1"/>
  <c r="DN99" i="1" s="1"/>
  <c r="V75" i="1"/>
  <c r="V76" i="1"/>
  <c r="S76" i="1"/>
  <c r="K112" i="1"/>
  <c r="J115" i="1"/>
  <c r="J144" i="1" s="1"/>
  <c r="J145" i="1" s="1"/>
  <c r="DB144" i="1"/>
  <c r="DB145" i="1" s="1"/>
  <c r="DB148" i="1" s="1"/>
  <c r="EF112" i="1"/>
  <c r="AT148" i="1"/>
  <c r="CD148" i="1"/>
  <c r="DN148" i="1"/>
  <c r="EF108" i="1"/>
  <c r="BF148" i="1"/>
  <c r="J146" i="1"/>
  <c r="L126" i="1" s="1"/>
  <c r="L139" i="1" s="1"/>
  <c r="AH148" i="1"/>
  <c r="DZ148" i="1"/>
  <c r="BR148" i="1"/>
  <c r="L138" i="1"/>
  <c r="L28" i="1" l="1"/>
  <c r="L41" i="1" s="1"/>
  <c r="J51" i="1"/>
  <c r="V95" i="1"/>
  <c r="V96" i="1" s="1"/>
  <c r="V99" i="1" s="1"/>
  <c r="L74" i="1"/>
  <c r="J100" i="1"/>
  <c r="V50" i="1"/>
  <c r="J149" i="1"/>
  <c r="L123" i="1"/>
  <c r="L39" i="1"/>
  <c r="L137" i="1" l="1"/>
  <c r="L129" i="1"/>
  <c r="L131" i="1" s="1"/>
  <c r="L133" i="1" s="1"/>
  <c r="K134" i="1" s="1"/>
  <c r="L80" i="1"/>
  <c r="L82" i="1" s="1"/>
  <c r="L84" i="1" s="1"/>
  <c r="K85" i="1" s="1"/>
  <c r="L88" i="1"/>
  <c r="L31" i="1"/>
  <c r="L33" i="1" s="1"/>
  <c r="L35" i="1" s="1"/>
  <c r="K36" i="1" s="1"/>
</calcChain>
</file>

<file path=xl/sharedStrings.xml><?xml version="1.0" encoding="utf-8"?>
<sst xmlns="http://schemas.openxmlformats.org/spreadsheetml/2006/main" count="1258" uniqueCount="94">
  <si>
    <t>TABLE DES MATIÈRES</t>
  </si>
  <si>
    <t xml:space="preserve">FICHE RECETTE : </t>
  </si>
  <si>
    <t>SOUS RECETTE :</t>
  </si>
  <si>
    <t>FICHE RECETTE :</t>
  </si>
  <si>
    <t>Sous-Items</t>
  </si>
  <si>
    <t>Prix</t>
  </si>
  <si>
    <t>Ssitem complet</t>
  </si>
  <si>
    <t xml:space="preserve">Sous item de la recette : </t>
  </si>
  <si>
    <t>DATE CRÉATION :</t>
  </si>
  <si>
    <t>No produit :</t>
  </si>
  <si>
    <t>Temps mise en place</t>
  </si>
  <si>
    <t xml:space="preserve">DATE CRÉATION : </t>
  </si>
  <si>
    <t>No produit (APxxxx):</t>
  </si>
  <si>
    <t>DATE MODIFICATION :</t>
  </si>
  <si>
    <t>Catégorie :</t>
  </si>
  <si>
    <t>Temps préparation</t>
  </si>
  <si>
    <t>Unité Mesure :</t>
  </si>
  <si>
    <t>Temps montage</t>
  </si>
  <si>
    <t>Rendement total de la recette</t>
  </si>
  <si>
    <t>Temps emballage final</t>
  </si>
  <si>
    <t>Temps emballage sitem</t>
  </si>
  <si>
    <t>Allergies</t>
  </si>
  <si>
    <t>Nombre d'unité produite :</t>
  </si>
  <si>
    <t>en format :</t>
  </si>
  <si>
    <t>Total de temps :</t>
  </si>
  <si>
    <t>Produits laitiers :</t>
  </si>
  <si>
    <t>Poisson et fruits de mer :</t>
  </si>
  <si>
    <t>Noix et arachides :</t>
  </si>
  <si>
    <t>Durée de vie congelé (jour):</t>
  </si>
  <si>
    <t>jour</t>
  </si>
  <si>
    <t>Temps sous-items</t>
  </si>
  <si>
    <t>Gluten :</t>
  </si>
  <si>
    <t>Durée de vie décongelé (jour):</t>
  </si>
  <si>
    <t>Qte achat</t>
  </si>
  <si>
    <t>Unité Mesure Achat</t>
  </si>
  <si>
    <t>$ achat</t>
  </si>
  <si>
    <t>Prix de revient</t>
  </si>
  <si>
    <t>MÉTHODE:</t>
  </si>
  <si>
    <t>CALCULATEUR DE COÛT DE REVIENT</t>
  </si>
  <si>
    <t>Prix de vente voulu :</t>
  </si>
  <si>
    <t>Cout de nourriture</t>
  </si>
  <si>
    <t>Cout d'emballage pour envoi:</t>
  </si>
  <si>
    <t>Cout étiquette</t>
  </si>
  <si>
    <t xml:space="preserve">MO Recette </t>
  </si>
  <si>
    <t>Frais autres (SG&amp;A)</t>
  </si>
  <si>
    <t>Packaging :</t>
  </si>
  <si>
    <t>Coût total :</t>
  </si>
  <si>
    <t xml:space="preserve">$ Profit </t>
  </si>
  <si>
    <t xml:space="preserve">% Profit </t>
  </si>
  <si>
    <t>Autres indicateurs</t>
  </si>
  <si>
    <t>% de coût de nourriture  :</t>
  </si>
  <si>
    <t xml:space="preserve">% Packaging nourriture : </t>
  </si>
  <si>
    <t xml:space="preserve">% de coût de main d'œuvre : </t>
  </si>
  <si>
    <t>% de coût packaging + étiquettes :</t>
  </si>
  <si>
    <t>Cout nourriture recette :</t>
  </si>
  <si>
    <t>Cout nourriture portion :</t>
  </si>
  <si>
    <t>Main d'œuvre totale :</t>
  </si>
  <si>
    <t>Packaging sous-recettes :</t>
  </si>
  <si>
    <t>Packaging principal :</t>
  </si>
  <si>
    <t>-&gt; ex: boite de transport en carton</t>
  </si>
  <si>
    <t>TOTAL :</t>
  </si>
  <si>
    <t>SOUPE À L'OIGNONS</t>
  </si>
  <si>
    <t>DEMI GLACE</t>
  </si>
  <si>
    <t>L</t>
  </si>
  <si>
    <t>UNITÉ</t>
  </si>
  <si>
    <t>Oui</t>
  </si>
  <si>
    <t>Non</t>
  </si>
  <si>
    <t>Traces</t>
  </si>
  <si>
    <t>OIGNONS LARGE ESPAGNOL</t>
  </si>
  <si>
    <t>GRAMME</t>
  </si>
  <si>
    <t>OS DE VEAU</t>
  </si>
  <si>
    <t>KG</t>
  </si>
  <si>
    <t>VIN ROUGE CUISINE</t>
  </si>
  <si>
    <t>MML</t>
  </si>
  <si>
    <t>CAROTTES CORN PAC</t>
  </si>
  <si>
    <t>ROMARIN ENTIER</t>
  </si>
  <si>
    <t>CÉLERI VERT</t>
  </si>
  <si>
    <t>THYM ENTIER</t>
  </si>
  <si>
    <t>HUILE DE GRIGNONS</t>
  </si>
  <si>
    <t>TOMATES PÂTE CONCENTRÉ</t>
  </si>
  <si>
    <t>PAIN BAGUETTE</t>
  </si>
  <si>
    <t>3 CROÛTONS</t>
  </si>
  <si>
    <t>FEUILLE DE LAURIER</t>
  </si>
  <si>
    <t>FROMAGE GRUYER</t>
  </si>
  <si>
    <t>SEL FIN</t>
  </si>
  <si>
    <t>POIVRE NOIR MOULU</t>
  </si>
  <si>
    <t>POIREAUX</t>
  </si>
  <si>
    <t>AIL PELÉE</t>
  </si>
  <si>
    <t>TOMATES EN DÉS BASILIC</t>
  </si>
  <si>
    <t>DEMI GLACE ( 11,29 $ )</t>
  </si>
  <si>
    <t>SOUPE DU JOUR</t>
  </si>
  <si>
    <t>CHOU-FLEUR</t>
  </si>
  <si>
    <t>BASE BOUILLON DE POULET</t>
  </si>
  <si>
    <t>PATATE YUKON GOLD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</si>
</sst>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 * #,##0.00_)\ &quot;$&quot;_ ;_ * \(#,##0.00\)\ &quot;$&quot;_ ;_ * &quot;-&quot;??_)\ &quot;$&quot;_ ;_ @_ "/>
    <numFmt numFmtId="164" formatCode="0&quot; m&quot;"/>
    <numFmt numFmtId="165" formatCode="[$-F800]dddd\,\ mmmm\ dd\,\ yyyy"/>
    <numFmt numFmtId="166" formatCode="#,##0.00&quot;$&quot;;[Red]#,##0.00&quot;$&quot;"/>
  </numFmts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6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2"/>
      <color theme="0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u/>
      <sz val="12"/>
      <color theme="1"/>
      <name val="Arial"/>
      <family val="2"/>
    </font>
    <font>
      <i/>
      <sz val="12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theme="6" tint="0.39997558519241921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theme="6" tint="0.3999755851924192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/>
  </cellStyleXfs>
  <cellXfs count="222">
    <xf numFmtId="0" fontId="0" fillId="0" borderId="0" xfId="0"/>
    <xf numFmtId="0" fontId="4" fillId="0" borderId="0" xfId="0" applyFont="1" applyProtection="1"/>
    <xf numFmtId="0" fontId="4" fillId="0" borderId="0" xfId="0" applyFont="1" applyFill="1" applyProtection="1"/>
    <xf numFmtId="0" fontId="4" fillId="2" borderId="0" xfId="0" applyFont="1" applyFill="1" applyProtection="1"/>
    <xf numFmtId="164" fontId="4" fillId="0" borderId="0" xfId="0" applyNumberFormat="1" applyFont="1" applyProtection="1"/>
    <xf numFmtId="0" fontId="6" fillId="3" borderId="1" xfId="3" applyFont="1" applyFill="1" applyBorder="1" applyProtection="1"/>
    <xf numFmtId="0" fontId="8" fillId="4" borderId="2" xfId="4" applyFont="1" applyFill="1" applyBorder="1" applyAlignment="1" applyProtection="1"/>
    <xf numFmtId="0" fontId="8" fillId="4" borderId="3" xfId="4" applyFont="1" applyFill="1" applyBorder="1" applyAlignment="1" applyProtection="1">
      <alignment horizontal="left"/>
      <protection locked="0"/>
    </xf>
    <xf numFmtId="0" fontId="8" fillId="4" borderId="3" xfId="4" applyFont="1" applyFill="1" applyBorder="1" applyAlignment="1" applyProtection="1">
      <alignment horizontal="center"/>
      <protection locked="0"/>
    </xf>
    <xf numFmtId="0" fontId="8" fillId="4" borderId="4" xfId="4" applyFont="1" applyFill="1" applyBorder="1" applyAlignment="1" applyProtection="1">
      <alignment horizontal="center"/>
      <protection locked="0"/>
    </xf>
    <xf numFmtId="0" fontId="8" fillId="5" borderId="3" xfId="4" applyFont="1" applyFill="1" applyBorder="1" applyAlignment="1" applyProtection="1">
      <alignment horizontal="left"/>
      <protection locked="0"/>
    </xf>
    <xf numFmtId="0" fontId="8" fillId="4" borderId="3" xfId="4" applyFont="1" applyFill="1" applyBorder="1" applyAlignment="1" applyProtection="1"/>
    <xf numFmtId="0" fontId="8" fillId="4" borderId="4" xfId="4" applyFont="1" applyFill="1" applyBorder="1" applyAlignment="1" applyProtection="1"/>
    <xf numFmtId="0" fontId="9" fillId="6" borderId="5" xfId="0" applyFont="1" applyFill="1" applyBorder="1"/>
    <xf numFmtId="0" fontId="10" fillId="6" borderId="6" xfId="4" applyFont="1" applyFill="1" applyBorder="1" applyProtection="1"/>
    <xf numFmtId="0" fontId="10" fillId="6" borderId="0" xfId="4" applyFont="1" applyFill="1" applyBorder="1" applyProtection="1"/>
    <xf numFmtId="0" fontId="10" fillId="6" borderId="7" xfId="4" applyFont="1" applyFill="1" applyBorder="1" applyProtection="1"/>
    <xf numFmtId="0" fontId="10" fillId="6" borderId="8" xfId="4" applyFont="1" applyFill="1" applyBorder="1" applyProtection="1"/>
    <xf numFmtId="0" fontId="10" fillId="6" borderId="9" xfId="4" applyFont="1" applyFill="1" applyBorder="1" applyProtection="1"/>
    <xf numFmtId="0" fontId="0" fillId="6" borderId="0" xfId="0" applyFill="1"/>
    <xf numFmtId="0" fontId="0" fillId="7" borderId="10" xfId="0" applyFont="1" applyFill="1" applyBorder="1"/>
    <xf numFmtId="0" fontId="0" fillId="7" borderId="10" xfId="1" applyNumberFormat="1" applyFont="1" applyFill="1" applyBorder="1"/>
    <xf numFmtId="0" fontId="10" fillId="2" borderId="11" xfId="4" applyFont="1" applyFill="1" applyBorder="1" applyProtection="1"/>
    <xf numFmtId="165" fontId="10" fillId="2" borderId="12" xfId="4" applyNumberFormat="1" applyFont="1" applyFill="1" applyBorder="1" applyProtection="1"/>
    <xf numFmtId="0" fontId="10" fillId="4" borderId="13" xfId="4" applyFont="1" applyFill="1" applyBorder="1" applyAlignment="1" applyProtection="1">
      <alignment horizontal="left"/>
    </xf>
    <xf numFmtId="0" fontId="10" fillId="4" borderId="12" xfId="4" applyFont="1" applyFill="1" applyBorder="1" applyAlignment="1" applyProtection="1">
      <alignment horizontal="left"/>
    </xf>
    <xf numFmtId="1" fontId="11" fillId="2" borderId="14" xfId="4" applyNumberFormat="1" applyFont="1" applyFill="1" applyBorder="1" applyAlignment="1" applyProtection="1">
      <alignment horizontal="left"/>
      <protection locked="0"/>
    </xf>
    <xf numFmtId="1" fontId="11" fillId="2" borderId="15" xfId="4" applyNumberFormat="1" applyFont="1" applyFill="1" applyBorder="1" applyAlignment="1" applyProtection="1">
      <alignment horizontal="left"/>
      <protection locked="0"/>
    </xf>
    <xf numFmtId="164" fontId="10" fillId="5" borderId="14" xfId="4" applyNumberFormat="1" applyFont="1" applyFill="1" applyBorder="1" applyAlignment="1" applyProtection="1">
      <alignment horizontal="center"/>
      <protection locked="0"/>
    </xf>
    <xf numFmtId="0" fontId="10" fillId="2" borderId="15" xfId="4" applyFont="1" applyFill="1" applyBorder="1" applyProtection="1"/>
    <xf numFmtId="1" fontId="11" fillId="2" borderId="3" xfId="4" applyNumberFormat="1" applyFont="1" applyFill="1" applyBorder="1" applyAlignment="1" applyProtection="1">
      <alignment horizontal="left"/>
      <protection locked="0"/>
    </xf>
    <xf numFmtId="1" fontId="11" fillId="2" borderId="4" xfId="4" applyNumberFormat="1" applyFont="1" applyFill="1" applyBorder="1" applyAlignment="1" applyProtection="1">
      <alignment horizontal="left"/>
      <protection locked="0"/>
    </xf>
    <xf numFmtId="1" fontId="11" fillId="5" borderId="3" xfId="4" applyNumberFormat="1" applyFont="1" applyFill="1" applyBorder="1" applyAlignment="1" applyProtection="1">
      <alignment horizontal="left"/>
      <protection locked="0"/>
    </xf>
    <xf numFmtId="1" fontId="11" fillId="5" borderId="4" xfId="4" applyNumberFormat="1" applyFont="1" applyFill="1" applyBorder="1" applyAlignment="1" applyProtection="1">
      <alignment horizontal="left"/>
      <protection locked="0"/>
    </xf>
    <xf numFmtId="0" fontId="0" fillId="0" borderId="10" xfId="0" applyFont="1" applyBorder="1"/>
    <xf numFmtId="0" fontId="0" fillId="0" borderId="10" xfId="1" applyNumberFormat="1" applyFont="1" applyBorder="1"/>
    <xf numFmtId="0" fontId="10" fillId="2" borderId="6" xfId="4" applyFont="1" applyFill="1" applyBorder="1" applyProtection="1"/>
    <xf numFmtId="22" fontId="10" fillId="5" borderId="16" xfId="4" applyNumberFormat="1" applyFont="1" applyFill="1" applyBorder="1" applyProtection="1">
      <protection locked="0"/>
    </xf>
    <xf numFmtId="0" fontId="10" fillId="4" borderId="17" xfId="4" applyFont="1" applyFill="1" applyBorder="1" applyAlignment="1" applyProtection="1">
      <alignment horizontal="left"/>
    </xf>
    <xf numFmtId="0" fontId="10" fillId="4" borderId="18" xfId="4" applyFont="1" applyFill="1" applyBorder="1" applyAlignment="1" applyProtection="1">
      <alignment horizontal="left"/>
    </xf>
    <xf numFmtId="1" fontId="11" fillId="2" borderId="19" xfId="4" applyNumberFormat="1" applyFont="1" applyFill="1" applyBorder="1" applyAlignment="1" applyProtection="1">
      <alignment horizontal="center"/>
    </xf>
    <xf numFmtId="1" fontId="11" fillId="2" borderId="20" xfId="4" applyNumberFormat="1" applyFont="1" applyFill="1" applyBorder="1" applyAlignment="1" applyProtection="1">
      <alignment horizontal="center"/>
    </xf>
    <xf numFmtId="1" fontId="11" fillId="2" borderId="21" xfId="4" applyNumberFormat="1" applyFont="1" applyFill="1" applyBorder="1" applyAlignment="1" applyProtection="1">
      <alignment horizontal="center"/>
    </xf>
    <xf numFmtId="164" fontId="10" fillId="5" borderId="0" xfId="4" applyNumberFormat="1" applyFont="1" applyFill="1" applyBorder="1" applyAlignment="1" applyProtection="1">
      <alignment horizontal="center"/>
      <protection locked="0"/>
    </xf>
    <xf numFmtId="0" fontId="10" fillId="2" borderId="22" xfId="4" applyFont="1" applyFill="1" applyBorder="1" applyProtection="1"/>
    <xf numFmtId="0" fontId="10" fillId="5" borderId="16" xfId="4" applyFont="1" applyFill="1" applyBorder="1" applyProtection="1">
      <protection locked="0"/>
    </xf>
    <xf numFmtId="0" fontId="10" fillId="4" borderId="23" xfId="4" applyFont="1" applyFill="1" applyBorder="1" applyAlignment="1" applyProtection="1">
      <alignment horizontal="left"/>
    </xf>
    <xf numFmtId="0" fontId="10" fillId="2" borderId="6" xfId="4" applyFont="1" applyFill="1" applyBorder="1" applyAlignment="1" applyProtection="1">
      <alignment horizontal="left"/>
    </xf>
    <xf numFmtId="0" fontId="10" fillId="2" borderId="16" xfId="4" applyFont="1" applyFill="1" applyBorder="1" applyAlignment="1" applyProtection="1">
      <alignment horizontal="left"/>
    </xf>
    <xf numFmtId="0" fontId="12" fillId="4" borderId="17" xfId="4" applyFont="1" applyFill="1" applyBorder="1" applyAlignment="1" applyProtection="1">
      <alignment horizontal="left"/>
    </xf>
    <xf numFmtId="0" fontId="11" fillId="2" borderId="24" xfId="4" applyFont="1" applyFill="1" applyBorder="1" applyAlignment="1" applyProtection="1">
      <alignment horizontal="left"/>
      <protection locked="0"/>
    </xf>
    <xf numFmtId="0" fontId="11" fillId="2" borderId="25" xfId="4" applyFont="1" applyFill="1" applyBorder="1" applyAlignment="1" applyProtection="1">
      <alignment horizontal="left"/>
      <protection locked="0"/>
    </xf>
    <xf numFmtId="0" fontId="10" fillId="2" borderId="16" xfId="4" applyFont="1" applyFill="1" applyBorder="1" applyAlignment="1" applyProtection="1">
      <alignment horizontal="left"/>
      <protection locked="0"/>
    </xf>
    <xf numFmtId="0" fontId="11" fillId="2" borderId="18" xfId="4" applyFont="1" applyFill="1" applyBorder="1" applyAlignment="1" applyProtection="1">
      <alignment horizontal="left"/>
      <protection locked="0"/>
    </xf>
    <xf numFmtId="0" fontId="11" fillId="2" borderId="26" xfId="4" applyFont="1" applyFill="1" applyBorder="1" applyAlignment="1" applyProtection="1">
      <alignment horizontal="left"/>
      <protection locked="0"/>
    </xf>
    <xf numFmtId="0" fontId="11" fillId="8" borderId="23" xfId="4" applyFont="1" applyFill="1" applyBorder="1" applyAlignment="1" applyProtection="1">
      <alignment horizontal="center"/>
      <protection locked="0"/>
    </xf>
    <xf numFmtId="0" fontId="10" fillId="2" borderId="27" xfId="4" applyFont="1" applyFill="1" applyBorder="1" applyAlignment="1" applyProtection="1"/>
    <xf numFmtId="0" fontId="11" fillId="5" borderId="17" xfId="4" applyFont="1" applyFill="1" applyBorder="1" applyAlignment="1" applyProtection="1">
      <alignment horizontal="center"/>
      <protection locked="0"/>
    </xf>
    <xf numFmtId="0" fontId="11" fillId="5" borderId="26" xfId="4" applyFont="1" applyFill="1" applyBorder="1" applyAlignment="1" applyProtection="1">
      <alignment horizontal="center"/>
      <protection locked="0"/>
    </xf>
    <xf numFmtId="0" fontId="11" fillId="2" borderId="23" xfId="4" applyFont="1" applyFill="1" applyBorder="1" applyAlignment="1" applyProtection="1">
      <alignment horizontal="center"/>
      <protection locked="0"/>
    </xf>
    <xf numFmtId="0" fontId="13" fillId="4" borderId="28" xfId="0" applyFont="1" applyFill="1" applyBorder="1" applyAlignment="1" applyProtection="1"/>
    <xf numFmtId="0" fontId="13" fillId="4" borderId="23" xfId="0" applyFont="1" applyFill="1" applyBorder="1" applyAlignment="1" applyProtection="1">
      <alignment horizontal="center"/>
    </xf>
    <xf numFmtId="0" fontId="11" fillId="2" borderId="6" xfId="4" applyFont="1" applyFill="1" applyBorder="1" applyProtection="1"/>
    <xf numFmtId="164" fontId="11" fillId="2" borderId="0" xfId="4" applyNumberFormat="1" applyFont="1" applyFill="1" applyBorder="1" applyAlignment="1" applyProtection="1">
      <alignment horizontal="center"/>
    </xf>
    <xf numFmtId="0" fontId="4" fillId="2" borderId="6" xfId="0" applyFont="1" applyFill="1" applyBorder="1" applyAlignment="1" applyProtection="1"/>
    <xf numFmtId="0" fontId="4" fillId="5" borderId="16" xfId="0" applyFont="1" applyFill="1" applyBorder="1" applyAlignment="1" applyProtection="1">
      <alignment horizontal="center"/>
      <protection locked="0"/>
    </xf>
    <xf numFmtId="0" fontId="10" fillId="4" borderId="29" xfId="4" applyFont="1" applyFill="1" applyBorder="1" applyAlignment="1" applyProtection="1">
      <alignment horizontal="left"/>
    </xf>
    <xf numFmtId="0" fontId="11" fillId="2" borderId="24" xfId="4" applyFont="1" applyFill="1" applyBorder="1" applyAlignment="1" applyProtection="1"/>
    <xf numFmtId="0" fontId="11" fillId="2" borderId="25" xfId="4" applyFont="1" applyFill="1" applyBorder="1" applyAlignment="1" applyProtection="1"/>
    <xf numFmtId="164" fontId="11" fillId="2" borderId="0" xfId="4" applyNumberFormat="1" applyFont="1" applyFill="1" applyBorder="1" applyProtection="1"/>
    <xf numFmtId="0" fontId="10" fillId="4" borderId="30" xfId="4" applyFont="1" applyFill="1" applyBorder="1" applyAlignment="1" applyProtection="1">
      <alignment horizontal="left"/>
    </xf>
    <xf numFmtId="0" fontId="11" fillId="5" borderId="24" xfId="4" applyFont="1" applyFill="1" applyBorder="1" applyAlignment="1" applyProtection="1">
      <alignment horizontal="center"/>
      <protection locked="0"/>
    </xf>
    <xf numFmtId="0" fontId="14" fillId="2" borderId="6" xfId="4" applyFont="1" applyFill="1" applyBorder="1" applyProtection="1"/>
    <xf numFmtId="164" fontId="14" fillId="2" borderId="0" xfId="4" applyNumberFormat="1" applyFont="1" applyFill="1" applyBorder="1" applyAlignment="1" applyProtection="1">
      <alignment horizontal="center"/>
    </xf>
    <xf numFmtId="0" fontId="10" fillId="4" borderId="7" xfId="4" applyFont="1" applyFill="1" applyBorder="1" applyAlignment="1" applyProtection="1">
      <alignment horizontal="left"/>
    </xf>
    <xf numFmtId="0" fontId="10" fillId="4" borderId="31" xfId="4" applyFont="1" applyFill="1" applyBorder="1" applyAlignment="1" applyProtection="1">
      <alignment horizontal="left" vertical="center"/>
    </xf>
    <xf numFmtId="0" fontId="11" fillId="5" borderId="0" xfId="4" applyFont="1" applyFill="1" applyBorder="1" applyAlignment="1" applyProtection="1">
      <alignment horizontal="center"/>
      <protection locked="0"/>
    </xf>
    <xf numFmtId="0" fontId="11" fillId="2" borderId="0" xfId="4" applyFont="1" applyFill="1" applyBorder="1" applyAlignment="1" applyProtection="1"/>
    <xf numFmtId="0" fontId="11" fillId="2" borderId="22" xfId="4" applyFont="1" applyFill="1" applyBorder="1" applyAlignment="1" applyProtection="1"/>
    <xf numFmtId="0" fontId="11" fillId="2" borderId="6" xfId="4" applyFont="1" applyFill="1" applyBorder="1" applyAlignment="1" applyProtection="1">
      <alignment wrapText="1"/>
    </xf>
    <xf numFmtId="0" fontId="11" fillId="0" borderId="32" xfId="4" applyFont="1" applyFill="1" applyBorder="1" applyAlignment="1" applyProtection="1">
      <alignment wrapText="1"/>
    </xf>
    <xf numFmtId="0" fontId="11" fillId="2" borderId="33" xfId="4" applyFont="1" applyFill="1" applyBorder="1" applyAlignment="1" applyProtection="1">
      <alignment wrapText="1"/>
    </xf>
    <xf numFmtId="0" fontId="11" fillId="0" borderId="0" xfId="4" applyFont="1" applyFill="1" applyBorder="1" applyAlignment="1" applyProtection="1">
      <alignment wrapText="1"/>
    </xf>
    <xf numFmtId="0" fontId="11" fillId="2" borderId="22" xfId="4" applyFont="1" applyFill="1" applyBorder="1" applyAlignment="1" applyProtection="1">
      <alignment wrapText="1"/>
    </xf>
    <xf numFmtId="0" fontId="4" fillId="2" borderId="34" xfId="0" applyFont="1" applyFill="1" applyBorder="1" applyAlignment="1" applyProtection="1"/>
    <xf numFmtId="0" fontId="4" fillId="5" borderId="29" xfId="0" applyFont="1" applyFill="1" applyBorder="1" applyAlignment="1" applyProtection="1">
      <alignment horizontal="center"/>
      <protection locked="0"/>
    </xf>
    <xf numFmtId="0" fontId="10" fillId="4" borderId="35" xfId="4" applyFont="1" applyFill="1" applyBorder="1" applyAlignment="1" applyProtection="1">
      <alignment horizontal="left"/>
    </xf>
    <xf numFmtId="0" fontId="10" fillId="4" borderId="36" xfId="4" applyFont="1" applyFill="1" applyBorder="1" applyAlignment="1" applyProtection="1">
      <alignment horizontal="left" vertical="center"/>
    </xf>
    <xf numFmtId="0" fontId="11" fillId="5" borderId="32" xfId="4" applyFont="1" applyFill="1" applyBorder="1" applyAlignment="1" applyProtection="1">
      <alignment horizontal="center"/>
      <protection locked="0"/>
    </xf>
    <xf numFmtId="0" fontId="11" fillId="2" borderId="32" xfId="4" applyFont="1" applyFill="1" applyBorder="1" applyAlignment="1" applyProtection="1"/>
    <xf numFmtId="0" fontId="11" fillId="2" borderId="33" xfId="4" applyFont="1" applyFill="1" applyBorder="1" applyAlignment="1" applyProtection="1"/>
    <xf numFmtId="0" fontId="11" fillId="2" borderId="37" xfId="4" applyFont="1" applyFill="1" applyBorder="1" applyAlignment="1" applyProtection="1">
      <alignment wrapText="1"/>
    </xf>
    <xf numFmtId="0" fontId="0" fillId="0" borderId="38" xfId="0" applyFont="1" applyBorder="1"/>
    <xf numFmtId="0" fontId="0" fillId="0" borderId="38" xfId="1" applyNumberFormat="1" applyFont="1" applyBorder="1"/>
    <xf numFmtId="0" fontId="4" fillId="0" borderId="0" xfId="0" applyFont="1" applyAlignment="1" applyProtection="1">
      <alignment horizontal="center" wrapText="1"/>
    </xf>
    <xf numFmtId="0" fontId="11" fillId="6" borderId="11" xfId="4" applyFont="1" applyFill="1" applyBorder="1" applyAlignment="1" applyProtection="1">
      <alignment horizontal="center" vertical="center" wrapText="1"/>
    </xf>
    <xf numFmtId="0" fontId="11" fillId="6" borderId="15" xfId="4" applyFont="1" applyFill="1" applyBorder="1" applyAlignment="1" applyProtection="1">
      <alignment horizontal="center" vertical="center" wrapText="1"/>
    </xf>
    <xf numFmtId="0" fontId="11" fillId="6" borderId="12" xfId="4" applyFont="1" applyFill="1" applyBorder="1" applyAlignment="1" applyProtection="1">
      <alignment horizontal="center" vertical="center" wrapText="1"/>
    </xf>
    <xf numFmtId="0" fontId="11" fillId="6" borderId="39" xfId="4" applyFont="1" applyFill="1" applyBorder="1" applyAlignment="1" applyProtection="1">
      <alignment horizontal="center" vertical="center" wrapText="1"/>
    </xf>
    <xf numFmtId="0" fontId="11" fillId="6" borderId="40" xfId="4" applyFont="1" applyFill="1" applyBorder="1" applyAlignment="1" applyProtection="1">
      <alignment horizontal="center" vertical="center" wrapText="1"/>
    </xf>
    <xf numFmtId="0" fontId="11" fillId="6" borderId="20" xfId="4" applyFont="1" applyFill="1" applyBorder="1" applyAlignment="1" applyProtection="1">
      <alignment horizontal="center" vertical="center" wrapText="1"/>
    </xf>
    <xf numFmtId="0" fontId="11" fillId="6" borderId="21" xfId="4" applyFont="1" applyFill="1" applyBorder="1" applyAlignment="1" applyProtection="1">
      <alignment horizontal="center" vertical="center" wrapText="1"/>
    </xf>
    <xf numFmtId="0" fontId="4" fillId="2" borderId="0" xfId="0" applyFont="1" applyFill="1" applyAlignment="1" applyProtection="1">
      <alignment horizontal="center" wrapText="1"/>
    </xf>
    <xf numFmtId="0" fontId="11" fillId="6" borderId="19" xfId="4" applyFont="1" applyFill="1" applyBorder="1" applyAlignment="1" applyProtection="1">
      <alignment horizontal="center" vertical="center" wrapText="1"/>
    </xf>
    <xf numFmtId="0" fontId="11" fillId="6" borderId="20" xfId="4" applyFont="1" applyFill="1" applyBorder="1" applyAlignment="1" applyProtection="1">
      <alignment horizontal="center" vertical="center" wrapText="1"/>
    </xf>
    <xf numFmtId="0" fontId="11" fillId="6" borderId="41" xfId="4" applyFont="1" applyFill="1" applyBorder="1" applyAlignment="1" applyProtection="1">
      <alignment horizontal="center" vertical="center" wrapText="1"/>
    </xf>
    <xf numFmtId="0" fontId="11" fillId="6" borderId="42" xfId="4" applyFont="1" applyFill="1" applyBorder="1" applyAlignment="1" applyProtection="1">
      <alignment horizontal="center" vertical="center" wrapText="1"/>
    </xf>
    <xf numFmtId="0" fontId="11" fillId="6" borderId="43" xfId="4" applyFont="1" applyFill="1" applyBorder="1" applyAlignment="1" applyProtection="1">
      <alignment horizontal="center" vertical="center" wrapText="1"/>
    </xf>
    <xf numFmtId="0" fontId="11" fillId="6" borderId="44" xfId="4" applyFont="1" applyFill="1" applyBorder="1" applyAlignment="1" applyProtection="1">
      <alignment horizontal="center" vertical="center" wrapText="1"/>
    </xf>
    <xf numFmtId="0" fontId="11" fillId="6" borderId="19" xfId="4" applyFont="1" applyFill="1" applyBorder="1" applyAlignment="1" applyProtection="1">
      <alignment horizontal="center" vertical="center" wrapText="1"/>
    </xf>
    <xf numFmtId="0" fontId="11" fillId="6" borderId="37" xfId="4" applyFont="1" applyFill="1" applyBorder="1" applyAlignment="1" applyProtection="1">
      <alignment horizontal="center" vertical="center" wrapText="1"/>
    </xf>
    <xf numFmtId="0" fontId="11" fillId="6" borderId="32" xfId="4" applyFont="1" applyFill="1" applyBorder="1" applyAlignment="1" applyProtection="1">
      <alignment horizontal="center" vertical="center" wrapText="1"/>
    </xf>
    <xf numFmtId="0" fontId="15" fillId="5" borderId="45" xfId="0" applyFont="1" applyFill="1" applyBorder="1" applyAlignment="1" applyProtection="1">
      <alignment horizontal="left"/>
      <protection locked="0"/>
    </xf>
    <xf numFmtId="0" fontId="15" fillId="5" borderId="46" xfId="0" applyFont="1" applyFill="1" applyBorder="1" applyAlignment="1" applyProtection="1">
      <alignment horizontal="left"/>
      <protection locked="0"/>
    </xf>
    <xf numFmtId="0" fontId="10" fillId="5" borderId="46" xfId="0" applyFont="1" applyFill="1" applyBorder="1" applyAlignment="1" applyProtection="1">
      <alignment horizontal="center"/>
      <protection locked="0"/>
    </xf>
    <xf numFmtId="0" fontId="4" fillId="5" borderId="46" xfId="0" applyFont="1" applyFill="1" applyBorder="1" applyAlignment="1" applyProtection="1">
      <alignment horizontal="center"/>
      <protection locked="0"/>
    </xf>
    <xf numFmtId="0" fontId="10" fillId="5" borderId="27" xfId="4" applyFont="1" applyFill="1" applyBorder="1" applyAlignment="1" applyProtection="1">
      <alignment horizontal="center"/>
      <protection locked="0"/>
    </xf>
    <xf numFmtId="0" fontId="10" fillId="0" borderId="46" xfId="0" applyFont="1" applyBorder="1" applyAlignment="1" applyProtection="1">
      <alignment horizontal="center"/>
    </xf>
    <xf numFmtId="44" fontId="10" fillId="0" borderId="27" xfId="1" applyFont="1" applyBorder="1" applyAlignment="1" applyProtection="1">
      <alignment horizontal="center"/>
    </xf>
    <xf numFmtId="166" fontId="10" fillId="0" borderId="47" xfId="4" applyNumberFormat="1" applyFont="1" applyBorder="1" applyAlignment="1" applyProtection="1">
      <alignment horizontal="center"/>
    </xf>
    <xf numFmtId="0" fontId="4" fillId="0" borderId="11" xfId="0" applyFont="1" applyFill="1" applyBorder="1" applyProtection="1"/>
    <xf numFmtId="0" fontId="4" fillId="0" borderId="15" xfId="0" applyFont="1" applyBorder="1" applyProtection="1"/>
    <xf numFmtId="0" fontId="10" fillId="5" borderId="45" xfId="0" applyFont="1" applyFill="1" applyBorder="1" applyAlignment="1" applyProtection="1">
      <alignment horizontal="left"/>
      <protection locked="0"/>
    </xf>
    <xf numFmtId="0" fontId="10" fillId="5" borderId="46" xfId="0" applyFont="1" applyFill="1" applyBorder="1" applyAlignment="1" applyProtection="1">
      <alignment horizontal="left"/>
      <protection locked="0"/>
    </xf>
    <xf numFmtId="44" fontId="10" fillId="0" borderId="46" xfId="1" applyNumberFormat="1" applyFont="1" applyBorder="1" applyAlignment="1" applyProtection="1">
      <alignment horizontal="center"/>
    </xf>
    <xf numFmtId="0" fontId="11" fillId="2" borderId="6" xfId="4" applyFont="1" applyFill="1" applyBorder="1" applyProtection="1">
      <protection locked="0"/>
    </xf>
    <xf numFmtId="0" fontId="11" fillId="2" borderId="22" xfId="4" applyFont="1" applyFill="1" applyBorder="1" applyProtection="1">
      <protection locked="0"/>
    </xf>
    <xf numFmtId="0" fontId="16" fillId="5" borderId="45" xfId="0" applyFont="1" applyFill="1" applyBorder="1" applyAlignment="1" applyProtection="1">
      <alignment horizontal="left"/>
      <protection locked="0"/>
    </xf>
    <xf numFmtId="0" fontId="16" fillId="5" borderId="46" xfId="0" applyFont="1" applyFill="1" applyBorder="1" applyAlignment="1" applyProtection="1">
      <alignment horizontal="left"/>
      <protection locked="0"/>
    </xf>
    <xf numFmtId="0" fontId="10" fillId="5" borderId="27" xfId="0" applyFont="1" applyFill="1" applyBorder="1" applyAlignment="1" applyProtection="1">
      <alignment horizontal="center"/>
      <protection locked="0"/>
    </xf>
    <xf numFmtId="0" fontId="4" fillId="5" borderId="27" xfId="0" applyFont="1" applyFill="1" applyBorder="1" applyAlignment="1" applyProtection="1">
      <alignment horizontal="center"/>
      <protection locked="0"/>
    </xf>
    <xf numFmtId="0" fontId="10" fillId="0" borderId="27" xfId="0" applyFont="1" applyBorder="1" applyAlignment="1" applyProtection="1">
      <alignment horizontal="center"/>
    </xf>
    <xf numFmtId="166" fontId="10" fillId="0" borderId="48" xfId="4" applyNumberFormat="1" applyFont="1" applyBorder="1" applyAlignment="1" applyProtection="1">
      <alignment horizontal="center"/>
    </xf>
    <xf numFmtId="0" fontId="4" fillId="0" borderId="6" xfId="0" applyFont="1" applyFill="1" applyBorder="1" applyProtection="1"/>
    <xf numFmtId="0" fontId="4" fillId="0" borderId="22" xfId="0" applyFont="1" applyBorder="1" applyProtection="1"/>
    <xf numFmtId="0" fontId="10" fillId="0" borderId="27" xfId="4" applyNumberFormat="1" applyFont="1" applyBorder="1" applyAlignment="1" applyProtection="1">
      <alignment horizontal="center"/>
    </xf>
    <xf numFmtId="44" fontId="10" fillId="0" borderId="27" xfId="1" applyNumberFormat="1" applyFont="1" applyBorder="1" applyAlignment="1" applyProtection="1">
      <alignment horizontal="center"/>
    </xf>
    <xf numFmtId="166" fontId="10" fillId="0" borderId="48" xfId="4" applyNumberFormat="1" applyFont="1" applyFill="1" applyBorder="1" applyAlignment="1" applyProtection="1">
      <alignment horizontal="center"/>
    </xf>
    <xf numFmtId="0" fontId="4" fillId="0" borderId="37" xfId="0" applyFont="1" applyFill="1" applyBorder="1" applyProtection="1"/>
    <xf numFmtId="0" fontId="4" fillId="0" borderId="33" xfId="0" applyFont="1" applyBorder="1" applyProtection="1"/>
    <xf numFmtId="0" fontId="1" fillId="0" borderId="0" xfId="0" applyFont="1" applyAlignment="1">
      <alignment vertical="center"/>
    </xf>
    <xf numFmtId="0" fontId="17" fillId="9" borderId="30" xfId="0" applyFont="1" applyFill="1" applyBorder="1" applyAlignment="1" applyProtection="1">
      <alignment horizontal="left"/>
    </xf>
    <xf numFmtId="0" fontId="17" fillId="9" borderId="29" xfId="0" applyFont="1" applyFill="1" applyBorder="1" applyAlignment="1" applyProtection="1">
      <alignment horizontal="center"/>
    </xf>
    <xf numFmtId="0" fontId="0" fillId="2" borderId="7" xfId="0" applyFill="1" applyBorder="1" applyProtection="1"/>
    <xf numFmtId="0" fontId="0" fillId="2" borderId="31" xfId="0" applyFill="1" applyBorder="1" applyProtection="1"/>
    <xf numFmtId="0" fontId="0" fillId="2" borderId="49" xfId="0" applyFill="1" applyBorder="1" applyProtection="1"/>
    <xf numFmtId="44" fontId="0" fillId="5" borderId="29" xfId="1" applyFont="1" applyFill="1" applyBorder="1" applyProtection="1">
      <protection locked="0"/>
    </xf>
    <xf numFmtId="44" fontId="0" fillId="2" borderId="16" xfId="1" applyFont="1" applyFill="1" applyBorder="1" applyProtection="1"/>
    <xf numFmtId="44" fontId="0" fillId="2" borderId="16" xfId="1" applyFont="1" applyFill="1" applyBorder="1" applyAlignment="1" applyProtection="1">
      <alignment horizontal="center"/>
    </xf>
    <xf numFmtId="44" fontId="0" fillId="5" borderId="29" xfId="1" applyFont="1" applyFill="1" applyBorder="1" applyAlignment="1" applyProtection="1">
      <alignment horizontal="center"/>
      <protection locked="0"/>
    </xf>
    <xf numFmtId="44" fontId="0" fillId="5" borderId="16" xfId="1" applyFont="1" applyFill="1" applyBorder="1" applyAlignment="1" applyProtection="1">
      <alignment horizontal="center"/>
      <protection locked="0"/>
    </xf>
    <xf numFmtId="9" fontId="4" fillId="2" borderId="0" xfId="0" applyNumberFormat="1" applyFont="1" applyFill="1" applyProtection="1"/>
    <xf numFmtId="0" fontId="0" fillId="2" borderId="30" xfId="0" applyFill="1" applyBorder="1" applyProtection="1"/>
    <xf numFmtId="44" fontId="0" fillId="2" borderId="29" xfId="1" applyNumberFormat="1" applyFont="1" applyFill="1" applyBorder="1" applyProtection="1"/>
    <xf numFmtId="0" fontId="18" fillId="2" borderId="49" xfId="0" applyFont="1" applyFill="1" applyBorder="1" applyProtection="1"/>
    <xf numFmtId="44" fontId="18" fillId="2" borderId="16" xfId="1" applyFont="1" applyFill="1" applyBorder="1" applyProtection="1"/>
    <xf numFmtId="0" fontId="10" fillId="5" borderId="50" xfId="4" applyFont="1" applyFill="1" applyBorder="1" applyAlignment="1" applyProtection="1">
      <alignment horizontal="center"/>
      <protection locked="0"/>
    </xf>
    <xf numFmtId="0" fontId="4" fillId="5" borderId="50" xfId="0" applyFont="1" applyFill="1" applyBorder="1" applyAlignment="1" applyProtection="1">
      <alignment horizontal="center"/>
      <protection locked="0"/>
    </xf>
    <xf numFmtId="0" fontId="10" fillId="0" borderId="50" xfId="4" applyNumberFormat="1" applyFont="1" applyBorder="1" applyAlignment="1" applyProtection="1">
      <alignment horizontal="center"/>
    </xf>
    <xf numFmtId="0" fontId="10" fillId="0" borderId="50" xfId="0" applyFont="1" applyBorder="1" applyAlignment="1" applyProtection="1">
      <alignment horizontal="center"/>
    </xf>
    <xf numFmtId="44" fontId="10" fillId="0" borderId="50" xfId="1" applyNumberFormat="1" applyFont="1" applyBorder="1" applyAlignment="1" applyProtection="1">
      <alignment horizontal="center"/>
    </xf>
    <xf numFmtId="166" fontId="10" fillId="0" borderId="51" xfId="4" applyNumberFormat="1" applyFont="1" applyBorder="1" applyAlignment="1" applyProtection="1">
      <alignment horizontal="center"/>
    </xf>
    <xf numFmtId="0" fontId="10" fillId="5" borderId="50" xfId="0" applyFont="1" applyFill="1" applyBorder="1" applyAlignment="1" applyProtection="1">
      <alignment horizontal="center"/>
      <protection locked="0"/>
    </xf>
    <xf numFmtId="0" fontId="10" fillId="4" borderId="52" xfId="0" applyFont="1" applyFill="1" applyBorder="1" applyAlignment="1" applyProtection="1">
      <alignment horizontal="left"/>
      <protection locked="0"/>
    </xf>
    <xf numFmtId="0" fontId="10" fillId="4" borderId="53" xfId="0" applyFont="1" applyFill="1" applyBorder="1" applyAlignment="1" applyProtection="1">
      <alignment horizontal="left"/>
      <protection locked="0"/>
    </xf>
    <xf numFmtId="0" fontId="10" fillId="4" borderId="53" xfId="4" applyFont="1" applyFill="1" applyBorder="1" applyAlignment="1" applyProtection="1">
      <alignment horizontal="center"/>
      <protection locked="0"/>
    </xf>
    <xf numFmtId="0" fontId="4" fillId="4" borderId="53" xfId="0" applyFont="1" applyFill="1" applyBorder="1" applyAlignment="1" applyProtection="1">
      <alignment horizontal="center"/>
      <protection locked="0"/>
    </xf>
    <xf numFmtId="0" fontId="10" fillId="4" borderId="53" xfId="0" applyFont="1" applyFill="1" applyBorder="1" applyAlignment="1" applyProtection="1">
      <alignment horizontal="center"/>
      <protection locked="0"/>
    </xf>
    <xf numFmtId="0" fontId="10" fillId="4" borderId="53" xfId="4" applyNumberFormat="1" applyFont="1" applyFill="1" applyBorder="1" applyAlignment="1" applyProtection="1">
      <alignment horizontal="center"/>
    </xf>
    <xf numFmtId="0" fontId="10" fillId="4" borderId="53" xfId="0" applyFont="1" applyFill="1" applyBorder="1" applyAlignment="1" applyProtection="1">
      <alignment horizontal="center"/>
    </xf>
    <xf numFmtId="44" fontId="10" fillId="4" borderId="53" xfId="1" applyNumberFormat="1" applyFont="1" applyFill="1" applyBorder="1" applyAlignment="1" applyProtection="1">
      <alignment horizontal="center"/>
    </xf>
    <xf numFmtId="166" fontId="10" fillId="4" borderId="54" xfId="4" applyNumberFormat="1" applyFont="1" applyFill="1" applyBorder="1" applyAlignment="1" applyProtection="1">
      <alignment horizontal="center"/>
    </xf>
    <xf numFmtId="0" fontId="18" fillId="9" borderId="17" xfId="0" applyFont="1" applyFill="1" applyBorder="1" applyProtection="1"/>
    <xf numFmtId="10" fontId="18" fillId="9" borderId="23" xfId="2" applyNumberFormat="1" applyFont="1" applyFill="1" applyBorder="1" applyProtection="1"/>
    <xf numFmtId="0" fontId="10" fillId="5" borderId="55" xfId="0" applyFont="1" applyFill="1" applyBorder="1" applyAlignment="1" applyProtection="1">
      <alignment horizontal="left"/>
      <protection locked="0"/>
    </xf>
    <xf numFmtId="0" fontId="10" fillId="5" borderId="27" xfId="0" applyFont="1" applyFill="1" applyBorder="1" applyAlignment="1" applyProtection="1">
      <alignment horizontal="left"/>
      <protection locked="0"/>
    </xf>
    <xf numFmtId="0" fontId="10" fillId="5" borderId="27" xfId="4" applyNumberFormat="1" applyFont="1" applyFill="1" applyBorder="1" applyAlignment="1" applyProtection="1">
      <alignment horizontal="center"/>
      <protection locked="0"/>
    </xf>
    <xf numFmtId="166" fontId="10" fillId="5" borderId="48" xfId="4" applyNumberFormat="1" applyFont="1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left" vertical="center"/>
    </xf>
    <xf numFmtId="0" fontId="0" fillId="2" borderId="31" xfId="0" applyFill="1" applyBorder="1" applyAlignment="1" applyProtection="1">
      <alignment horizontal="center" vertical="center"/>
    </xf>
    <xf numFmtId="44" fontId="10" fillId="5" borderId="27" xfId="1" applyNumberFormat="1" applyFont="1" applyFill="1" applyBorder="1" applyAlignment="1" applyProtection="1">
      <alignment horizontal="center"/>
      <protection locked="0"/>
    </xf>
    <xf numFmtId="166" fontId="10" fillId="0" borderId="48" xfId="4" applyNumberFormat="1" applyFont="1" applyBorder="1" applyAlignment="1" applyProtection="1">
      <alignment horizontal="center"/>
      <protection locked="0"/>
    </xf>
    <xf numFmtId="0" fontId="0" fillId="2" borderId="30" xfId="0" applyFill="1" applyBorder="1" applyAlignment="1" applyProtection="1">
      <alignment horizontal="center" vertical="center"/>
    </xf>
    <xf numFmtId="0" fontId="0" fillId="2" borderId="29" xfId="0" applyFill="1" applyBorder="1" applyAlignment="1" applyProtection="1">
      <alignment horizontal="center" vertical="center"/>
    </xf>
    <xf numFmtId="0" fontId="19" fillId="9" borderId="17" xfId="0" applyFont="1" applyFill="1" applyBorder="1" applyProtection="1"/>
    <xf numFmtId="0" fontId="20" fillId="9" borderId="23" xfId="0" applyFont="1" applyFill="1" applyBorder="1" applyProtection="1"/>
    <xf numFmtId="0" fontId="0" fillId="2" borderId="56" xfId="0" applyFill="1" applyBorder="1" applyProtection="1"/>
    <xf numFmtId="10" fontId="0" fillId="2" borderId="9" xfId="2" applyNumberFormat="1" applyFont="1" applyFill="1" applyBorder="1" applyAlignment="1" applyProtection="1">
      <alignment horizontal="center"/>
    </xf>
    <xf numFmtId="0" fontId="0" fillId="2" borderId="6" xfId="0" applyFill="1" applyBorder="1" applyProtection="1"/>
    <xf numFmtId="10" fontId="0" fillId="2" borderId="22" xfId="2" applyNumberFormat="1" applyFont="1" applyFill="1" applyBorder="1" applyAlignment="1" applyProtection="1">
      <alignment horizontal="center"/>
    </xf>
    <xf numFmtId="166" fontId="10" fillId="0" borderId="48" xfId="4" applyNumberFormat="1" applyFont="1" applyFill="1" applyBorder="1" applyAlignment="1" applyProtection="1">
      <alignment horizontal="center"/>
      <protection locked="0"/>
    </xf>
    <xf numFmtId="0" fontId="10" fillId="5" borderId="57" xfId="0" applyFont="1" applyFill="1" applyBorder="1" applyAlignment="1" applyProtection="1">
      <alignment horizontal="left"/>
      <protection locked="0"/>
    </xf>
    <xf numFmtId="0" fontId="10" fillId="5" borderId="50" xfId="0" applyFont="1" applyFill="1" applyBorder="1" applyAlignment="1" applyProtection="1">
      <alignment horizontal="left"/>
      <protection locked="0"/>
    </xf>
    <xf numFmtId="0" fontId="10" fillId="5" borderId="50" xfId="4" applyNumberFormat="1" applyFont="1" applyFill="1" applyBorder="1" applyAlignment="1" applyProtection="1">
      <alignment horizontal="center"/>
      <protection locked="0"/>
    </xf>
    <xf numFmtId="44" fontId="10" fillId="5" borderId="50" xfId="1" applyNumberFormat="1" applyFont="1" applyFill="1" applyBorder="1" applyAlignment="1" applyProtection="1">
      <alignment horizontal="center"/>
      <protection locked="0"/>
    </xf>
    <xf numFmtId="0" fontId="11" fillId="2" borderId="37" xfId="4" applyFont="1" applyFill="1" applyBorder="1" applyProtection="1">
      <protection locked="0"/>
    </xf>
    <xf numFmtId="0" fontId="11" fillId="2" borderId="33" xfId="4" applyFont="1" applyFill="1" applyBorder="1" applyProtection="1">
      <protection locked="0"/>
    </xf>
    <xf numFmtId="166" fontId="10" fillId="0" borderId="51" xfId="4" applyNumberFormat="1" applyFont="1" applyBorder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right"/>
    </xf>
    <xf numFmtId="44" fontId="4" fillId="2" borderId="0" xfId="1" applyFont="1" applyFill="1" applyAlignment="1" applyProtection="1">
      <alignment horizontal="center" vertical="center"/>
    </xf>
    <xf numFmtId="44" fontId="4" fillId="2" borderId="0" xfId="0" applyNumberFormat="1" applyFont="1" applyFill="1" applyAlignment="1" applyProtection="1">
      <alignment horizontal="center"/>
    </xf>
    <xf numFmtId="0" fontId="21" fillId="2" borderId="0" xfId="0" applyFont="1" applyFill="1" applyBorder="1" applyProtection="1"/>
    <xf numFmtId="0" fontId="21" fillId="2" borderId="0" xfId="0" applyFont="1" applyFill="1" applyBorder="1" applyAlignment="1" applyProtection="1">
      <alignment horizontal="right"/>
    </xf>
    <xf numFmtId="44" fontId="21" fillId="2" borderId="0" xfId="1" applyFont="1" applyFill="1" applyBorder="1" applyAlignment="1" applyProtection="1">
      <alignment horizontal="center" vertical="center"/>
    </xf>
    <xf numFmtId="166" fontId="4" fillId="2" borderId="0" xfId="0" applyNumberFormat="1" applyFont="1" applyFill="1" applyProtection="1"/>
    <xf numFmtId="44" fontId="21" fillId="2" borderId="0" xfId="0" applyNumberFormat="1" applyFont="1" applyFill="1" applyAlignment="1" applyProtection="1">
      <alignment horizontal="center"/>
    </xf>
    <xf numFmtId="0" fontId="4" fillId="2" borderId="0" xfId="0" applyFont="1" applyFill="1" applyBorder="1" applyProtection="1"/>
    <xf numFmtId="44" fontId="4" fillId="2" borderId="0" xfId="1" applyNumberFormat="1" applyFont="1" applyFill="1" applyAlignment="1" applyProtection="1">
      <alignment horizontal="center" vertical="center"/>
    </xf>
    <xf numFmtId="44" fontId="4" fillId="5" borderId="0" xfId="1" applyFont="1" applyFill="1" applyAlignment="1" applyProtection="1">
      <alignment horizontal="center"/>
      <protection locked="0"/>
    </xf>
    <xf numFmtId="44" fontId="4" fillId="5" borderId="0" xfId="1" applyFont="1" applyFill="1" applyProtection="1">
      <protection locked="0"/>
    </xf>
    <xf numFmtId="44" fontId="4" fillId="5" borderId="0" xfId="1" applyFont="1" applyFill="1" applyAlignment="1" applyProtection="1">
      <protection locked="0"/>
    </xf>
    <xf numFmtId="44" fontId="4" fillId="5" borderId="0" xfId="1" applyFont="1" applyFill="1" applyAlignment="1" applyProtection="1">
      <alignment horizontal="center" vertical="center"/>
      <protection locked="0"/>
    </xf>
    <xf numFmtId="0" fontId="4" fillId="2" borderId="0" xfId="0" quotePrefix="1" applyFont="1" applyFill="1" applyProtection="1"/>
    <xf numFmtId="0" fontId="21" fillId="2" borderId="19" xfId="0" applyFont="1" applyFill="1" applyBorder="1" applyAlignment="1" applyProtection="1">
      <alignment horizontal="right"/>
    </xf>
    <xf numFmtId="44" fontId="21" fillId="2" borderId="21" xfId="0" applyNumberFormat="1" applyFont="1" applyFill="1" applyBorder="1" applyAlignment="1" applyProtection="1">
      <alignment horizontal="center"/>
    </xf>
    <xf numFmtId="0" fontId="21" fillId="2" borderId="19" xfId="0" applyFont="1" applyFill="1" applyBorder="1" applyProtection="1"/>
    <xf numFmtId="44" fontId="21" fillId="2" borderId="21" xfId="1" applyFont="1" applyFill="1" applyBorder="1" applyAlignment="1" applyProtection="1">
      <alignment horizontal="center"/>
    </xf>
    <xf numFmtId="44" fontId="21" fillId="2" borderId="21" xfId="1" applyFont="1" applyFill="1" applyBorder="1" applyProtection="1"/>
    <xf numFmtId="44" fontId="21" fillId="2" borderId="21" xfId="1" applyFont="1" applyFill="1" applyBorder="1" applyAlignment="1" applyProtection="1"/>
    <xf numFmtId="44" fontId="21" fillId="2" borderId="21" xfId="1" applyFont="1" applyFill="1" applyBorder="1" applyAlignment="1" applyProtection="1">
      <alignment horizontal="center" vertical="center"/>
    </xf>
    <xf numFmtId="17" fontId="10" fillId="2" borderId="12" xfId="4" applyNumberFormat="1" applyFont="1" applyFill="1" applyBorder="1" applyProtection="1"/>
    <xf numFmtId="14" fontId="10" fillId="2" borderId="12" xfId="4" applyNumberFormat="1" applyFont="1" applyFill="1" applyBorder="1" applyProtection="1"/>
  </cellXfs>
  <cellStyles count="5">
    <cellStyle name="Lien hypertexte" xfId="3" builtinId="8"/>
    <cellStyle name="Monétaire" xfId="1" builtinId="4"/>
    <cellStyle name="Normal" xfId="0" builtinId="0"/>
    <cellStyle name="Normal 2" xfId="4"/>
    <cellStyle name="Pourcentage" xfId="2" builtinId="5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rgb="FFC4D79B"/>
        </top>
      </border>
    </dxf>
    <dxf>
      <border outline="0">
        <bottom style="thin">
          <color rgb="FFC4D79B"/>
        </bottom>
      </border>
    </dxf>
    <dxf>
      <border outline="0">
        <right style="thin">
          <color rgb="FFC4D79B"/>
        </right>
        <top style="thin">
          <color rgb="FFC4D79B"/>
        </top>
        <bottom style="thin">
          <color rgb="FFC4D79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rgb="FFC4D79B"/>
        </top>
      </border>
    </dxf>
    <dxf>
      <border outline="0">
        <bottom style="thin">
          <color rgb="FFC4D79B"/>
        </bottom>
      </border>
    </dxf>
    <dxf>
      <border outline="0">
        <right style="thin">
          <color rgb="FFC4D79B"/>
        </right>
        <top style="thin">
          <color rgb="FFC4D79B"/>
        </top>
        <bottom style="thin">
          <color rgb="FFC4D79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rgb="FFC4D79B"/>
        </top>
      </border>
    </dxf>
    <dxf>
      <border outline="0">
        <bottom style="thin">
          <color rgb="FFC4D79B"/>
        </bottom>
      </border>
    </dxf>
    <dxf>
      <border outline="0">
        <right style="thin">
          <color rgb="FFC4D79B"/>
        </right>
        <top style="thin">
          <color rgb="FFC4D79B"/>
        </top>
        <bottom style="thin">
          <color rgb="FFC4D79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rgb="FFC4D79B"/>
        </top>
      </border>
    </dxf>
    <dxf>
      <border outline="0">
        <bottom style="thin">
          <color rgb="FFC4D79B"/>
        </bottom>
      </border>
    </dxf>
    <dxf>
      <border outline="0">
        <right style="thin">
          <color rgb="FFC4D79B"/>
        </right>
        <top style="thin">
          <color rgb="FFC4D79B"/>
        </top>
        <bottom style="thin">
          <color rgb="FFC4D79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790575</xdr:colOff>
          <xdr:row>0</xdr:row>
          <xdr:rowOff>66675</xdr:rowOff>
        </xdr:from>
        <xdr:to>
          <xdr:col>4</xdr:col>
          <xdr:colOff>9525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FICHE POTAGE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771525</xdr:colOff>
          <xdr:row>0</xdr:row>
          <xdr:rowOff>0</xdr:rowOff>
        </xdr:from>
        <xdr:to>
          <xdr:col>6</xdr:col>
          <xdr:colOff>400050</xdr:colOff>
          <xdr:row>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cuments\H&#212;TEL%20BONAVENTURE\FOOD%20COST\RECETTES\Carte%20restaurant%20le%20kube\1%20FICHE%20RECETTE%20VIERGE%2016%20ao&#251;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cuments\H&#212;TEL%20BONAVENTURE\COMMANDES\FEUILLE%20DE%20COMMANDES%20INVENTAIR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evy%20Restaurants\Databases\Monthly%20Theoretical%20Cost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TABLE DES MATIÈRES"/>
      <sheetName val="Données"/>
      <sheetName val="Dej.Carte"/>
      <sheetName val="Dej.Buffet"/>
      <sheetName val="Potage"/>
      <sheetName val="Entrée Froide"/>
      <sheetName val="Sal.Repas"/>
      <sheetName val="Plat.Poisson"/>
      <sheetName val="Plat.Viande.Volaille"/>
      <sheetName val="Plat.Pate.Pizza"/>
      <sheetName val="Plat.Végétarien"/>
      <sheetName val="Les Fringales"/>
      <sheetName val="Plat. Enfants"/>
      <sheetName val="Hist.Rec.Resto"/>
      <sheetName val="Engineering Dej 09 2021"/>
      <sheetName val="Engineering Resto 09 2021"/>
    </sheetNames>
    <definedNames>
      <definedName name="ENREGISTRER_FICHE_Potage"/>
      <definedName name="REMISE_A_ZERO_Potage"/>
    </definedNames>
    <sheetDataSet>
      <sheetData sheetId="0"/>
      <sheetData sheetId="1"/>
      <sheetData sheetId="2">
        <row r="2">
          <cell r="B2">
            <v>70</v>
          </cell>
          <cell r="G2" t="str">
            <v>Recettes déjeuners carte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 RESTAURANT"/>
      <sheetName val="INVENTAIRE"/>
      <sheetName val="Listes de validation"/>
      <sheetName val="COMMANDE SALLE"/>
      <sheetName val="Feuil3"/>
    </sheetNames>
    <sheetDataSet>
      <sheetData sheetId="0"/>
      <sheetData sheetId="1">
        <row r="16">
          <cell r="A16" t="str">
            <v>ABRICOTS AU SIROP EN 1/2</v>
          </cell>
          <cell r="B16">
            <v>2158938</v>
          </cell>
          <cell r="C16" t="str">
            <v>GFS</v>
          </cell>
          <cell r="D16" t="str">
            <v>RESERVE SECS</v>
          </cell>
          <cell r="E16" t="str">
            <v>Produits secs alimentaires</v>
          </cell>
          <cell r="F16"/>
          <cell r="G16"/>
          <cell r="H16"/>
          <cell r="I16"/>
          <cell r="J16"/>
          <cell r="K16"/>
          <cell r="L16"/>
          <cell r="M16"/>
          <cell r="N16"/>
          <cell r="O16">
            <v>2</v>
          </cell>
          <cell r="P16">
            <v>42.89</v>
          </cell>
          <cell r="Q16" t="str">
            <v>C/S 6X2,84 L</v>
          </cell>
          <cell r="R16">
            <v>1</v>
          </cell>
          <cell r="S16" t="str">
            <v>CAISSE</v>
          </cell>
          <cell r="T16">
            <v>42.89</v>
          </cell>
          <cell r="U16">
            <v>17.04</v>
          </cell>
          <cell r="V16" t="str">
            <v>L</v>
          </cell>
          <cell r="W16">
            <v>5.8685446009389672E-2</v>
          </cell>
          <cell r="X16">
            <v>2.517018779342723</v>
          </cell>
        </row>
        <row r="17">
          <cell r="A17" t="str">
            <v>ABRICOTS SÉCHÉS</v>
          </cell>
          <cell r="B17">
            <v>1328360</v>
          </cell>
          <cell r="C17" t="str">
            <v>GFS</v>
          </cell>
          <cell r="D17" t="str">
            <v>RESERVE SECS</v>
          </cell>
          <cell r="E17" t="str">
            <v>Produits secs alimentaires</v>
          </cell>
          <cell r="F17"/>
          <cell r="G17"/>
          <cell r="H17"/>
          <cell r="I17"/>
          <cell r="J17"/>
          <cell r="K17"/>
          <cell r="L17"/>
          <cell r="M17"/>
          <cell r="N17"/>
          <cell r="O17">
            <v>1</v>
          </cell>
          <cell r="P17">
            <v>22.23</v>
          </cell>
          <cell r="Q17" t="str">
            <v>C/S 3X1 KG</v>
          </cell>
          <cell r="R17">
            <v>1</v>
          </cell>
          <cell r="S17" t="str">
            <v>CAISSE</v>
          </cell>
          <cell r="T17">
            <v>22.23</v>
          </cell>
          <cell r="U17">
            <v>3</v>
          </cell>
          <cell r="V17" t="str">
            <v>KG</v>
          </cell>
          <cell r="W17">
            <v>0.33333333333333331</v>
          </cell>
          <cell r="X17">
            <v>7.41</v>
          </cell>
        </row>
        <row r="18">
          <cell r="A18" t="str">
            <v>ACIDE CITRIQUE</v>
          </cell>
          <cell r="B18">
            <v>0</v>
          </cell>
          <cell r="C18">
            <v>0</v>
          </cell>
          <cell r="D18" t="str">
            <v>RESERVE SECS</v>
          </cell>
          <cell r="E18" t="str">
            <v>Produits pâtisserie SECS/ frais et/ou congelé</v>
          </cell>
          <cell r="F18"/>
          <cell r="G18"/>
          <cell r="H18"/>
          <cell r="I18"/>
          <cell r="J18"/>
          <cell r="K18"/>
          <cell r="L18"/>
          <cell r="M18"/>
          <cell r="N18"/>
          <cell r="O18">
            <v>1.5</v>
          </cell>
          <cell r="P18">
            <v>36</v>
          </cell>
          <cell r="Q18" t="str">
            <v>UN 3,6 KG</v>
          </cell>
          <cell r="R18">
            <v>1</v>
          </cell>
          <cell r="S18" t="str">
            <v>SAC</v>
          </cell>
          <cell r="T18">
            <v>36</v>
          </cell>
          <cell r="U18">
            <v>3.6</v>
          </cell>
          <cell r="V18" t="str">
            <v>KG</v>
          </cell>
          <cell r="W18">
            <v>0.27777777777777779</v>
          </cell>
          <cell r="X18">
            <v>10</v>
          </cell>
        </row>
        <row r="19">
          <cell r="A19" t="str">
            <v>AIL FRAIS EN GOUSSE</v>
          </cell>
          <cell r="B19">
            <v>0</v>
          </cell>
          <cell r="C19" t="str">
            <v>CAN-AM</v>
          </cell>
          <cell r="D19" t="str">
            <v>FRIGO</v>
          </cell>
          <cell r="E19" t="str">
            <v>Fruits / légumes / herbes</v>
          </cell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>
            <v>0</v>
          </cell>
          <cell r="Q19" t="str">
            <v>5 LBS</v>
          </cell>
          <cell r="R19">
            <v>1</v>
          </cell>
          <cell r="S19" t="str">
            <v>UNITÉ</v>
          </cell>
          <cell r="T19">
            <v>0</v>
          </cell>
          <cell r="U19">
            <v>2.27</v>
          </cell>
          <cell r="V19" t="str">
            <v>KG</v>
          </cell>
          <cell r="W19">
            <v>0.44052863436123346</v>
          </cell>
          <cell r="X19">
            <v>0</v>
          </cell>
        </row>
        <row r="20">
          <cell r="A20" t="str">
            <v>AIL PELÉE</v>
          </cell>
          <cell r="B20">
            <v>0</v>
          </cell>
          <cell r="C20" t="str">
            <v>CAN-AM</v>
          </cell>
          <cell r="D20" t="str">
            <v>FRIGO</v>
          </cell>
          <cell r="E20" t="str">
            <v>Fruits / légumes / herbes</v>
          </cell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>
            <v>20.5</v>
          </cell>
          <cell r="Q20" t="str">
            <v>5LBS</v>
          </cell>
          <cell r="R20">
            <v>1</v>
          </cell>
          <cell r="S20" t="str">
            <v>UNITÉ</v>
          </cell>
          <cell r="T20">
            <v>20.5</v>
          </cell>
          <cell r="U20">
            <v>2.27</v>
          </cell>
          <cell r="V20" t="str">
            <v>KG</v>
          </cell>
          <cell r="W20">
            <v>0.44052863436123346</v>
          </cell>
          <cell r="X20">
            <v>9.0308370044052868</v>
          </cell>
        </row>
        <row r="21">
          <cell r="A21" t="str">
            <v>AILES POULET BBQ CUIT</v>
          </cell>
          <cell r="B21">
            <v>1240249</v>
          </cell>
          <cell r="C21" t="str">
            <v>GFS</v>
          </cell>
          <cell r="D21" t="str">
            <v>CONGÉLATEUR</v>
          </cell>
          <cell r="E21" t="str">
            <v>Viande et volaille frais et/ou congelé</v>
          </cell>
          <cell r="F21"/>
          <cell r="G21"/>
          <cell r="H21"/>
          <cell r="I21"/>
          <cell r="J21">
            <v>2.5</v>
          </cell>
          <cell r="K21"/>
          <cell r="L21"/>
          <cell r="M21"/>
          <cell r="N21"/>
          <cell r="O21"/>
          <cell r="P21">
            <v>57.47</v>
          </cell>
          <cell r="Q21" t="str">
            <v>C/S 2X2KG</v>
          </cell>
          <cell r="R21">
            <v>1</v>
          </cell>
          <cell r="S21" t="str">
            <v>CAISSE</v>
          </cell>
          <cell r="T21">
            <v>57.47</v>
          </cell>
          <cell r="U21">
            <v>4</v>
          </cell>
          <cell r="V21" t="str">
            <v>KG</v>
          </cell>
          <cell r="W21">
            <v>0.25</v>
          </cell>
          <cell r="X21">
            <v>14.3675</v>
          </cell>
        </row>
        <row r="22">
          <cell r="A22" t="str">
            <v>ALGUE KONBU SÉCHÉE</v>
          </cell>
          <cell r="B22">
            <v>0</v>
          </cell>
          <cell r="C22" t="str">
            <v>CAN-AM</v>
          </cell>
          <cell r="D22" t="str">
            <v>RESERVE SÈCHE</v>
          </cell>
          <cell r="E22" t="str">
            <v>Produits secs alimentaires</v>
          </cell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>
            <v>0</v>
          </cell>
          <cell r="Q22" t="str">
            <v>SAC</v>
          </cell>
          <cell r="R22"/>
          <cell r="S22"/>
          <cell r="T22">
            <v>0</v>
          </cell>
          <cell r="U22"/>
          <cell r="V22"/>
          <cell r="W22">
            <v>0</v>
          </cell>
          <cell r="X22">
            <v>0</v>
          </cell>
        </row>
        <row r="23">
          <cell r="A23" t="str">
            <v>ALGUES ASSAISONÉES</v>
          </cell>
          <cell r="B23">
            <v>41300106</v>
          </cell>
          <cell r="C23" t="str">
            <v>GFS</v>
          </cell>
          <cell r="D23" t="str">
            <v>CONGÉLATEUR</v>
          </cell>
          <cell r="E23" t="str">
            <v>Poissons /fruits de mer frais et/ou congelés</v>
          </cell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>
            <v>61.06</v>
          </cell>
          <cell r="Q23" t="str">
            <v>C/S 8X1KG</v>
          </cell>
          <cell r="R23">
            <v>1</v>
          </cell>
          <cell r="S23" t="str">
            <v>CAISSE</v>
          </cell>
          <cell r="T23">
            <v>61.06</v>
          </cell>
          <cell r="U23">
            <v>8</v>
          </cell>
          <cell r="V23" t="str">
            <v>KG</v>
          </cell>
          <cell r="W23">
            <v>0.125</v>
          </cell>
          <cell r="X23">
            <v>7.6325000000000003</v>
          </cell>
        </row>
        <row r="24">
          <cell r="A24" t="str">
            <v>ALUMINIUM PAIER</v>
          </cell>
          <cell r="B24">
            <v>6045405</v>
          </cell>
          <cell r="C24" t="str">
            <v>GFS</v>
          </cell>
          <cell r="D24" t="str">
            <v>RESERVE SECS</v>
          </cell>
          <cell r="E24" t="str">
            <v>Produits d'emballage</v>
          </cell>
          <cell r="F24"/>
          <cell r="G24"/>
          <cell r="H24"/>
          <cell r="I24"/>
          <cell r="J24"/>
          <cell r="K24"/>
          <cell r="L24"/>
          <cell r="M24">
            <v>5</v>
          </cell>
          <cell r="N24"/>
          <cell r="O24"/>
          <cell r="P24">
            <v>28.4</v>
          </cell>
          <cell r="Q24" t="str">
            <v>1 UN</v>
          </cell>
          <cell r="R24">
            <v>1</v>
          </cell>
          <cell r="S24" t="str">
            <v>CAISSE</v>
          </cell>
          <cell r="T24">
            <v>28.4</v>
          </cell>
          <cell r="U24">
            <v>1</v>
          </cell>
          <cell r="V24" t="str">
            <v>UNITÉ</v>
          </cell>
          <cell r="W24">
            <v>1</v>
          </cell>
          <cell r="X24">
            <v>28.4</v>
          </cell>
        </row>
        <row r="25">
          <cell r="A25" t="str">
            <v>AMANDES MOULUES</v>
          </cell>
          <cell r="B25">
            <v>6585405</v>
          </cell>
          <cell r="C25" t="str">
            <v>GFS</v>
          </cell>
          <cell r="D25" t="str">
            <v>RESERVE SECS</v>
          </cell>
          <cell r="E25" t="str">
            <v>Produits secs alimentaires</v>
          </cell>
          <cell r="F25"/>
          <cell r="G25"/>
          <cell r="H25"/>
          <cell r="I25"/>
          <cell r="J25"/>
          <cell r="K25"/>
          <cell r="L25"/>
          <cell r="M25"/>
          <cell r="N25"/>
          <cell r="O25">
            <v>2</v>
          </cell>
          <cell r="P25">
            <v>72.62</v>
          </cell>
          <cell r="Q25" t="str">
            <v>C/S 3X1 KG</v>
          </cell>
          <cell r="R25">
            <v>1</v>
          </cell>
          <cell r="S25" t="str">
            <v>CAISSE</v>
          </cell>
          <cell r="T25">
            <v>72.62</v>
          </cell>
          <cell r="U25">
            <v>3</v>
          </cell>
          <cell r="V25" t="str">
            <v>KG</v>
          </cell>
          <cell r="W25">
            <v>0.33333333333333331</v>
          </cell>
          <cell r="X25">
            <v>24.206666666666667</v>
          </cell>
        </row>
        <row r="26">
          <cell r="A26" t="str">
            <v>AMANDES TRANCHÉES</v>
          </cell>
          <cell r="B26">
            <v>7153605</v>
          </cell>
          <cell r="C26" t="str">
            <v>GFS</v>
          </cell>
          <cell r="D26" t="str">
            <v>RESERVE SECS</v>
          </cell>
          <cell r="E26" t="str">
            <v>Produits secs alimentaires</v>
          </cell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>
            <v>66.42</v>
          </cell>
          <cell r="Q26" t="str">
            <v>1X3KG</v>
          </cell>
          <cell r="R26">
            <v>1</v>
          </cell>
          <cell r="S26" t="str">
            <v>CAISSE</v>
          </cell>
          <cell r="T26">
            <v>66.42</v>
          </cell>
          <cell r="U26">
            <v>3</v>
          </cell>
          <cell r="V26" t="str">
            <v>KG</v>
          </cell>
          <cell r="W26">
            <v>0.33333333333333331</v>
          </cell>
          <cell r="X26">
            <v>22.14</v>
          </cell>
        </row>
        <row r="27">
          <cell r="A27" t="str">
            <v>ANANAS EN CUBE IQF</v>
          </cell>
          <cell r="B27">
            <v>9952148</v>
          </cell>
          <cell r="C27" t="str">
            <v>GFS</v>
          </cell>
          <cell r="D27" t="str">
            <v>CONGÉLATEUR</v>
          </cell>
          <cell r="E27" t="str">
            <v>Produits pâtisserie SECS/ frais et/ou congelé</v>
          </cell>
          <cell r="F27"/>
          <cell r="G27"/>
          <cell r="H27"/>
          <cell r="I27"/>
          <cell r="J27"/>
          <cell r="K27">
            <v>1</v>
          </cell>
          <cell r="L27"/>
          <cell r="M27"/>
          <cell r="N27"/>
          <cell r="O27"/>
          <cell r="P27">
            <v>26.1</v>
          </cell>
          <cell r="Q27" t="str">
            <v>C/S 5X1 KG</v>
          </cell>
          <cell r="R27">
            <v>1</v>
          </cell>
          <cell r="S27" t="str">
            <v>CAISSE</v>
          </cell>
          <cell r="T27">
            <v>26.1</v>
          </cell>
          <cell r="U27">
            <v>5</v>
          </cell>
          <cell r="V27" t="str">
            <v>KG</v>
          </cell>
          <cell r="W27">
            <v>0.2</v>
          </cell>
          <cell r="X27">
            <v>5.2200000000000006</v>
          </cell>
        </row>
        <row r="28">
          <cell r="A28" t="str">
            <v>ANANAS GOLDEN</v>
          </cell>
          <cell r="B28">
            <v>20.7</v>
          </cell>
          <cell r="C28" t="str">
            <v>CAN-AM</v>
          </cell>
          <cell r="D28" t="str">
            <v>FRIGO</v>
          </cell>
          <cell r="E28" t="str">
            <v>Fruits / légumes / herbes</v>
          </cell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>
            <v>20.5</v>
          </cell>
          <cell r="Q28" t="str">
            <v>C/S 7UN</v>
          </cell>
          <cell r="R28">
            <v>1</v>
          </cell>
          <cell r="S28" t="str">
            <v>CAISSE</v>
          </cell>
          <cell r="T28">
            <v>20.5</v>
          </cell>
          <cell r="U28">
            <v>7</v>
          </cell>
          <cell r="V28" t="str">
            <v>UNITÉ</v>
          </cell>
          <cell r="W28">
            <v>0.14285714285714285</v>
          </cell>
          <cell r="X28">
            <v>2.9285714285714284</v>
          </cell>
        </row>
        <row r="29">
          <cell r="A29" t="str">
            <v>ANANAS TRANCHÉ</v>
          </cell>
          <cell r="B29">
            <v>2985805</v>
          </cell>
          <cell r="C29" t="str">
            <v>GFS</v>
          </cell>
          <cell r="D29" t="str">
            <v>RESERVE SECS</v>
          </cell>
          <cell r="E29" t="str">
            <v>Produits secs alimentaires</v>
          </cell>
          <cell r="F29"/>
          <cell r="G29"/>
          <cell r="H29"/>
          <cell r="I29"/>
          <cell r="J29"/>
          <cell r="K29"/>
          <cell r="L29"/>
          <cell r="M29"/>
          <cell r="N29"/>
          <cell r="O29">
            <v>0.83</v>
          </cell>
          <cell r="P29">
            <v>51.54</v>
          </cell>
          <cell r="Q29" t="str">
            <v>C/S 6X2,84 L</v>
          </cell>
          <cell r="R29">
            <v>1</v>
          </cell>
          <cell r="S29" t="str">
            <v>CAISSE</v>
          </cell>
          <cell r="T29">
            <v>51.54</v>
          </cell>
          <cell r="U29">
            <v>17.04</v>
          </cell>
          <cell r="V29" t="str">
            <v>L</v>
          </cell>
          <cell r="W29">
            <v>5.8685446009389672E-2</v>
          </cell>
          <cell r="X29">
            <v>3.0246478873239435</v>
          </cell>
        </row>
        <row r="30">
          <cell r="A30" t="str">
            <v>ANCHOIS EN CANNE</v>
          </cell>
          <cell r="B30">
            <v>6097405</v>
          </cell>
          <cell r="C30" t="str">
            <v>GFS</v>
          </cell>
          <cell r="D30" t="str">
            <v>FRIGO</v>
          </cell>
          <cell r="E30" t="str">
            <v>Autres produits food</v>
          </cell>
          <cell r="F30"/>
          <cell r="G30"/>
          <cell r="H30"/>
          <cell r="I30"/>
          <cell r="J30"/>
          <cell r="K30"/>
          <cell r="L30"/>
          <cell r="M30">
            <v>0.75</v>
          </cell>
          <cell r="N30"/>
          <cell r="O30"/>
          <cell r="P30">
            <v>162.36000000000001</v>
          </cell>
          <cell r="Q30" t="str">
            <v>C/S 24X368 GR</v>
          </cell>
          <cell r="R30">
            <v>1</v>
          </cell>
          <cell r="S30" t="str">
            <v>CAISSE</v>
          </cell>
          <cell r="T30">
            <v>162.36000000000001</v>
          </cell>
          <cell r="U30">
            <v>8.8320000000000007</v>
          </cell>
          <cell r="V30" t="str">
            <v>KG</v>
          </cell>
          <cell r="W30">
            <v>0.11322463768115941</v>
          </cell>
          <cell r="X30">
            <v>18.383152173913043</v>
          </cell>
        </row>
        <row r="31">
          <cell r="A31" t="str">
            <v>ANCHOIS FRAIS</v>
          </cell>
          <cell r="B31">
            <v>0</v>
          </cell>
          <cell r="C31" t="str">
            <v>PIERRE EN GROS</v>
          </cell>
          <cell r="D31" t="str">
            <v>FRIGO</v>
          </cell>
          <cell r="E31" t="str">
            <v>Poissons /fruits de mer frais et/ou congelés</v>
          </cell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>
            <v>0</v>
          </cell>
          <cell r="Q31" t="str">
            <v>UN</v>
          </cell>
          <cell r="R31"/>
          <cell r="S31"/>
          <cell r="T31">
            <v>0</v>
          </cell>
          <cell r="U31"/>
          <cell r="V31"/>
          <cell r="W31">
            <v>0</v>
          </cell>
          <cell r="X31">
            <v>0</v>
          </cell>
        </row>
        <row r="32">
          <cell r="A32" t="str">
            <v>ANETH</v>
          </cell>
          <cell r="B32">
            <v>0</v>
          </cell>
          <cell r="C32" t="str">
            <v>CAN-AM</v>
          </cell>
          <cell r="D32" t="str">
            <v>FRIGO</v>
          </cell>
          <cell r="E32" t="str">
            <v>Fruits / légumes / herbes</v>
          </cell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>
            <v>1.5</v>
          </cell>
          <cell r="Q32" t="str">
            <v>UN</v>
          </cell>
          <cell r="R32">
            <v>1</v>
          </cell>
          <cell r="S32" t="str">
            <v>UNITÉ</v>
          </cell>
          <cell r="T32">
            <v>1.5</v>
          </cell>
          <cell r="U32">
            <v>1</v>
          </cell>
          <cell r="V32" t="str">
            <v>UNITÉ</v>
          </cell>
          <cell r="W32">
            <v>1</v>
          </cell>
          <cell r="X32">
            <v>1.5</v>
          </cell>
        </row>
        <row r="33">
          <cell r="A33" t="str">
            <v>ANIS ÉTOILÉE</v>
          </cell>
          <cell r="B33">
            <v>1031938</v>
          </cell>
          <cell r="C33" t="str">
            <v>GFS</v>
          </cell>
          <cell r="D33" t="str">
            <v>RESERVE SECS</v>
          </cell>
          <cell r="E33" t="str">
            <v>Produits secs alimentaires</v>
          </cell>
          <cell r="F33"/>
          <cell r="G33"/>
          <cell r="H33"/>
          <cell r="I33"/>
          <cell r="J33"/>
          <cell r="K33"/>
          <cell r="L33"/>
          <cell r="M33"/>
          <cell r="N33"/>
          <cell r="O33">
            <v>2</v>
          </cell>
          <cell r="P33">
            <v>12.24</v>
          </cell>
          <cell r="Q33" t="str">
            <v>UN 185GR</v>
          </cell>
          <cell r="R33">
            <v>1</v>
          </cell>
          <cell r="S33" t="str">
            <v>UNITÉ</v>
          </cell>
          <cell r="T33">
            <v>12.24</v>
          </cell>
          <cell r="U33">
            <v>0.185</v>
          </cell>
          <cell r="V33" t="str">
            <v>KG</v>
          </cell>
          <cell r="W33">
            <v>5.4054054054054053</v>
          </cell>
          <cell r="X33">
            <v>66.162162162162161</v>
          </cell>
        </row>
        <row r="34">
          <cell r="A34" t="str">
            <v xml:space="preserve">ARACHIDES GRILLEES N/SALEE </v>
          </cell>
          <cell r="B34">
            <v>5796507</v>
          </cell>
          <cell r="C34" t="str">
            <v>GFS</v>
          </cell>
          <cell r="D34" t="str">
            <v>RESERVE SECS</v>
          </cell>
          <cell r="E34" t="str">
            <v>Produits secs alimentaires</v>
          </cell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>
            <v>15.06</v>
          </cell>
          <cell r="Q34" t="str">
            <v>C/S 3X1 KG</v>
          </cell>
          <cell r="R34">
            <v>1</v>
          </cell>
          <cell r="S34" t="str">
            <v>CAISSE</v>
          </cell>
          <cell r="T34">
            <v>15.06</v>
          </cell>
          <cell r="U34">
            <v>3</v>
          </cell>
          <cell r="V34" t="str">
            <v>KG</v>
          </cell>
          <cell r="W34">
            <v>0.33333333333333331</v>
          </cell>
          <cell r="X34">
            <v>5.0199999999999996</v>
          </cell>
        </row>
        <row r="35">
          <cell r="A35" t="str">
            <v>ARÔME DE VANILLE</v>
          </cell>
          <cell r="B35">
            <v>1353767</v>
          </cell>
          <cell r="C35" t="str">
            <v>GFS</v>
          </cell>
          <cell r="D35" t="str">
            <v>RESERVE SECS</v>
          </cell>
          <cell r="E35" t="str">
            <v>Produits secs alimentaires</v>
          </cell>
          <cell r="F35"/>
          <cell r="G35"/>
          <cell r="H35"/>
          <cell r="I35"/>
          <cell r="J35"/>
          <cell r="K35"/>
          <cell r="L35"/>
          <cell r="M35"/>
          <cell r="N35"/>
          <cell r="O35"/>
          <cell r="P35">
            <v>8.7899999999999991</v>
          </cell>
          <cell r="Q35" t="str">
            <v>UN 1 L</v>
          </cell>
          <cell r="R35">
            <v>1</v>
          </cell>
          <cell r="S35" t="str">
            <v>L</v>
          </cell>
          <cell r="T35">
            <v>8.7899999999999991</v>
          </cell>
          <cell r="U35">
            <v>1</v>
          </cell>
          <cell r="V35" t="str">
            <v>L</v>
          </cell>
          <cell r="W35">
            <v>1</v>
          </cell>
          <cell r="X35">
            <v>8.7899999999999991</v>
          </cell>
        </row>
        <row r="36">
          <cell r="A36" t="str">
            <v>ARTICHAUTS AVEC TIGES</v>
          </cell>
          <cell r="B36">
            <v>1395788</v>
          </cell>
          <cell r="C36" t="str">
            <v>GFS</v>
          </cell>
          <cell r="D36" t="str">
            <v>RESERVE SECS</v>
          </cell>
          <cell r="E36" t="str">
            <v>Produits secs alimentaires</v>
          </cell>
          <cell r="F36"/>
          <cell r="G36"/>
          <cell r="H36"/>
          <cell r="I36"/>
          <cell r="J36"/>
          <cell r="K36"/>
          <cell r="L36"/>
          <cell r="M36"/>
          <cell r="N36"/>
          <cell r="O36">
            <v>1</v>
          </cell>
          <cell r="P36">
            <v>84</v>
          </cell>
          <cell r="Q36" t="str">
            <v>C/S 2x3,1  L</v>
          </cell>
          <cell r="R36">
            <v>1</v>
          </cell>
          <cell r="S36" t="str">
            <v>CAISSE</v>
          </cell>
          <cell r="T36">
            <v>84</v>
          </cell>
          <cell r="U36">
            <v>6.2</v>
          </cell>
          <cell r="V36" t="str">
            <v>L</v>
          </cell>
          <cell r="W36">
            <v>0.16129032258064516</v>
          </cell>
          <cell r="X36">
            <v>13.548387096774194</v>
          </cell>
        </row>
        <row r="37">
          <cell r="A37" t="str">
            <v>ARTICHAUTS CŒURS EN QUARTIERS</v>
          </cell>
          <cell r="B37">
            <v>1259898</v>
          </cell>
          <cell r="C37" t="str">
            <v>GFS</v>
          </cell>
          <cell r="D37" t="str">
            <v>RESERVE SECS</v>
          </cell>
          <cell r="E37" t="str">
            <v>Produits secs alimentaires</v>
          </cell>
          <cell r="F37"/>
          <cell r="G37"/>
          <cell r="H37"/>
          <cell r="I37"/>
          <cell r="J37"/>
          <cell r="K37"/>
          <cell r="L37"/>
          <cell r="M37"/>
          <cell r="N37"/>
          <cell r="O37">
            <v>1.1599999999999999</v>
          </cell>
          <cell r="P37">
            <v>64.61</v>
          </cell>
          <cell r="Q37" t="str">
            <v>C/S 6X2,84L</v>
          </cell>
          <cell r="R37">
            <v>1</v>
          </cell>
          <cell r="S37" t="str">
            <v>CAISSE</v>
          </cell>
          <cell r="T37">
            <v>64.61</v>
          </cell>
          <cell r="U37">
            <v>17.04</v>
          </cell>
          <cell r="V37" t="str">
            <v>L</v>
          </cell>
          <cell r="W37">
            <v>5.8685446009389672E-2</v>
          </cell>
          <cell r="X37">
            <v>3.7916666666666665</v>
          </cell>
        </row>
        <row r="38">
          <cell r="A38" t="str">
            <v>ASPERGE COUPÉ</v>
          </cell>
          <cell r="B38">
            <v>1195833</v>
          </cell>
          <cell r="C38" t="str">
            <v>GFS</v>
          </cell>
          <cell r="D38" t="str">
            <v>CONGÉLATEUR</v>
          </cell>
          <cell r="E38" t="str">
            <v>Légumes et pâtes frais et/ou congelé</v>
          </cell>
          <cell r="F38"/>
          <cell r="G38"/>
          <cell r="H38"/>
          <cell r="I38"/>
          <cell r="J38"/>
          <cell r="K38"/>
          <cell r="L38"/>
          <cell r="M38"/>
          <cell r="N38"/>
          <cell r="O38"/>
          <cell r="P38">
            <v>69.2</v>
          </cell>
          <cell r="Q38" t="str">
            <v>C/S 10 KG</v>
          </cell>
          <cell r="R38">
            <v>1</v>
          </cell>
          <cell r="S38" t="str">
            <v>CAISSE</v>
          </cell>
          <cell r="T38">
            <v>69.2</v>
          </cell>
          <cell r="U38">
            <v>10</v>
          </cell>
          <cell r="V38" t="str">
            <v>KG</v>
          </cell>
          <cell r="W38">
            <v>0.1</v>
          </cell>
          <cell r="X38">
            <v>6.9200000000000008</v>
          </cell>
        </row>
        <row r="39">
          <cell r="A39" t="str">
            <v>ASPERGES VERTES</v>
          </cell>
          <cell r="B39">
            <v>0</v>
          </cell>
          <cell r="C39" t="str">
            <v>CAN-AM</v>
          </cell>
          <cell r="D39" t="str">
            <v>FRIGO</v>
          </cell>
          <cell r="E39" t="str">
            <v>Fruits / légumes / herbes</v>
          </cell>
          <cell r="F39"/>
          <cell r="G39"/>
          <cell r="H39"/>
          <cell r="I39"/>
          <cell r="J39"/>
          <cell r="K39"/>
          <cell r="L39"/>
          <cell r="M39">
            <v>1</v>
          </cell>
          <cell r="N39"/>
          <cell r="O39"/>
          <cell r="P39">
            <v>63.33</v>
          </cell>
          <cell r="Q39" t="str">
            <v>C/S 11lbs</v>
          </cell>
          <cell r="R39">
            <v>1</v>
          </cell>
          <cell r="S39" t="str">
            <v>CAISSE</v>
          </cell>
          <cell r="T39">
            <v>63.33</v>
          </cell>
          <cell r="U39">
            <v>4.54</v>
          </cell>
          <cell r="V39" t="str">
            <v>KG</v>
          </cell>
          <cell r="W39">
            <v>0.22026431718061673</v>
          </cell>
          <cell r="X39">
            <v>13.949339207048457</v>
          </cell>
        </row>
        <row r="40">
          <cell r="A40" t="str">
            <v>AUBERGINE EN LANIÈRES MARINÉES</v>
          </cell>
          <cell r="B40">
            <v>1063359</v>
          </cell>
          <cell r="C40" t="str">
            <v>GFS</v>
          </cell>
          <cell r="D40" t="str">
            <v>RESERVE SECS</v>
          </cell>
          <cell r="E40" t="str">
            <v>Produits secs alimentaires</v>
          </cell>
          <cell r="F40"/>
          <cell r="G40"/>
          <cell r="H40"/>
          <cell r="I40"/>
          <cell r="J40"/>
          <cell r="K40"/>
          <cell r="L40"/>
          <cell r="M40"/>
          <cell r="N40"/>
          <cell r="O40">
            <v>2.5</v>
          </cell>
          <cell r="P40">
            <v>41.63</v>
          </cell>
          <cell r="Q40" t="str">
            <v>C/S 2x4 L</v>
          </cell>
          <cell r="R40">
            <v>1</v>
          </cell>
          <cell r="S40" t="str">
            <v>CAISSE</v>
          </cell>
          <cell r="T40">
            <v>41.63</v>
          </cell>
          <cell r="U40">
            <v>8</v>
          </cell>
          <cell r="V40" t="str">
            <v>L</v>
          </cell>
          <cell r="W40">
            <v>0.125</v>
          </cell>
          <cell r="X40">
            <v>5.2037500000000003</v>
          </cell>
        </row>
        <row r="41">
          <cell r="A41" t="str">
            <v>AUBERGINES ASIATIQUES</v>
          </cell>
          <cell r="B41">
            <v>0</v>
          </cell>
          <cell r="C41" t="str">
            <v>CAN-AM</v>
          </cell>
          <cell r="D41" t="str">
            <v>FRIGO</v>
          </cell>
          <cell r="E41" t="str">
            <v>Fruits / légumes / herbes</v>
          </cell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>
            <v>19.5</v>
          </cell>
          <cell r="Q41" t="str">
            <v>C/S</v>
          </cell>
          <cell r="R41"/>
          <cell r="S41"/>
          <cell r="T41">
            <v>0</v>
          </cell>
          <cell r="U41"/>
          <cell r="V41"/>
          <cell r="W41">
            <v>0</v>
          </cell>
          <cell r="X41">
            <v>0</v>
          </cell>
        </row>
        <row r="42">
          <cell r="A42" t="str">
            <v>AUBERGINES RÉGULIÈRES</v>
          </cell>
          <cell r="B42">
            <v>0</v>
          </cell>
          <cell r="C42" t="str">
            <v>CAN-AM</v>
          </cell>
          <cell r="D42" t="str">
            <v>FRIGO</v>
          </cell>
          <cell r="E42" t="str">
            <v>Fruits / légumes / herbes</v>
          </cell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>
            <v>24.9</v>
          </cell>
          <cell r="Q42" t="str">
            <v>C/S 9,07KG</v>
          </cell>
          <cell r="R42">
            <v>1</v>
          </cell>
          <cell r="S42" t="str">
            <v>CAISSE</v>
          </cell>
          <cell r="T42">
            <v>24.9</v>
          </cell>
          <cell r="U42">
            <v>9.9879999999999995</v>
          </cell>
          <cell r="V42" t="str">
            <v>KG</v>
          </cell>
          <cell r="W42">
            <v>0.10012014417300762</v>
          </cell>
          <cell r="X42">
            <v>2.4929915899078896</v>
          </cell>
        </row>
        <row r="43">
          <cell r="A43" t="str">
            <v>AVOCATS</v>
          </cell>
          <cell r="B43">
            <v>0</v>
          </cell>
          <cell r="C43" t="str">
            <v>CAN-AM</v>
          </cell>
          <cell r="D43" t="str">
            <v>FRIGO</v>
          </cell>
          <cell r="E43" t="str">
            <v>Fruits / légumes / herbes</v>
          </cell>
          <cell r="F43"/>
          <cell r="G43"/>
          <cell r="H43"/>
          <cell r="I43"/>
          <cell r="J43"/>
          <cell r="K43"/>
          <cell r="L43"/>
          <cell r="M43">
            <v>2</v>
          </cell>
          <cell r="N43"/>
          <cell r="O43"/>
          <cell r="P43">
            <v>30.45</v>
          </cell>
          <cell r="Q43" t="str">
            <v>C/S 16UN</v>
          </cell>
          <cell r="R43">
            <v>1</v>
          </cell>
          <cell r="S43" t="str">
            <v>CAISSE</v>
          </cell>
          <cell r="T43">
            <v>30.45</v>
          </cell>
          <cell r="U43">
            <v>16</v>
          </cell>
          <cell r="V43" t="str">
            <v>UNITÉ</v>
          </cell>
          <cell r="W43">
            <v>6.25E-2</v>
          </cell>
          <cell r="X43">
            <v>1.903125</v>
          </cell>
        </row>
        <row r="44">
          <cell r="A44" t="str">
            <v>BACON CANADIEN</v>
          </cell>
          <cell r="B44">
            <v>1224011</v>
          </cell>
          <cell r="C44" t="str">
            <v>GFS</v>
          </cell>
          <cell r="D44" t="str">
            <v>FRIGO</v>
          </cell>
          <cell r="E44" t="str">
            <v>Viande et volaille frais et/ou congelé</v>
          </cell>
          <cell r="F44"/>
          <cell r="G44"/>
          <cell r="H44"/>
          <cell r="I44"/>
          <cell r="J44">
            <v>26.39</v>
          </cell>
          <cell r="K44"/>
          <cell r="L44"/>
          <cell r="M44"/>
          <cell r="N44"/>
          <cell r="O44"/>
          <cell r="P44">
            <v>51.64</v>
          </cell>
          <cell r="Q44" t="str">
            <v>C/S 3X1,3</v>
          </cell>
          <cell r="R44">
            <v>1</v>
          </cell>
          <cell r="S44" t="str">
            <v>CAISSE</v>
          </cell>
          <cell r="T44">
            <v>51.64</v>
          </cell>
          <cell r="U44">
            <v>3.9</v>
          </cell>
          <cell r="V44" t="str">
            <v>KG</v>
          </cell>
          <cell r="W44">
            <v>0.25641025641025644</v>
          </cell>
          <cell r="X44">
            <v>13.241025641025644</v>
          </cell>
        </row>
        <row r="45">
          <cell r="A45" t="str">
            <v>BACON DE DINDE</v>
          </cell>
          <cell r="B45">
            <v>7451805</v>
          </cell>
          <cell r="C45" t="str">
            <v>GFS</v>
          </cell>
          <cell r="D45" t="str">
            <v>CONGÉLATEUR</v>
          </cell>
          <cell r="E45" t="str">
            <v>Viande et volaille frais et/ou congelé</v>
          </cell>
          <cell r="F45"/>
          <cell r="G45"/>
          <cell r="H45"/>
          <cell r="I45"/>
          <cell r="J45"/>
          <cell r="K45">
            <v>2</v>
          </cell>
          <cell r="L45"/>
          <cell r="M45"/>
          <cell r="N45"/>
          <cell r="O45"/>
          <cell r="P45">
            <v>45.34</v>
          </cell>
          <cell r="Q45" t="str">
            <v>C/S 5KG</v>
          </cell>
          <cell r="R45">
            <v>1</v>
          </cell>
          <cell r="S45" t="str">
            <v>CAISSE</v>
          </cell>
          <cell r="T45">
            <v>45.34</v>
          </cell>
          <cell r="U45">
            <v>5</v>
          </cell>
          <cell r="V45" t="str">
            <v>KG</v>
          </cell>
          <cell r="W45">
            <v>0.2</v>
          </cell>
          <cell r="X45">
            <v>9.0680000000000014</v>
          </cell>
        </row>
        <row r="46">
          <cell r="A46" t="str">
            <v>BACON PRÉCUIT TRANCHÉ 50%</v>
          </cell>
          <cell r="B46">
            <v>1333571</v>
          </cell>
          <cell r="C46" t="str">
            <v>GFS</v>
          </cell>
          <cell r="D46" t="str">
            <v>FRIGO</v>
          </cell>
          <cell r="E46" t="str">
            <v>Viande et volaille frais et/ou congelé</v>
          </cell>
          <cell r="F46"/>
          <cell r="G46"/>
          <cell r="H46"/>
          <cell r="I46"/>
          <cell r="J46"/>
          <cell r="K46">
            <v>6.5</v>
          </cell>
          <cell r="L46"/>
          <cell r="M46"/>
          <cell r="N46"/>
          <cell r="O46"/>
          <cell r="P46">
            <v>110.88</v>
          </cell>
          <cell r="Q46" t="str">
            <v>C/S 5KG</v>
          </cell>
          <cell r="R46">
            <v>1</v>
          </cell>
          <cell r="S46" t="str">
            <v>CAISSE</v>
          </cell>
          <cell r="T46">
            <v>110.88</v>
          </cell>
          <cell r="U46">
            <v>5</v>
          </cell>
          <cell r="V46" t="str">
            <v>KG</v>
          </cell>
          <cell r="W46">
            <v>0.2</v>
          </cell>
          <cell r="X46">
            <v>22.176000000000002</v>
          </cell>
        </row>
        <row r="47">
          <cell r="A47" t="str">
            <v>BACON TRANCHE CRU</v>
          </cell>
          <cell r="B47">
            <v>7667205</v>
          </cell>
          <cell r="C47" t="str">
            <v>GFS</v>
          </cell>
          <cell r="D47" t="str">
            <v>FRIGO</v>
          </cell>
          <cell r="E47" t="str">
            <v>Viande et volaille frais et/ou congelé</v>
          </cell>
          <cell r="F47"/>
          <cell r="G47"/>
          <cell r="H47"/>
          <cell r="I47"/>
          <cell r="J47"/>
          <cell r="K47"/>
          <cell r="L47"/>
          <cell r="M47"/>
          <cell r="N47"/>
          <cell r="O47"/>
          <cell r="P47">
            <v>53.99</v>
          </cell>
          <cell r="Q47" t="str">
            <v>C/S 5KG</v>
          </cell>
          <cell r="R47">
            <v>1</v>
          </cell>
          <cell r="S47" t="str">
            <v>CAISSE</v>
          </cell>
          <cell r="T47">
            <v>53.99</v>
          </cell>
          <cell r="U47">
            <v>5</v>
          </cell>
          <cell r="V47" t="str">
            <v>KG</v>
          </cell>
          <cell r="W47">
            <v>0.2</v>
          </cell>
          <cell r="X47">
            <v>10.798000000000002</v>
          </cell>
        </row>
        <row r="48">
          <cell r="A48" t="str">
            <v>BAGEL FAIRMOUNT</v>
          </cell>
          <cell r="B48">
            <v>0</v>
          </cell>
          <cell r="C48" t="str">
            <v>FAIRMOUNT BAGEL</v>
          </cell>
          <cell r="D48" t="str">
            <v>CUISINE</v>
          </cell>
          <cell r="E48" t="str">
            <v>Produits boulangerie frais et/ou congelé</v>
          </cell>
          <cell r="F48"/>
          <cell r="G48"/>
          <cell r="H48"/>
          <cell r="I48"/>
          <cell r="J48"/>
          <cell r="K48">
            <v>1.5</v>
          </cell>
          <cell r="L48"/>
          <cell r="M48"/>
          <cell r="N48"/>
          <cell r="O48"/>
          <cell r="P48">
            <v>8.3000000000000007</v>
          </cell>
          <cell r="Q48" t="str">
            <v>1X12 UN</v>
          </cell>
          <cell r="R48">
            <v>1</v>
          </cell>
          <cell r="S48" t="str">
            <v>UNITÉ</v>
          </cell>
          <cell r="T48">
            <v>8.3000000000000007</v>
          </cell>
          <cell r="U48">
            <v>1</v>
          </cell>
          <cell r="V48" t="str">
            <v>UNITÉ</v>
          </cell>
          <cell r="W48">
            <v>1</v>
          </cell>
          <cell r="X48">
            <v>8.3000000000000007</v>
          </cell>
        </row>
        <row r="49">
          <cell r="A49" t="str">
            <v>BAGEL SÉSAME TRANCHÉ FAIRMOUNT</v>
          </cell>
          <cell r="B49">
            <v>1007782</v>
          </cell>
          <cell r="C49" t="str">
            <v>GFS</v>
          </cell>
          <cell r="D49" t="str">
            <v>CONGÉLATEUR</v>
          </cell>
          <cell r="E49" t="str">
            <v>Produits boulangerie frais et/ou congelé</v>
          </cell>
          <cell r="F49"/>
          <cell r="G49"/>
          <cell r="H49"/>
          <cell r="I49"/>
          <cell r="J49"/>
          <cell r="K49">
            <v>1.5</v>
          </cell>
          <cell r="L49"/>
          <cell r="M49"/>
          <cell r="N49"/>
          <cell r="O49"/>
          <cell r="P49">
            <v>8.3000000000000007</v>
          </cell>
          <cell r="Q49" t="str">
            <v>1x12 UN</v>
          </cell>
          <cell r="R49">
            <v>1</v>
          </cell>
          <cell r="S49" t="str">
            <v>CAISSE</v>
          </cell>
          <cell r="T49">
            <v>8.3000000000000007</v>
          </cell>
          <cell r="U49">
            <v>12</v>
          </cell>
          <cell r="V49" t="str">
            <v>UNITÉ</v>
          </cell>
          <cell r="W49">
            <v>8.3333333333333329E-2</v>
          </cell>
          <cell r="X49">
            <v>0.69166666666666665</v>
          </cell>
        </row>
        <row r="50">
          <cell r="A50" t="str">
            <v>BAIES DE GENÉVRIER</v>
          </cell>
          <cell r="B50">
            <v>1108299</v>
          </cell>
          <cell r="C50" t="str">
            <v>GFS</v>
          </cell>
          <cell r="D50" t="str">
            <v>RESERVE SECS</v>
          </cell>
          <cell r="E50" t="str">
            <v>Produits secs alimentaires</v>
          </cell>
          <cell r="F50"/>
          <cell r="G50"/>
          <cell r="H50"/>
          <cell r="I50"/>
          <cell r="J50"/>
          <cell r="K50"/>
          <cell r="L50"/>
          <cell r="M50"/>
          <cell r="N50"/>
          <cell r="O50">
            <v>1</v>
          </cell>
          <cell r="P50">
            <v>31.06</v>
          </cell>
          <cell r="Q50" t="str">
            <v>UN 315 GR</v>
          </cell>
          <cell r="R50">
            <v>1</v>
          </cell>
          <cell r="S50" t="str">
            <v>UNITÉ</v>
          </cell>
          <cell r="T50">
            <v>31.06</v>
          </cell>
          <cell r="U50">
            <v>0.315</v>
          </cell>
          <cell r="V50" t="str">
            <v>KG</v>
          </cell>
          <cell r="W50">
            <v>3.1746031746031744</v>
          </cell>
          <cell r="X50">
            <v>98.603174603174594</v>
          </cell>
        </row>
        <row r="51">
          <cell r="A51" t="str">
            <v>BANANE GROSSE CAISSE No 3</v>
          </cell>
          <cell r="B51">
            <v>0</v>
          </cell>
          <cell r="C51" t="str">
            <v>CAN-AM</v>
          </cell>
          <cell r="D51" t="str">
            <v>COMPTOIR</v>
          </cell>
          <cell r="E51" t="str">
            <v>Fruits / légumes / herbes</v>
          </cell>
          <cell r="F51"/>
          <cell r="G51"/>
          <cell r="H51"/>
          <cell r="I51"/>
          <cell r="J51"/>
          <cell r="K51"/>
          <cell r="L51"/>
          <cell r="M51"/>
          <cell r="N51"/>
          <cell r="O51"/>
          <cell r="P51">
            <v>21.5</v>
          </cell>
          <cell r="Q51" t="str">
            <v>C/S 18,160 KG</v>
          </cell>
          <cell r="R51">
            <v>1</v>
          </cell>
          <cell r="S51" t="str">
            <v>CAISSE</v>
          </cell>
          <cell r="T51">
            <v>21.5</v>
          </cell>
          <cell r="U51">
            <v>18.16</v>
          </cell>
          <cell r="V51" t="str">
            <v>KG</v>
          </cell>
          <cell r="W51">
            <v>5.5066079295154183E-2</v>
          </cell>
          <cell r="X51">
            <v>1.1839207048458149</v>
          </cell>
        </row>
        <row r="52">
          <cell r="A52" t="str">
            <v>BANANE n 3 TOURNÉE</v>
          </cell>
          <cell r="B52">
            <v>6.95</v>
          </cell>
          <cell r="C52" t="str">
            <v>CAN-AM</v>
          </cell>
          <cell r="D52" t="str">
            <v>COMPTPOIR</v>
          </cell>
          <cell r="E52" t="str">
            <v>Fruits / légumes / herbes</v>
          </cell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>
            <v>7</v>
          </cell>
          <cell r="Q52" t="str">
            <v>5LBS</v>
          </cell>
          <cell r="R52">
            <v>1</v>
          </cell>
          <cell r="S52" t="str">
            <v>CAISSE</v>
          </cell>
          <cell r="T52">
            <v>7</v>
          </cell>
          <cell r="U52">
            <v>2.27</v>
          </cell>
          <cell r="V52" t="str">
            <v>KG</v>
          </cell>
          <cell r="W52">
            <v>0.44052863436123346</v>
          </cell>
          <cell r="X52">
            <v>3.0837004405286343</v>
          </cell>
        </row>
        <row r="53">
          <cell r="A53" t="str">
            <v>BANANE VERTE</v>
          </cell>
          <cell r="B53">
            <v>0</v>
          </cell>
          <cell r="C53" t="str">
            <v>CAN-AM</v>
          </cell>
          <cell r="D53" t="str">
            <v>COMPTOIR</v>
          </cell>
          <cell r="E53" t="str">
            <v>Fruits / légumes / herbes</v>
          </cell>
          <cell r="F53"/>
          <cell r="G53"/>
          <cell r="H53"/>
          <cell r="I53"/>
          <cell r="J53"/>
          <cell r="K53"/>
          <cell r="L53"/>
          <cell r="M53"/>
          <cell r="N53"/>
          <cell r="O53"/>
          <cell r="P53">
            <v>0</v>
          </cell>
          <cell r="Q53" t="str">
            <v>5LBS</v>
          </cell>
          <cell r="R53">
            <v>1</v>
          </cell>
          <cell r="S53" t="str">
            <v>CAISSE</v>
          </cell>
          <cell r="T53">
            <v>0</v>
          </cell>
          <cell r="U53">
            <v>2.27</v>
          </cell>
          <cell r="V53" t="str">
            <v>KG</v>
          </cell>
          <cell r="W53">
            <v>0.44052863436123346</v>
          </cell>
          <cell r="X53">
            <v>0</v>
          </cell>
        </row>
        <row r="54">
          <cell r="A54" t="str">
            <v>BASE BOUILLON DE POULET</v>
          </cell>
          <cell r="B54">
            <v>1339834</v>
          </cell>
          <cell r="C54" t="str">
            <v>GFS</v>
          </cell>
          <cell r="D54" t="str">
            <v>RESERVE SECS</v>
          </cell>
          <cell r="E54" t="str">
            <v>Produits secs alimentaires</v>
          </cell>
          <cell r="F54"/>
          <cell r="G54"/>
          <cell r="H54"/>
          <cell r="I54"/>
          <cell r="J54"/>
          <cell r="K54"/>
          <cell r="L54"/>
          <cell r="M54"/>
          <cell r="N54"/>
          <cell r="O54"/>
          <cell r="P54">
            <v>38.020000000000003</v>
          </cell>
          <cell r="Q54" t="str">
            <v>C/S 1X5 KG</v>
          </cell>
          <cell r="R54">
            <v>1</v>
          </cell>
          <cell r="S54" t="str">
            <v>UNITÉ</v>
          </cell>
          <cell r="T54">
            <v>38.020000000000003</v>
          </cell>
          <cell r="U54">
            <v>5</v>
          </cell>
          <cell r="V54" t="str">
            <v>KG</v>
          </cell>
          <cell r="W54">
            <v>0.2</v>
          </cell>
          <cell r="X54">
            <v>7.604000000000001</v>
          </cell>
        </row>
        <row r="55">
          <cell r="A55" t="str">
            <v>BASE DE BOUILLON DE BŒUF</v>
          </cell>
          <cell r="B55" t="str">
            <v>1167182 </v>
          </cell>
          <cell r="C55" t="str">
            <v>GFS</v>
          </cell>
          <cell r="D55" t="str">
            <v>RESERVE SECS</v>
          </cell>
          <cell r="E55" t="str">
            <v>Produits secs alimentaires</v>
          </cell>
          <cell r="F55"/>
          <cell r="G55"/>
          <cell r="H55"/>
          <cell r="I55"/>
          <cell r="J55"/>
          <cell r="K55"/>
          <cell r="L55"/>
          <cell r="M55"/>
          <cell r="N55"/>
          <cell r="O55">
            <v>1</v>
          </cell>
          <cell r="P55">
            <v>23.63</v>
          </cell>
          <cell r="Q55" t="str">
            <v>UN 5 KG</v>
          </cell>
          <cell r="R55">
            <v>1</v>
          </cell>
          <cell r="S55" t="str">
            <v>UNITÉ</v>
          </cell>
          <cell r="T55">
            <v>23.63</v>
          </cell>
          <cell r="U55">
            <v>5</v>
          </cell>
          <cell r="V55" t="str">
            <v>KG</v>
          </cell>
          <cell r="W55">
            <v>0.2</v>
          </cell>
          <cell r="X55">
            <v>4.726</v>
          </cell>
        </row>
        <row r="56">
          <cell r="A56" t="str">
            <v>BASE DE BOUILLON DE POISSON</v>
          </cell>
          <cell r="B56">
            <v>1249347</v>
          </cell>
          <cell r="C56" t="str">
            <v>GFS</v>
          </cell>
          <cell r="D56" t="str">
            <v>RESERVE SECS</v>
          </cell>
          <cell r="E56" t="str">
            <v>Produits secs alimentaires</v>
          </cell>
          <cell r="F56"/>
          <cell r="G56"/>
          <cell r="H56"/>
          <cell r="I56"/>
          <cell r="J56"/>
          <cell r="K56"/>
          <cell r="L56"/>
          <cell r="M56"/>
          <cell r="N56"/>
          <cell r="O56">
            <v>1.1599999999999999</v>
          </cell>
          <cell r="P56">
            <v>116.9</v>
          </cell>
          <cell r="Q56" t="str">
            <v>C/S 6X1 KG</v>
          </cell>
          <cell r="R56">
            <v>1</v>
          </cell>
          <cell r="S56" t="str">
            <v>CAISSE</v>
          </cell>
          <cell r="T56">
            <v>116.9</v>
          </cell>
          <cell r="U56">
            <v>6</v>
          </cell>
          <cell r="V56" t="str">
            <v>KG</v>
          </cell>
          <cell r="W56">
            <v>0.16666666666666666</v>
          </cell>
          <cell r="X56">
            <v>19.483333333333334</v>
          </cell>
        </row>
        <row r="57">
          <cell r="A57" t="str">
            <v>BASE DE CHIPOLTLE</v>
          </cell>
          <cell r="B57">
            <v>5981205</v>
          </cell>
          <cell r="C57" t="str">
            <v>GFS</v>
          </cell>
          <cell r="D57" t="str">
            <v>CONGÉLATEUR</v>
          </cell>
          <cell r="E57" t="str">
            <v>Autres produits congelés</v>
          </cell>
          <cell r="F57"/>
          <cell r="G57"/>
          <cell r="H57"/>
          <cell r="I57"/>
          <cell r="J57"/>
          <cell r="K57">
            <v>0.66</v>
          </cell>
          <cell r="L57"/>
          <cell r="M57"/>
          <cell r="N57"/>
          <cell r="O57"/>
          <cell r="P57">
            <v>63.04</v>
          </cell>
          <cell r="Q57" t="str">
            <v>C/S 6X397 GR</v>
          </cell>
          <cell r="R57">
            <v>1</v>
          </cell>
          <cell r="S57" t="str">
            <v>CAISSE</v>
          </cell>
          <cell r="T57">
            <v>63.04</v>
          </cell>
          <cell r="U57">
            <v>2.3820000000000001</v>
          </cell>
          <cell r="V57" t="str">
            <v>KG</v>
          </cell>
          <cell r="W57">
            <v>0.41981528127623846</v>
          </cell>
          <cell r="X57">
            <v>26.465155331654071</v>
          </cell>
        </row>
        <row r="58">
          <cell r="A58" t="str">
            <v>BASE DEMI GLACE POUDRE</v>
          </cell>
          <cell r="B58">
            <v>1339831</v>
          </cell>
          <cell r="C58" t="str">
            <v>GFS</v>
          </cell>
          <cell r="D58" t="str">
            <v>RESERVE SECS</v>
          </cell>
          <cell r="E58" t="str">
            <v>Produits secs alimentaires</v>
          </cell>
          <cell r="F58"/>
          <cell r="G58"/>
          <cell r="H58"/>
          <cell r="I58"/>
          <cell r="J58"/>
          <cell r="K58"/>
          <cell r="L58"/>
          <cell r="M58"/>
          <cell r="N58"/>
          <cell r="O58">
            <v>1</v>
          </cell>
          <cell r="P58">
            <v>73.739999999999995</v>
          </cell>
          <cell r="Q58" t="str">
            <v>5 KG</v>
          </cell>
          <cell r="R58">
            <v>1</v>
          </cell>
          <cell r="S58" t="str">
            <v>UNITÉ</v>
          </cell>
          <cell r="T58">
            <v>73.739999999999995</v>
          </cell>
          <cell r="U58">
            <v>5</v>
          </cell>
          <cell r="V58" t="str">
            <v>KG</v>
          </cell>
          <cell r="W58">
            <v>0.2</v>
          </cell>
          <cell r="X58">
            <v>14.747999999999999</v>
          </cell>
        </row>
        <row r="59">
          <cell r="A59" t="str">
            <v>BASE SOUPE OIGNONS</v>
          </cell>
          <cell r="B59">
            <v>9969338</v>
          </cell>
          <cell r="C59" t="str">
            <v>GFS</v>
          </cell>
          <cell r="D59" t="str">
            <v>RESERVE SECS</v>
          </cell>
          <cell r="E59" t="str">
            <v>Produits secs alimentaires</v>
          </cell>
          <cell r="F59"/>
          <cell r="G59"/>
          <cell r="H59"/>
          <cell r="I59"/>
          <cell r="J59"/>
          <cell r="K59"/>
          <cell r="L59"/>
          <cell r="M59"/>
          <cell r="N59"/>
          <cell r="O59">
            <v>1</v>
          </cell>
          <cell r="P59">
            <v>45.24</v>
          </cell>
          <cell r="Q59" t="str">
            <v>UN 4,54 KG</v>
          </cell>
          <cell r="R59">
            <v>1</v>
          </cell>
          <cell r="S59" t="str">
            <v>UNITÉ</v>
          </cell>
          <cell r="T59">
            <v>45.24</v>
          </cell>
          <cell r="U59">
            <v>4.54</v>
          </cell>
          <cell r="V59" t="str">
            <v>KG</v>
          </cell>
          <cell r="W59">
            <v>0.22026431718061673</v>
          </cell>
          <cell r="X59">
            <v>9.964757709251101</v>
          </cell>
        </row>
        <row r="60">
          <cell r="A60" t="str">
            <v>BASILIC</v>
          </cell>
          <cell r="B60">
            <v>0</v>
          </cell>
          <cell r="C60" t="str">
            <v>CAN-AM</v>
          </cell>
          <cell r="D60" t="str">
            <v>FRIGO</v>
          </cell>
          <cell r="E60" t="str">
            <v>Fruits / légumes / herbes</v>
          </cell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>
            <v>15</v>
          </cell>
          <cell r="Q60" t="str">
            <v>C/S 12 UN</v>
          </cell>
          <cell r="R60">
            <v>1</v>
          </cell>
          <cell r="S60" t="str">
            <v>UNITÉ</v>
          </cell>
          <cell r="T60">
            <v>15</v>
          </cell>
          <cell r="U60">
            <v>12</v>
          </cell>
          <cell r="V60" t="str">
            <v>UNITÉ</v>
          </cell>
          <cell r="W60">
            <v>8.3333333333333329E-2</v>
          </cell>
          <cell r="X60">
            <v>1.25</v>
          </cell>
        </row>
        <row r="61">
          <cell r="A61" t="str">
            <v>BASILIC ENTIER</v>
          </cell>
          <cell r="B61">
            <v>5252805</v>
          </cell>
          <cell r="C61" t="str">
            <v>GFS</v>
          </cell>
          <cell r="D61" t="str">
            <v>RESERVE SECS</v>
          </cell>
          <cell r="E61" t="str">
            <v>Produits secs alimentaires</v>
          </cell>
          <cell r="F61"/>
          <cell r="G61"/>
          <cell r="H61"/>
          <cell r="I61"/>
          <cell r="J61"/>
          <cell r="K61"/>
          <cell r="L61"/>
          <cell r="M61"/>
          <cell r="N61"/>
          <cell r="O61">
            <v>1</v>
          </cell>
          <cell r="P61">
            <v>20.67</v>
          </cell>
          <cell r="Q61" t="str">
            <v>UN 775 GR</v>
          </cell>
          <cell r="R61">
            <v>1</v>
          </cell>
          <cell r="S61" t="str">
            <v>UNITÉ</v>
          </cell>
          <cell r="T61">
            <v>20.67</v>
          </cell>
          <cell r="U61">
            <v>0.77500000000000002</v>
          </cell>
          <cell r="V61" t="str">
            <v>KG</v>
          </cell>
          <cell r="W61">
            <v>1.2903225806451613</v>
          </cell>
          <cell r="X61">
            <v>26.670967741935485</v>
          </cell>
        </row>
        <row r="62">
          <cell r="A62" t="str">
            <v xml:space="preserve">BAVETTE DE BŒUF 8 oz MARINÉ </v>
          </cell>
          <cell r="B62">
            <v>1176302</v>
          </cell>
          <cell r="C62" t="str">
            <v>LAUZON</v>
          </cell>
          <cell r="D62" t="str">
            <v>FRIGO</v>
          </cell>
          <cell r="E62" t="str">
            <v>Viande et volaille frais et/ou congelé</v>
          </cell>
          <cell r="F62"/>
          <cell r="G62"/>
          <cell r="H62"/>
          <cell r="I62"/>
          <cell r="J62">
            <v>4</v>
          </cell>
          <cell r="K62"/>
          <cell r="L62"/>
          <cell r="M62"/>
          <cell r="N62"/>
          <cell r="O62"/>
          <cell r="P62">
            <v>143.16999999999999</v>
          </cell>
          <cell r="Q62" t="str">
            <v>C/S 18X225GR</v>
          </cell>
          <cell r="R62">
            <v>1</v>
          </cell>
          <cell r="S62" t="str">
            <v>CAISSE</v>
          </cell>
          <cell r="T62">
            <v>143.16999999999999</v>
          </cell>
          <cell r="U62">
            <v>18</v>
          </cell>
          <cell r="V62" t="str">
            <v>UNITÉ</v>
          </cell>
          <cell r="W62">
            <v>5.5555555555555552E-2</v>
          </cell>
          <cell r="X62">
            <v>7.9538888888888879</v>
          </cell>
        </row>
        <row r="63">
          <cell r="A63" t="str">
            <v>BÉBÉ ÉPINARD</v>
          </cell>
          <cell r="B63">
            <v>0</v>
          </cell>
          <cell r="C63" t="str">
            <v>CAN-AM</v>
          </cell>
          <cell r="D63" t="str">
            <v>FRIGO</v>
          </cell>
          <cell r="E63" t="str">
            <v>Fruits / légumes / herbes</v>
          </cell>
          <cell r="F63"/>
          <cell r="G63"/>
          <cell r="H63"/>
          <cell r="I63"/>
          <cell r="J63"/>
          <cell r="K63"/>
          <cell r="L63"/>
          <cell r="M63">
            <v>1</v>
          </cell>
          <cell r="N63"/>
          <cell r="O63"/>
          <cell r="P63">
            <v>9.1</v>
          </cell>
          <cell r="Q63" t="str">
            <v>C/S 2,5LBS</v>
          </cell>
          <cell r="R63">
            <v>1</v>
          </cell>
          <cell r="S63" t="str">
            <v>CAISSE</v>
          </cell>
          <cell r="T63">
            <v>9.1</v>
          </cell>
          <cell r="U63">
            <v>1.135</v>
          </cell>
          <cell r="V63" t="str">
            <v>KG</v>
          </cell>
          <cell r="W63">
            <v>0.88105726872246692</v>
          </cell>
          <cell r="X63">
            <v>8.0176211453744486</v>
          </cell>
        </row>
        <row r="64">
          <cell r="A64" t="str">
            <v>BETTERAVE CHIOGGIA (PETITE)</v>
          </cell>
          <cell r="B64">
            <v>0</v>
          </cell>
          <cell r="C64" t="str">
            <v>CAN-AM</v>
          </cell>
          <cell r="D64" t="str">
            <v>FRIGO</v>
          </cell>
          <cell r="E64" t="str">
            <v>Fruits / légumes / herbes</v>
          </cell>
          <cell r="F64"/>
          <cell r="G64"/>
          <cell r="H64"/>
          <cell r="I64"/>
          <cell r="J64"/>
          <cell r="K64"/>
          <cell r="L64"/>
          <cell r="M64"/>
          <cell r="N64"/>
          <cell r="O64"/>
          <cell r="P64">
            <v>17.899999999999999</v>
          </cell>
          <cell r="Q64" t="str">
            <v>C/S 10 LB</v>
          </cell>
          <cell r="R64">
            <v>1</v>
          </cell>
          <cell r="S64" t="str">
            <v>CAISSE</v>
          </cell>
          <cell r="T64">
            <v>17.899999999999999</v>
          </cell>
          <cell r="U64">
            <v>4.54</v>
          </cell>
          <cell r="V64" t="str">
            <v>KG</v>
          </cell>
          <cell r="W64">
            <v>0.22026431718061673</v>
          </cell>
          <cell r="X64">
            <v>3.942731277533039</v>
          </cell>
        </row>
        <row r="65">
          <cell r="A65" t="str">
            <v>BETTERAVE EN CUBE</v>
          </cell>
          <cell r="B65">
            <v>1184670</v>
          </cell>
          <cell r="C65" t="str">
            <v>GFS</v>
          </cell>
          <cell r="D65" t="str">
            <v>RESERVE SECS</v>
          </cell>
          <cell r="E65" t="str">
            <v>Produits secs alimentaires</v>
          </cell>
          <cell r="F65"/>
          <cell r="G65"/>
          <cell r="H65"/>
          <cell r="I65"/>
          <cell r="J65"/>
          <cell r="K65"/>
          <cell r="L65"/>
          <cell r="M65"/>
          <cell r="N65"/>
          <cell r="O65">
            <v>1.83</v>
          </cell>
          <cell r="P65">
            <v>30.72</v>
          </cell>
          <cell r="Q65" t="str">
            <v>C/S 6X2,84 L</v>
          </cell>
          <cell r="R65">
            <v>1</v>
          </cell>
          <cell r="S65" t="str">
            <v>CAISSE</v>
          </cell>
          <cell r="T65">
            <v>30.72</v>
          </cell>
          <cell r="U65">
            <v>17.04</v>
          </cell>
          <cell r="V65" t="str">
            <v>L</v>
          </cell>
          <cell r="W65">
            <v>5.8685446009389672E-2</v>
          </cell>
          <cell r="X65">
            <v>1.8028169014084507</v>
          </cell>
        </row>
        <row r="66">
          <cell r="A66" t="str">
            <v>BETTERAVE TRANCHÉ</v>
          </cell>
          <cell r="B66">
            <v>1184667</v>
          </cell>
          <cell r="C66" t="str">
            <v>GFS</v>
          </cell>
          <cell r="D66" t="str">
            <v>RESERVE SECS</v>
          </cell>
          <cell r="E66" t="str">
            <v>Produits secs alimentaires</v>
          </cell>
          <cell r="F66"/>
          <cell r="G66"/>
          <cell r="H66"/>
          <cell r="I66"/>
          <cell r="J66"/>
          <cell r="K66"/>
          <cell r="L66"/>
          <cell r="M66"/>
          <cell r="N66"/>
          <cell r="O66">
            <v>1.83</v>
          </cell>
          <cell r="P66">
            <v>30.99</v>
          </cell>
          <cell r="Q66" t="str">
            <v>C/S 6X2,84 L</v>
          </cell>
          <cell r="R66">
            <v>1</v>
          </cell>
          <cell r="S66" t="str">
            <v>CAISSE</v>
          </cell>
          <cell r="T66">
            <v>30.99</v>
          </cell>
          <cell r="U66">
            <v>17.04</v>
          </cell>
          <cell r="V66" t="str">
            <v>L</v>
          </cell>
          <cell r="W66">
            <v>5.8685446009389672E-2</v>
          </cell>
          <cell r="X66">
            <v>1.8186619718309858</v>
          </cell>
        </row>
        <row r="67">
          <cell r="A67" t="str">
            <v>BETTERAVES JAUNES</v>
          </cell>
          <cell r="B67">
            <v>0</v>
          </cell>
          <cell r="C67" t="str">
            <v>CAN-AM</v>
          </cell>
          <cell r="D67" t="str">
            <v>FRIGO</v>
          </cell>
          <cell r="E67" t="str">
            <v>Fruits / légumes / herbes</v>
          </cell>
          <cell r="F67"/>
          <cell r="G67"/>
          <cell r="H67"/>
          <cell r="I67"/>
          <cell r="J67"/>
          <cell r="K67"/>
          <cell r="L67"/>
          <cell r="M67"/>
          <cell r="N67"/>
          <cell r="O67"/>
          <cell r="P67">
            <v>0</v>
          </cell>
          <cell r="Q67" t="str">
            <v>SAC</v>
          </cell>
          <cell r="R67"/>
          <cell r="S67"/>
          <cell r="T67">
            <v>0</v>
          </cell>
          <cell r="U67"/>
          <cell r="V67"/>
          <cell r="W67">
            <v>0</v>
          </cell>
          <cell r="X67">
            <v>0</v>
          </cell>
        </row>
        <row r="68">
          <cell r="A68" t="str">
            <v>BETTERAVES ROUGES</v>
          </cell>
          <cell r="B68">
            <v>0</v>
          </cell>
          <cell r="C68" t="str">
            <v>CAN-AM</v>
          </cell>
          <cell r="D68" t="str">
            <v>FRIGO</v>
          </cell>
          <cell r="E68" t="str">
            <v>Fruits / légumes / herbes</v>
          </cell>
          <cell r="F68"/>
          <cell r="G68"/>
          <cell r="H68"/>
          <cell r="I68"/>
          <cell r="J68"/>
          <cell r="K68"/>
          <cell r="L68"/>
          <cell r="M68"/>
          <cell r="N68"/>
          <cell r="O68"/>
          <cell r="P68">
            <v>0</v>
          </cell>
          <cell r="Q68" t="str">
            <v>SAC</v>
          </cell>
          <cell r="R68"/>
          <cell r="S68"/>
          <cell r="T68">
            <v>0</v>
          </cell>
          <cell r="U68"/>
          <cell r="V68"/>
          <cell r="W68">
            <v>0</v>
          </cell>
          <cell r="X68">
            <v>0</v>
          </cell>
        </row>
        <row r="69">
          <cell r="A69" t="str">
            <v>BEURRE  D'ARACHIDES</v>
          </cell>
          <cell r="B69">
            <v>0</v>
          </cell>
          <cell r="C69" t="str">
            <v>GFS</v>
          </cell>
          <cell r="D69" t="str">
            <v>RESERVE SECS</v>
          </cell>
          <cell r="E69" t="str">
            <v>Produits secs alimentaires</v>
          </cell>
          <cell r="F69"/>
          <cell r="G69"/>
          <cell r="H69"/>
          <cell r="I69"/>
          <cell r="J69"/>
          <cell r="K69"/>
          <cell r="L69"/>
          <cell r="M69"/>
          <cell r="N69"/>
          <cell r="O69"/>
          <cell r="P69">
            <v>0</v>
          </cell>
          <cell r="Q69" t="str">
            <v>UN</v>
          </cell>
          <cell r="R69"/>
          <cell r="S69"/>
          <cell r="T69">
            <v>0</v>
          </cell>
          <cell r="U69"/>
          <cell r="V69"/>
          <cell r="W69">
            <v>0</v>
          </cell>
          <cell r="X69">
            <v>0</v>
          </cell>
        </row>
        <row r="70">
          <cell r="A70" t="str">
            <v>BEURRE BARQUETTE DE BEURRE SALÉ</v>
          </cell>
          <cell r="B70">
            <v>9235005</v>
          </cell>
          <cell r="C70" t="str">
            <v>GFS</v>
          </cell>
          <cell r="D70" t="str">
            <v>CONGÉLATEUR</v>
          </cell>
          <cell r="E70" t="str">
            <v xml:space="preserve">Produits laitiers / oeufs </v>
          </cell>
          <cell r="F70"/>
          <cell r="G70"/>
          <cell r="H70"/>
          <cell r="I70"/>
          <cell r="J70"/>
          <cell r="K70">
            <v>2</v>
          </cell>
          <cell r="L70"/>
          <cell r="M70">
            <v>1</v>
          </cell>
          <cell r="N70"/>
          <cell r="O70"/>
          <cell r="P70">
            <v>54.67</v>
          </cell>
          <cell r="Q70" t="str">
            <v>C/S 600X6,5GR</v>
          </cell>
          <cell r="R70">
            <v>1</v>
          </cell>
          <cell r="S70" t="str">
            <v>CAISSE</v>
          </cell>
          <cell r="T70">
            <v>54.67</v>
          </cell>
          <cell r="U70">
            <v>600</v>
          </cell>
          <cell r="V70" t="str">
            <v>UNITÉ</v>
          </cell>
          <cell r="W70">
            <v>1.6666666666666668E-3</v>
          </cell>
          <cell r="X70">
            <v>9.1116666666666679E-2</v>
          </cell>
        </row>
        <row r="71">
          <cell r="A71" t="str">
            <v>BEURRE BOULE</v>
          </cell>
          <cell r="B71">
            <v>6357826</v>
          </cell>
          <cell r="C71" t="str">
            <v>GFS</v>
          </cell>
          <cell r="D71" t="str">
            <v>CONGÉLATEUR</v>
          </cell>
          <cell r="E71" t="str">
            <v xml:space="preserve">Produits laitiers / oeufs </v>
          </cell>
          <cell r="F71"/>
          <cell r="G71"/>
          <cell r="H71"/>
          <cell r="I71"/>
          <cell r="J71"/>
          <cell r="K71">
            <v>2</v>
          </cell>
          <cell r="L71"/>
          <cell r="M71"/>
          <cell r="N71"/>
          <cell r="O71"/>
          <cell r="P71">
            <v>147.33000000000001</v>
          </cell>
          <cell r="Q71" t="str">
            <v>C/S 6X1,36 KG</v>
          </cell>
          <cell r="R71">
            <v>1</v>
          </cell>
          <cell r="S71" t="str">
            <v>CAISSE</v>
          </cell>
          <cell r="T71">
            <v>147.33000000000001</v>
          </cell>
          <cell r="U71">
            <v>6</v>
          </cell>
          <cell r="V71" t="str">
            <v>UNITÉ</v>
          </cell>
          <cell r="W71">
            <v>0.16666666666666666</v>
          </cell>
          <cell r="X71">
            <v>24.555</v>
          </cell>
        </row>
        <row r="72">
          <cell r="A72" t="str">
            <v>BEURRE D'ARACHIDE PORTION</v>
          </cell>
          <cell r="B72">
            <v>1286307</v>
          </cell>
          <cell r="C72" t="str">
            <v>GFS</v>
          </cell>
          <cell r="D72" t="str">
            <v>RESERVE SECS</v>
          </cell>
          <cell r="E72" t="str">
            <v>Produits secs alimentaires</v>
          </cell>
          <cell r="F72"/>
          <cell r="G72"/>
          <cell r="H72"/>
          <cell r="I72"/>
          <cell r="J72"/>
          <cell r="K72"/>
          <cell r="L72"/>
          <cell r="M72"/>
          <cell r="N72"/>
          <cell r="O72">
            <v>2</v>
          </cell>
          <cell r="P72">
            <v>31.9</v>
          </cell>
          <cell r="Q72" t="str">
            <v>C/S 200X18GR</v>
          </cell>
          <cell r="R72">
            <v>1</v>
          </cell>
          <cell r="S72" t="str">
            <v>CAISSE</v>
          </cell>
          <cell r="T72">
            <v>31.9</v>
          </cell>
          <cell r="U72">
            <v>200</v>
          </cell>
          <cell r="V72" t="str">
            <v>UNITÉ</v>
          </cell>
          <cell r="W72">
            <v>5.0000000000000001E-3</v>
          </cell>
          <cell r="X72">
            <v>0.1595</v>
          </cell>
        </row>
        <row r="73">
          <cell r="A73" t="str">
            <v>BEURRE DE CACAO BARRY</v>
          </cell>
          <cell r="B73">
            <v>0</v>
          </cell>
          <cell r="C73" t="str">
            <v>GFS</v>
          </cell>
          <cell r="D73" t="str">
            <v>RESERVE SECS</v>
          </cell>
          <cell r="E73" t="str">
            <v>Produits pâtisserie SECS/ frais et/ou congelé</v>
          </cell>
          <cell r="F73"/>
          <cell r="G73"/>
          <cell r="H73"/>
          <cell r="I73"/>
          <cell r="J73"/>
          <cell r="K73"/>
          <cell r="L73"/>
          <cell r="M73"/>
          <cell r="N73"/>
          <cell r="O73">
            <v>2</v>
          </cell>
          <cell r="P73">
            <v>112.5</v>
          </cell>
          <cell r="Q73" t="str">
            <v>UN 3 KG</v>
          </cell>
          <cell r="R73">
            <v>1</v>
          </cell>
          <cell r="S73" t="str">
            <v>SAC</v>
          </cell>
          <cell r="T73">
            <v>112.5</v>
          </cell>
          <cell r="U73">
            <v>3</v>
          </cell>
          <cell r="V73" t="str">
            <v>KG</v>
          </cell>
          <cell r="W73">
            <v>0.33333333333333331</v>
          </cell>
          <cell r="X73">
            <v>37.5</v>
          </cell>
        </row>
        <row r="74">
          <cell r="A74" t="str">
            <v>BEURRE DOUX</v>
          </cell>
          <cell r="B74">
            <v>9554605</v>
          </cell>
          <cell r="C74" t="str">
            <v>GFS</v>
          </cell>
          <cell r="D74" t="str">
            <v>FRIGO</v>
          </cell>
          <cell r="E74" t="str">
            <v xml:space="preserve">Produits laitiers / oeufs </v>
          </cell>
          <cell r="F74"/>
          <cell r="G74"/>
          <cell r="H74"/>
          <cell r="I74"/>
          <cell r="J74"/>
          <cell r="K74"/>
          <cell r="L74">
            <v>1.5</v>
          </cell>
          <cell r="M74">
            <v>3</v>
          </cell>
          <cell r="N74"/>
          <cell r="O74"/>
          <cell r="P74">
            <v>112.18</v>
          </cell>
          <cell r="Q74" t="str">
            <v>C/S 20X1LB</v>
          </cell>
          <cell r="R74">
            <v>1</v>
          </cell>
          <cell r="S74" t="str">
            <v>CAISSE</v>
          </cell>
          <cell r="T74">
            <v>112.18</v>
          </cell>
          <cell r="U74">
            <v>9.08</v>
          </cell>
          <cell r="V74" t="str">
            <v>KG</v>
          </cell>
          <cell r="W74">
            <v>0.11013215859030837</v>
          </cell>
          <cell r="X74">
            <v>12.354625550660794</v>
          </cell>
        </row>
        <row r="75">
          <cell r="A75" t="str">
            <v>BEURRE SALÉ</v>
          </cell>
          <cell r="B75">
            <v>9554405</v>
          </cell>
          <cell r="C75" t="str">
            <v>GFS</v>
          </cell>
          <cell r="D75" t="str">
            <v>FRIGO</v>
          </cell>
          <cell r="E75" t="str">
            <v xml:space="preserve">Produits laitiers / oeufs </v>
          </cell>
          <cell r="F75"/>
          <cell r="G75"/>
          <cell r="H75"/>
          <cell r="I75"/>
          <cell r="J75"/>
          <cell r="K75"/>
          <cell r="L75"/>
          <cell r="M75"/>
          <cell r="N75"/>
          <cell r="O75"/>
          <cell r="P75">
            <v>107.69</v>
          </cell>
          <cell r="Q75" t="str">
            <v>C/S 20X1LB</v>
          </cell>
          <cell r="R75">
            <v>1</v>
          </cell>
          <cell r="S75" t="str">
            <v>CAISSE</v>
          </cell>
          <cell r="T75">
            <v>107.69</v>
          </cell>
          <cell r="U75">
            <v>9.08</v>
          </cell>
          <cell r="V75" t="str">
            <v>KG</v>
          </cell>
          <cell r="W75">
            <v>0.11013215859030837</v>
          </cell>
          <cell r="X75">
            <v>11.860132158590307</v>
          </cell>
        </row>
        <row r="76">
          <cell r="A76" t="str">
            <v>BICARBONADE DE SOUDE</v>
          </cell>
          <cell r="B76">
            <v>0</v>
          </cell>
          <cell r="C76" t="str">
            <v>GFS</v>
          </cell>
          <cell r="D76" t="str">
            <v>RESERVE SECS</v>
          </cell>
          <cell r="E76" t="str">
            <v>Produits secs alimentaires</v>
          </cell>
          <cell r="F76"/>
          <cell r="G76"/>
          <cell r="H76"/>
          <cell r="I76"/>
          <cell r="J76"/>
          <cell r="K76"/>
          <cell r="L76"/>
          <cell r="M76"/>
          <cell r="N76"/>
          <cell r="O76"/>
          <cell r="P76">
            <v>0</v>
          </cell>
          <cell r="Q76" t="str">
            <v>UN</v>
          </cell>
          <cell r="R76"/>
          <cell r="S76"/>
          <cell r="T76">
            <v>0</v>
          </cell>
          <cell r="U76"/>
          <cell r="V76"/>
          <cell r="W76">
            <v>0</v>
          </cell>
          <cell r="X76">
            <v>0</v>
          </cell>
        </row>
        <row r="77">
          <cell r="A77" t="str">
            <v>BISQUE DE HOMARD</v>
          </cell>
          <cell r="B77">
            <v>1315352</v>
          </cell>
          <cell r="C77" t="str">
            <v>GFS</v>
          </cell>
          <cell r="D77" t="str">
            <v>CONGÉLATEUR</v>
          </cell>
          <cell r="E77" t="str">
            <v>Poissons /fruits de mer frais et/ou congelés</v>
          </cell>
          <cell r="F77"/>
          <cell r="G77"/>
          <cell r="H77"/>
          <cell r="I77"/>
          <cell r="J77"/>
          <cell r="K77"/>
          <cell r="L77"/>
          <cell r="M77"/>
          <cell r="N77"/>
          <cell r="O77"/>
          <cell r="P77">
            <v>61.42</v>
          </cell>
          <cell r="Q77" t="str">
            <v>C/S 4X1,81KG</v>
          </cell>
          <cell r="R77">
            <v>1</v>
          </cell>
          <cell r="S77" t="str">
            <v>CAISSE</v>
          </cell>
          <cell r="T77">
            <v>61.42</v>
          </cell>
          <cell r="U77">
            <v>7.24</v>
          </cell>
          <cell r="V77" t="str">
            <v>KG</v>
          </cell>
          <cell r="W77">
            <v>0.13812154696132597</v>
          </cell>
          <cell r="X77">
            <v>8.4834254143646408</v>
          </cell>
        </row>
        <row r="78">
          <cell r="A78" t="str">
            <v>BLANC D'ŒUFS CONGELÉ</v>
          </cell>
          <cell r="B78">
            <v>1248549</v>
          </cell>
          <cell r="C78" t="str">
            <v>GFS</v>
          </cell>
          <cell r="D78" t="str">
            <v>CONGÉLATEUR</v>
          </cell>
          <cell r="E78" t="str">
            <v xml:space="preserve">Produits laitiers / oeufs </v>
          </cell>
          <cell r="F78"/>
          <cell r="G78"/>
          <cell r="H78"/>
          <cell r="I78"/>
          <cell r="J78">
            <v>2</v>
          </cell>
          <cell r="K78">
            <v>1</v>
          </cell>
          <cell r="L78"/>
          <cell r="M78"/>
          <cell r="N78"/>
          <cell r="O78"/>
          <cell r="P78">
            <v>54.75</v>
          </cell>
          <cell r="Q78" t="str">
            <v>C/S 12X1 KG</v>
          </cell>
          <cell r="R78">
            <v>1</v>
          </cell>
          <cell r="S78" t="str">
            <v>CAISSE</v>
          </cell>
          <cell r="T78">
            <v>54.75</v>
          </cell>
          <cell r="U78">
            <v>12</v>
          </cell>
          <cell r="V78" t="str">
            <v>L</v>
          </cell>
          <cell r="W78">
            <v>8.3333333333333329E-2</v>
          </cell>
          <cell r="X78">
            <v>4.5625</v>
          </cell>
        </row>
        <row r="79">
          <cell r="A79" t="str">
            <v xml:space="preserve">BLEUET </v>
          </cell>
          <cell r="B79">
            <v>35.5</v>
          </cell>
          <cell r="C79" t="str">
            <v>CAN-AM</v>
          </cell>
          <cell r="D79" t="str">
            <v>FRIGO</v>
          </cell>
          <cell r="E79" t="str">
            <v>Fruits / légumes / herbes</v>
          </cell>
          <cell r="F79"/>
          <cell r="G79"/>
          <cell r="H79"/>
          <cell r="I79"/>
          <cell r="J79"/>
          <cell r="K79"/>
          <cell r="L79"/>
          <cell r="M79">
            <v>1</v>
          </cell>
          <cell r="N79"/>
          <cell r="O79"/>
          <cell r="P79">
            <v>22.5</v>
          </cell>
          <cell r="Q79" t="str">
            <v>C/S 12X170GR</v>
          </cell>
          <cell r="R79">
            <v>6</v>
          </cell>
          <cell r="S79" t="str">
            <v>UNITÉ</v>
          </cell>
          <cell r="T79">
            <v>3.75</v>
          </cell>
          <cell r="U79">
            <v>1.02</v>
          </cell>
          <cell r="V79" t="str">
            <v>KG</v>
          </cell>
          <cell r="W79">
            <v>0.98039215686274506</v>
          </cell>
          <cell r="X79">
            <v>3.6764705882352939</v>
          </cell>
        </row>
        <row r="80">
          <cell r="A80" t="str">
            <v>BLEUET SAUVAGE IQF</v>
          </cell>
          <cell r="B80">
            <v>2022148</v>
          </cell>
          <cell r="C80" t="str">
            <v>GFS</v>
          </cell>
          <cell r="D80" t="str">
            <v>CONGÉLATEUR</v>
          </cell>
          <cell r="E80" t="str">
            <v>Produits pâtisserie SECS/ frais et/ou congelé</v>
          </cell>
          <cell r="F80"/>
          <cell r="G80"/>
          <cell r="H80"/>
          <cell r="I80"/>
          <cell r="J80"/>
          <cell r="K80">
            <v>3</v>
          </cell>
          <cell r="L80"/>
          <cell r="M80"/>
          <cell r="N80"/>
          <cell r="O80"/>
          <cell r="P80">
            <v>39.229999999999997</v>
          </cell>
          <cell r="Q80" t="str">
            <v>C/S 5X1 KG</v>
          </cell>
          <cell r="R80">
            <v>1</v>
          </cell>
          <cell r="S80" t="str">
            <v>CAISSE</v>
          </cell>
          <cell r="T80">
            <v>39.229999999999997</v>
          </cell>
          <cell r="U80">
            <v>5</v>
          </cell>
          <cell r="V80" t="str">
            <v>KG</v>
          </cell>
          <cell r="W80">
            <v>0.2</v>
          </cell>
          <cell r="X80">
            <v>7.8460000000000001</v>
          </cell>
        </row>
        <row r="81">
          <cell r="A81" t="str">
            <v>BŒUF HACHÉ MI-MAIGRE</v>
          </cell>
          <cell r="B81" t="str">
            <v>1263374 </v>
          </cell>
          <cell r="C81" t="str">
            <v>GFS</v>
          </cell>
          <cell r="D81" t="str">
            <v>FRIGO</v>
          </cell>
          <cell r="E81" t="str">
            <v>Viande et volaille frais et/ou congelé</v>
          </cell>
          <cell r="F81"/>
          <cell r="G81"/>
          <cell r="H81"/>
          <cell r="I81"/>
          <cell r="J81"/>
          <cell r="K81"/>
          <cell r="L81">
            <v>30.52</v>
          </cell>
          <cell r="M81"/>
          <cell r="N81"/>
          <cell r="O81"/>
          <cell r="P81">
            <v>247.59</v>
          </cell>
          <cell r="Q81" t="str">
            <v>C/S 6x4,5kg</v>
          </cell>
          <cell r="R81">
            <v>6</v>
          </cell>
          <cell r="S81" t="str">
            <v>UNITÉ</v>
          </cell>
          <cell r="T81">
            <v>41.265000000000001</v>
          </cell>
          <cell r="U81">
            <v>4.5</v>
          </cell>
          <cell r="V81" t="str">
            <v>KG</v>
          </cell>
          <cell r="W81">
            <v>0.22222222222222221</v>
          </cell>
          <cell r="X81">
            <v>9.17</v>
          </cell>
        </row>
        <row r="82">
          <cell r="A82" t="str">
            <v>BOITE CARTON CIRÉ NAT 67OZ No 3</v>
          </cell>
          <cell r="B82">
            <v>1223282</v>
          </cell>
          <cell r="C82" t="str">
            <v>GFS</v>
          </cell>
          <cell r="D82" t="str">
            <v>RESERVE SECS</v>
          </cell>
          <cell r="E82" t="str">
            <v>Produits d'emballage</v>
          </cell>
          <cell r="F82"/>
          <cell r="G82"/>
          <cell r="H82"/>
          <cell r="I82"/>
          <cell r="J82"/>
          <cell r="K82"/>
          <cell r="L82"/>
          <cell r="M82">
            <v>1</v>
          </cell>
          <cell r="N82"/>
          <cell r="O82"/>
          <cell r="P82">
            <v>79.94</v>
          </cell>
          <cell r="Q82" t="str">
            <v>4X50 UN</v>
          </cell>
          <cell r="R82">
            <v>1</v>
          </cell>
          <cell r="S82" t="str">
            <v>CAISSE</v>
          </cell>
          <cell r="T82">
            <v>79.94</v>
          </cell>
          <cell r="U82">
            <v>200</v>
          </cell>
          <cell r="V82" t="str">
            <v>UNITÉ</v>
          </cell>
          <cell r="W82">
            <v>5.0000000000000001E-3</v>
          </cell>
          <cell r="X82">
            <v>0.3997</v>
          </cell>
        </row>
        <row r="83">
          <cell r="A83" t="str">
            <v>BOITE EN CARTON CIRÉ No 1</v>
          </cell>
          <cell r="B83">
            <v>1407287</v>
          </cell>
          <cell r="C83" t="str">
            <v>GFS</v>
          </cell>
          <cell r="D83" t="str">
            <v>RESERVE SECS</v>
          </cell>
          <cell r="E83" t="str">
            <v>Produits d'emballage</v>
          </cell>
          <cell r="F83"/>
          <cell r="G83"/>
          <cell r="H83"/>
          <cell r="I83"/>
          <cell r="J83"/>
          <cell r="K83"/>
          <cell r="L83"/>
          <cell r="M83">
            <v>3</v>
          </cell>
          <cell r="N83"/>
          <cell r="O83"/>
          <cell r="P83">
            <v>56.99</v>
          </cell>
          <cell r="Q83" t="str">
            <v>6X52 UN</v>
          </cell>
          <cell r="R83">
            <v>1</v>
          </cell>
          <cell r="S83" t="str">
            <v>CAISSE</v>
          </cell>
          <cell r="T83">
            <v>56.99</v>
          </cell>
          <cell r="U83">
            <v>312</v>
          </cell>
          <cell r="V83" t="str">
            <v>UNITÉ</v>
          </cell>
          <cell r="W83">
            <v>3.205128205128205E-3</v>
          </cell>
          <cell r="X83">
            <v>0.18266025641025641</v>
          </cell>
        </row>
        <row r="84">
          <cell r="A84" t="str">
            <v>BOITE PIZZA CARTON 12X12PO</v>
          </cell>
          <cell r="B84">
            <v>1400901</v>
          </cell>
          <cell r="C84" t="str">
            <v>GFS</v>
          </cell>
          <cell r="D84" t="str">
            <v>RESERVE SECS</v>
          </cell>
          <cell r="E84" t="str">
            <v>Produits d'emballage</v>
          </cell>
          <cell r="F84"/>
          <cell r="G84"/>
          <cell r="H84"/>
          <cell r="I84"/>
          <cell r="J84"/>
          <cell r="K84"/>
          <cell r="L84"/>
          <cell r="M84">
            <v>2</v>
          </cell>
          <cell r="N84"/>
          <cell r="O84"/>
          <cell r="P84">
            <v>23.44</v>
          </cell>
          <cell r="Q84" t="str">
            <v>C/S 1X50 UN</v>
          </cell>
          <cell r="R84">
            <v>1</v>
          </cell>
          <cell r="S84" t="str">
            <v>CAISSE</v>
          </cell>
          <cell r="T84">
            <v>23.44</v>
          </cell>
          <cell r="U84">
            <v>50</v>
          </cell>
          <cell r="V84" t="str">
            <v>UNITÉ</v>
          </cell>
          <cell r="W84">
            <v>0.02</v>
          </cell>
          <cell r="X84">
            <v>0.46880000000000005</v>
          </cell>
        </row>
        <row r="85">
          <cell r="A85" t="str">
            <v>BOK CHOI</v>
          </cell>
          <cell r="B85">
            <v>0</v>
          </cell>
          <cell r="C85" t="str">
            <v>CAN-AM</v>
          </cell>
          <cell r="D85" t="str">
            <v>FRIGO</v>
          </cell>
          <cell r="E85" t="str">
            <v>Fruits / légumes / herbes</v>
          </cell>
          <cell r="F85"/>
          <cell r="G85"/>
          <cell r="H85"/>
          <cell r="I85"/>
          <cell r="J85"/>
          <cell r="K85"/>
          <cell r="L85"/>
          <cell r="M85"/>
          <cell r="N85"/>
          <cell r="O85">
            <v>1</v>
          </cell>
          <cell r="P85">
            <v>17.899999999999999</v>
          </cell>
          <cell r="Q85" t="str">
            <v>C/S 12 UN</v>
          </cell>
          <cell r="R85">
            <v>1</v>
          </cell>
          <cell r="S85" t="str">
            <v>CAISSE</v>
          </cell>
          <cell r="T85">
            <v>17.899999999999999</v>
          </cell>
          <cell r="U85">
            <v>12</v>
          </cell>
          <cell r="V85" t="str">
            <v>UNITÉ</v>
          </cell>
          <cell r="W85">
            <v>8.3333333333333329E-2</v>
          </cell>
          <cell r="X85">
            <v>1.4916666666666665</v>
          </cell>
        </row>
        <row r="86">
          <cell r="A86" t="str">
            <v>BOL PLASTIQUE 48 OZ</v>
          </cell>
          <cell r="B86">
            <v>1382365</v>
          </cell>
          <cell r="C86" t="str">
            <v>GFS</v>
          </cell>
          <cell r="D86" t="str">
            <v>RESERVE SECS</v>
          </cell>
          <cell r="E86" t="str">
            <v>Produits d'emballage</v>
          </cell>
          <cell r="F86"/>
          <cell r="G86"/>
          <cell r="H86"/>
          <cell r="I86"/>
          <cell r="J86"/>
          <cell r="K86"/>
          <cell r="L86"/>
          <cell r="M86">
            <v>1</v>
          </cell>
          <cell r="N86"/>
          <cell r="O86"/>
          <cell r="P86">
            <v>86.94</v>
          </cell>
          <cell r="Q86" t="str">
            <v>C/S 1X250 UN</v>
          </cell>
          <cell r="R86">
            <v>1</v>
          </cell>
          <cell r="S86" t="str">
            <v>CAISSE</v>
          </cell>
          <cell r="T86">
            <v>86.94</v>
          </cell>
          <cell r="U86">
            <v>250</v>
          </cell>
          <cell r="V86" t="str">
            <v>UNITÉ</v>
          </cell>
          <cell r="W86">
            <v>4.0000000000000001E-3</v>
          </cell>
          <cell r="X86">
            <v>0.34776000000000001</v>
          </cell>
        </row>
        <row r="87">
          <cell r="A87" t="str">
            <v>BONBON AUX PETIS FRUITS</v>
          </cell>
          <cell r="B87">
            <v>3978205</v>
          </cell>
          <cell r="C87" t="str">
            <v>GFS</v>
          </cell>
          <cell r="D87" t="str">
            <v>RESERVE SECS</v>
          </cell>
          <cell r="E87" t="str">
            <v>Produits secs alimentaires</v>
          </cell>
          <cell r="F87"/>
          <cell r="G87"/>
          <cell r="H87"/>
          <cell r="I87"/>
          <cell r="J87"/>
          <cell r="K87"/>
          <cell r="L87"/>
          <cell r="M87"/>
          <cell r="N87"/>
          <cell r="O87">
            <v>3</v>
          </cell>
          <cell r="P87">
            <v>34.57</v>
          </cell>
          <cell r="Q87" t="str">
            <v>C/S 1X3KG</v>
          </cell>
          <cell r="R87">
            <v>1</v>
          </cell>
          <cell r="S87" t="str">
            <v>CAISSE</v>
          </cell>
          <cell r="T87">
            <v>34.57</v>
          </cell>
          <cell r="U87">
            <v>3</v>
          </cell>
          <cell r="V87" t="str">
            <v>KG</v>
          </cell>
          <cell r="W87">
            <v>0.33333333333333331</v>
          </cell>
          <cell r="X87">
            <v>11.523333333333333</v>
          </cell>
        </row>
        <row r="88">
          <cell r="A88" t="str">
            <v>BRÉSILIENNE CALLEBAUT /BARRY</v>
          </cell>
          <cell r="B88">
            <v>1248251</v>
          </cell>
          <cell r="C88" t="str">
            <v>GFS</v>
          </cell>
          <cell r="D88" t="str">
            <v>RESERVE SECS</v>
          </cell>
          <cell r="E88" t="str">
            <v>Produits boulangerie frais et/ou congelé</v>
          </cell>
          <cell r="F88"/>
          <cell r="G88"/>
          <cell r="H88"/>
          <cell r="I88"/>
          <cell r="J88"/>
          <cell r="K88"/>
          <cell r="L88"/>
          <cell r="M88"/>
          <cell r="N88"/>
          <cell r="O88">
            <v>1.5</v>
          </cell>
          <cell r="P88">
            <v>86.51</v>
          </cell>
          <cell r="Q88" t="str">
            <v>UN 5KG</v>
          </cell>
          <cell r="R88">
            <v>1</v>
          </cell>
          <cell r="S88" t="str">
            <v>CAISSE</v>
          </cell>
          <cell r="T88">
            <v>86.51</v>
          </cell>
          <cell r="U88">
            <v>5</v>
          </cell>
          <cell r="V88" t="str">
            <v>KG</v>
          </cell>
          <cell r="W88">
            <v>0.2</v>
          </cell>
          <cell r="X88">
            <v>17.302000000000003</v>
          </cell>
        </row>
        <row r="89">
          <cell r="A89" t="str">
            <v xml:space="preserve">BROCOLIS </v>
          </cell>
          <cell r="B89">
            <v>0</v>
          </cell>
          <cell r="C89" t="str">
            <v>CAN-AM</v>
          </cell>
          <cell r="D89" t="str">
            <v>FRIGO</v>
          </cell>
          <cell r="E89" t="str">
            <v>Fruits / légumes / herbes</v>
          </cell>
          <cell r="F89"/>
          <cell r="G89"/>
          <cell r="H89"/>
          <cell r="I89"/>
          <cell r="J89"/>
          <cell r="K89"/>
          <cell r="L89"/>
          <cell r="M89"/>
          <cell r="N89"/>
          <cell r="O89"/>
          <cell r="P89">
            <v>0</v>
          </cell>
          <cell r="Q89" t="str">
            <v>C/S</v>
          </cell>
          <cell r="R89"/>
          <cell r="S89"/>
          <cell r="T89">
            <v>0</v>
          </cell>
          <cell r="U89"/>
          <cell r="V89"/>
          <cell r="W89">
            <v>0</v>
          </cell>
          <cell r="X89">
            <v>0</v>
          </cell>
        </row>
        <row r="90">
          <cell r="A90" t="str">
            <v>BROCOLIS FLEURETTE</v>
          </cell>
          <cell r="B90">
            <v>1078214</v>
          </cell>
          <cell r="C90" t="str">
            <v>GFS</v>
          </cell>
          <cell r="D90" t="str">
            <v>CONGÉLATEUR</v>
          </cell>
          <cell r="E90" t="str">
            <v>Légumes et pâtes frais et/ou congelé</v>
          </cell>
          <cell r="F90"/>
          <cell r="G90"/>
          <cell r="H90"/>
          <cell r="I90"/>
          <cell r="J90"/>
          <cell r="K90">
            <v>1</v>
          </cell>
          <cell r="L90"/>
          <cell r="M90"/>
          <cell r="N90"/>
          <cell r="O90"/>
          <cell r="P90">
            <v>26.89</v>
          </cell>
          <cell r="Q90" t="str">
            <v>C/S 6X1 KG</v>
          </cell>
          <cell r="R90">
            <v>1</v>
          </cell>
          <cell r="S90" t="str">
            <v>CAISSE</v>
          </cell>
          <cell r="T90">
            <v>26.89</v>
          </cell>
          <cell r="U90">
            <v>6</v>
          </cell>
          <cell r="V90" t="str">
            <v>KG</v>
          </cell>
          <cell r="W90">
            <v>0.16666666666666666</v>
          </cell>
          <cell r="X90">
            <v>4.4816666666666665</v>
          </cell>
        </row>
        <row r="91">
          <cell r="A91" t="str">
            <v>CAFÉ CONGELÉ FOLGERS</v>
          </cell>
          <cell r="B91">
            <v>1235823</v>
          </cell>
          <cell r="C91" t="str">
            <v>GFS</v>
          </cell>
          <cell r="D91" t="str">
            <v>RESERVE SECS</v>
          </cell>
          <cell r="E91" t="str">
            <v>Autres produits congelés</v>
          </cell>
          <cell r="F91"/>
          <cell r="G91"/>
          <cell r="H91"/>
          <cell r="I91"/>
          <cell r="J91"/>
          <cell r="K91"/>
          <cell r="L91"/>
          <cell r="M91"/>
          <cell r="N91"/>
          <cell r="O91"/>
          <cell r="P91">
            <v>139.78</v>
          </cell>
          <cell r="Q91" t="str">
            <v>C/S 2X2 UN</v>
          </cell>
          <cell r="R91">
            <v>1</v>
          </cell>
          <cell r="S91" t="str">
            <v>CAISSE</v>
          </cell>
          <cell r="T91">
            <v>139.78</v>
          </cell>
          <cell r="U91">
            <v>360</v>
          </cell>
          <cell r="V91" t="str">
            <v>UNITÉ</v>
          </cell>
          <cell r="W91">
            <v>2.7777777777777779E-3</v>
          </cell>
          <cell r="X91">
            <v>0.38827777777777778</v>
          </cell>
        </row>
        <row r="92">
          <cell r="A92" t="str">
            <v>CAFÉ DÉCA CONGELÉ</v>
          </cell>
          <cell r="B92">
            <v>1235831</v>
          </cell>
          <cell r="C92" t="str">
            <v>GFS</v>
          </cell>
          <cell r="D92" t="str">
            <v>RESERVE SECS</v>
          </cell>
          <cell r="E92" t="str">
            <v>Autres produits congelés</v>
          </cell>
          <cell r="F92"/>
          <cell r="G92"/>
          <cell r="H92"/>
          <cell r="I92"/>
          <cell r="J92"/>
          <cell r="K92"/>
          <cell r="L92"/>
          <cell r="M92"/>
          <cell r="N92"/>
          <cell r="O92"/>
          <cell r="P92">
            <v>145.01</v>
          </cell>
          <cell r="Q92" t="str">
            <v>C/S 2X2 UN</v>
          </cell>
          <cell r="R92">
            <v>1</v>
          </cell>
          <cell r="S92" t="str">
            <v>CAISSE</v>
          </cell>
          <cell r="T92">
            <v>145.01</v>
          </cell>
          <cell r="U92">
            <v>360</v>
          </cell>
          <cell r="V92" t="str">
            <v>UNITÉ</v>
          </cell>
          <cell r="W92">
            <v>2.7777777777777779E-3</v>
          </cell>
          <cell r="X92">
            <v>0.40280555555555553</v>
          </cell>
        </row>
        <row r="93">
          <cell r="A93" t="str">
            <v>CAILLES</v>
          </cell>
          <cell r="B93">
            <v>1359985</v>
          </cell>
          <cell r="C93" t="str">
            <v>GFS</v>
          </cell>
          <cell r="D93" t="str">
            <v>CONGÉLATEUR</v>
          </cell>
          <cell r="E93" t="str">
            <v>Viande et volaille frais et/ou congelé</v>
          </cell>
          <cell r="F93"/>
          <cell r="G93"/>
          <cell r="H93"/>
          <cell r="I93"/>
          <cell r="J93"/>
          <cell r="K93">
            <v>2</v>
          </cell>
          <cell r="L93"/>
          <cell r="M93"/>
          <cell r="N93"/>
          <cell r="O93"/>
          <cell r="P93">
            <v>30</v>
          </cell>
          <cell r="Q93" t="str">
            <v>C/S 2X6X150GR</v>
          </cell>
          <cell r="R93">
            <v>1</v>
          </cell>
          <cell r="S93" t="str">
            <v>CAISSE</v>
          </cell>
          <cell r="T93">
            <v>30</v>
          </cell>
          <cell r="U93">
            <v>12</v>
          </cell>
          <cell r="V93" t="str">
            <v>UNITÉ</v>
          </cell>
          <cell r="W93">
            <v>8.3333333333333329E-2</v>
          </cell>
          <cell r="X93">
            <v>2.5</v>
          </cell>
        </row>
        <row r="94">
          <cell r="A94" t="str">
            <v>CALMARS PANNÉS EN RONDELLES</v>
          </cell>
          <cell r="B94">
            <v>0</v>
          </cell>
          <cell r="C94" t="str">
            <v>PIERRE EN GROS</v>
          </cell>
          <cell r="D94" t="str">
            <v>CONGÉLATEUR</v>
          </cell>
          <cell r="E94" t="str">
            <v>Poissons /fruits de mer frais et/ou congelés</v>
          </cell>
          <cell r="F94"/>
          <cell r="G94"/>
          <cell r="H94"/>
          <cell r="I94"/>
          <cell r="J94"/>
          <cell r="K94"/>
          <cell r="L94"/>
          <cell r="M94"/>
          <cell r="N94"/>
          <cell r="O94"/>
          <cell r="P94">
            <v>0</v>
          </cell>
          <cell r="Q94" t="str">
            <v>C/S</v>
          </cell>
          <cell r="R94"/>
          <cell r="S94"/>
          <cell r="T94">
            <v>0</v>
          </cell>
          <cell r="U94"/>
          <cell r="V94"/>
          <cell r="W94">
            <v>0</v>
          </cell>
          <cell r="X94">
            <v>0</v>
          </cell>
        </row>
        <row r="95">
          <cell r="A95" t="str">
            <v>CALMARS U10 TUBE ET TENTACULE</v>
          </cell>
          <cell r="B95">
            <v>302112</v>
          </cell>
          <cell r="C95" t="str">
            <v>PIERRE EN GROS</v>
          </cell>
          <cell r="D95" t="str">
            <v>CONGÉLATEUR</v>
          </cell>
          <cell r="E95" t="str">
            <v>Poissons /fruits de mer frais et/ou congelés</v>
          </cell>
          <cell r="F95"/>
          <cell r="G95"/>
          <cell r="H95"/>
          <cell r="I95"/>
          <cell r="J95"/>
          <cell r="K95">
            <v>2.5</v>
          </cell>
          <cell r="L95"/>
          <cell r="M95"/>
          <cell r="N95"/>
          <cell r="O95"/>
          <cell r="P95">
            <v>151</v>
          </cell>
          <cell r="Q95" t="str">
            <v>C/S 6X2KG</v>
          </cell>
          <cell r="R95">
            <v>1</v>
          </cell>
          <cell r="S95" t="str">
            <v>CAISSE</v>
          </cell>
          <cell r="T95">
            <v>151</v>
          </cell>
          <cell r="U95">
            <v>12</v>
          </cell>
          <cell r="V95" t="str">
            <v>KG</v>
          </cell>
          <cell r="W95">
            <v>8.3333333333333329E-2</v>
          </cell>
          <cell r="X95">
            <v>12.583333333333332</v>
          </cell>
        </row>
        <row r="96">
          <cell r="A96" t="str">
            <v>CANNEBERGES SÉCHÉES</v>
          </cell>
          <cell r="B96">
            <v>7608005</v>
          </cell>
          <cell r="C96" t="str">
            <v>GFS</v>
          </cell>
          <cell r="D96" t="str">
            <v>RESERVE SECS</v>
          </cell>
          <cell r="E96" t="str">
            <v>Produits secs alimentaires</v>
          </cell>
          <cell r="F96"/>
          <cell r="G96"/>
          <cell r="H96"/>
          <cell r="I96"/>
          <cell r="J96"/>
          <cell r="K96"/>
          <cell r="L96"/>
          <cell r="M96"/>
          <cell r="N96"/>
          <cell r="O96">
            <v>1.5</v>
          </cell>
          <cell r="P96">
            <v>53.28</v>
          </cell>
          <cell r="Q96" t="str">
            <v>UN 6KG</v>
          </cell>
          <cell r="R96">
            <v>1</v>
          </cell>
          <cell r="S96" t="str">
            <v>CAISSE</v>
          </cell>
          <cell r="T96">
            <v>53.28</v>
          </cell>
          <cell r="U96">
            <v>6</v>
          </cell>
          <cell r="V96" t="str">
            <v>KG</v>
          </cell>
          <cell r="W96">
            <v>0.16666666666666666</v>
          </cell>
          <cell r="X96">
            <v>8.879999999999999</v>
          </cell>
        </row>
        <row r="97">
          <cell r="A97" t="str">
            <v>CANNELLE BÂTONS</v>
          </cell>
          <cell r="B97">
            <v>8750805</v>
          </cell>
          <cell r="C97" t="str">
            <v>GFS</v>
          </cell>
          <cell r="D97" t="str">
            <v>RESERVE SECS</v>
          </cell>
          <cell r="E97" t="str">
            <v>Produits secs alimentaires</v>
          </cell>
          <cell r="F97"/>
          <cell r="G97"/>
          <cell r="H97"/>
          <cell r="I97"/>
          <cell r="J97"/>
          <cell r="K97"/>
          <cell r="L97"/>
          <cell r="M97"/>
          <cell r="N97"/>
          <cell r="O97">
            <v>1</v>
          </cell>
          <cell r="P97">
            <v>15.11</v>
          </cell>
          <cell r="Q97" t="str">
            <v>UN 290 GR</v>
          </cell>
          <cell r="R97">
            <v>1</v>
          </cell>
          <cell r="S97" t="str">
            <v>UNITÉ</v>
          </cell>
          <cell r="T97">
            <v>15.11</v>
          </cell>
          <cell r="U97">
            <v>0.28999999999999998</v>
          </cell>
          <cell r="V97" t="str">
            <v>KG</v>
          </cell>
          <cell r="W97">
            <v>3.4482758620689657</v>
          </cell>
          <cell r="X97">
            <v>52.103448275862071</v>
          </cell>
        </row>
        <row r="98">
          <cell r="A98" t="str">
            <v>CANNELLE MOULUE</v>
          </cell>
          <cell r="B98" t="str">
            <v>8739805 </v>
          </cell>
          <cell r="C98" t="str">
            <v>GFS</v>
          </cell>
          <cell r="D98" t="str">
            <v>RESERVE SECS</v>
          </cell>
          <cell r="E98" t="str">
            <v>Produits secs alimentaires</v>
          </cell>
          <cell r="F98"/>
          <cell r="G98"/>
          <cell r="H98"/>
          <cell r="I98"/>
          <cell r="J98"/>
          <cell r="K98"/>
          <cell r="L98"/>
          <cell r="M98"/>
          <cell r="N98"/>
          <cell r="O98"/>
          <cell r="P98">
            <v>14.48</v>
          </cell>
          <cell r="Q98" t="str">
            <v>UN 550 GR</v>
          </cell>
          <cell r="R98">
            <v>1</v>
          </cell>
          <cell r="S98" t="str">
            <v>UNITÉ</v>
          </cell>
          <cell r="T98">
            <v>14.48</v>
          </cell>
          <cell r="U98">
            <v>0.55000000000000004</v>
          </cell>
          <cell r="V98" t="str">
            <v>KG</v>
          </cell>
          <cell r="W98">
            <v>1.8181818181818181</v>
          </cell>
          <cell r="X98">
            <v>26.327272727272728</v>
          </cell>
        </row>
        <row r="99">
          <cell r="A99" t="str">
            <v>CANTALOUPE</v>
          </cell>
          <cell r="B99">
            <v>26.2</v>
          </cell>
          <cell r="C99" t="str">
            <v>CAN-AM</v>
          </cell>
          <cell r="D99" t="str">
            <v>FRIGO</v>
          </cell>
          <cell r="E99" t="str">
            <v>Fruits / légumes / herbes</v>
          </cell>
          <cell r="F99"/>
          <cell r="G99"/>
          <cell r="H99"/>
          <cell r="I99"/>
          <cell r="J99"/>
          <cell r="K99"/>
          <cell r="L99"/>
          <cell r="M99">
            <v>2</v>
          </cell>
          <cell r="N99"/>
          <cell r="O99"/>
          <cell r="P99">
            <v>21.75</v>
          </cell>
          <cell r="Q99" t="str">
            <v>C/S 13UN</v>
          </cell>
          <cell r="R99">
            <v>1</v>
          </cell>
          <cell r="S99" t="str">
            <v>CAISSE</v>
          </cell>
          <cell r="T99">
            <v>21.75</v>
          </cell>
          <cell r="U99">
            <v>13</v>
          </cell>
          <cell r="V99" t="str">
            <v>UNITÉ</v>
          </cell>
          <cell r="W99">
            <v>7.6923076923076927E-2</v>
          </cell>
          <cell r="X99">
            <v>1.6730769230769231</v>
          </cell>
        </row>
        <row r="100">
          <cell r="A100" t="str">
            <v>CÂPERONS (AVEC QUEUE)</v>
          </cell>
          <cell r="B100">
            <v>0</v>
          </cell>
          <cell r="C100" t="str">
            <v>GFS</v>
          </cell>
          <cell r="D100" t="str">
            <v>RESERVE SECS</v>
          </cell>
          <cell r="E100" t="str">
            <v>Produits secs alimentaires</v>
          </cell>
          <cell r="F100"/>
          <cell r="G100"/>
          <cell r="H100"/>
          <cell r="I100"/>
          <cell r="J100"/>
          <cell r="K100"/>
          <cell r="L100"/>
          <cell r="M100"/>
          <cell r="N100"/>
          <cell r="O100"/>
          <cell r="P100">
            <v>0</v>
          </cell>
          <cell r="Q100" t="str">
            <v>UN</v>
          </cell>
          <cell r="R100"/>
          <cell r="S100"/>
          <cell r="T100">
            <v>0</v>
          </cell>
          <cell r="U100"/>
          <cell r="V100"/>
          <cell r="W100">
            <v>0</v>
          </cell>
          <cell r="X100">
            <v>0</v>
          </cell>
        </row>
        <row r="101">
          <cell r="A101" t="str">
            <v>CAPICOLLO</v>
          </cell>
          <cell r="B101">
            <v>1107836</v>
          </cell>
          <cell r="C101" t="str">
            <v>GFS</v>
          </cell>
          <cell r="D101" t="str">
            <v>FRIGO</v>
          </cell>
          <cell r="E101" t="str">
            <v>Viande et volaille frais et/ou congelé</v>
          </cell>
          <cell r="F101"/>
          <cell r="G101"/>
          <cell r="H101"/>
          <cell r="I101"/>
          <cell r="J101">
            <v>4</v>
          </cell>
          <cell r="K101"/>
          <cell r="L101"/>
          <cell r="M101"/>
          <cell r="N101"/>
          <cell r="O101"/>
          <cell r="P101">
            <v>63.72</v>
          </cell>
          <cell r="Q101" t="str">
            <v>C/S 3X2KG</v>
          </cell>
          <cell r="R101">
            <v>1</v>
          </cell>
          <cell r="S101" t="str">
            <v>CAISSE</v>
          </cell>
          <cell r="T101">
            <v>63.72</v>
          </cell>
          <cell r="U101">
            <v>6</v>
          </cell>
          <cell r="V101" t="str">
            <v>KG</v>
          </cell>
          <cell r="W101">
            <v>0.16666666666666666</v>
          </cell>
          <cell r="X101">
            <v>10.62</v>
          </cell>
        </row>
        <row r="102">
          <cell r="A102" t="str">
            <v>CÂPRES MOYENNE</v>
          </cell>
          <cell r="B102">
            <v>1227495</v>
          </cell>
          <cell r="C102" t="str">
            <v>GFS</v>
          </cell>
          <cell r="D102" t="str">
            <v>RESERVE SECS</v>
          </cell>
          <cell r="E102" t="str">
            <v>Produits secs alimentaires</v>
          </cell>
          <cell r="F102"/>
          <cell r="G102"/>
          <cell r="H102"/>
          <cell r="I102"/>
          <cell r="J102"/>
          <cell r="K102"/>
          <cell r="L102"/>
          <cell r="M102"/>
          <cell r="N102"/>
          <cell r="O102">
            <v>0.5</v>
          </cell>
          <cell r="P102">
            <v>37.47</v>
          </cell>
          <cell r="Q102" t="str">
            <v>C/S 2X3,78 L</v>
          </cell>
          <cell r="R102">
            <v>1</v>
          </cell>
          <cell r="S102" t="str">
            <v>CAISSE</v>
          </cell>
          <cell r="T102">
            <v>37.47</v>
          </cell>
          <cell r="U102">
            <v>7.56</v>
          </cell>
          <cell r="V102" t="str">
            <v>L</v>
          </cell>
          <cell r="W102">
            <v>0.1322751322751323</v>
          </cell>
          <cell r="X102">
            <v>4.9563492063492074</v>
          </cell>
        </row>
        <row r="103">
          <cell r="A103" t="str">
            <v>CÂPRES SURFINES</v>
          </cell>
          <cell r="B103">
            <v>0</v>
          </cell>
          <cell r="C103" t="str">
            <v>GFS</v>
          </cell>
          <cell r="D103" t="str">
            <v>RESERVE SECS</v>
          </cell>
          <cell r="E103" t="str">
            <v>Produits secs alimentaires</v>
          </cell>
          <cell r="F103"/>
          <cell r="G103"/>
          <cell r="H103"/>
          <cell r="I103"/>
          <cell r="J103"/>
          <cell r="K103"/>
          <cell r="L103"/>
          <cell r="M103"/>
          <cell r="N103"/>
          <cell r="O103"/>
          <cell r="P103">
            <v>0</v>
          </cell>
          <cell r="Q103" t="str">
            <v>UN</v>
          </cell>
          <cell r="R103"/>
          <cell r="S103"/>
          <cell r="T103">
            <v>0</v>
          </cell>
          <cell r="U103"/>
          <cell r="V103"/>
          <cell r="W103">
            <v>0</v>
          </cell>
          <cell r="X103">
            <v>0</v>
          </cell>
        </row>
        <row r="104">
          <cell r="A104" t="str">
            <v>CARDAMOME MOULU</v>
          </cell>
          <cell r="B104">
            <v>1281700</v>
          </cell>
          <cell r="C104" t="str">
            <v>GFS</v>
          </cell>
          <cell r="D104" t="str">
            <v>RESERVE SECS</v>
          </cell>
          <cell r="E104" t="str">
            <v>Produits secs alimentaires</v>
          </cell>
          <cell r="F104"/>
          <cell r="G104"/>
          <cell r="H104"/>
          <cell r="I104"/>
          <cell r="J104"/>
          <cell r="K104"/>
          <cell r="L104"/>
          <cell r="M104"/>
          <cell r="N104"/>
          <cell r="O104">
            <v>2</v>
          </cell>
          <cell r="P104">
            <v>81.44</v>
          </cell>
          <cell r="Q104" t="str">
            <v>UN 500GR</v>
          </cell>
          <cell r="R104">
            <v>1</v>
          </cell>
          <cell r="S104" t="str">
            <v>UNITÉ</v>
          </cell>
          <cell r="T104">
            <v>81.44</v>
          </cell>
          <cell r="U104">
            <v>0.5</v>
          </cell>
          <cell r="V104" t="str">
            <v>KG</v>
          </cell>
          <cell r="W104">
            <v>2</v>
          </cell>
          <cell r="X104">
            <v>162.88</v>
          </cell>
        </row>
        <row r="105">
          <cell r="A105" t="str">
            <v>CAROTTE NANTAISE ORANGE</v>
          </cell>
          <cell r="B105">
            <v>0</v>
          </cell>
          <cell r="C105" t="str">
            <v>CAN-AM</v>
          </cell>
          <cell r="D105" t="str">
            <v>FRIGO</v>
          </cell>
          <cell r="E105" t="str">
            <v>Fruits / légumes / herbes</v>
          </cell>
          <cell r="F105"/>
          <cell r="G105"/>
          <cell r="H105"/>
          <cell r="I105"/>
          <cell r="J105"/>
          <cell r="K105"/>
          <cell r="L105"/>
          <cell r="M105"/>
          <cell r="N105"/>
          <cell r="O105"/>
          <cell r="P105">
            <v>0</v>
          </cell>
          <cell r="Q105" t="str">
            <v>SAC 11,34KG</v>
          </cell>
          <cell r="R105">
            <v>1</v>
          </cell>
          <cell r="S105" t="str">
            <v>SAC</v>
          </cell>
          <cell r="T105">
            <v>0</v>
          </cell>
          <cell r="U105">
            <v>11.34</v>
          </cell>
          <cell r="V105" t="str">
            <v>KG</v>
          </cell>
          <cell r="W105">
            <v>8.8183421516754845E-2</v>
          </cell>
          <cell r="X105">
            <v>0</v>
          </cell>
        </row>
        <row r="106">
          <cell r="A106" t="str">
            <v>CAROTTES CORN PAC</v>
          </cell>
          <cell r="B106">
            <v>0</v>
          </cell>
          <cell r="C106" t="str">
            <v>CAN-AM</v>
          </cell>
          <cell r="D106" t="str">
            <v>FRIGO</v>
          </cell>
          <cell r="E106" t="str">
            <v>Fruits / légumes / herbes</v>
          </cell>
          <cell r="F106"/>
          <cell r="G106"/>
          <cell r="H106"/>
          <cell r="I106"/>
          <cell r="J106"/>
          <cell r="K106"/>
          <cell r="L106"/>
          <cell r="M106"/>
          <cell r="N106"/>
          <cell r="O106"/>
          <cell r="P106">
            <v>25.6</v>
          </cell>
          <cell r="Q106" t="str">
            <v>SAC / 50LBS</v>
          </cell>
          <cell r="R106">
            <v>1</v>
          </cell>
          <cell r="S106" t="str">
            <v>SAC</v>
          </cell>
          <cell r="T106">
            <v>25.6</v>
          </cell>
          <cell r="U106">
            <v>22.7</v>
          </cell>
          <cell r="V106" t="str">
            <v>KG</v>
          </cell>
          <cell r="W106">
            <v>4.405286343612335E-2</v>
          </cell>
          <cell r="X106">
            <v>1.1277533039647578</v>
          </cell>
        </row>
        <row r="107">
          <cell r="A107" t="str">
            <v>CAROTTES FAN NON PELÉE</v>
          </cell>
          <cell r="B107">
            <v>0</v>
          </cell>
          <cell r="C107" t="str">
            <v>CAN-AM</v>
          </cell>
          <cell r="D107" t="str">
            <v>FRIGO</v>
          </cell>
          <cell r="E107" t="str">
            <v>Fruits / légumes / herbes</v>
          </cell>
          <cell r="F107"/>
          <cell r="G107"/>
          <cell r="H107"/>
          <cell r="I107"/>
          <cell r="J107"/>
          <cell r="K107"/>
          <cell r="L107"/>
          <cell r="M107"/>
          <cell r="N107"/>
          <cell r="O107"/>
          <cell r="P107">
            <v>0</v>
          </cell>
          <cell r="Q107" t="str">
            <v>C/S</v>
          </cell>
          <cell r="R107"/>
          <cell r="S107"/>
          <cell r="T107">
            <v>0</v>
          </cell>
          <cell r="U107"/>
          <cell r="V107"/>
          <cell r="W107">
            <v>0</v>
          </cell>
          <cell r="X107">
            <v>0</v>
          </cell>
        </row>
        <row r="108">
          <cell r="A108" t="str">
            <v>CAROTTES FAN PELÉES</v>
          </cell>
          <cell r="B108">
            <v>0</v>
          </cell>
          <cell r="C108" t="str">
            <v>CAN-AM</v>
          </cell>
          <cell r="D108" t="str">
            <v>FRIGO</v>
          </cell>
          <cell r="E108" t="str">
            <v>Fruits / légumes / herbes</v>
          </cell>
          <cell r="F108"/>
          <cell r="G108"/>
          <cell r="H108"/>
          <cell r="I108"/>
          <cell r="J108"/>
          <cell r="K108"/>
          <cell r="L108"/>
          <cell r="M108"/>
          <cell r="N108"/>
          <cell r="O108"/>
          <cell r="P108">
            <v>0</v>
          </cell>
          <cell r="Q108" t="str">
            <v>C/S</v>
          </cell>
          <cell r="R108"/>
          <cell r="S108"/>
          <cell r="T108">
            <v>0</v>
          </cell>
          <cell r="U108"/>
          <cell r="V108"/>
          <cell r="W108">
            <v>0</v>
          </cell>
          <cell r="X108">
            <v>0</v>
          </cell>
        </row>
        <row r="109">
          <cell r="A109" t="str">
            <v>CAROTTES NANTAIS MULTICOLOR</v>
          </cell>
          <cell r="B109">
            <v>0</v>
          </cell>
          <cell r="C109" t="str">
            <v>CAN-AM</v>
          </cell>
          <cell r="D109" t="str">
            <v>FRIGO</v>
          </cell>
          <cell r="E109" t="str">
            <v>Fruits / légumes / herbes</v>
          </cell>
          <cell r="F109"/>
          <cell r="G109"/>
          <cell r="H109"/>
          <cell r="I109"/>
          <cell r="J109"/>
          <cell r="K109"/>
          <cell r="L109"/>
          <cell r="M109"/>
          <cell r="N109"/>
          <cell r="O109"/>
          <cell r="P109">
            <v>36.5</v>
          </cell>
          <cell r="Q109" t="str">
            <v>SAC 11,34KG</v>
          </cell>
          <cell r="R109">
            <v>1</v>
          </cell>
          <cell r="S109" t="str">
            <v>SAC</v>
          </cell>
          <cell r="T109">
            <v>36.5</v>
          </cell>
          <cell r="U109">
            <v>11.34</v>
          </cell>
          <cell r="V109" t="str">
            <v>KG</v>
          </cell>
          <cell r="W109">
            <v>8.8183421516754845E-2</v>
          </cell>
          <cell r="X109">
            <v>3.2186948853615518</v>
          </cell>
        </row>
        <row r="110">
          <cell r="A110" t="str">
            <v>CARRÉ D'AGNEAU</v>
          </cell>
          <cell r="B110">
            <v>1297285</v>
          </cell>
          <cell r="C110" t="str">
            <v>GFS</v>
          </cell>
          <cell r="D110" t="str">
            <v>CONGÉLATEUR</v>
          </cell>
          <cell r="E110" t="str">
            <v>Viande et volaille frais et/ou congelé</v>
          </cell>
          <cell r="F110"/>
          <cell r="G110"/>
          <cell r="H110"/>
          <cell r="I110"/>
          <cell r="J110">
            <v>1</v>
          </cell>
          <cell r="K110"/>
          <cell r="L110"/>
          <cell r="M110"/>
          <cell r="N110"/>
          <cell r="O110"/>
          <cell r="P110">
            <v>266.55</v>
          </cell>
          <cell r="Q110" t="str">
            <v>C/S 7,5KG</v>
          </cell>
          <cell r="R110">
            <v>1</v>
          </cell>
          <cell r="S110" t="str">
            <v>CAISSE</v>
          </cell>
          <cell r="T110">
            <v>266.55</v>
          </cell>
          <cell r="U110">
            <v>7.5</v>
          </cell>
          <cell r="V110" t="str">
            <v>KG</v>
          </cell>
          <cell r="W110">
            <v>0.13333333333333333</v>
          </cell>
          <cell r="X110">
            <v>35.54</v>
          </cell>
        </row>
        <row r="111">
          <cell r="A111" t="str">
            <v>CASSONADE</v>
          </cell>
          <cell r="B111">
            <v>1107528</v>
          </cell>
          <cell r="C111" t="str">
            <v>GFS</v>
          </cell>
          <cell r="D111" t="str">
            <v>RESERVE SECS</v>
          </cell>
          <cell r="E111" t="str">
            <v>Produits pâtisserie SECS/ frais et/ou congelé</v>
          </cell>
          <cell r="F111"/>
          <cell r="G111"/>
          <cell r="H111"/>
          <cell r="I111"/>
          <cell r="J111"/>
          <cell r="K111"/>
          <cell r="L111"/>
          <cell r="M111"/>
          <cell r="N111">
            <v>2</v>
          </cell>
          <cell r="O111"/>
          <cell r="P111">
            <v>46.66</v>
          </cell>
          <cell r="Q111" t="str">
            <v>C/S 10X2 KG</v>
          </cell>
          <cell r="R111">
            <v>1</v>
          </cell>
          <cell r="S111" t="str">
            <v>CAISSE</v>
          </cell>
          <cell r="T111">
            <v>46.66</v>
          </cell>
          <cell r="U111">
            <v>20</v>
          </cell>
          <cell r="V111" t="str">
            <v>KG</v>
          </cell>
          <cell r="W111">
            <v>0.05</v>
          </cell>
          <cell r="X111">
            <v>2.3329999999999997</v>
          </cell>
        </row>
        <row r="112">
          <cell r="A112" t="str">
            <v>CASSONADE GROS SAC</v>
          </cell>
          <cell r="B112">
            <v>6960216</v>
          </cell>
          <cell r="C112" t="str">
            <v>GFS</v>
          </cell>
          <cell r="D112" t="str">
            <v>RESERVE SECS</v>
          </cell>
          <cell r="E112" t="str">
            <v>Produits pâtisserie SECS/ frais et/ou congelé</v>
          </cell>
          <cell r="F112"/>
          <cell r="G112"/>
          <cell r="H112"/>
          <cell r="I112"/>
          <cell r="J112"/>
          <cell r="K112"/>
          <cell r="L112"/>
          <cell r="M112"/>
          <cell r="N112"/>
          <cell r="O112">
            <v>1</v>
          </cell>
          <cell r="P112">
            <v>30.27</v>
          </cell>
          <cell r="Q112" t="str">
            <v>SAC 20 KG</v>
          </cell>
          <cell r="R112">
            <v>1</v>
          </cell>
          <cell r="S112" t="str">
            <v>CAISSE</v>
          </cell>
          <cell r="T112">
            <v>30.27</v>
          </cell>
          <cell r="U112">
            <v>20</v>
          </cell>
          <cell r="V112" t="str">
            <v>KG</v>
          </cell>
          <cell r="W112">
            <v>0.05</v>
          </cell>
          <cell r="X112">
            <v>1.5135000000000001</v>
          </cell>
        </row>
        <row r="113">
          <cell r="A113" t="str">
            <v>CÉLERI CHINOIS</v>
          </cell>
          <cell r="B113">
            <v>0</v>
          </cell>
          <cell r="C113" t="str">
            <v>CAN-AM</v>
          </cell>
          <cell r="D113" t="str">
            <v>FRIGO</v>
          </cell>
          <cell r="E113" t="str">
            <v>Fruits / légumes / herbes</v>
          </cell>
          <cell r="F113"/>
          <cell r="G113"/>
          <cell r="H113"/>
          <cell r="I113"/>
          <cell r="J113"/>
          <cell r="K113"/>
          <cell r="L113"/>
          <cell r="M113"/>
          <cell r="N113"/>
          <cell r="O113"/>
          <cell r="P113">
            <v>0</v>
          </cell>
          <cell r="Q113" t="str">
            <v>C/S</v>
          </cell>
          <cell r="R113"/>
          <cell r="S113"/>
          <cell r="T113">
            <v>0</v>
          </cell>
          <cell r="U113"/>
          <cell r="V113"/>
          <cell r="W113">
            <v>0</v>
          </cell>
          <cell r="X113">
            <v>0</v>
          </cell>
        </row>
        <row r="114">
          <cell r="A114" t="str">
            <v>CÉLERI RÂPÉ GORDON</v>
          </cell>
          <cell r="B114">
            <v>1186687</v>
          </cell>
          <cell r="C114" t="str">
            <v>GFS</v>
          </cell>
          <cell r="D114" t="str">
            <v>RESERVE SECS</v>
          </cell>
          <cell r="E114" t="str">
            <v>Produits secs alimentaires</v>
          </cell>
          <cell r="F114"/>
          <cell r="G114"/>
          <cell r="H114"/>
          <cell r="I114"/>
          <cell r="J114"/>
          <cell r="K114"/>
          <cell r="L114"/>
          <cell r="M114"/>
          <cell r="N114"/>
          <cell r="O114">
            <v>3.32</v>
          </cell>
          <cell r="P114">
            <v>34.64</v>
          </cell>
          <cell r="Q114" t="str">
            <v>C/S 6X2,65 L</v>
          </cell>
          <cell r="R114">
            <v>1</v>
          </cell>
          <cell r="S114" t="str">
            <v>CAISSE</v>
          </cell>
          <cell r="T114">
            <v>34.64</v>
          </cell>
          <cell r="U114">
            <v>15.9</v>
          </cell>
          <cell r="V114" t="str">
            <v>L</v>
          </cell>
          <cell r="W114">
            <v>6.2893081761006289E-2</v>
          </cell>
          <cell r="X114">
            <v>2.1786163522012578</v>
          </cell>
        </row>
        <row r="115">
          <cell r="A115" t="str">
            <v>CÉLERI RAVE</v>
          </cell>
          <cell r="B115">
            <v>0</v>
          </cell>
          <cell r="C115" t="str">
            <v>CAN-AM</v>
          </cell>
          <cell r="D115" t="str">
            <v>FRIGO</v>
          </cell>
          <cell r="E115" t="str">
            <v>Fruits / légumes / herbes</v>
          </cell>
          <cell r="F115"/>
          <cell r="G115"/>
          <cell r="H115"/>
          <cell r="I115"/>
          <cell r="J115"/>
          <cell r="K115"/>
          <cell r="L115"/>
          <cell r="M115"/>
          <cell r="N115"/>
          <cell r="O115"/>
          <cell r="P115">
            <v>0</v>
          </cell>
          <cell r="Q115" t="str">
            <v>C/S</v>
          </cell>
          <cell r="R115"/>
          <cell r="S115"/>
          <cell r="T115">
            <v>0</v>
          </cell>
          <cell r="U115"/>
          <cell r="V115"/>
          <cell r="W115">
            <v>0</v>
          </cell>
          <cell r="X115">
            <v>0</v>
          </cell>
        </row>
        <row r="116">
          <cell r="A116" t="str">
            <v>CÉLERI VERT</v>
          </cell>
          <cell r="B116">
            <v>0</v>
          </cell>
          <cell r="C116" t="str">
            <v>CAN-AM</v>
          </cell>
          <cell r="D116" t="str">
            <v>FRIGO</v>
          </cell>
          <cell r="E116" t="str">
            <v>Fruits / légumes / herbes</v>
          </cell>
          <cell r="F116"/>
          <cell r="G116"/>
          <cell r="H116"/>
          <cell r="I116"/>
          <cell r="J116"/>
          <cell r="K116"/>
          <cell r="L116"/>
          <cell r="M116"/>
          <cell r="N116"/>
          <cell r="O116"/>
          <cell r="P116">
            <v>21.5</v>
          </cell>
          <cell r="Q116" t="str">
            <v>C/S</v>
          </cell>
          <cell r="R116">
            <v>1</v>
          </cell>
          <cell r="S116" t="str">
            <v>CAISSE</v>
          </cell>
          <cell r="T116">
            <v>21.5</v>
          </cell>
          <cell r="U116">
            <v>12</v>
          </cell>
          <cell r="V116" t="str">
            <v>KG</v>
          </cell>
          <cell r="W116">
            <v>8.3333333333333329E-2</v>
          </cell>
          <cell r="X116">
            <v>1.7916666666666665</v>
          </cell>
        </row>
        <row r="117">
          <cell r="A117" t="str">
            <v>CÉRÉALES PORTION INDIVIDUELLE</v>
          </cell>
          <cell r="B117">
            <v>1264782</v>
          </cell>
          <cell r="C117" t="str">
            <v>GFS</v>
          </cell>
          <cell r="D117" t="str">
            <v>RESERVE SECS</v>
          </cell>
          <cell r="E117" t="str">
            <v>Produits pâtisserie SECS/ frais et/ou congelé</v>
          </cell>
          <cell r="F117"/>
          <cell r="G117"/>
          <cell r="H117"/>
          <cell r="I117"/>
          <cell r="J117"/>
          <cell r="K117"/>
          <cell r="L117"/>
          <cell r="M117"/>
          <cell r="N117"/>
          <cell r="O117">
            <v>1.5</v>
          </cell>
          <cell r="P117">
            <v>40.78</v>
          </cell>
          <cell r="Q117" t="str">
            <v>C/S 70X30,1 GR</v>
          </cell>
          <cell r="R117">
            <v>1</v>
          </cell>
          <cell r="S117" t="str">
            <v>SAC</v>
          </cell>
          <cell r="T117">
            <v>40.78</v>
          </cell>
          <cell r="U117">
            <v>70</v>
          </cell>
          <cell r="V117" t="str">
            <v>UNITÉ</v>
          </cell>
          <cell r="W117">
            <v>1.4285714285714285E-2</v>
          </cell>
          <cell r="X117">
            <v>0.58257142857142852</v>
          </cell>
        </row>
        <row r="118">
          <cell r="A118" t="str">
            <v xml:space="preserve">CERFEUIL </v>
          </cell>
          <cell r="B118">
            <v>0</v>
          </cell>
          <cell r="C118" t="str">
            <v>CAN-AM</v>
          </cell>
          <cell r="D118" t="str">
            <v>FRIGO</v>
          </cell>
          <cell r="E118"/>
          <cell r="F118"/>
          <cell r="G118"/>
          <cell r="H118"/>
          <cell r="I118"/>
          <cell r="J118"/>
          <cell r="K118"/>
          <cell r="L118"/>
          <cell r="M118"/>
          <cell r="N118"/>
          <cell r="O118"/>
          <cell r="P118">
            <v>2.6</v>
          </cell>
          <cell r="Q118" t="str">
            <v>C/S</v>
          </cell>
          <cell r="R118">
            <v>1</v>
          </cell>
          <cell r="S118" t="str">
            <v>UNITÉ</v>
          </cell>
          <cell r="T118">
            <v>2.6</v>
          </cell>
          <cell r="U118">
            <v>1</v>
          </cell>
          <cell r="V118" t="str">
            <v>UNITÉ</v>
          </cell>
          <cell r="W118">
            <v>1</v>
          </cell>
          <cell r="X118">
            <v>2.6</v>
          </cell>
        </row>
        <row r="119">
          <cell r="A119" t="str">
            <v>CERISE DÉNOYAUTÉES TROPIC</v>
          </cell>
          <cell r="B119">
            <v>1107353</v>
          </cell>
          <cell r="C119" t="str">
            <v>GFS</v>
          </cell>
          <cell r="D119" t="str">
            <v>RESERVE SECS</v>
          </cell>
          <cell r="E119" t="str">
            <v>Produits secs alimentaires</v>
          </cell>
          <cell r="F119"/>
          <cell r="G119"/>
          <cell r="H119"/>
          <cell r="I119"/>
          <cell r="J119"/>
          <cell r="K119"/>
          <cell r="L119"/>
          <cell r="M119"/>
          <cell r="N119"/>
          <cell r="O119">
            <v>1</v>
          </cell>
          <cell r="P119">
            <v>60</v>
          </cell>
          <cell r="Q119" t="str">
            <v>C/S 6X2,84 L</v>
          </cell>
          <cell r="R119">
            <v>1</v>
          </cell>
          <cell r="S119" t="str">
            <v>CAISSE</v>
          </cell>
          <cell r="T119">
            <v>60</v>
          </cell>
          <cell r="U119">
            <v>17.04</v>
          </cell>
          <cell r="V119" t="str">
            <v>L</v>
          </cell>
          <cell r="W119">
            <v>5.8685446009389672E-2</v>
          </cell>
          <cell r="X119">
            <v>3.5211267605633805</v>
          </cell>
        </row>
        <row r="120">
          <cell r="A120" t="str">
            <v>CERISES ROUGES AU MARASQUIN</v>
          </cell>
          <cell r="B120">
            <v>9658205</v>
          </cell>
          <cell r="C120" t="str">
            <v>GFS</v>
          </cell>
          <cell r="D120" t="str">
            <v>RESERVE SECS</v>
          </cell>
          <cell r="E120" t="str">
            <v>Produits secs alimentaires</v>
          </cell>
          <cell r="F120"/>
          <cell r="G120"/>
          <cell r="H120"/>
          <cell r="I120"/>
          <cell r="J120"/>
          <cell r="K120"/>
          <cell r="L120"/>
          <cell r="M120"/>
          <cell r="N120"/>
          <cell r="O120"/>
          <cell r="P120">
            <v>50.64</v>
          </cell>
          <cell r="Q120" t="str">
            <v>2X4L</v>
          </cell>
          <cell r="R120">
            <v>2</v>
          </cell>
          <cell r="S120" t="str">
            <v>UNITÉ</v>
          </cell>
          <cell r="T120">
            <v>25.32</v>
          </cell>
          <cell r="U120">
            <v>1</v>
          </cell>
          <cell r="V120" t="str">
            <v>UNITÉ</v>
          </cell>
          <cell r="W120">
            <v>1</v>
          </cell>
          <cell r="X120">
            <v>25.32</v>
          </cell>
        </row>
        <row r="121">
          <cell r="A121" t="str">
            <v>CHAIRE A SAUCISSE ITALLIENNE</v>
          </cell>
          <cell r="B121">
            <v>0</v>
          </cell>
          <cell r="C121">
            <v>0</v>
          </cell>
          <cell r="D121" t="str">
            <v>FRIGO</v>
          </cell>
          <cell r="E121" t="str">
            <v>Viande et volaille frais et/ou congelé</v>
          </cell>
          <cell r="F121"/>
          <cell r="G121"/>
          <cell r="H121"/>
          <cell r="I121"/>
          <cell r="J121"/>
          <cell r="K121"/>
          <cell r="L121"/>
          <cell r="M121"/>
          <cell r="N121"/>
          <cell r="O121"/>
          <cell r="P121">
            <v>0</v>
          </cell>
          <cell r="Q121" t="str">
            <v>KG</v>
          </cell>
          <cell r="R121"/>
          <cell r="S121"/>
          <cell r="T121">
            <v>0</v>
          </cell>
          <cell r="U121"/>
          <cell r="V121"/>
          <cell r="W121">
            <v>0</v>
          </cell>
          <cell r="X121">
            <v>0</v>
          </cell>
        </row>
        <row r="122">
          <cell r="A122" t="str">
            <v>CHAMPIGNONS CAFÉ</v>
          </cell>
          <cell r="B122">
            <v>0</v>
          </cell>
          <cell r="C122" t="str">
            <v>CAN-AM</v>
          </cell>
          <cell r="D122" t="str">
            <v>FRIGO</v>
          </cell>
          <cell r="E122" t="str">
            <v>Fruits / légumes / herbes</v>
          </cell>
          <cell r="F122"/>
          <cell r="G122"/>
          <cell r="H122"/>
          <cell r="I122"/>
          <cell r="J122"/>
          <cell r="K122"/>
          <cell r="L122"/>
          <cell r="M122"/>
          <cell r="N122"/>
          <cell r="O122"/>
          <cell r="P122">
            <v>17</v>
          </cell>
          <cell r="Q122" t="str">
            <v>C/S 5 LBS</v>
          </cell>
          <cell r="R122">
            <v>1</v>
          </cell>
          <cell r="S122" t="str">
            <v>CAISSE</v>
          </cell>
          <cell r="T122">
            <v>17</v>
          </cell>
          <cell r="U122">
            <v>2.27</v>
          </cell>
          <cell r="V122" t="str">
            <v>KG</v>
          </cell>
          <cell r="W122">
            <v>0.44052863436123346</v>
          </cell>
          <cell r="X122">
            <v>7.4889867841409687</v>
          </cell>
        </row>
        <row r="123">
          <cell r="A123" t="str">
            <v>CHAMPIGNONS CEP</v>
          </cell>
          <cell r="B123">
            <v>0</v>
          </cell>
          <cell r="C123">
            <v>0</v>
          </cell>
          <cell r="D123" t="str">
            <v>CONGÉLATEUR</v>
          </cell>
          <cell r="E123" t="str">
            <v>Légumes et pâtes frais et/ou congelé</v>
          </cell>
          <cell r="F123"/>
          <cell r="G123"/>
          <cell r="H123"/>
          <cell r="I123"/>
          <cell r="J123"/>
          <cell r="K123">
            <v>1</v>
          </cell>
          <cell r="L123"/>
          <cell r="M123"/>
          <cell r="N123"/>
          <cell r="O123"/>
          <cell r="P123">
            <v>60</v>
          </cell>
          <cell r="Q123" t="str">
            <v>C/S 6X1 KG</v>
          </cell>
          <cell r="R123">
            <v>1</v>
          </cell>
          <cell r="S123" t="str">
            <v>CAISSE</v>
          </cell>
          <cell r="T123">
            <v>60</v>
          </cell>
          <cell r="U123">
            <v>6</v>
          </cell>
          <cell r="V123" t="str">
            <v>KG</v>
          </cell>
          <cell r="W123">
            <v>0.16666666666666666</v>
          </cell>
          <cell r="X123">
            <v>10</v>
          </cell>
        </row>
        <row r="124">
          <cell r="A124" t="str">
            <v>CHAMPIGNONS CEP FRAIS</v>
          </cell>
          <cell r="B124">
            <v>0</v>
          </cell>
          <cell r="C124" t="str">
            <v>CAN-AM</v>
          </cell>
          <cell r="D124" t="str">
            <v>FRIGO</v>
          </cell>
          <cell r="E124" t="str">
            <v>Produits pâtisserie SECS/ frais et/ou congelé</v>
          </cell>
          <cell r="F124"/>
          <cell r="G124"/>
          <cell r="H124"/>
          <cell r="I124"/>
          <cell r="J124"/>
          <cell r="K124">
            <v>2</v>
          </cell>
          <cell r="L124"/>
          <cell r="M124"/>
          <cell r="N124"/>
          <cell r="O124"/>
          <cell r="P124">
            <v>48.55</v>
          </cell>
          <cell r="Q124" t="str">
            <v>C/S 1X3 LBS</v>
          </cell>
          <cell r="R124">
            <v>1</v>
          </cell>
          <cell r="S124" t="str">
            <v>CAISSE</v>
          </cell>
          <cell r="T124">
            <v>48.55</v>
          </cell>
          <cell r="U124">
            <v>1.3620000000000001</v>
          </cell>
          <cell r="V124" t="str">
            <v>KG</v>
          </cell>
          <cell r="W124">
            <v>0.73421439060205573</v>
          </cell>
          <cell r="X124">
            <v>35.646108663729805</v>
          </cell>
        </row>
        <row r="125">
          <cell r="A125" t="str">
            <v>CHAMPIGNONS DE PARIS</v>
          </cell>
          <cell r="B125">
            <v>0</v>
          </cell>
          <cell r="C125" t="str">
            <v>CAN-AM</v>
          </cell>
          <cell r="D125" t="str">
            <v>FRIGO</v>
          </cell>
          <cell r="E125" t="str">
            <v>Fruits / légumes / herbes</v>
          </cell>
          <cell r="F125"/>
          <cell r="G125"/>
          <cell r="H125"/>
          <cell r="I125"/>
          <cell r="J125"/>
          <cell r="K125"/>
          <cell r="L125"/>
          <cell r="M125"/>
          <cell r="N125"/>
          <cell r="O125"/>
          <cell r="P125">
            <v>15.5</v>
          </cell>
          <cell r="Q125" t="str">
            <v>C/S 2,27KG</v>
          </cell>
          <cell r="R125">
            <v>1</v>
          </cell>
          <cell r="S125" t="str">
            <v>CAISSE</v>
          </cell>
          <cell r="T125">
            <v>15.5</v>
          </cell>
          <cell r="U125">
            <v>2.27</v>
          </cell>
          <cell r="V125" t="str">
            <v>KG</v>
          </cell>
          <cell r="W125">
            <v>0.44052863436123346</v>
          </cell>
          <cell r="X125">
            <v>6.8281938325991183</v>
          </cell>
        </row>
        <row r="126">
          <cell r="A126" t="str">
            <v xml:space="preserve">CHAMPIGNONS ENOKI </v>
          </cell>
          <cell r="B126">
            <v>0</v>
          </cell>
          <cell r="C126" t="str">
            <v>CAN-AM</v>
          </cell>
          <cell r="D126" t="str">
            <v>FRIGO</v>
          </cell>
          <cell r="E126" t="str">
            <v>Produits secs alimentaires</v>
          </cell>
          <cell r="F126"/>
          <cell r="G126"/>
          <cell r="H126"/>
          <cell r="I126"/>
          <cell r="J126"/>
          <cell r="K126"/>
          <cell r="L126"/>
          <cell r="M126"/>
          <cell r="N126"/>
          <cell r="O126">
            <v>2</v>
          </cell>
          <cell r="P126">
            <v>79.8</v>
          </cell>
          <cell r="Q126" t="str">
            <v>C/S 20X142 GR</v>
          </cell>
          <cell r="R126">
            <v>1</v>
          </cell>
          <cell r="S126" t="str">
            <v>CAISSE</v>
          </cell>
          <cell r="T126">
            <v>79.8</v>
          </cell>
          <cell r="U126">
            <v>2.84</v>
          </cell>
          <cell r="V126" t="str">
            <v>KG</v>
          </cell>
          <cell r="W126">
            <v>0.35211267605633806</v>
          </cell>
          <cell r="X126">
            <v>28.098591549295776</v>
          </cell>
        </row>
        <row r="127">
          <cell r="A127" t="str">
            <v>CHAMPIGNONS ENTIER MARINÉS</v>
          </cell>
          <cell r="B127">
            <v>1063354</v>
          </cell>
          <cell r="C127" t="str">
            <v>GFS</v>
          </cell>
          <cell r="D127" t="str">
            <v>RESERVE SECS</v>
          </cell>
          <cell r="E127" t="str">
            <v>Produits secs alimentaires</v>
          </cell>
          <cell r="F127"/>
          <cell r="G127"/>
          <cell r="H127"/>
          <cell r="I127"/>
          <cell r="J127"/>
          <cell r="K127"/>
          <cell r="L127"/>
          <cell r="M127"/>
          <cell r="N127"/>
          <cell r="O127">
            <v>1.5</v>
          </cell>
          <cell r="P127">
            <v>58.21</v>
          </cell>
          <cell r="Q127" t="str">
            <v>C/S 2x4 L</v>
          </cell>
          <cell r="R127">
            <v>1</v>
          </cell>
          <cell r="S127" t="str">
            <v>CAISSE</v>
          </cell>
          <cell r="T127">
            <v>58.21</v>
          </cell>
          <cell r="U127">
            <v>8</v>
          </cell>
          <cell r="V127" t="str">
            <v>L</v>
          </cell>
          <cell r="W127">
            <v>0.125</v>
          </cell>
          <cell r="X127">
            <v>7.2762500000000001</v>
          </cell>
        </row>
        <row r="128">
          <cell r="A128" t="str">
            <v>CHAMPIGNONS PLEUROTTES</v>
          </cell>
          <cell r="B128">
            <v>0</v>
          </cell>
          <cell r="C128" t="str">
            <v>CAN-AM</v>
          </cell>
          <cell r="D128" t="str">
            <v>FRIGO</v>
          </cell>
          <cell r="E128" t="str">
            <v>Fruits / légumes / herbes</v>
          </cell>
          <cell r="F128"/>
          <cell r="G128"/>
          <cell r="H128"/>
          <cell r="I128"/>
          <cell r="J128"/>
          <cell r="K128"/>
          <cell r="L128"/>
          <cell r="M128"/>
          <cell r="N128"/>
          <cell r="O128"/>
          <cell r="P128">
            <v>36.5</v>
          </cell>
          <cell r="Q128" t="str">
            <v>C/S 1x2,27 KG</v>
          </cell>
          <cell r="R128">
            <v>1</v>
          </cell>
          <cell r="S128" t="str">
            <v>CAISSE</v>
          </cell>
          <cell r="T128">
            <v>36.5</v>
          </cell>
          <cell r="U128">
            <v>2.27</v>
          </cell>
          <cell r="V128" t="str">
            <v>KG</v>
          </cell>
          <cell r="W128">
            <v>0.44052863436123346</v>
          </cell>
          <cell r="X128">
            <v>16.079295154185022</v>
          </cell>
        </row>
        <row r="129">
          <cell r="A129" t="str">
            <v>CHAMPIGNONS PORTOBELLO</v>
          </cell>
          <cell r="B129">
            <v>0</v>
          </cell>
          <cell r="C129" t="str">
            <v>CAN-AM</v>
          </cell>
          <cell r="D129" t="str">
            <v>FRIGO</v>
          </cell>
          <cell r="E129" t="str">
            <v>Fruits / légumes / herbes</v>
          </cell>
          <cell r="F129"/>
          <cell r="G129"/>
          <cell r="H129"/>
          <cell r="I129"/>
          <cell r="J129"/>
          <cell r="K129"/>
          <cell r="L129"/>
          <cell r="M129"/>
          <cell r="N129"/>
          <cell r="O129"/>
          <cell r="P129">
            <v>31.75</v>
          </cell>
          <cell r="Q129" t="str">
            <v>C/S 2,27 KG</v>
          </cell>
          <cell r="R129"/>
          <cell r="S129"/>
          <cell r="T129">
            <v>0</v>
          </cell>
          <cell r="U129"/>
          <cell r="V129"/>
          <cell r="W129">
            <v>0</v>
          </cell>
          <cell r="X129">
            <v>0</v>
          </cell>
        </row>
        <row r="130">
          <cell r="A130" t="str">
            <v>CHAMPIGNONS SHIITAKES</v>
          </cell>
          <cell r="B130">
            <v>0</v>
          </cell>
          <cell r="C130" t="str">
            <v>CAN-AM</v>
          </cell>
          <cell r="D130" t="str">
            <v>FRIGO</v>
          </cell>
          <cell r="E130" t="str">
            <v>Fruits / légumes / herbes</v>
          </cell>
          <cell r="F130"/>
          <cell r="G130"/>
          <cell r="H130"/>
          <cell r="I130"/>
          <cell r="J130"/>
          <cell r="K130"/>
          <cell r="L130"/>
          <cell r="M130"/>
          <cell r="N130"/>
          <cell r="O130"/>
          <cell r="P130">
            <v>31.75</v>
          </cell>
          <cell r="Q130" t="str">
            <v>C/S</v>
          </cell>
          <cell r="R130">
            <v>1</v>
          </cell>
          <cell r="S130" t="str">
            <v>CAISSE</v>
          </cell>
          <cell r="T130">
            <v>31.75</v>
          </cell>
          <cell r="U130">
            <v>2.27</v>
          </cell>
          <cell r="V130" t="str">
            <v>KG</v>
          </cell>
          <cell r="W130">
            <v>0.44052863436123346</v>
          </cell>
          <cell r="X130">
            <v>13.986784140969162</v>
          </cell>
        </row>
        <row r="131">
          <cell r="A131" t="str">
            <v>CHAMPIGNONS TRANCHÉS</v>
          </cell>
          <cell r="B131">
            <v>7712205</v>
          </cell>
          <cell r="C131" t="str">
            <v>GFS</v>
          </cell>
          <cell r="D131" t="str">
            <v>RESERVE SECS</v>
          </cell>
          <cell r="E131" t="str">
            <v>Produits secs alimentaires</v>
          </cell>
          <cell r="F131"/>
          <cell r="G131"/>
          <cell r="H131"/>
          <cell r="I131"/>
          <cell r="J131"/>
          <cell r="K131"/>
          <cell r="L131"/>
          <cell r="M131"/>
          <cell r="N131"/>
          <cell r="O131">
            <v>2</v>
          </cell>
          <cell r="P131">
            <v>58.79</v>
          </cell>
          <cell r="Q131" t="str">
            <v>C/S 6X2,84 L</v>
          </cell>
          <cell r="R131">
            <v>1</v>
          </cell>
          <cell r="S131" t="str">
            <v>CAISSE</v>
          </cell>
          <cell r="T131">
            <v>58.79</v>
          </cell>
          <cell r="U131">
            <v>17.04</v>
          </cell>
          <cell r="V131" t="str">
            <v>L</v>
          </cell>
          <cell r="W131">
            <v>5.8685446009389672E-2</v>
          </cell>
          <cell r="X131">
            <v>3.450117370892019</v>
          </cell>
        </row>
        <row r="132">
          <cell r="A132" t="str">
            <v>CHAPEAU DE CHEF</v>
          </cell>
          <cell r="B132">
            <v>1107283</v>
          </cell>
          <cell r="C132" t="str">
            <v>GFS</v>
          </cell>
          <cell r="D132" t="str">
            <v>RESERVE SECS</v>
          </cell>
          <cell r="E132" t="str">
            <v>Produits d'emballage</v>
          </cell>
          <cell r="F132"/>
          <cell r="G132"/>
          <cell r="H132"/>
          <cell r="I132"/>
          <cell r="J132"/>
          <cell r="K132"/>
          <cell r="L132"/>
          <cell r="M132">
            <v>1</v>
          </cell>
          <cell r="N132"/>
          <cell r="O132"/>
          <cell r="P132">
            <v>234.65</v>
          </cell>
          <cell r="Q132" t="str">
            <v>C/S 4X25 UN</v>
          </cell>
          <cell r="R132">
            <v>1</v>
          </cell>
          <cell r="S132" t="str">
            <v>CAISSE</v>
          </cell>
          <cell r="T132">
            <v>234.65</v>
          </cell>
          <cell r="U132">
            <v>100</v>
          </cell>
          <cell r="V132" t="str">
            <v>UNITÉ</v>
          </cell>
          <cell r="W132">
            <v>0.01</v>
          </cell>
          <cell r="X132">
            <v>2.3465000000000003</v>
          </cell>
        </row>
        <row r="133">
          <cell r="A133" t="str">
            <v>CHAPELURE NATURE</v>
          </cell>
          <cell r="B133">
            <v>0</v>
          </cell>
          <cell r="C133" t="str">
            <v>GFS</v>
          </cell>
          <cell r="D133" t="str">
            <v>RESERVE SECS</v>
          </cell>
          <cell r="E133" t="str">
            <v>Produits secs alimentaires</v>
          </cell>
          <cell r="F133"/>
          <cell r="G133"/>
          <cell r="H133"/>
          <cell r="I133"/>
          <cell r="J133"/>
          <cell r="K133"/>
          <cell r="L133"/>
          <cell r="M133"/>
          <cell r="N133"/>
          <cell r="O133"/>
          <cell r="P133">
            <v>0</v>
          </cell>
          <cell r="Q133" t="str">
            <v>C/S</v>
          </cell>
          <cell r="R133"/>
          <cell r="S133"/>
          <cell r="T133">
            <v>0</v>
          </cell>
          <cell r="U133"/>
          <cell r="V133"/>
          <cell r="W133">
            <v>0</v>
          </cell>
          <cell r="X133">
            <v>0</v>
          </cell>
        </row>
        <row r="134">
          <cell r="A134" t="str">
            <v>CHAPELURE PANKO</v>
          </cell>
          <cell r="B134" t="str">
            <v>1331174 </v>
          </cell>
          <cell r="C134" t="str">
            <v>GFS</v>
          </cell>
          <cell r="D134" t="str">
            <v>RESERVE SECS</v>
          </cell>
          <cell r="E134" t="str">
            <v>Produits secs alimentaires</v>
          </cell>
          <cell r="F134"/>
          <cell r="G134"/>
          <cell r="H134"/>
          <cell r="I134"/>
          <cell r="J134"/>
          <cell r="K134"/>
          <cell r="L134"/>
          <cell r="M134"/>
          <cell r="N134"/>
          <cell r="O134"/>
          <cell r="P134">
            <v>34.5</v>
          </cell>
          <cell r="Q134" t="str">
            <v>SAC 1x9 KG</v>
          </cell>
          <cell r="R134">
            <v>1</v>
          </cell>
          <cell r="S134" t="str">
            <v>SAC</v>
          </cell>
          <cell r="T134">
            <v>34.5</v>
          </cell>
          <cell r="U134">
            <v>9</v>
          </cell>
          <cell r="V134" t="str">
            <v>KG</v>
          </cell>
          <cell r="W134">
            <v>0.1111111111111111</v>
          </cell>
          <cell r="X134">
            <v>3.833333333333333</v>
          </cell>
        </row>
        <row r="135">
          <cell r="A135" t="str">
            <v>CHATAIGNE D'EAU TRANCHÉ</v>
          </cell>
          <cell r="B135">
            <v>9580205</v>
          </cell>
          <cell r="C135" t="str">
            <v>GFS</v>
          </cell>
          <cell r="D135" t="str">
            <v>RESERVE SECS</v>
          </cell>
          <cell r="E135" t="str">
            <v>Produits secs alimentaires</v>
          </cell>
          <cell r="F135"/>
          <cell r="G135"/>
          <cell r="H135"/>
          <cell r="I135"/>
          <cell r="J135"/>
          <cell r="K135"/>
          <cell r="L135"/>
          <cell r="M135"/>
          <cell r="N135"/>
          <cell r="O135">
            <v>1.1599999999999999</v>
          </cell>
          <cell r="P135">
            <v>36.869999999999997</v>
          </cell>
          <cell r="Q135" t="str">
            <v>C/S 6X2,84 L</v>
          </cell>
          <cell r="R135">
            <v>1</v>
          </cell>
          <cell r="S135" t="str">
            <v>CAISSE</v>
          </cell>
          <cell r="T135">
            <v>36.869999999999997</v>
          </cell>
          <cell r="U135">
            <v>17.04</v>
          </cell>
          <cell r="V135" t="str">
            <v>L</v>
          </cell>
          <cell r="W135">
            <v>5.8685446009389672E-2</v>
          </cell>
          <cell r="X135">
            <v>2.163732394366197</v>
          </cell>
        </row>
        <row r="136">
          <cell r="A136" t="str">
            <v>CHILI BROYÉ FLOCON</v>
          </cell>
          <cell r="B136">
            <v>1404120</v>
          </cell>
          <cell r="C136" t="str">
            <v>GFS</v>
          </cell>
          <cell r="D136" t="str">
            <v>RESERVE SECS</v>
          </cell>
          <cell r="E136" t="str">
            <v>Produits secs alimentaires</v>
          </cell>
          <cell r="F136"/>
          <cell r="G136"/>
          <cell r="H136"/>
          <cell r="I136"/>
          <cell r="J136"/>
          <cell r="K136"/>
          <cell r="L136"/>
          <cell r="M136"/>
          <cell r="N136"/>
          <cell r="O136">
            <v>1</v>
          </cell>
          <cell r="P136">
            <v>84.53</v>
          </cell>
          <cell r="Q136" t="str">
            <v>C/S 2X1,81 KG</v>
          </cell>
          <cell r="R136">
            <v>1</v>
          </cell>
          <cell r="S136" t="str">
            <v>CAISSE</v>
          </cell>
          <cell r="T136">
            <v>84.53</v>
          </cell>
          <cell r="U136">
            <v>3.62</v>
          </cell>
          <cell r="V136" t="str">
            <v>KG</v>
          </cell>
          <cell r="W136">
            <v>0.27624309392265195</v>
          </cell>
          <cell r="X136">
            <v>23.350828729281769</v>
          </cell>
        </row>
        <row r="137">
          <cell r="A137" t="str">
            <v>CHILI EN POUDRE</v>
          </cell>
          <cell r="B137">
            <v>8739605</v>
          </cell>
          <cell r="C137" t="str">
            <v>GFS</v>
          </cell>
          <cell r="D137" t="str">
            <v>RESERVE SECS</v>
          </cell>
          <cell r="E137" t="str">
            <v>Produits secs alimentaires</v>
          </cell>
          <cell r="F137"/>
          <cell r="G137"/>
          <cell r="H137"/>
          <cell r="I137"/>
          <cell r="J137"/>
          <cell r="K137"/>
          <cell r="L137"/>
          <cell r="M137"/>
          <cell r="N137"/>
          <cell r="O137">
            <v>9</v>
          </cell>
          <cell r="P137">
            <v>11.35</v>
          </cell>
          <cell r="Q137" t="str">
            <v>UN 600 GR</v>
          </cell>
          <cell r="R137">
            <v>1</v>
          </cell>
          <cell r="S137" t="str">
            <v>UNITÉ</v>
          </cell>
          <cell r="T137">
            <v>11.35</v>
          </cell>
          <cell r="U137">
            <v>0.6</v>
          </cell>
          <cell r="V137" t="str">
            <v>KG</v>
          </cell>
          <cell r="W137">
            <v>1.6666666666666667</v>
          </cell>
          <cell r="X137">
            <v>18.916666666666668</v>
          </cell>
        </row>
        <row r="138">
          <cell r="A138" t="str">
            <v>CHIPS SEL / VINAIGRE</v>
          </cell>
          <cell r="B138">
            <v>1145859</v>
          </cell>
          <cell r="C138" t="str">
            <v>GFS</v>
          </cell>
          <cell r="D138" t="str">
            <v>RESERVE SECS</v>
          </cell>
          <cell r="E138" t="str">
            <v>Produits secs alimentaires</v>
          </cell>
          <cell r="F138"/>
          <cell r="G138"/>
          <cell r="H138"/>
          <cell r="I138"/>
          <cell r="J138"/>
          <cell r="K138"/>
          <cell r="L138"/>
          <cell r="M138"/>
          <cell r="N138"/>
          <cell r="O138"/>
          <cell r="P138">
            <v>25.73</v>
          </cell>
          <cell r="Q138" t="str">
            <v>C/S 40X40 GR</v>
          </cell>
          <cell r="R138">
            <v>1</v>
          </cell>
          <cell r="S138" t="str">
            <v>CAISSE</v>
          </cell>
          <cell r="T138">
            <v>25.73</v>
          </cell>
          <cell r="U138">
            <v>40</v>
          </cell>
          <cell r="V138" t="str">
            <v>UNITÉ</v>
          </cell>
          <cell r="W138">
            <v>2.5000000000000001E-2</v>
          </cell>
          <cell r="X138">
            <v>0.6432500000000001</v>
          </cell>
        </row>
        <row r="139">
          <cell r="A139" t="str">
            <v>CHOCOLAT BLANC SATIN BARRY 29%</v>
          </cell>
          <cell r="B139">
            <v>1302059</v>
          </cell>
          <cell r="C139" t="str">
            <v>GFS</v>
          </cell>
          <cell r="D139" t="str">
            <v>RESERVE SECS</v>
          </cell>
          <cell r="E139" t="str">
            <v>Produits pâtisserie SECS/ frais et/ou congelé</v>
          </cell>
          <cell r="F139"/>
          <cell r="G139"/>
          <cell r="H139"/>
          <cell r="I139"/>
          <cell r="J139"/>
          <cell r="K139"/>
          <cell r="L139"/>
          <cell r="M139"/>
          <cell r="N139"/>
          <cell r="O139">
            <v>5</v>
          </cell>
          <cell r="P139">
            <v>78.28</v>
          </cell>
          <cell r="Q139" t="str">
            <v xml:space="preserve"> SAC 1X5 KG</v>
          </cell>
          <cell r="R139">
            <v>1</v>
          </cell>
          <cell r="S139" t="str">
            <v>SAC</v>
          </cell>
          <cell r="T139">
            <v>78.28</v>
          </cell>
          <cell r="U139">
            <v>6</v>
          </cell>
          <cell r="V139" t="str">
            <v>KG</v>
          </cell>
          <cell r="W139">
            <v>0.16666666666666666</v>
          </cell>
          <cell r="X139">
            <v>13.046666666666667</v>
          </cell>
        </row>
        <row r="140">
          <cell r="A140" t="str">
            <v xml:space="preserve">CHOCOLAT COUVERTURE AU LAIT </v>
          </cell>
          <cell r="B140">
            <v>1262751</v>
          </cell>
          <cell r="C140" t="str">
            <v>GFS</v>
          </cell>
          <cell r="D140" t="str">
            <v>RESERVE SECS</v>
          </cell>
          <cell r="E140" t="str">
            <v>Produits pâtisserie SECS/ frais et/ou congelé</v>
          </cell>
          <cell r="F140"/>
          <cell r="G140"/>
          <cell r="H140"/>
          <cell r="I140"/>
          <cell r="J140"/>
          <cell r="K140"/>
          <cell r="L140"/>
          <cell r="M140"/>
          <cell r="N140"/>
          <cell r="O140">
            <v>0.5</v>
          </cell>
          <cell r="P140">
            <v>208.15</v>
          </cell>
          <cell r="Q140" t="str">
            <v>C/S 2X10 KG</v>
          </cell>
          <cell r="R140">
            <v>1</v>
          </cell>
          <cell r="S140" t="str">
            <v>SAC</v>
          </cell>
          <cell r="T140">
            <v>208.15</v>
          </cell>
          <cell r="U140">
            <v>20</v>
          </cell>
          <cell r="V140" t="str">
            <v>KG</v>
          </cell>
          <cell r="W140">
            <v>0.05</v>
          </cell>
          <cell r="X140">
            <v>10.407500000000001</v>
          </cell>
        </row>
        <row r="141">
          <cell r="A141" t="str">
            <v>CHOCOLAT GUAYAQUIL</v>
          </cell>
          <cell r="B141">
            <v>1358542</v>
          </cell>
          <cell r="C141" t="str">
            <v>GFS</v>
          </cell>
          <cell r="D141" t="str">
            <v>RESERVE SECS</v>
          </cell>
          <cell r="E141" t="str">
            <v>Produits pâtisserie SECS/ frais et/ou congelé</v>
          </cell>
          <cell r="F141"/>
          <cell r="G141"/>
          <cell r="H141"/>
          <cell r="I141"/>
          <cell r="J141"/>
          <cell r="K141"/>
          <cell r="L141"/>
          <cell r="M141"/>
          <cell r="N141"/>
          <cell r="O141">
            <v>3</v>
          </cell>
          <cell r="P141">
            <v>64.23</v>
          </cell>
          <cell r="Q141" t="str">
            <v xml:space="preserve"> SAC 1X5KG</v>
          </cell>
          <cell r="R141">
            <v>1</v>
          </cell>
          <cell r="S141" t="str">
            <v>SAC</v>
          </cell>
          <cell r="T141">
            <v>64.23</v>
          </cell>
          <cell r="U141">
            <v>5</v>
          </cell>
          <cell r="V141" t="str">
            <v>KG</v>
          </cell>
          <cell r="W141">
            <v>0.2</v>
          </cell>
          <cell r="X141">
            <v>12.846000000000002</v>
          </cell>
        </row>
        <row r="142">
          <cell r="A142" t="str">
            <v>CHOCOLATINE CONGELÉ BRIDOR</v>
          </cell>
          <cell r="B142">
            <v>1154905</v>
          </cell>
          <cell r="C142" t="str">
            <v>GFS</v>
          </cell>
          <cell r="D142" t="str">
            <v>CONGÉLATEUR</v>
          </cell>
          <cell r="E142" t="str">
            <v>Produits pâtisserie SECS/ frais et/ou congelé</v>
          </cell>
          <cell r="F142"/>
          <cell r="G142"/>
          <cell r="H142"/>
          <cell r="I142"/>
          <cell r="J142"/>
          <cell r="K142"/>
          <cell r="L142"/>
          <cell r="M142"/>
          <cell r="N142"/>
          <cell r="O142">
            <v>1.5</v>
          </cell>
          <cell r="P142">
            <v>60.51</v>
          </cell>
          <cell r="Q142" t="str">
            <v>C/S 70x75 GR</v>
          </cell>
          <cell r="R142">
            <v>1</v>
          </cell>
          <cell r="S142" t="str">
            <v>SAC</v>
          </cell>
          <cell r="T142">
            <v>60.51</v>
          </cell>
          <cell r="U142">
            <v>70</v>
          </cell>
          <cell r="V142" t="str">
            <v>UNITÉ</v>
          </cell>
          <cell r="W142">
            <v>1.4285714285714285E-2</v>
          </cell>
          <cell r="X142">
            <v>0.86442857142857132</v>
          </cell>
        </row>
        <row r="143">
          <cell r="A143" t="str">
            <v>CHORIZZO</v>
          </cell>
          <cell r="B143">
            <v>0</v>
          </cell>
          <cell r="C143">
            <v>0</v>
          </cell>
          <cell r="D143">
            <v>0</v>
          </cell>
          <cell r="E143" t="str">
            <v>Viande et volaille frais et/ou congelé</v>
          </cell>
          <cell r="F143"/>
          <cell r="G143"/>
          <cell r="H143"/>
          <cell r="I143"/>
          <cell r="J143">
            <v>10</v>
          </cell>
          <cell r="K143"/>
          <cell r="L143"/>
          <cell r="M143"/>
          <cell r="N143"/>
          <cell r="O143"/>
          <cell r="P143">
            <v>15</v>
          </cell>
          <cell r="Q143" t="str">
            <v>KG</v>
          </cell>
          <cell r="R143">
            <v>1</v>
          </cell>
          <cell r="S143" t="str">
            <v>KG</v>
          </cell>
          <cell r="T143">
            <v>15</v>
          </cell>
          <cell r="U143">
            <v>1</v>
          </cell>
          <cell r="V143" t="str">
            <v>KG</v>
          </cell>
          <cell r="W143">
            <v>1</v>
          </cell>
          <cell r="X143">
            <v>15</v>
          </cell>
        </row>
        <row r="144">
          <cell r="A144" t="str">
            <v>CHOU BLANC</v>
          </cell>
          <cell r="B144">
            <v>0</v>
          </cell>
          <cell r="C144" t="str">
            <v>CAN-AM</v>
          </cell>
          <cell r="D144" t="str">
            <v>FRIGO</v>
          </cell>
          <cell r="E144" t="str">
            <v>Fruits / légumes / herbes</v>
          </cell>
          <cell r="F144"/>
          <cell r="G144"/>
          <cell r="H144"/>
          <cell r="I144"/>
          <cell r="J144"/>
          <cell r="K144"/>
          <cell r="L144"/>
          <cell r="M144"/>
          <cell r="N144"/>
          <cell r="O144"/>
          <cell r="P144">
            <v>0</v>
          </cell>
          <cell r="Q144" t="str">
            <v>SAC</v>
          </cell>
          <cell r="R144"/>
          <cell r="S144"/>
          <cell r="T144">
            <v>0</v>
          </cell>
          <cell r="U144"/>
          <cell r="V144"/>
          <cell r="W144">
            <v>0</v>
          </cell>
          <cell r="X144">
            <v>0</v>
          </cell>
        </row>
        <row r="145">
          <cell r="A145" t="str">
            <v>CHOU NAPPA</v>
          </cell>
          <cell r="B145">
            <v>0</v>
          </cell>
          <cell r="C145" t="str">
            <v>CAN-AM</v>
          </cell>
          <cell r="D145" t="str">
            <v>FRIGO</v>
          </cell>
          <cell r="E145" t="str">
            <v>Légumes et pâtes frais et/ou congelé</v>
          </cell>
          <cell r="F145"/>
          <cell r="G145"/>
          <cell r="H145"/>
          <cell r="I145"/>
          <cell r="J145"/>
          <cell r="K145"/>
          <cell r="L145"/>
          <cell r="M145"/>
          <cell r="N145"/>
          <cell r="O145">
            <v>4</v>
          </cell>
          <cell r="P145">
            <v>4.5</v>
          </cell>
          <cell r="Q145" t="str">
            <v>UN</v>
          </cell>
          <cell r="R145">
            <v>1</v>
          </cell>
          <cell r="S145" t="str">
            <v>UNITÉ</v>
          </cell>
          <cell r="T145">
            <v>4.5</v>
          </cell>
          <cell r="U145">
            <v>1</v>
          </cell>
          <cell r="V145" t="str">
            <v>UNITÉ</v>
          </cell>
          <cell r="W145">
            <v>1</v>
          </cell>
          <cell r="X145">
            <v>4.5</v>
          </cell>
        </row>
        <row r="146">
          <cell r="A146" t="str">
            <v>CHOU ROUGE</v>
          </cell>
          <cell r="B146">
            <v>0</v>
          </cell>
          <cell r="C146" t="str">
            <v>CAN-AM</v>
          </cell>
          <cell r="D146" t="str">
            <v>FRIGO</v>
          </cell>
          <cell r="E146" t="str">
            <v>Légumes et pâtes frais et/ou congelé</v>
          </cell>
          <cell r="F146"/>
          <cell r="G146"/>
          <cell r="H146"/>
          <cell r="I146"/>
          <cell r="J146"/>
          <cell r="K146"/>
          <cell r="L146"/>
          <cell r="M146"/>
          <cell r="N146"/>
          <cell r="O146">
            <v>4</v>
          </cell>
          <cell r="P146">
            <v>1.55</v>
          </cell>
          <cell r="Q146" t="str">
            <v>UN</v>
          </cell>
          <cell r="R146">
            <v>1</v>
          </cell>
          <cell r="S146" t="str">
            <v>UNITÉ</v>
          </cell>
          <cell r="T146">
            <v>1.55</v>
          </cell>
          <cell r="U146">
            <v>1</v>
          </cell>
          <cell r="V146" t="str">
            <v>UNITÉ</v>
          </cell>
          <cell r="W146">
            <v>1</v>
          </cell>
          <cell r="X146">
            <v>1.55</v>
          </cell>
        </row>
        <row r="147">
          <cell r="A147" t="str">
            <v>CHOU-FLEUR</v>
          </cell>
          <cell r="B147">
            <v>0</v>
          </cell>
          <cell r="C147" t="str">
            <v>CAN-AM</v>
          </cell>
          <cell r="D147" t="str">
            <v>FRIGO</v>
          </cell>
          <cell r="E147" t="str">
            <v>Fruits / légumes / herbes</v>
          </cell>
          <cell r="F147"/>
          <cell r="G147"/>
          <cell r="H147"/>
          <cell r="I147"/>
          <cell r="J147"/>
          <cell r="K147"/>
          <cell r="L147"/>
          <cell r="M147"/>
          <cell r="N147"/>
          <cell r="O147"/>
          <cell r="P147">
            <v>35.75</v>
          </cell>
          <cell r="Q147" t="str">
            <v>C/S 12UN</v>
          </cell>
          <cell r="R147">
            <v>1</v>
          </cell>
          <cell r="S147" t="str">
            <v>CAISSE</v>
          </cell>
          <cell r="T147">
            <v>35.75</v>
          </cell>
          <cell r="U147">
            <v>12</v>
          </cell>
          <cell r="V147" t="str">
            <v>UNITÉ</v>
          </cell>
          <cell r="W147">
            <v>8.3333333333333329E-2</v>
          </cell>
          <cell r="X147">
            <v>2.9791666666666665</v>
          </cell>
        </row>
        <row r="148">
          <cell r="A148" t="str">
            <v>CIBOULETTE</v>
          </cell>
          <cell r="B148">
            <v>0</v>
          </cell>
          <cell r="C148" t="str">
            <v>CAN-AM</v>
          </cell>
          <cell r="D148" t="str">
            <v>FRIGO</v>
          </cell>
          <cell r="E148" t="str">
            <v>Fruits / légumes / herbes</v>
          </cell>
          <cell r="F148"/>
          <cell r="G148"/>
          <cell r="H148"/>
          <cell r="I148"/>
          <cell r="J148"/>
          <cell r="K148"/>
          <cell r="L148"/>
          <cell r="M148"/>
          <cell r="N148"/>
          <cell r="O148"/>
          <cell r="P148">
            <v>1.2</v>
          </cell>
          <cell r="Q148" t="str">
            <v>UN</v>
          </cell>
          <cell r="R148">
            <v>1</v>
          </cell>
          <cell r="S148" t="str">
            <v>UNITÉ</v>
          </cell>
          <cell r="T148">
            <v>1.2</v>
          </cell>
          <cell r="U148">
            <v>1</v>
          </cell>
          <cell r="V148" t="str">
            <v>UNITÉ</v>
          </cell>
          <cell r="W148">
            <v>1</v>
          </cell>
          <cell r="X148">
            <v>1.2</v>
          </cell>
        </row>
        <row r="149">
          <cell r="A149" t="str">
            <v>CITRONS</v>
          </cell>
          <cell r="B149">
            <v>39</v>
          </cell>
          <cell r="C149" t="str">
            <v>CAN-AM</v>
          </cell>
          <cell r="D149" t="str">
            <v>FRIGO</v>
          </cell>
          <cell r="E149" t="str">
            <v>Fruits / légumes / herbes</v>
          </cell>
          <cell r="F149"/>
          <cell r="G149"/>
          <cell r="H149"/>
          <cell r="I149"/>
          <cell r="J149"/>
          <cell r="K149"/>
          <cell r="L149"/>
          <cell r="M149">
            <v>1</v>
          </cell>
          <cell r="N149"/>
          <cell r="O149"/>
          <cell r="P149">
            <v>36</v>
          </cell>
          <cell r="Q149" t="str">
            <v>C/S 120UN</v>
          </cell>
          <cell r="R149">
            <v>1</v>
          </cell>
          <cell r="S149" t="str">
            <v>CAISSE</v>
          </cell>
          <cell r="T149">
            <v>36</v>
          </cell>
          <cell r="U149">
            <v>120</v>
          </cell>
          <cell r="V149" t="str">
            <v>UNITÉ</v>
          </cell>
          <cell r="W149">
            <v>8.3333333333333332E-3</v>
          </cell>
          <cell r="X149">
            <v>0.3</v>
          </cell>
        </row>
        <row r="150">
          <cell r="A150" t="str">
            <v>CLAMS (PALOURDES EN CANNE)</v>
          </cell>
          <cell r="B150">
            <v>0</v>
          </cell>
          <cell r="C150" t="str">
            <v>GFS</v>
          </cell>
          <cell r="D150" t="str">
            <v>RESERVE SECS</v>
          </cell>
          <cell r="E150" t="str">
            <v>Poissons /fruits de mer frais et/ou congelés</v>
          </cell>
          <cell r="F150"/>
          <cell r="G150"/>
          <cell r="H150"/>
          <cell r="I150"/>
          <cell r="J150"/>
          <cell r="K150"/>
          <cell r="L150"/>
          <cell r="M150"/>
          <cell r="N150"/>
          <cell r="O150"/>
          <cell r="P150">
            <v>0</v>
          </cell>
          <cell r="Q150" t="str">
            <v>C/S</v>
          </cell>
          <cell r="R150"/>
          <cell r="S150"/>
          <cell r="T150">
            <v>0</v>
          </cell>
          <cell r="U150"/>
          <cell r="V150"/>
          <cell r="W150">
            <v>0</v>
          </cell>
          <cell r="X150">
            <v>0</v>
          </cell>
        </row>
        <row r="151">
          <cell r="A151" t="str">
            <v>CLOU DE GIROFLE</v>
          </cell>
          <cell r="B151">
            <v>9419338</v>
          </cell>
          <cell r="C151" t="str">
            <v>GFS</v>
          </cell>
          <cell r="D151" t="str">
            <v>RESERVE SECS</v>
          </cell>
          <cell r="E151" t="str">
            <v>Produits secs alimentaires</v>
          </cell>
          <cell r="F151"/>
          <cell r="G151"/>
          <cell r="H151"/>
          <cell r="I151"/>
          <cell r="J151"/>
          <cell r="K151"/>
          <cell r="L151"/>
          <cell r="M151"/>
          <cell r="N151"/>
          <cell r="O151">
            <v>4</v>
          </cell>
          <cell r="P151">
            <v>35.53</v>
          </cell>
          <cell r="Q151" t="str">
            <v>UN 400 GR</v>
          </cell>
          <cell r="R151">
            <v>1</v>
          </cell>
          <cell r="S151" t="str">
            <v>UNITÉ</v>
          </cell>
          <cell r="T151">
            <v>35.53</v>
          </cell>
          <cell r="U151">
            <v>0.4</v>
          </cell>
          <cell r="V151" t="str">
            <v>KG</v>
          </cell>
          <cell r="W151">
            <v>2.5</v>
          </cell>
          <cell r="X151">
            <v>88.825000000000003</v>
          </cell>
        </row>
        <row r="152">
          <cell r="A152" t="str">
            <v>CLOU DE GIROFLE MOULU</v>
          </cell>
          <cell r="B152">
            <v>1939338</v>
          </cell>
          <cell r="C152" t="str">
            <v>GFS</v>
          </cell>
          <cell r="D152" t="str">
            <v>RESERVE SECS</v>
          </cell>
          <cell r="E152" t="str">
            <v>Produits secs alimentaires</v>
          </cell>
          <cell r="F152"/>
          <cell r="G152"/>
          <cell r="H152"/>
          <cell r="I152"/>
          <cell r="J152"/>
          <cell r="K152"/>
          <cell r="L152"/>
          <cell r="M152"/>
          <cell r="N152"/>
          <cell r="O152">
            <v>1</v>
          </cell>
          <cell r="P152">
            <v>21.5</v>
          </cell>
          <cell r="Q152" t="str">
            <v>UN 450 GR</v>
          </cell>
          <cell r="R152">
            <v>1</v>
          </cell>
          <cell r="S152" t="str">
            <v>UNITÉ</v>
          </cell>
          <cell r="T152">
            <v>21.5</v>
          </cell>
          <cell r="U152">
            <v>0.45</v>
          </cell>
          <cell r="V152" t="str">
            <v>KG</v>
          </cell>
          <cell r="W152">
            <v>2.2222222222222223</v>
          </cell>
          <cell r="X152">
            <v>47.777777777777779</v>
          </cell>
        </row>
        <row r="153">
          <cell r="A153" t="str">
            <v>CŒUR DE PALMIER</v>
          </cell>
          <cell r="B153">
            <v>3160127</v>
          </cell>
          <cell r="C153" t="str">
            <v>GFS</v>
          </cell>
          <cell r="D153" t="str">
            <v>RESERVE SECS</v>
          </cell>
          <cell r="E153" t="str">
            <v>Produits secs alimentaires</v>
          </cell>
          <cell r="F153"/>
          <cell r="G153"/>
          <cell r="H153"/>
          <cell r="I153"/>
          <cell r="J153"/>
          <cell r="K153"/>
          <cell r="L153"/>
          <cell r="M153"/>
          <cell r="N153"/>
          <cell r="O153">
            <v>3.41</v>
          </cell>
          <cell r="P153">
            <v>47.51</v>
          </cell>
          <cell r="Q153" t="str">
            <v>C/S 24X398 ML</v>
          </cell>
          <cell r="R153">
            <v>1</v>
          </cell>
          <cell r="S153" t="str">
            <v>CAISSE</v>
          </cell>
          <cell r="T153">
            <v>47.51</v>
          </cell>
          <cell r="U153">
            <v>9.5519999999999996</v>
          </cell>
          <cell r="V153" t="str">
            <v>L</v>
          </cell>
          <cell r="W153">
            <v>0.10469011725293133</v>
          </cell>
          <cell r="X153">
            <v>4.9738274706867669</v>
          </cell>
        </row>
        <row r="154">
          <cell r="A154" t="str">
            <v>CONCOMBRE ANGLAIS</v>
          </cell>
          <cell r="B154">
            <v>12.15</v>
          </cell>
          <cell r="C154" t="str">
            <v>CAN-AM</v>
          </cell>
          <cell r="D154" t="str">
            <v>FRIGO</v>
          </cell>
          <cell r="E154" t="str">
            <v>Fruits / légumes / herbes</v>
          </cell>
          <cell r="F154"/>
          <cell r="G154"/>
          <cell r="H154"/>
          <cell r="I154"/>
          <cell r="J154"/>
          <cell r="K154"/>
          <cell r="L154"/>
          <cell r="M154"/>
          <cell r="N154"/>
          <cell r="O154"/>
          <cell r="P154">
            <v>11.75</v>
          </cell>
          <cell r="Q154" t="str">
            <v>C/S 12UN</v>
          </cell>
          <cell r="R154">
            <v>1</v>
          </cell>
          <cell r="S154" t="str">
            <v>CAISSE</v>
          </cell>
          <cell r="T154">
            <v>11.75</v>
          </cell>
          <cell r="U154">
            <v>12</v>
          </cell>
          <cell r="V154" t="str">
            <v>UNITÉ</v>
          </cell>
          <cell r="W154">
            <v>8.3333333333333329E-2</v>
          </cell>
          <cell r="X154">
            <v>0.97916666666666663</v>
          </cell>
        </row>
        <row r="155">
          <cell r="A155" t="str">
            <v>CONCOMBRE LIBANAIS</v>
          </cell>
          <cell r="B155">
            <v>0</v>
          </cell>
          <cell r="C155" t="str">
            <v>CAN-AM</v>
          </cell>
          <cell r="D155" t="str">
            <v>FRIGO</v>
          </cell>
          <cell r="E155" t="str">
            <v>Fruits / légumes / herbes</v>
          </cell>
          <cell r="F155"/>
          <cell r="G155"/>
          <cell r="H155"/>
          <cell r="I155"/>
          <cell r="J155"/>
          <cell r="K155"/>
          <cell r="L155"/>
          <cell r="M155"/>
          <cell r="N155"/>
          <cell r="O155"/>
          <cell r="P155">
            <v>0</v>
          </cell>
          <cell r="Q155" t="str">
            <v>C/S</v>
          </cell>
          <cell r="R155"/>
          <cell r="S155"/>
          <cell r="T155">
            <v>0</v>
          </cell>
          <cell r="U155"/>
          <cell r="V155"/>
          <cell r="W155">
            <v>0</v>
          </cell>
          <cell r="X155">
            <v>0</v>
          </cell>
        </row>
        <row r="156">
          <cell r="A156" t="str">
            <v>CONFITURE CASSIS</v>
          </cell>
          <cell r="B156">
            <v>1398406</v>
          </cell>
          <cell r="C156" t="str">
            <v>GFS</v>
          </cell>
          <cell r="D156" t="str">
            <v>RESERVE SECS</v>
          </cell>
          <cell r="E156" t="str">
            <v>Produits secs alimentaires</v>
          </cell>
          <cell r="F156"/>
          <cell r="G156"/>
          <cell r="H156"/>
          <cell r="I156"/>
          <cell r="J156"/>
          <cell r="K156"/>
          <cell r="L156"/>
          <cell r="M156"/>
          <cell r="N156"/>
          <cell r="O156">
            <v>3</v>
          </cell>
          <cell r="P156">
            <v>46.61</v>
          </cell>
          <cell r="Q156" t="str">
            <v>C/S 6X235 ML</v>
          </cell>
          <cell r="R156">
            <v>1</v>
          </cell>
          <cell r="S156" t="str">
            <v>CAISSE</v>
          </cell>
          <cell r="T156">
            <v>46.61</v>
          </cell>
          <cell r="U156">
            <v>1.41</v>
          </cell>
          <cell r="V156" t="str">
            <v>KG</v>
          </cell>
          <cell r="W156">
            <v>0.70921985815602839</v>
          </cell>
          <cell r="X156">
            <v>33.056737588652481</v>
          </cell>
        </row>
        <row r="157">
          <cell r="A157" t="str">
            <v>CONFITURE FRAISE PORTION</v>
          </cell>
          <cell r="B157">
            <v>1006758</v>
          </cell>
          <cell r="C157" t="str">
            <v>GFS</v>
          </cell>
          <cell r="D157" t="str">
            <v>RESERVE SECS</v>
          </cell>
          <cell r="E157" t="str">
            <v>Produits secs alimentaires</v>
          </cell>
          <cell r="F157"/>
          <cell r="G157"/>
          <cell r="H157"/>
          <cell r="I157"/>
          <cell r="J157"/>
          <cell r="K157"/>
          <cell r="L157"/>
          <cell r="M157"/>
          <cell r="N157"/>
          <cell r="O157"/>
          <cell r="P157">
            <v>26.15</v>
          </cell>
          <cell r="Q157" t="str">
            <v>C/S 200X16ML</v>
          </cell>
          <cell r="R157">
            <v>1</v>
          </cell>
          <cell r="S157" t="str">
            <v>CAISSE</v>
          </cell>
          <cell r="T157">
            <v>26.15</v>
          </cell>
          <cell r="U157">
            <v>200</v>
          </cell>
          <cell r="V157" t="str">
            <v>UNITÉ</v>
          </cell>
          <cell r="W157">
            <v>5.0000000000000001E-3</v>
          </cell>
          <cell r="X157">
            <v>0.13075000000000001</v>
          </cell>
        </row>
        <row r="158">
          <cell r="A158" t="str">
            <v xml:space="preserve">CONFITURE FRAISE PORTION BOCAL VITRE </v>
          </cell>
          <cell r="B158">
            <v>1296418</v>
          </cell>
          <cell r="C158" t="str">
            <v>GFS</v>
          </cell>
          <cell r="D158" t="str">
            <v>RESERVE SECS</v>
          </cell>
          <cell r="E158" t="str">
            <v>Produits secs alimentaires</v>
          </cell>
          <cell r="F158"/>
          <cell r="G158"/>
          <cell r="H158"/>
          <cell r="I158"/>
          <cell r="J158"/>
          <cell r="K158"/>
          <cell r="L158"/>
          <cell r="M158"/>
          <cell r="N158"/>
          <cell r="O158">
            <v>1</v>
          </cell>
          <cell r="P158">
            <v>37.659999999999997</v>
          </cell>
          <cell r="Q158" t="str">
            <v>C/S 60X30 ML</v>
          </cell>
          <cell r="R158">
            <v>1</v>
          </cell>
          <cell r="S158" t="str">
            <v>CAISSE</v>
          </cell>
          <cell r="T158">
            <v>37.659999999999997</v>
          </cell>
          <cell r="U158">
            <v>60</v>
          </cell>
          <cell r="V158" t="str">
            <v>UNITÉ</v>
          </cell>
          <cell r="W158">
            <v>1.6666666666666666E-2</v>
          </cell>
          <cell r="X158">
            <v>0.6276666666666666</v>
          </cell>
        </row>
        <row r="159">
          <cell r="A159" t="str">
            <v>CONFITURE FRAMBOISE PORTION</v>
          </cell>
          <cell r="B159">
            <v>1016758</v>
          </cell>
          <cell r="C159" t="str">
            <v>GFS</v>
          </cell>
          <cell r="D159" t="str">
            <v>RESERVE SECS</v>
          </cell>
          <cell r="E159" t="str">
            <v>Produits secs alimentaires</v>
          </cell>
          <cell r="F159"/>
          <cell r="G159"/>
          <cell r="H159"/>
          <cell r="I159"/>
          <cell r="J159"/>
          <cell r="K159"/>
          <cell r="L159"/>
          <cell r="M159"/>
          <cell r="N159"/>
          <cell r="O159">
            <v>3</v>
          </cell>
          <cell r="P159">
            <v>35.76</v>
          </cell>
          <cell r="Q159" t="str">
            <v>C/S 200X16ML</v>
          </cell>
          <cell r="R159">
            <v>1</v>
          </cell>
          <cell r="S159" t="str">
            <v>CAISSE</v>
          </cell>
          <cell r="T159">
            <v>35.76</v>
          </cell>
          <cell r="U159">
            <v>200</v>
          </cell>
          <cell r="V159" t="str">
            <v>UNITÉ</v>
          </cell>
          <cell r="W159">
            <v>5.0000000000000001E-3</v>
          </cell>
          <cell r="X159">
            <v>0.17879999999999999</v>
          </cell>
        </row>
        <row r="160">
          <cell r="A160" t="str">
            <v xml:space="preserve">CONTENANT ALUMINIUM RECTANGLE 6X8,5 PO </v>
          </cell>
          <cell r="B160">
            <v>1174421</v>
          </cell>
          <cell r="C160" t="str">
            <v>GFS</v>
          </cell>
          <cell r="D160" t="str">
            <v>RESERVE SECS</v>
          </cell>
          <cell r="E160" t="str">
            <v>Produits d'emballage</v>
          </cell>
          <cell r="F160"/>
          <cell r="G160"/>
          <cell r="H160"/>
          <cell r="I160"/>
          <cell r="J160"/>
          <cell r="K160"/>
          <cell r="L160"/>
          <cell r="M160">
            <v>1</v>
          </cell>
          <cell r="N160"/>
          <cell r="O160"/>
          <cell r="P160">
            <v>125.37</v>
          </cell>
          <cell r="Q160" t="str">
            <v>C/S 500 UN</v>
          </cell>
          <cell r="R160">
            <v>1</v>
          </cell>
          <cell r="S160" t="str">
            <v>CAISSE</v>
          </cell>
          <cell r="T160">
            <v>125.37</v>
          </cell>
          <cell r="U160">
            <v>500</v>
          </cell>
          <cell r="V160" t="str">
            <v>UNITÉ</v>
          </cell>
          <cell r="W160">
            <v>2E-3</v>
          </cell>
          <cell r="X160">
            <v>0.25074000000000002</v>
          </cell>
        </row>
        <row r="161">
          <cell r="A161" t="str">
            <v>CONTENANT ALUMINIUM ROND</v>
          </cell>
          <cell r="B161">
            <v>1172958</v>
          </cell>
          <cell r="C161" t="str">
            <v>GFS</v>
          </cell>
          <cell r="D161" t="str">
            <v>RESERVE SECS</v>
          </cell>
          <cell r="E161" t="str">
            <v>Produits d'emballage</v>
          </cell>
          <cell r="F161"/>
          <cell r="G161"/>
          <cell r="H161"/>
          <cell r="I161"/>
          <cell r="J161"/>
          <cell r="K161"/>
          <cell r="L161"/>
          <cell r="M161">
            <v>0.25</v>
          </cell>
          <cell r="N161"/>
          <cell r="O161"/>
          <cell r="P161">
            <v>137.29</v>
          </cell>
          <cell r="Q161" t="str">
            <v>C/S 500 UN</v>
          </cell>
          <cell r="R161">
            <v>1</v>
          </cell>
          <cell r="S161" t="str">
            <v>CAISSE</v>
          </cell>
          <cell r="T161">
            <v>137.29</v>
          </cell>
          <cell r="U161">
            <v>500</v>
          </cell>
          <cell r="V161" t="str">
            <v>UNITÉ</v>
          </cell>
          <cell r="W161">
            <v>2E-3</v>
          </cell>
          <cell r="X161">
            <v>0.27457999999999999</v>
          </cell>
        </row>
        <row r="162">
          <cell r="A162" t="str">
            <v>CONTENANT BAGASSE EN CARTON 9X9</v>
          </cell>
          <cell r="B162">
            <v>1182096</v>
          </cell>
          <cell r="C162" t="str">
            <v>GFS</v>
          </cell>
          <cell r="D162" t="str">
            <v>RESERVE SECS</v>
          </cell>
          <cell r="E162" t="str">
            <v>Produits d'emballage</v>
          </cell>
          <cell r="F162"/>
          <cell r="G162"/>
          <cell r="H162"/>
          <cell r="I162"/>
          <cell r="J162"/>
          <cell r="K162"/>
          <cell r="L162"/>
          <cell r="M162"/>
          <cell r="N162"/>
          <cell r="O162"/>
          <cell r="P162">
            <v>84.86</v>
          </cell>
          <cell r="Q162" t="str">
            <v>C/S 4X50 UN</v>
          </cell>
          <cell r="R162">
            <v>1</v>
          </cell>
          <cell r="S162" t="str">
            <v>CAISSE</v>
          </cell>
          <cell r="T162">
            <v>84.86</v>
          </cell>
          <cell r="U162">
            <v>200</v>
          </cell>
          <cell r="V162" t="str">
            <v>UNITÉ</v>
          </cell>
          <cell r="W162">
            <v>5.0000000000000001E-3</v>
          </cell>
          <cell r="X162">
            <v>0.42430000000000001</v>
          </cell>
        </row>
        <row r="163">
          <cell r="A163" t="str">
            <v>CONTENANT EN PAPIER ROND 16 oz KRAFT</v>
          </cell>
          <cell r="B163">
            <v>1360229</v>
          </cell>
          <cell r="C163" t="str">
            <v>GFS</v>
          </cell>
          <cell r="D163" t="str">
            <v>RESERVE SECS</v>
          </cell>
          <cell r="E163" t="str">
            <v>Produits d'emballage</v>
          </cell>
          <cell r="F163"/>
          <cell r="G163"/>
          <cell r="H163"/>
          <cell r="I163"/>
          <cell r="J163"/>
          <cell r="K163"/>
          <cell r="L163"/>
          <cell r="M163"/>
          <cell r="N163"/>
          <cell r="O163"/>
          <cell r="P163">
            <v>64.95</v>
          </cell>
          <cell r="Q163" t="str">
            <v>C/S 10X50 UN</v>
          </cell>
          <cell r="R163">
            <v>1</v>
          </cell>
          <cell r="S163" t="str">
            <v>CAISSE</v>
          </cell>
          <cell r="T163">
            <v>64.95</v>
          </cell>
          <cell r="U163">
            <v>500</v>
          </cell>
          <cell r="V163" t="str">
            <v>UNITÉ</v>
          </cell>
          <cell r="W163">
            <v>2E-3</v>
          </cell>
          <cell r="X163">
            <v>0.12990000000000002</v>
          </cell>
        </row>
        <row r="164">
          <cell r="A164" t="str">
            <v xml:space="preserve">CONTENANT PLASTIQUE REFERMABLE 24 OZ </v>
          </cell>
          <cell r="B164">
            <v>1270620</v>
          </cell>
          <cell r="C164" t="str">
            <v>GFS</v>
          </cell>
          <cell r="D164" t="str">
            <v>RESERVE SECS</v>
          </cell>
          <cell r="E164" t="str">
            <v>Produits d'emballage</v>
          </cell>
          <cell r="F164"/>
          <cell r="G164"/>
          <cell r="H164"/>
          <cell r="I164"/>
          <cell r="J164"/>
          <cell r="K164"/>
          <cell r="L164"/>
          <cell r="M164">
            <v>1</v>
          </cell>
          <cell r="N164"/>
          <cell r="O164"/>
          <cell r="P164">
            <v>169.46</v>
          </cell>
          <cell r="Q164" t="str">
            <v>C/S 2X100 UN</v>
          </cell>
          <cell r="R164">
            <v>1</v>
          </cell>
          <cell r="S164" t="str">
            <v>CAISSE</v>
          </cell>
          <cell r="T164">
            <v>169.46</v>
          </cell>
          <cell r="U164">
            <v>200</v>
          </cell>
          <cell r="V164" t="str">
            <v>UNITÉ</v>
          </cell>
          <cell r="W164">
            <v>5.0000000000000001E-3</v>
          </cell>
          <cell r="X164">
            <v>0.84730000000000005</v>
          </cell>
        </row>
        <row r="165">
          <cell r="A165" t="str">
            <v>CONTREFILET DE BŒUF AA+</v>
          </cell>
          <cell r="B165">
            <v>3698408</v>
          </cell>
          <cell r="C165" t="str">
            <v>BOVITENDRE</v>
          </cell>
          <cell r="D165" t="str">
            <v>FRIGO</v>
          </cell>
          <cell r="E165" t="str">
            <v>Viande et volaille frais et/ou congelé</v>
          </cell>
          <cell r="F165"/>
          <cell r="G165"/>
          <cell r="H165"/>
          <cell r="I165"/>
          <cell r="J165"/>
          <cell r="K165"/>
          <cell r="L165"/>
          <cell r="M165"/>
          <cell r="N165"/>
          <cell r="O165"/>
          <cell r="P165">
            <v>19.309999999999999</v>
          </cell>
          <cell r="Q165" t="str">
            <v>UN DE ± 6 KG</v>
          </cell>
          <cell r="R165">
            <v>1</v>
          </cell>
          <cell r="S165" t="str">
            <v>KG</v>
          </cell>
          <cell r="T165">
            <v>19.309999999999999</v>
          </cell>
          <cell r="U165">
            <v>1</v>
          </cell>
          <cell r="V165" t="str">
            <v>KG</v>
          </cell>
          <cell r="W165">
            <v>1</v>
          </cell>
          <cell r="X165">
            <v>19.309999999999999</v>
          </cell>
        </row>
        <row r="166">
          <cell r="A166" t="str">
            <v>CONTREFILET DE BŒUF ANGUS</v>
          </cell>
          <cell r="B166">
            <v>1169211</v>
          </cell>
          <cell r="C166" t="str">
            <v>LAUZON</v>
          </cell>
          <cell r="D166" t="str">
            <v>FRIGO</v>
          </cell>
          <cell r="E166" t="str">
            <v>Viande et volaille frais et/ou congelé</v>
          </cell>
          <cell r="F166"/>
          <cell r="G166"/>
          <cell r="H166"/>
          <cell r="I166"/>
          <cell r="J166"/>
          <cell r="K166"/>
          <cell r="L166"/>
          <cell r="M166"/>
          <cell r="N166"/>
          <cell r="O166"/>
          <cell r="P166">
            <v>25.09</v>
          </cell>
          <cell r="Q166" t="str">
            <v>UN DE ± 6 KG</v>
          </cell>
          <cell r="R166">
            <v>1</v>
          </cell>
          <cell r="S166" t="str">
            <v>KG</v>
          </cell>
          <cell r="T166">
            <v>25.09</v>
          </cell>
          <cell r="U166">
            <v>0.8</v>
          </cell>
          <cell r="V166" t="str">
            <v>KG</v>
          </cell>
          <cell r="W166">
            <v>1.25</v>
          </cell>
          <cell r="X166">
            <v>31.362500000000001</v>
          </cell>
        </row>
        <row r="167">
          <cell r="A167" t="str">
            <v>COPPA</v>
          </cell>
          <cell r="B167">
            <v>0</v>
          </cell>
          <cell r="C167">
            <v>0</v>
          </cell>
          <cell r="D167" t="str">
            <v>FRIGO</v>
          </cell>
          <cell r="E167" t="str">
            <v>Viande et volaille frais et/ou congelé</v>
          </cell>
          <cell r="F167"/>
          <cell r="G167"/>
          <cell r="H167"/>
          <cell r="I167"/>
          <cell r="J167"/>
          <cell r="K167"/>
          <cell r="L167"/>
          <cell r="M167"/>
          <cell r="N167"/>
          <cell r="O167"/>
          <cell r="P167">
            <v>0</v>
          </cell>
          <cell r="Q167" t="str">
            <v>UN</v>
          </cell>
          <cell r="R167"/>
          <cell r="S167"/>
          <cell r="T167">
            <v>0</v>
          </cell>
          <cell r="U167"/>
          <cell r="V167"/>
          <cell r="W167">
            <v>0</v>
          </cell>
          <cell r="X167">
            <v>0</v>
          </cell>
        </row>
        <row r="168">
          <cell r="A168" t="str">
            <v>CORIANDRE</v>
          </cell>
          <cell r="B168">
            <v>0</v>
          </cell>
          <cell r="C168" t="str">
            <v>CAN-AM</v>
          </cell>
          <cell r="D168" t="str">
            <v>FRIGO</v>
          </cell>
          <cell r="E168" t="str">
            <v>Fruits / légumes / herbes</v>
          </cell>
          <cell r="F168"/>
          <cell r="G168"/>
          <cell r="H168"/>
          <cell r="I168"/>
          <cell r="J168"/>
          <cell r="K168"/>
          <cell r="L168"/>
          <cell r="M168"/>
          <cell r="N168"/>
          <cell r="O168"/>
          <cell r="P168">
            <v>1.5</v>
          </cell>
          <cell r="Q168" t="str">
            <v>UN</v>
          </cell>
          <cell r="R168">
            <v>1</v>
          </cell>
          <cell r="S168" t="str">
            <v>UNITÉ</v>
          </cell>
          <cell r="T168">
            <v>1.5</v>
          </cell>
          <cell r="U168">
            <v>1</v>
          </cell>
          <cell r="V168" t="str">
            <v>UNITÉ</v>
          </cell>
          <cell r="W168">
            <v>1</v>
          </cell>
          <cell r="X168">
            <v>1.5</v>
          </cell>
        </row>
        <row r="169">
          <cell r="A169" t="str">
            <v>CORIANDRE MOULUE</v>
          </cell>
          <cell r="B169" t="str">
            <v>8773805 </v>
          </cell>
          <cell r="C169" t="str">
            <v>GFS</v>
          </cell>
          <cell r="D169" t="str">
            <v>RESERVE SECS</v>
          </cell>
          <cell r="E169" t="str">
            <v>Produits secs alimentaires</v>
          </cell>
          <cell r="F169"/>
          <cell r="G169"/>
          <cell r="H169"/>
          <cell r="I169"/>
          <cell r="J169"/>
          <cell r="K169"/>
          <cell r="L169"/>
          <cell r="M169"/>
          <cell r="N169"/>
          <cell r="O169">
            <v>1</v>
          </cell>
          <cell r="P169">
            <v>7.1</v>
          </cell>
          <cell r="Q169" t="str">
            <v>UN 400 GR</v>
          </cell>
          <cell r="R169">
            <v>1</v>
          </cell>
          <cell r="S169" t="str">
            <v>UNITÉ</v>
          </cell>
          <cell r="T169">
            <v>7.1</v>
          </cell>
          <cell r="U169">
            <v>0.4</v>
          </cell>
          <cell r="V169" t="str">
            <v>KG</v>
          </cell>
          <cell r="W169">
            <v>2.5</v>
          </cell>
          <cell r="X169">
            <v>17.75</v>
          </cell>
        </row>
        <row r="170">
          <cell r="A170" t="str">
            <v>CORNICHON ANETH TRANCHÉ</v>
          </cell>
          <cell r="B170">
            <v>1158467</v>
          </cell>
          <cell r="C170" t="str">
            <v>GFS</v>
          </cell>
          <cell r="D170" t="str">
            <v>RESERVE SECS</v>
          </cell>
          <cell r="E170" t="str">
            <v>Produits secs alimentaires</v>
          </cell>
          <cell r="F170"/>
          <cell r="G170"/>
          <cell r="H170"/>
          <cell r="I170"/>
          <cell r="J170"/>
          <cell r="K170"/>
          <cell r="L170"/>
          <cell r="M170"/>
          <cell r="N170"/>
          <cell r="O170"/>
          <cell r="P170">
            <v>23.43</v>
          </cell>
          <cell r="Q170" t="str">
            <v>UN 1X8L</v>
          </cell>
          <cell r="R170">
            <v>1</v>
          </cell>
          <cell r="S170" t="str">
            <v>UNITÉ</v>
          </cell>
          <cell r="T170">
            <v>23.43</v>
          </cell>
          <cell r="U170">
            <v>8</v>
          </cell>
          <cell r="V170" t="str">
            <v>L</v>
          </cell>
          <cell r="W170">
            <v>0.125</v>
          </cell>
          <cell r="X170">
            <v>2.92875</v>
          </cell>
        </row>
        <row r="171">
          <cell r="A171" t="str">
            <v>CORNICHONS  MARINÉS ANETH GROS</v>
          </cell>
          <cell r="B171">
            <v>0</v>
          </cell>
          <cell r="C171" t="str">
            <v>GFS</v>
          </cell>
          <cell r="D171" t="str">
            <v>RESERVE SECS</v>
          </cell>
          <cell r="E171" t="str">
            <v>Produits secs alimentaires</v>
          </cell>
          <cell r="F171"/>
          <cell r="G171"/>
          <cell r="H171"/>
          <cell r="I171"/>
          <cell r="J171"/>
          <cell r="K171"/>
          <cell r="L171"/>
          <cell r="M171"/>
          <cell r="N171"/>
          <cell r="O171"/>
          <cell r="P171">
            <v>0</v>
          </cell>
          <cell r="Q171" t="str">
            <v>UN</v>
          </cell>
          <cell r="R171"/>
          <cell r="S171"/>
          <cell r="T171">
            <v>0</v>
          </cell>
          <cell r="U171"/>
          <cell r="V171"/>
          <cell r="W171">
            <v>0</v>
          </cell>
          <cell r="X171">
            <v>0</v>
          </cell>
        </row>
        <row r="172">
          <cell r="A172" t="str">
            <v>CORNICHONS SURS MARINÉS PETIT</v>
          </cell>
          <cell r="B172">
            <v>1107308</v>
          </cell>
          <cell r="C172" t="str">
            <v>GFS</v>
          </cell>
          <cell r="D172" t="str">
            <v>RESERVE SECS</v>
          </cell>
          <cell r="E172" t="str">
            <v>Produits secs alimentaires</v>
          </cell>
          <cell r="F172"/>
          <cell r="G172"/>
          <cell r="H172"/>
          <cell r="I172"/>
          <cell r="J172"/>
          <cell r="K172"/>
          <cell r="L172"/>
          <cell r="M172"/>
          <cell r="N172"/>
          <cell r="O172">
            <v>0.66</v>
          </cell>
          <cell r="P172">
            <v>56.48</v>
          </cell>
          <cell r="Q172" t="str">
            <v>C/S 3X4,25 L</v>
          </cell>
          <cell r="R172">
            <v>1</v>
          </cell>
          <cell r="S172" t="str">
            <v>CAISSE</v>
          </cell>
          <cell r="T172">
            <v>56.48</v>
          </cell>
          <cell r="U172">
            <v>12.75</v>
          </cell>
          <cell r="V172" t="str">
            <v>L</v>
          </cell>
          <cell r="W172">
            <v>7.8431372549019607E-2</v>
          </cell>
          <cell r="X172">
            <v>4.4298039215686273</v>
          </cell>
        </row>
        <row r="173">
          <cell r="A173" t="str">
            <v>CÔTE LEVÉE DE PORC 20/24OZ CUITES</v>
          </cell>
          <cell r="B173">
            <v>1271793</v>
          </cell>
          <cell r="C173" t="str">
            <v>GFS</v>
          </cell>
          <cell r="D173" t="str">
            <v>CONGÉLATEUR</v>
          </cell>
          <cell r="E173" t="str">
            <v>Viande et volaille frais et/ou congelé</v>
          </cell>
          <cell r="F173"/>
          <cell r="G173"/>
          <cell r="H173"/>
          <cell r="I173"/>
          <cell r="J173"/>
          <cell r="K173">
            <v>1</v>
          </cell>
          <cell r="L173"/>
          <cell r="M173"/>
          <cell r="N173"/>
          <cell r="O173"/>
          <cell r="P173">
            <v>57.96</v>
          </cell>
          <cell r="Q173" t="str">
            <v>C/S 1X3,6KG</v>
          </cell>
          <cell r="R173">
            <v>1</v>
          </cell>
          <cell r="S173" t="str">
            <v>CAISSE</v>
          </cell>
          <cell r="T173">
            <v>57.96</v>
          </cell>
          <cell r="U173">
            <v>3.6</v>
          </cell>
          <cell r="V173" t="str">
            <v>KG</v>
          </cell>
          <cell r="W173">
            <v>0.27777777777777779</v>
          </cell>
          <cell r="X173">
            <v>16.100000000000001</v>
          </cell>
        </row>
        <row r="174">
          <cell r="A174" t="str">
            <v>COURGE BUTTERNUTS 1/2 PO</v>
          </cell>
          <cell r="B174">
            <v>3268607</v>
          </cell>
          <cell r="C174" t="str">
            <v>GFS</v>
          </cell>
          <cell r="D174" t="str">
            <v>CONGÉLATEUR</v>
          </cell>
          <cell r="E174" t="str">
            <v>Légumes et pâtes frais et/ou congelé</v>
          </cell>
          <cell r="F174"/>
          <cell r="G174"/>
          <cell r="H174"/>
          <cell r="I174"/>
          <cell r="J174"/>
          <cell r="K174">
            <v>2.5</v>
          </cell>
          <cell r="L174"/>
          <cell r="M174"/>
          <cell r="N174"/>
          <cell r="O174"/>
          <cell r="P174">
            <v>29.1</v>
          </cell>
          <cell r="Q174" t="str">
            <v>C/S 6X2 KG</v>
          </cell>
          <cell r="R174">
            <v>1</v>
          </cell>
          <cell r="S174" t="str">
            <v>CAISSE</v>
          </cell>
          <cell r="T174">
            <v>29.1</v>
          </cell>
          <cell r="U174">
            <v>12</v>
          </cell>
          <cell r="V174" t="str">
            <v>KG</v>
          </cell>
          <cell r="W174">
            <v>8.3333333333333329E-2</v>
          </cell>
          <cell r="X174">
            <v>2.4249999999999998</v>
          </cell>
        </row>
        <row r="175">
          <cell r="A175" t="str">
            <v>COURGETTES VERTES</v>
          </cell>
          <cell r="B175">
            <v>0</v>
          </cell>
          <cell r="C175" t="str">
            <v>CAN-AM</v>
          </cell>
          <cell r="D175" t="str">
            <v>FRIGO</v>
          </cell>
          <cell r="E175" t="str">
            <v>Fruits / légumes / herbes</v>
          </cell>
          <cell r="F175"/>
          <cell r="G175"/>
          <cell r="H175"/>
          <cell r="I175"/>
          <cell r="J175"/>
          <cell r="K175"/>
          <cell r="L175"/>
          <cell r="M175">
            <v>1</v>
          </cell>
          <cell r="N175"/>
          <cell r="O175"/>
          <cell r="P175">
            <v>16.899999999999999</v>
          </cell>
          <cell r="Q175" t="str">
            <v>C/S 9,07KG</v>
          </cell>
          <cell r="R175">
            <v>1</v>
          </cell>
          <cell r="S175" t="str">
            <v>CAISSE</v>
          </cell>
          <cell r="T175">
            <v>16.899999999999999</v>
          </cell>
          <cell r="U175">
            <v>9.07</v>
          </cell>
          <cell r="V175" t="str">
            <v>KG</v>
          </cell>
          <cell r="W175">
            <v>0.11025358324145534</v>
          </cell>
          <cell r="X175">
            <v>1.8632855567805953</v>
          </cell>
        </row>
        <row r="176">
          <cell r="A176" t="str">
            <v>COUSCOUS MOYEN</v>
          </cell>
          <cell r="B176">
            <v>1229965</v>
          </cell>
          <cell r="C176" t="str">
            <v>GFS</v>
          </cell>
          <cell r="D176" t="str">
            <v>RESERVE SECS</v>
          </cell>
          <cell r="E176" t="str">
            <v>Produits secs alimentaires</v>
          </cell>
          <cell r="F176"/>
          <cell r="G176"/>
          <cell r="H176"/>
          <cell r="I176"/>
          <cell r="J176"/>
          <cell r="K176"/>
          <cell r="L176"/>
          <cell r="M176"/>
          <cell r="N176"/>
          <cell r="O176">
            <v>1</v>
          </cell>
          <cell r="P176">
            <v>11.86</v>
          </cell>
          <cell r="Q176" t="str">
            <v>SAC 4,54 KG</v>
          </cell>
          <cell r="R176">
            <v>1</v>
          </cell>
          <cell r="S176" t="str">
            <v>SAC</v>
          </cell>
          <cell r="T176">
            <v>11.86</v>
          </cell>
          <cell r="U176">
            <v>4.54</v>
          </cell>
          <cell r="V176" t="str">
            <v>KG</v>
          </cell>
          <cell r="W176">
            <v>0.22026431718061673</v>
          </cell>
          <cell r="X176">
            <v>2.6123348017621142</v>
          </cell>
        </row>
        <row r="177">
          <cell r="A177" t="str">
            <v>COUVERCLE PLASTIQUE POUR BOL 48 OZ</v>
          </cell>
          <cell r="B177">
            <v>1380578</v>
          </cell>
          <cell r="C177" t="str">
            <v>GFS</v>
          </cell>
          <cell r="D177" t="str">
            <v>RESERVE SECS</v>
          </cell>
          <cell r="E177" t="str">
            <v>Produits d'emballage</v>
          </cell>
          <cell r="F177"/>
          <cell r="G177"/>
          <cell r="H177"/>
          <cell r="I177"/>
          <cell r="J177"/>
          <cell r="K177"/>
          <cell r="L177"/>
          <cell r="M177">
            <v>1</v>
          </cell>
          <cell r="N177"/>
          <cell r="O177"/>
          <cell r="P177">
            <v>96.35</v>
          </cell>
          <cell r="Q177" t="str">
            <v>C/S 6X50 UN</v>
          </cell>
          <cell r="R177">
            <v>1</v>
          </cell>
          <cell r="S177" t="str">
            <v>CAISSE</v>
          </cell>
          <cell r="T177">
            <v>96.35</v>
          </cell>
          <cell r="U177">
            <v>300</v>
          </cell>
          <cell r="V177" t="str">
            <v>UNITÉ</v>
          </cell>
          <cell r="W177">
            <v>3.3333333333333335E-3</v>
          </cell>
          <cell r="X177">
            <v>0.32116666666666666</v>
          </cell>
        </row>
        <row r="178">
          <cell r="A178" t="str">
            <v>COUVERCLE PLASTIQUE POUR CONT ROND 16 oz</v>
          </cell>
          <cell r="B178">
            <v>1327749</v>
          </cell>
          <cell r="C178" t="str">
            <v>GFS</v>
          </cell>
          <cell r="D178" t="str">
            <v>RESERVE SECS</v>
          </cell>
          <cell r="E178" t="str">
            <v>Produits d'emballage</v>
          </cell>
          <cell r="F178"/>
          <cell r="G178"/>
          <cell r="H178"/>
          <cell r="I178"/>
          <cell r="J178"/>
          <cell r="K178"/>
          <cell r="L178"/>
          <cell r="M178">
            <v>1</v>
          </cell>
          <cell r="N178"/>
          <cell r="O178"/>
          <cell r="P178">
            <v>42.77</v>
          </cell>
          <cell r="Q178" t="str">
            <v>C/S 10X50 UN</v>
          </cell>
          <cell r="R178">
            <v>1</v>
          </cell>
          <cell r="S178" t="str">
            <v>CAISSE</v>
          </cell>
          <cell r="T178">
            <v>42.77</v>
          </cell>
          <cell r="U178">
            <v>500</v>
          </cell>
          <cell r="V178" t="str">
            <v>UNITÉ</v>
          </cell>
          <cell r="W178">
            <v>2E-3</v>
          </cell>
          <cell r="X178">
            <v>8.5540000000000005E-2</v>
          </cell>
        </row>
        <row r="179">
          <cell r="A179" t="str">
            <v>COUVERCLE PLASTIQUE ROND (DÔME) 10,88X8,88</v>
          </cell>
          <cell r="B179">
            <v>1139496</v>
          </cell>
          <cell r="C179" t="str">
            <v>GFS</v>
          </cell>
          <cell r="D179" t="str">
            <v>RESERVE SECS</v>
          </cell>
          <cell r="E179" t="str">
            <v>Produits d'emballage</v>
          </cell>
          <cell r="F179"/>
          <cell r="G179"/>
          <cell r="H179"/>
          <cell r="I179"/>
          <cell r="J179"/>
          <cell r="K179"/>
          <cell r="L179"/>
          <cell r="M179">
            <v>1</v>
          </cell>
          <cell r="N179"/>
          <cell r="O179"/>
          <cell r="P179">
            <v>104.5</v>
          </cell>
          <cell r="Q179" t="str">
            <v>C/S 1X250UN</v>
          </cell>
          <cell r="R179">
            <v>1</v>
          </cell>
          <cell r="S179" t="str">
            <v>CAISSE</v>
          </cell>
          <cell r="T179">
            <v>104.5</v>
          </cell>
          <cell r="U179">
            <v>250</v>
          </cell>
          <cell r="V179" t="str">
            <v>UNITÉ</v>
          </cell>
          <cell r="W179">
            <v>4.0000000000000001E-3</v>
          </cell>
          <cell r="X179">
            <v>0.41799999999999998</v>
          </cell>
        </row>
        <row r="180">
          <cell r="A180" t="str">
            <v>CRAQUELIN À L'EAU</v>
          </cell>
          <cell r="B180">
            <v>1506656</v>
          </cell>
          <cell r="C180" t="str">
            <v>GFS</v>
          </cell>
          <cell r="D180" t="str">
            <v>RESERVE SECS</v>
          </cell>
          <cell r="E180" t="str">
            <v>Produits secs alimentaires</v>
          </cell>
          <cell r="F180"/>
          <cell r="G180"/>
          <cell r="H180"/>
          <cell r="I180"/>
          <cell r="J180"/>
          <cell r="K180"/>
          <cell r="L180"/>
          <cell r="M180"/>
          <cell r="N180"/>
          <cell r="O180">
            <v>2</v>
          </cell>
          <cell r="P180">
            <v>24.06</v>
          </cell>
          <cell r="Q180" t="str">
            <v xml:space="preserve"> /S 12X125 GR</v>
          </cell>
          <cell r="R180">
            <v>1</v>
          </cell>
          <cell r="S180" t="str">
            <v>CAISSE</v>
          </cell>
          <cell r="T180">
            <v>24.06</v>
          </cell>
          <cell r="U180">
            <v>1.5</v>
          </cell>
          <cell r="V180" t="str">
            <v>KG</v>
          </cell>
          <cell r="W180">
            <v>0.66666666666666663</v>
          </cell>
          <cell r="X180">
            <v>16.04</v>
          </cell>
        </row>
        <row r="181">
          <cell r="A181" t="str">
            <v>CRÈME 35% À FOUETTER</v>
          </cell>
          <cell r="B181">
            <v>1199016</v>
          </cell>
          <cell r="C181" t="str">
            <v>GFS</v>
          </cell>
          <cell r="D181" t="str">
            <v>FRIGO</v>
          </cell>
          <cell r="E181" t="str">
            <v xml:space="preserve">Produits laitiers / oeufs </v>
          </cell>
          <cell r="F181"/>
          <cell r="G181"/>
          <cell r="H181"/>
          <cell r="I181"/>
          <cell r="J181"/>
          <cell r="K181"/>
          <cell r="L181"/>
          <cell r="M181">
            <v>1</v>
          </cell>
          <cell r="N181"/>
          <cell r="O181"/>
          <cell r="P181">
            <v>67.56</v>
          </cell>
          <cell r="Q181" t="str">
            <v>CS / 16X1L</v>
          </cell>
          <cell r="R181">
            <v>1</v>
          </cell>
          <cell r="S181" t="str">
            <v>CAISSE</v>
          </cell>
          <cell r="T181">
            <v>67.56</v>
          </cell>
          <cell r="U181">
            <v>16</v>
          </cell>
          <cell r="V181" t="str">
            <v>L</v>
          </cell>
          <cell r="W181">
            <v>6.25E-2</v>
          </cell>
          <cell r="X181">
            <v>4.2225000000000001</v>
          </cell>
        </row>
        <row r="182">
          <cell r="A182" t="str">
            <v>CRÈME 35% DE CUISSON</v>
          </cell>
          <cell r="B182">
            <v>1112465</v>
          </cell>
          <cell r="C182" t="str">
            <v>GFS</v>
          </cell>
          <cell r="D182" t="str">
            <v>FRIGO</v>
          </cell>
          <cell r="E182" t="str">
            <v xml:space="preserve">Produits laitiers / oeufs </v>
          </cell>
          <cell r="F182"/>
          <cell r="G182"/>
          <cell r="H182"/>
          <cell r="I182"/>
          <cell r="J182"/>
          <cell r="K182"/>
          <cell r="L182"/>
          <cell r="M182"/>
          <cell r="N182"/>
          <cell r="O182"/>
          <cell r="P182">
            <v>81.84</v>
          </cell>
          <cell r="Q182" t="str">
            <v>C/S /16X1L</v>
          </cell>
          <cell r="R182">
            <v>1</v>
          </cell>
          <cell r="S182" t="str">
            <v>CAISSE</v>
          </cell>
          <cell r="T182">
            <v>81.84</v>
          </cell>
          <cell r="U182">
            <v>16</v>
          </cell>
          <cell r="V182" t="str">
            <v>L</v>
          </cell>
          <cell r="W182">
            <v>6.25E-2</v>
          </cell>
          <cell r="X182">
            <v>5.1150000000000002</v>
          </cell>
        </row>
        <row r="183">
          <cell r="A183" t="str">
            <v>CRÈME DE  BALSAMIQUE NAPPAGE</v>
          </cell>
          <cell r="B183">
            <v>0</v>
          </cell>
          <cell r="C183">
            <v>0</v>
          </cell>
          <cell r="D183" t="str">
            <v>RESERVE SECS</v>
          </cell>
          <cell r="E183" t="str">
            <v>Produits secs alimentaires</v>
          </cell>
          <cell r="F183"/>
          <cell r="G183"/>
          <cell r="H183"/>
          <cell r="I183"/>
          <cell r="J183"/>
          <cell r="K183"/>
          <cell r="L183"/>
          <cell r="M183"/>
          <cell r="N183"/>
          <cell r="O183">
            <v>25</v>
          </cell>
          <cell r="P183">
            <v>19.989999999999998</v>
          </cell>
          <cell r="Q183" t="str">
            <v>UN 500 ML</v>
          </cell>
          <cell r="R183">
            <v>1</v>
          </cell>
          <cell r="S183" t="str">
            <v>UNITÉ</v>
          </cell>
          <cell r="T183">
            <v>19.989999999999998</v>
          </cell>
          <cell r="U183">
            <v>0.5</v>
          </cell>
          <cell r="V183" t="str">
            <v>L</v>
          </cell>
          <cell r="W183">
            <v>2</v>
          </cell>
          <cell r="X183">
            <v>39.979999999999997</v>
          </cell>
        </row>
        <row r="184">
          <cell r="A184" t="str">
            <v xml:space="preserve">CRÈME DE BALSAMIQUE BLANC </v>
          </cell>
          <cell r="B184">
            <v>0</v>
          </cell>
          <cell r="C184">
            <v>0</v>
          </cell>
          <cell r="D184" t="str">
            <v>RESERVE SECS</v>
          </cell>
          <cell r="E184" t="str">
            <v>Produits secs alimentaires</v>
          </cell>
          <cell r="F184"/>
          <cell r="G184"/>
          <cell r="H184"/>
          <cell r="I184"/>
          <cell r="J184"/>
          <cell r="K184"/>
          <cell r="L184"/>
          <cell r="M184"/>
          <cell r="N184"/>
          <cell r="O184">
            <v>3</v>
          </cell>
          <cell r="P184">
            <v>10</v>
          </cell>
          <cell r="Q184" t="str">
            <v>UN 150 ML</v>
          </cell>
          <cell r="R184">
            <v>1</v>
          </cell>
          <cell r="S184" t="str">
            <v>UNITÉ</v>
          </cell>
          <cell r="T184">
            <v>10</v>
          </cell>
          <cell r="U184">
            <v>0.15</v>
          </cell>
          <cell r="V184" t="str">
            <v>L</v>
          </cell>
          <cell r="W184">
            <v>6.666666666666667</v>
          </cell>
          <cell r="X184">
            <v>66.666666666666671</v>
          </cell>
        </row>
        <row r="185">
          <cell r="A185" t="str">
            <v>CRÈME DE COCO</v>
          </cell>
          <cell r="B185">
            <v>1343162</v>
          </cell>
          <cell r="C185" t="str">
            <v>GFS</v>
          </cell>
          <cell r="D185" t="str">
            <v>RESERVE SECS</v>
          </cell>
          <cell r="E185" t="str">
            <v>Produits secs alimentaires</v>
          </cell>
          <cell r="F185"/>
          <cell r="G185"/>
          <cell r="H185"/>
          <cell r="I185"/>
          <cell r="J185"/>
          <cell r="K185"/>
          <cell r="L185"/>
          <cell r="M185"/>
          <cell r="N185"/>
          <cell r="O185">
            <v>1</v>
          </cell>
          <cell r="P185">
            <v>18.170000000000002</v>
          </cell>
          <cell r="Q185" t="str">
            <v>C/S 12X290ML</v>
          </cell>
          <cell r="R185">
            <v>1</v>
          </cell>
          <cell r="S185" t="str">
            <v>CAISSE</v>
          </cell>
          <cell r="T185">
            <v>18.170000000000002</v>
          </cell>
          <cell r="U185">
            <v>3.48</v>
          </cell>
          <cell r="V185" t="str">
            <v>L</v>
          </cell>
          <cell r="W185">
            <v>0.28735632183908044</v>
          </cell>
          <cell r="X185">
            <v>5.2212643678160919</v>
          </cell>
        </row>
        <row r="186">
          <cell r="A186" t="str">
            <v>CRÈME DE TARTRE (POUR MERINGUE0</v>
          </cell>
          <cell r="B186">
            <v>0</v>
          </cell>
          <cell r="C186" t="str">
            <v>GFS</v>
          </cell>
          <cell r="D186" t="str">
            <v>RESERVE SECS</v>
          </cell>
          <cell r="E186" t="str">
            <v>Produits pâtisserie SECS/ frais et/ou congelé</v>
          </cell>
          <cell r="F186"/>
          <cell r="G186"/>
          <cell r="H186"/>
          <cell r="I186"/>
          <cell r="J186"/>
          <cell r="K186"/>
          <cell r="L186"/>
          <cell r="M186"/>
          <cell r="N186"/>
          <cell r="O186"/>
          <cell r="P186">
            <v>0</v>
          </cell>
          <cell r="Q186" t="str">
            <v>UN</v>
          </cell>
          <cell r="R186"/>
          <cell r="S186"/>
          <cell r="T186">
            <v>0</v>
          </cell>
          <cell r="U186"/>
          <cell r="V186"/>
          <cell r="W186">
            <v>0</v>
          </cell>
          <cell r="X186">
            <v>0</v>
          </cell>
        </row>
        <row r="187">
          <cell r="A187" t="str">
            <v>CRÈME FOUETTÉE AÉROSOL</v>
          </cell>
          <cell r="B187">
            <v>0</v>
          </cell>
          <cell r="C187" t="str">
            <v>GFS</v>
          </cell>
          <cell r="D187" t="str">
            <v>FRIGO</v>
          </cell>
          <cell r="E187" t="str">
            <v xml:space="preserve">Produits laitiers / oeufs </v>
          </cell>
          <cell r="F187"/>
          <cell r="G187"/>
          <cell r="H187"/>
          <cell r="I187"/>
          <cell r="J187"/>
          <cell r="K187"/>
          <cell r="L187"/>
          <cell r="M187"/>
          <cell r="N187"/>
          <cell r="O187"/>
          <cell r="P187">
            <v>0</v>
          </cell>
          <cell r="Q187" t="str">
            <v>C/S</v>
          </cell>
          <cell r="R187"/>
          <cell r="S187"/>
          <cell r="T187">
            <v>0</v>
          </cell>
          <cell r="U187"/>
          <cell r="V187"/>
          <cell r="W187">
            <v>0</v>
          </cell>
          <cell r="X187">
            <v>0</v>
          </cell>
        </row>
        <row r="188">
          <cell r="A188" t="str">
            <v>CRÈME GLACÉE AUX FRAISE</v>
          </cell>
          <cell r="B188">
            <v>1345184</v>
          </cell>
          <cell r="C188" t="str">
            <v>GFS</v>
          </cell>
          <cell r="D188" t="str">
            <v>CONGÉLATEUR</v>
          </cell>
          <cell r="E188" t="str">
            <v>Produits pâtisserie SECS/ frais et/ou congelé</v>
          </cell>
          <cell r="F188"/>
          <cell r="G188"/>
          <cell r="H188"/>
          <cell r="I188"/>
          <cell r="J188"/>
          <cell r="K188">
            <v>2</v>
          </cell>
          <cell r="L188"/>
          <cell r="M188"/>
          <cell r="N188"/>
          <cell r="O188"/>
          <cell r="P188">
            <v>15</v>
          </cell>
          <cell r="Q188" t="str">
            <v>C/S 1X3 L</v>
          </cell>
          <cell r="R188">
            <v>1</v>
          </cell>
          <cell r="S188" t="str">
            <v>CAISSE</v>
          </cell>
          <cell r="T188">
            <v>15</v>
          </cell>
          <cell r="U188">
            <v>3</v>
          </cell>
          <cell r="V188" t="str">
            <v>L</v>
          </cell>
          <cell r="W188">
            <v>0.33333333333333331</v>
          </cell>
          <cell r="X188">
            <v>5</v>
          </cell>
        </row>
        <row r="189">
          <cell r="A189" t="str">
            <v>CRÈME GLACÉE VANILLE</v>
          </cell>
          <cell r="B189">
            <v>0</v>
          </cell>
          <cell r="C189" t="str">
            <v>GFS</v>
          </cell>
          <cell r="D189" t="str">
            <v>CONGÉLATEUR</v>
          </cell>
          <cell r="E189" t="str">
            <v>Produits pâtisserie SECS/ frais et/ou congelé</v>
          </cell>
          <cell r="F189"/>
          <cell r="G189"/>
          <cell r="H189"/>
          <cell r="I189"/>
          <cell r="J189"/>
          <cell r="K189">
            <v>1</v>
          </cell>
          <cell r="L189"/>
          <cell r="M189"/>
          <cell r="N189"/>
          <cell r="O189"/>
          <cell r="P189">
            <v>15</v>
          </cell>
          <cell r="Q189" t="str">
            <v>C/S 1X3 L</v>
          </cell>
          <cell r="R189">
            <v>1</v>
          </cell>
          <cell r="S189" t="str">
            <v>CAISSE</v>
          </cell>
          <cell r="T189">
            <v>15</v>
          </cell>
          <cell r="U189">
            <v>3</v>
          </cell>
          <cell r="V189" t="str">
            <v>L</v>
          </cell>
          <cell r="W189">
            <v>0.33333333333333331</v>
          </cell>
          <cell r="X189">
            <v>5</v>
          </cell>
        </row>
        <row r="190">
          <cell r="A190" t="str">
            <v>CRÈME SURE 14%</v>
          </cell>
          <cell r="B190">
            <v>1107666</v>
          </cell>
          <cell r="C190" t="str">
            <v>GFS</v>
          </cell>
          <cell r="D190" t="str">
            <v>FRIGO</v>
          </cell>
          <cell r="E190" t="str">
            <v xml:space="preserve">Produits laitiers / oeufs </v>
          </cell>
          <cell r="F190"/>
          <cell r="G190"/>
          <cell r="H190"/>
          <cell r="I190"/>
          <cell r="J190"/>
          <cell r="K190"/>
          <cell r="L190"/>
          <cell r="M190"/>
          <cell r="N190"/>
          <cell r="O190"/>
          <cell r="P190">
            <v>19.29</v>
          </cell>
          <cell r="Q190" t="str">
            <v>C/S 2X2L</v>
          </cell>
          <cell r="R190">
            <v>2</v>
          </cell>
          <cell r="S190" t="str">
            <v>UNITÉ</v>
          </cell>
          <cell r="T190">
            <v>9.6449999999999996</v>
          </cell>
          <cell r="U190">
            <v>2</v>
          </cell>
          <cell r="V190" t="str">
            <v>L</v>
          </cell>
          <cell r="W190">
            <v>0.5</v>
          </cell>
          <cell r="X190">
            <v>4.8224999999999998</v>
          </cell>
        </row>
        <row r="191">
          <cell r="A191" t="str">
            <v>CRÊPES FINES</v>
          </cell>
          <cell r="B191">
            <v>1314580</v>
          </cell>
          <cell r="C191" t="str">
            <v>GFS</v>
          </cell>
          <cell r="D191" t="str">
            <v>CONGÉLATEUR</v>
          </cell>
          <cell r="E191" t="str">
            <v>Produits pâtisserie SECS/ frais et/ou congelé</v>
          </cell>
          <cell r="F191"/>
          <cell r="G191"/>
          <cell r="H191"/>
          <cell r="I191"/>
          <cell r="J191"/>
          <cell r="K191">
            <v>2</v>
          </cell>
          <cell r="L191"/>
          <cell r="M191"/>
          <cell r="N191"/>
          <cell r="O191"/>
          <cell r="P191">
            <v>77.75</v>
          </cell>
          <cell r="Q191" t="str">
            <v>C/S 10 SACS DE  10X90GR</v>
          </cell>
          <cell r="R191">
            <v>1</v>
          </cell>
          <cell r="S191" t="str">
            <v>UNITÉ</v>
          </cell>
          <cell r="T191">
            <v>77.75</v>
          </cell>
          <cell r="U191">
            <v>100</v>
          </cell>
          <cell r="V191" t="str">
            <v>UNITÉ</v>
          </cell>
          <cell r="W191">
            <v>0.01</v>
          </cell>
          <cell r="X191">
            <v>0.77749999999999997</v>
          </cell>
        </row>
        <row r="192">
          <cell r="A192" t="str">
            <v>CRESSON</v>
          </cell>
          <cell r="B192">
            <v>0</v>
          </cell>
          <cell r="C192" t="str">
            <v>CAN-AM</v>
          </cell>
          <cell r="D192" t="str">
            <v>FRIGO</v>
          </cell>
          <cell r="E192" t="str">
            <v>Fruits / légumes / herbes</v>
          </cell>
          <cell r="F192"/>
          <cell r="G192"/>
          <cell r="H192"/>
          <cell r="I192"/>
          <cell r="J192"/>
          <cell r="K192"/>
          <cell r="L192"/>
          <cell r="M192"/>
          <cell r="N192"/>
          <cell r="O192"/>
          <cell r="P192">
            <v>0</v>
          </cell>
          <cell r="Q192" t="str">
            <v>C/S</v>
          </cell>
          <cell r="R192"/>
          <cell r="S192"/>
          <cell r="T192">
            <v>0</v>
          </cell>
          <cell r="U192"/>
          <cell r="V192"/>
          <cell r="W192">
            <v>0</v>
          </cell>
          <cell r="X192">
            <v>0</v>
          </cell>
        </row>
        <row r="193">
          <cell r="A193" t="str">
            <v>CREVETTE 31/40 AVEC QUEUE</v>
          </cell>
          <cell r="B193">
            <v>0</v>
          </cell>
          <cell r="C193" t="str">
            <v>PIERRE EN GROS</v>
          </cell>
          <cell r="D193" t="str">
            <v>CONGÉLATEUR</v>
          </cell>
          <cell r="E193" t="str">
            <v>Poissons /fruits de mer frais et/ou congelés</v>
          </cell>
          <cell r="F193"/>
          <cell r="G193"/>
          <cell r="H193"/>
          <cell r="I193"/>
          <cell r="J193"/>
          <cell r="K193"/>
          <cell r="L193"/>
          <cell r="M193"/>
          <cell r="N193"/>
          <cell r="O193"/>
          <cell r="P193">
            <v>0</v>
          </cell>
          <cell r="Q193" t="str">
            <v>C/S</v>
          </cell>
          <cell r="R193">
            <v>1</v>
          </cell>
          <cell r="S193" t="str">
            <v>CAISSE</v>
          </cell>
          <cell r="T193">
            <v>0</v>
          </cell>
          <cell r="U193">
            <v>1</v>
          </cell>
          <cell r="V193" t="str">
            <v>L</v>
          </cell>
          <cell r="W193">
            <v>1</v>
          </cell>
          <cell r="X193">
            <v>0</v>
          </cell>
        </row>
        <row r="194">
          <cell r="A194" t="str">
            <v>CREVETTES CRUE 16/20 AVEC QUEUE</v>
          </cell>
          <cell r="B194">
            <v>1141847</v>
          </cell>
          <cell r="C194" t="str">
            <v>GFS</v>
          </cell>
          <cell r="D194" t="str">
            <v>CONGÉLATEUR</v>
          </cell>
          <cell r="E194" t="str">
            <v>Poissons /fruits de mer frais et/ou congelés</v>
          </cell>
          <cell r="F194"/>
          <cell r="G194"/>
          <cell r="H194"/>
          <cell r="I194"/>
          <cell r="J194">
            <v>2.7210000000000001</v>
          </cell>
          <cell r="K194"/>
          <cell r="L194"/>
          <cell r="M194"/>
          <cell r="N194"/>
          <cell r="O194"/>
          <cell r="P194">
            <v>92.38</v>
          </cell>
          <cell r="Q194" t="str">
            <v>C/S 5X907GR</v>
          </cell>
          <cell r="R194">
            <v>1</v>
          </cell>
          <cell r="S194" t="str">
            <v>CAISSE</v>
          </cell>
          <cell r="T194">
            <v>92.38</v>
          </cell>
          <cell r="U194">
            <v>4.5350000000000001</v>
          </cell>
          <cell r="V194" t="str">
            <v>KG</v>
          </cell>
          <cell r="W194">
            <v>0.22050716648291069</v>
          </cell>
          <cell r="X194">
            <v>20.370452039691287</v>
          </cell>
        </row>
        <row r="195">
          <cell r="A195" t="str">
            <v>CREVETTES DE MATANE 125/175</v>
          </cell>
          <cell r="B195">
            <v>1302488</v>
          </cell>
          <cell r="C195" t="str">
            <v>PIERRE EN GROS</v>
          </cell>
          <cell r="D195" t="str">
            <v>CONGÉLATEUR</v>
          </cell>
          <cell r="E195" t="str">
            <v>Poissons /fruits de mer frais et/ou congelés</v>
          </cell>
          <cell r="F195"/>
          <cell r="G195"/>
          <cell r="H195"/>
          <cell r="I195"/>
          <cell r="J195">
            <v>5</v>
          </cell>
          <cell r="K195"/>
          <cell r="L195"/>
          <cell r="M195"/>
          <cell r="N195"/>
          <cell r="O195"/>
          <cell r="P195">
            <v>177.38</v>
          </cell>
          <cell r="Q195" t="str">
            <v>C/S 4x2,27 kg</v>
          </cell>
          <cell r="R195">
            <v>1</v>
          </cell>
          <cell r="S195" t="str">
            <v>CAISSE</v>
          </cell>
          <cell r="T195">
            <v>177.38</v>
          </cell>
          <cell r="U195">
            <v>9.08</v>
          </cell>
          <cell r="V195" t="str">
            <v>KG</v>
          </cell>
          <cell r="W195">
            <v>0.11013215859030837</v>
          </cell>
          <cell r="X195">
            <v>19.535242290748897</v>
          </cell>
        </row>
        <row r="196">
          <cell r="A196" t="str">
            <v>CREVETTES DE MATANE 125/175</v>
          </cell>
          <cell r="B196">
            <v>1302488</v>
          </cell>
          <cell r="C196" t="str">
            <v>PIERRE EN GROS</v>
          </cell>
          <cell r="D196" t="str">
            <v>CONGÉLATEUR</v>
          </cell>
          <cell r="E196" t="str">
            <v>Poissons /fruits de mer frais et/ou congelés</v>
          </cell>
          <cell r="F196"/>
          <cell r="G196"/>
          <cell r="H196"/>
          <cell r="I196"/>
          <cell r="J196"/>
          <cell r="K196">
            <v>1</v>
          </cell>
          <cell r="L196"/>
          <cell r="M196"/>
          <cell r="N196"/>
          <cell r="O196"/>
          <cell r="P196">
            <v>177.38</v>
          </cell>
          <cell r="Q196" t="str">
            <v>C/S 4x2,27 kg</v>
          </cell>
          <cell r="R196">
            <v>1</v>
          </cell>
          <cell r="S196" t="str">
            <v>CAISSE</v>
          </cell>
          <cell r="T196">
            <v>177.38</v>
          </cell>
          <cell r="U196">
            <v>4.54</v>
          </cell>
          <cell r="V196" t="str">
            <v>KG</v>
          </cell>
          <cell r="W196">
            <v>0.22026431718061673</v>
          </cell>
          <cell r="X196">
            <v>39.070484581497794</v>
          </cell>
        </row>
        <row r="197">
          <cell r="A197" t="str">
            <v>CROISSANT BEURRE CONGELÉ BRIDOR</v>
          </cell>
          <cell r="B197">
            <v>1379717</v>
          </cell>
          <cell r="C197" t="str">
            <v>GFS</v>
          </cell>
          <cell r="D197" t="str">
            <v>CONGÉLATEUR</v>
          </cell>
          <cell r="E197" t="str">
            <v>Produits pâtisserie SECS/ frais et/ou congelé</v>
          </cell>
          <cell r="F197"/>
          <cell r="G197"/>
          <cell r="H197"/>
          <cell r="I197"/>
          <cell r="J197"/>
          <cell r="K197"/>
          <cell r="L197"/>
          <cell r="M197"/>
          <cell r="N197"/>
          <cell r="O197">
            <v>1.5</v>
          </cell>
          <cell r="P197">
            <v>45.15</v>
          </cell>
          <cell r="Q197" t="str">
            <v>C/S 60x85 GR</v>
          </cell>
          <cell r="R197">
            <v>1</v>
          </cell>
          <cell r="S197" t="str">
            <v>SAC</v>
          </cell>
          <cell r="T197">
            <v>45.15</v>
          </cell>
          <cell r="U197">
            <v>60</v>
          </cell>
          <cell r="V197" t="str">
            <v>UNITÉ</v>
          </cell>
          <cell r="W197">
            <v>1.6666666666666666E-2</v>
          </cell>
          <cell r="X197">
            <v>0.75249999999999995</v>
          </cell>
        </row>
        <row r="198">
          <cell r="A198" t="str">
            <v>CROUSTILLE MISS VICKIES</v>
          </cell>
          <cell r="B198">
            <v>1145859</v>
          </cell>
          <cell r="C198" t="str">
            <v>GFS</v>
          </cell>
          <cell r="D198" t="str">
            <v>RESERVE SECS</v>
          </cell>
          <cell r="E198" t="str">
            <v>Produits secs alimentaires</v>
          </cell>
          <cell r="F198"/>
          <cell r="G198"/>
          <cell r="H198"/>
          <cell r="I198"/>
          <cell r="J198"/>
          <cell r="K198"/>
          <cell r="L198"/>
          <cell r="M198"/>
          <cell r="N198"/>
          <cell r="O198">
            <v>1</v>
          </cell>
          <cell r="P198">
            <v>25.73</v>
          </cell>
          <cell r="Q198" t="str">
            <v>C/S 40X40GR</v>
          </cell>
          <cell r="R198">
            <v>1</v>
          </cell>
          <cell r="S198" t="str">
            <v>CAISSE</v>
          </cell>
          <cell r="T198">
            <v>25.73</v>
          </cell>
          <cell r="U198">
            <v>40</v>
          </cell>
          <cell r="V198" t="str">
            <v>UNITÉ</v>
          </cell>
          <cell r="W198">
            <v>2.5000000000000001E-2</v>
          </cell>
          <cell r="X198">
            <v>0.6432500000000001</v>
          </cell>
        </row>
        <row r="199">
          <cell r="A199" t="str">
            <v>CUISSE DE CANARD</v>
          </cell>
          <cell r="B199">
            <v>0</v>
          </cell>
          <cell r="C199" t="str">
            <v>LAUZON</v>
          </cell>
          <cell r="D199" t="str">
            <v>FRIGO</v>
          </cell>
          <cell r="E199" t="str">
            <v>Viande et volaille frais et/ou congelé</v>
          </cell>
          <cell r="F199"/>
          <cell r="G199"/>
          <cell r="H199"/>
          <cell r="I199"/>
          <cell r="J199"/>
          <cell r="K199"/>
          <cell r="L199"/>
          <cell r="M199"/>
          <cell r="N199"/>
          <cell r="O199"/>
          <cell r="P199">
            <v>120.36</v>
          </cell>
          <cell r="Q199" t="str">
            <v>C/S 12KG</v>
          </cell>
          <cell r="R199">
            <v>1</v>
          </cell>
          <cell r="S199" t="str">
            <v>CAISSE</v>
          </cell>
          <cell r="T199">
            <v>120.36</v>
          </cell>
          <cell r="U199">
            <v>12</v>
          </cell>
          <cell r="V199" t="str">
            <v>KG</v>
          </cell>
          <cell r="W199">
            <v>8.3333333333333329E-2</v>
          </cell>
          <cell r="X199">
            <v>10.029999999999999</v>
          </cell>
        </row>
        <row r="200">
          <cell r="A200" t="str">
            <v>CUMIN MOULU</v>
          </cell>
          <cell r="B200">
            <v>8797005</v>
          </cell>
          <cell r="C200" t="str">
            <v>GFS</v>
          </cell>
          <cell r="D200" t="str">
            <v>RESERVE SECS</v>
          </cell>
          <cell r="E200" t="str">
            <v>Produits secs alimentaires</v>
          </cell>
          <cell r="F200"/>
          <cell r="G200"/>
          <cell r="H200"/>
          <cell r="I200"/>
          <cell r="J200"/>
          <cell r="K200"/>
          <cell r="L200"/>
          <cell r="M200"/>
          <cell r="N200"/>
          <cell r="O200">
            <v>2</v>
          </cell>
          <cell r="P200">
            <v>13</v>
          </cell>
          <cell r="Q200" t="str">
            <v>UN 425 GR</v>
          </cell>
          <cell r="R200">
            <v>1</v>
          </cell>
          <cell r="S200" t="str">
            <v>UNITÉ</v>
          </cell>
          <cell r="T200">
            <v>13</v>
          </cell>
          <cell r="U200">
            <v>0.42499999999999999</v>
          </cell>
          <cell r="V200" t="str">
            <v>KG</v>
          </cell>
          <cell r="W200">
            <v>2.3529411764705883</v>
          </cell>
          <cell r="X200">
            <v>30.588235294117649</v>
          </cell>
        </row>
        <row r="201">
          <cell r="A201" t="str">
            <v>CURACAO ORANGE ALCOOL DÉNATURÉ</v>
          </cell>
          <cell r="B201">
            <v>3259708</v>
          </cell>
          <cell r="C201" t="str">
            <v>GFS</v>
          </cell>
          <cell r="D201" t="str">
            <v>RESERVE SECS</v>
          </cell>
          <cell r="E201" t="str">
            <v>Produits secs alimentaires</v>
          </cell>
          <cell r="F201"/>
          <cell r="G201"/>
          <cell r="H201"/>
          <cell r="I201"/>
          <cell r="J201"/>
          <cell r="K201"/>
          <cell r="L201"/>
          <cell r="M201"/>
          <cell r="N201"/>
          <cell r="O201">
            <v>1</v>
          </cell>
          <cell r="P201">
            <v>35</v>
          </cell>
          <cell r="Q201" t="str">
            <v>UN 2L</v>
          </cell>
          <cell r="R201">
            <v>1</v>
          </cell>
          <cell r="S201" t="str">
            <v>UNITÉ</v>
          </cell>
          <cell r="T201">
            <v>35</v>
          </cell>
          <cell r="U201">
            <v>2</v>
          </cell>
          <cell r="V201" t="str">
            <v>L</v>
          </cell>
          <cell r="W201">
            <v>0.5</v>
          </cell>
          <cell r="X201">
            <v>17.5</v>
          </cell>
        </row>
        <row r="202">
          <cell r="A202" t="str">
            <v>CURCUMA MOULU</v>
          </cell>
          <cell r="B202">
            <v>1281711</v>
          </cell>
          <cell r="C202" t="str">
            <v>GFS</v>
          </cell>
          <cell r="D202" t="str">
            <v>RESERVE SECS</v>
          </cell>
          <cell r="E202" t="str">
            <v>Produits secs alimentaires</v>
          </cell>
          <cell r="F202"/>
          <cell r="G202"/>
          <cell r="H202"/>
          <cell r="I202"/>
          <cell r="J202"/>
          <cell r="K202"/>
          <cell r="L202"/>
          <cell r="M202"/>
          <cell r="N202"/>
          <cell r="O202"/>
          <cell r="P202">
            <v>35.770000000000003</v>
          </cell>
          <cell r="Q202" t="str">
            <v>UN 475 GR</v>
          </cell>
          <cell r="R202">
            <v>1</v>
          </cell>
          <cell r="S202" t="str">
            <v>UNITÉ</v>
          </cell>
          <cell r="T202">
            <v>35.770000000000003</v>
          </cell>
          <cell r="U202">
            <v>0.47499999999999998</v>
          </cell>
          <cell r="V202" t="str">
            <v>KG</v>
          </cell>
          <cell r="W202">
            <v>2.1052631578947367</v>
          </cell>
          <cell r="X202">
            <v>75.305263157894743</v>
          </cell>
        </row>
        <row r="203">
          <cell r="A203" t="str">
            <v>CURRY EN POUDRE</v>
          </cell>
          <cell r="B203">
            <v>8742405</v>
          </cell>
          <cell r="C203" t="str">
            <v>GFS</v>
          </cell>
          <cell r="D203" t="str">
            <v>RESERVE SECS</v>
          </cell>
          <cell r="E203" t="str">
            <v>Produits secs alimentaires</v>
          </cell>
          <cell r="F203"/>
          <cell r="G203"/>
          <cell r="H203"/>
          <cell r="I203"/>
          <cell r="J203"/>
          <cell r="K203"/>
          <cell r="L203"/>
          <cell r="M203"/>
          <cell r="N203"/>
          <cell r="O203"/>
          <cell r="P203">
            <v>10.27</v>
          </cell>
          <cell r="Q203" t="str">
            <v>UN 520 GR</v>
          </cell>
          <cell r="R203">
            <v>1</v>
          </cell>
          <cell r="S203" t="str">
            <v>UNITÉ</v>
          </cell>
          <cell r="T203">
            <v>10.27</v>
          </cell>
          <cell r="U203">
            <v>0.52</v>
          </cell>
          <cell r="V203" t="str">
            <v>KG</v>
          </cell>
          <cell r="W203">
            <v>1.9230769230769229</v>
          </cell>
          <cell r="X203">
            <v>19.749999999999996</v>
          </cell>
        </row>
        <row r="204">
          <cell r="A204" t="str">
            <v>CURRY SAUVAGE DE GASPÉSIE</v>
          </cell>
          <cell r="B204">
            <v>0</v>
          </cell>
          <cell r="C204" t="str">
            <v>EXPÉDIA</v>
          </cell>
          <cell r="D204" t="str">
            <v>RESERVE SECS</v>
          </cell>
          <cell r="E204" t="str">
            <v>Produits secs alimentaires</v>
          </cell>
          <cell r="F204"/>
          <cell r="G204"/>
          <cell r="H204"/>
          <cell r="I204"/>
          <cell r="J204"/>
          <cell r="K204"/>
          <cell r="L204"/>
          <cell r="M204"/>
          <cell r="N204"/>
          <cell r="O204"/>
          <cell r="P204">
            <v>7.8</v>
          </cell>
          <cell r="Q204" t="str">
            <v>UN 40GR</v>
          </cell>
          <cell r="R204">
            <v>1</v>
          </cell>
          <cell r="S204" t="str">
            <v>UNITÉ</v>
          </cell>
          <cell r="T204">
            <v>7.8</v>
          </cell>
          <cell r="U204">
            <v>0.04</v>
          </cell>
          <cell r="V204" t="str">
            <v>KG</v>
          </cell>
          <cell r="W204">
            <v>25</v>
          </cell>
          <cell r="X204">
            <v>195</v>
          </cell>
        </row>
        <row r="205">
          <cell r="A205" t="str">
            <v>DATTES DÉNOYAUTÉES</v>
          </cell>
          <cell r="B205">
            <v>6364205</v>
          </cell>
          <cell r="C205" t="str">
            <v>GFS</v>
          </cell>
          <cell r="D205" t="str">
            <v>RESERVE SECS</v>
          </cell>
          <cell r="E205" t="str">
            <v>Produits secs alimentaires</v>
          </cell>
          <cell r="F205"/>
          <cell r="G205"/>
          <cell r="H205"/>
          <cell r="I205"/>
          <cell r="J205"/>
          <cell r="K205"/>
          <cell r="L205"/>
          <cell r="M205"/>
          <cell r="N205"/>
          <cell r="O205">
            <v>2</v>
          </cell>
          <cell r="P205">
            <v>27.93</v>
          </cell>
          <cell r="Q205" t="str">
            <v>UN 6KG</v>
          </cell>
          <cell r="R205">
            <v>1</v>
          </cell>
          <cell r="S205" t="str">
            <v>CAISSE</v>
          </cell>
          <cell r="T205">
            <v>27.93</v>
          </cell>
          <cell r="U205">
            <v>6</v>
          </cell>
          <cell r="V205" t="str">
            <v>KG</v>
          </cell>
          <cell r="W205">
            <v>0.16666666666666666</v>
          </cell>
          <cell r="X205">
            <v>4.6549999999999994</v>
          </cell>
        </row>
        <row r="206">
          <cell r="A206" t="str">
            <v xml:space="preserve">EAU </v>
          </cell>
          <cell r="B206"/>
          <cell r="C206"/>
          <cell r="D206"/>
          <cell r="E206"/>
          <cell r="F206"/>
          <cell r="G206"/>
          <cell r="H206"/>
          <cell r="I206"/>
          <cell r="J206"/>
          <cell r="K206"/>
          <cell r="L206"/>
          <cell r="M206"/>
          <cell r="N206"/>
          <cell r="O206"/>
          <cell r="P206"/>
          <cell r="Q206"/>
          <cell r="R206"/>
          <cell r="S206"/>
          <cell r="T206"/>
          <cell r="U206"/>
          <cell r="V206" t="str">
            <v>L</v>
          </cell>
          <cell r="W206"/>
          <cell r="X206">
            <v>0</v>
          </cell>
        </row>
        <row r="207">
          <cell r="A207" t="str">
            <v>ÉCHALOTTES SÈCHE</v>
          </cell>
          <cell r="B207">
            <v>0</v>
          </cell>
          <cell r="C207" t="str">
            <v>CAN-AM</v>
          </cell>
          <cell r="D207" t="str">
            <v>FRIGO</v>
          </cell>
          <cell r="E207" t="str">
            <v>Fruits / légumes / herbes</v>
          </cell>
          <cell r="F207"/>
          <cell r="G207"/>
          <cell r="H207"/>
          <cell r="I207"/>
          <cell r="J207"/>
          <cell r="K207"/>
          <cell r="L207"/>
          <cell r="M207"/>
          <cell r="N207"/>
          <cell r="O207"/>
          <cell r="P207">
            <v>30.45</v>
          </cell>
          <cell r="Q207" t="str">
            <v>SAC 4,54 KG</v>
          </cell>
          <cell r="R207">
            <v>1</v>
          </cell>
          <cell r="S207" t="str">
            <v>SAC</v>
          </cell>
          <cell r="T207">
            <v>30.45</v>
          </cell>
          <cell r="U207">
            <v>4.54</v>
          </cell>
          <cell r="V207" t="str">
            <v>KG</v>
          </cell>
          <cell r="W207">
            <v>0.22026431718061673</v>
          </cell>
          <cell r="X207">
            <v>6.7070484581497789</v>
          </cell>
        </row>
        <row r="208">
          <cell r="A208" t="str">
            <v>ÉCHALOTTES VERTES</v>
          </cell>
          <cell r="B208">
            <v>0</v>
          </cell>
          <cell r="C208" t="str">
            <v>CAN-AM</v>
          </cell>
          <cell r="D208" t="str">
            <v>FRIGO</v>
          </cell>
          <cell r="E208" t="str">
            <v>Fruits / légumes / herbes</v>
          </cell>
          <cell r="F208"/>
          <cell r="G208"/>
          <cell r="H208"/>
          <cell r="I208"/>
          <cell r="J208"/>
          <cell r="K208"/>
          <cell r="L208"/>
          <cell r="M208"/>
          <cell r="N208"/>
          <cell r="O208"/>
          <cell r="P208">
            <v>1</v>
          </cell>
          <cell r="Q208" t="str">
            <v>UN</v>
          </cell>
          <cell r="R208">
            <v>1</v>
          </cell>
          <cell r="S208" t="str">
            <v>UNITÉ</v>
          </cell>
          <cell r="T208">
            <v>1</v>
          </cell>
          <cell r="U208">
            <v>1</v>
          </cell>
          <cell r="V208" t="str">
            <v>UNITÉ</v>
          </cell>
          <cell r="W208">
            <v>1</v>
          </cell>
          <cell r="X208">
            <v>1</v>
          </cell>
        </row>
        <row r="209">
          <cell r="A209" t="str">
            <v>ENDIVE BLANCHE</v>
          </cell>
          <cell r="B209">
            <v>0</v>
          </cell>
          <cell r="C209" t="str">
            <v>CAN-AM</v>
          </cell>
          <cell r="D209" t="str">
            <v>FRIGO</v>
          </cell>
          <cell r="E209" t="str">
            <v>Fruits / légumes / herbes</v>
          </cell>
          <cell r="F209"/>
          <cell r="G209"/>
          <cell r="H209"/>
          <cell r="I209"/>
          <cell r="J209"/>
          <cell r="K209"/>
          <cell r="L209"/>
          <cell r="M209"/>
          <cell r="N209"/>
          <cell r="O209"/>
          <cell r="P209">
            <v>0</v>
          </cell>
          <cell r="Q209" t="str">
            <v>C/S</v>
          </cell>
          <cell r="R209"/>
          <cell r="S209"/>
          <cell r="T209">
            <v>0</v>
          </cell>
          <cell r="U209"/>
          <cell r="V209"/>
          <cell r="W209">
            <v>0</v>
          </cell>
          <cell r="X209">
            <v>0</v>
          </cell>
        </row>
        <row r="210">
          <cell r="A210" t="str">
            <v>ENDIVE ROUGE</v>
          </cell>
          <cell r="B210">
            <v>0</v>
          </cell>
          <cell r="C210" t="str">
            <v>CAN-AM</v>
          </cell>
          <cell r="D210" t="str">
            <v>FRIGO</v>
          </cell>
          <cell r="E210" t="str">
            <v>Fruits / légumes / herbes</v>
          </cell>
          <cell r="F210"/>
          <cell r="G210"/>
          <cell r="H210"/>
          <cell r="I210"/>
          <cell r="J210"/>
          <cell r="K210"/>
          <cell r="L210"/>
          <cell r="M210"/>
          <cell r="N210"/>
          <cell r="O210"/>
          <cell r="P210">
            <v>0</v>
          </cell>
          <cell r="Q210" t="str">
            <v>C/S</v>
          </cell>
          <cell r="R210"/>
          <cell r="S210"/>
          <cell r="T210">
            <v>0</v>
          </cell>
          <cell r="U210"/>
          <cell r="V210"/>
          <cell r="W210">
            <v>0</v>
          </cell>
          <cell r="X210">
            <v>0</v>
          </cell>
        </row>
        <row r="211">
          <cell r="A211" t="str">
            <v>ENGLISH MUFFIN</v>
          </cell>
          <cell r="B211">
            <v>1223609</v>
          </cell>
          <cell r="C211" t="str">
            <v>GFS</v>
          </cell>
          <cell r="D211" t="str">
            <v>CONGÉLATEUR</v>
          </cell>
          <cell r="E211" t="str">
            <v>Produits boulangerie frais et/ou congelé</v>
          </cell>
          <cell r="F211"/>
          <cell r="G211"/>
          <cell r="H211"/>
          <cell r="I211"/>
          <cell r="J211"/>
          <cell r="K211">
            <v>2</v>
          </cell>
          <cell r="L211"/>
          <cell r="M211"/>
          <cell r="N211"/>
          <cell r="O211"/>
          <cell r="P211">
            <v>35.47</v>
          </cell>
          <cell r="Q211" t="str">
            <v>C/S 120X47 GR</v>
          </cell>
          <cell r="R211">
            <v>1</v>
          </cell>
          <cell r="S211" t="str">
            <v>CAISSE</v>
          </cell>
          <cell r="T211">
            <v>35.47</v>
          </cell>
          <cell r="U211">
            <v>120</v>
          </cell>
          <cell r="V211" t="str">
            <v>UNITÉ</v>
          </cell>
          <cell r="W211">
            <v>8.3333333333333332E-3</v>
          </cell>
          <cell r="X211">
            <v>0.29558333333333331</v>
          </cell>
        </row>
        <row r="212">
          <cell r="A212" t="str">
            <v>ENSEMBLE D'USTENCILE EN PLASTIQUE</v>
          </cell>
          <cell r="B212">
            <v>1213652</v>
          </cell>
          <cell r="C212" t="str">
            <v>GFS</v>
          </cell>
          <cell r="D212" t="str">
            <v>RESERVE SECS</v>
          </cell>
          <cell r="E212" t="str">
            <v>Produits d'emballage</v>
          </cell>
          <cell r="F212"/>
          <cell r="G212"/>
          <cell r="H212"/>
          <cell r="I212"/>
          <cell r="J212"/>
          <cell r="K212"/>
          <cell r="L212"/>
          <cell r="M212"/>
          <cell r="N212"/>
          <cell r="O212"/>
          <cell r="P212">
            <v>60.5</v>
          </cell>
          <cell r="Q212" t="str">
            <v>C/S 250UN</v>
          </cell>
          <cell r="R212">
            <v>1</v>
          </cell>
          <cell r="S212" t="str">
            <v>CAISSE</v>
          </cell>
          <cell r="T212">
            <v>60.5</v>
          </cell>
          <cell r="U212">
            <v>250</v>
          </cell>
          <cell r="V212" t="str">
            <v>UNITÉ</v>
          </cell>
          <cell r="W212">
            <v>4.0000000000000001E-3</v>
          </cell>
          <cell r="X212">
            <v>0.24199999999999999</v>
          </cell>
        </row>
        <row r="213">
          <cell r="A213" t="str">
            <v>ÉPAULE DE PORC PIC-NIC</v>
          </cell>
          <cell r="B213">
            <v>1215563</v>
          </cell>
          <cell r="C213" t="str">
            <v>GFS</v>
          </cell>
          <cell r="D213" t="str">
            <v>CONGÉLATEUR</v>
          </cell>
          <cell r="E213" t="str">
            <v>Viande et volaille frais et/ou congelé</v>
          </cell>
          <cell r="F213"/>
          <cell r="G213"/>
          <cell r="H213"/>
          <cell r="I213"/>
          <cell r="J213">
            <v>24.43</v>
          </cell>
          <cell r="K213"/>
          <cell r="L213"/>
          <cell r="M213"/>
          <cell r="N213"/>
          <cell r="O213"/>
          <cell r="P213">
            <v>136.62</v>
          </cell>
          <cell r="Q213" t="str">
            <v>C/S 6X3KG</v>
          </cell>
          <cell r="R213">
            <v>1</v>
          </cell>
          <cell r="S213" t="str">
            <v>CAISSE</v>
          </cell>
          <cell r="T213">
            <v>136.62</v>
          </cell>
          <cell r="U213">
            <v>18</v>
          </cell>
          <cell r="V213" t="str">
            <v>KG</v>
          </cell>
          <cell r="W213">
            <v>5.5555555555555552E-2</v>
          </cell>
          <cell r="X213">
            <v>7.59</v>
          </cell>
        </row>
        <row r="214">
          <cell r="A214" t="str">
            <v>ÉPICES A BOUILLON PHO</v>
          </cell>
          <cell r="B214">
            <v>0</v>
          </cell>
          <cell r="C214" t="str">
            <v>GFS</v>
          </cell>
          <cell r="D214" t="str">
            <v>RESERVE SECS</v>
          </cell>
          <cell r="E214" t="str">
            <v>Produits secs alimentaires</v>
          </cell>
          <cell r="F214"/>
          <cell r="G214"/>
          <cell r="H214"/>
          <cell r="I214"/>
          <cell r="J214"/>
          <cell r="K214"/>
          <cell r="L214"/>
          <cell r="M214"/>
          <cell r="N214"/>
          <cell r="O214"/>
          <cell r="P214">
            <v>0</v>
          </cell>
          <cell r="Q214">
            <v>0</v>
          </cell>
          <cell r="R214"/>
          <cell r="S214"/>
          <cell r="T214">
            <v>0</v>
          </cell>
          <cell r="U214"/>
          <cell r="V214"/>
          <cell r="W214">
            <v>0</v>
          </cell>
          <cell r="X214">
            <v>0</v>
          </cell>
        </row>
        <row r="215">
          <cell r="A215" t="str">
            <v>ÉPICES A STEACK DE MONTRÉAL</v>
          </cell>
          <cell r="B215">
            <v>8751005</v>
          </cell>
          <cell r="C215" t="str">
            <v>GFS</v>
          </cell>
          <cell r="D215" t="str">
            <v>RESERVE SECS</v>
          </cell>
          <cell r="E215" t="str">
            <v>Produits secs alimentaires</v>
          </cell>
          <cell r="F215"/>
          <cell r="G215"/>
          <cell r="H215"/>
          <cell r="I215"/>
          <cell r="J215"/>
          <cell r="K215"/>
          <cell r="L215"/>
          <cell r="M215"/>
          <cell r="N215"/>
          <cell r="O215">
            <v>2</v>
          </cell>
          <cell r="P215">
            <v>15.19</v>
          </cell>
          <cell r="Q215" t="str">
            <v>UN 825 gr</v>
          </cell>
          <cell r="R215">
            <v>1</v>
          </cell>
          <cell r="S215" t="str">
            <v>UNITÉ</v>
          </cell>
          <cell r="T215">
            <v>15.19</v>
          </cell>
          <cell r="U215">
            <v>0.82499999999999996</v>
          </cell>
          <cell r="V215" t="str">
            <v>KG</v>
          </cell>
          <cell r="W215">
            <v>1.2121212121212122</v>
          </cell>
          <cell r="X215">
            <v>18.41212121212121</v>
          </cell>
        </row>
        <row r="216">
          <cell r="A216" t="str">
            <v>ÉPICES BBQ</v>
          </cell>
          <cell r="B216">
            <v>1220870</v>
          </cell>
          <cell r="C216" t="str">
            <v>GFS</v>
          </cell>
          <cell r="D216" t="str">
            <v>RESERVE SECS</v>
          </cell>
          <cell r="E216" t="str">
            <v>Produits secs alimentaires</v>
          </cell>
          <cell r="F216"/>
          <cell r="G216"/>
          <cell r="H216"/>
          <cell r="I216"/>
          <cell r="J216"/>
          <cell r="K216"/>
          <cell r="L216"/>
          <cell r="M216"/>
          <cell r="N216"/>
          <cell r="O216"/>
          <cell r="P216">
            <v>8.89</v>
          </cell>
          <cell r="Q216" t="str">
            <v>UN 790 GR</v>
          </cell>
          <cell r="R216">
            <v>1</v>
          </cell>
          <cell r="S216" t="str">
            <v>UNITÉ</v>
          </cell>
          <cell r="T216">
            <v>8.89</v>
          </cell>
          <cell r="U216">
            <v>0.89</v>
          </cell>
          <cell r="V216" t="str">
            <v>KG</v>
          </cell>
          <cell r="W216">
            <v>1.1235955056179776</v>
          </cell>
          <cell r="X216">
            <v>9.9887640449438209</v>
          </cell>
        </row>
        <row r="217">
          <cell r="A217" t="str">
            <v>ÉPICES CAJUN</v>
          </cell>
          <cell r="B217">
            <v>8882605</v>
          </cell>
          <cell r="C217" t="str">
            <v>GFS</v>
          </cell>
          <cell r="D217" t="str">
            <v>RESERVE SECS</v>
          </cell>
          <cell r="E217" t="str">
            <v>Produits secs alimentaires</v>
          </cell>
          <cell r="F217"/>
          <cell r="G217"/>
          <cell r="H217"/>
          <cell r="I217"/>
          <cell r="J217"/>
          <cell r="K217"/>
          <cell r="L217"/>
          <cell r="M217"/>
          <cell r="N217"/>
          <cell r="O217">
            <v>2</v>
          </cell>
          <cell r="P217">
            <v>15.38</v>
          </cell>
          <cell r="Q217" t="str">
            <v>UN 675 GR</v>
          </cell>
          <cell r="R217">
            <v>1</v>
          </cell>
          <cell r="S217" t="str">
            <v>UNITÉ</v>
          </cell>
          <cell r="T217">
            <v>15.38</v>
          </cell>
          <cell r="U217">
            <v>0.67500000000000004</v>
          </cell>
          <cell r="V217" t="str">
            <v>KG</v>
          </cell>
          <cell r="W217">
            <v>1.4814814814814814</v>
          </cell>
          <cell r="X217">
            <v>22.785185185185185</v>
          </cell>
        </row>
        <row r="218">
          <cell r="A218" t="str">
            <v>ÉPICES CHINOISE 5</v>
          </cell>
          <cell r="B218">
            <v>1404552</v>
          </cell>
          <cell r="C218" t="str">
            <v>GFS</v>
          </cell>
          <cell r="D218" t="str">
            <v>RESERVE SECS</v>
          </cell>
          <cell r="E218" t="str">
            <v>Produits secs alimentaires</v>
          </cell>
          <cell r="F218"/>
          <cell r="G218"/>
          <cell r="H218"/>
          <cell r="I218"/>
          <cell r="J218"/>
          <cell r="K218"/>
          <cell r="L218"/>
          <cell r="M218"/>
          <cell r="N218"/>
          <cell r="O218"/>
          <cell r="P218">
            <v>39.1</v>
          </cell>
          <cell r="Q218" t="str">
            <v>UN 454 GR</v>
          </cell>
          <cell r="R218">
            <v>1</v>
          </cell>
          <cell r="S218" t="str">
            <v>UNITÉ</v>
          </cell>
          <cell r="T218">
            <v>39.1</v>
          </cell>
          <cell r="U218">
            <v>0.45400000000000001</v>
          </cell>
          <cell r="V218" t="str">
            <v>KG</v>
          </cell>
          <cell r="W218">
            <v>2.2026431718061672</v>
          </cell>
          <cell r="X218">
            <v>86.12334801762114</v>
          </cell>
        </row>
        <row r="219">
          <cell r="A219" t="str">
            <v>ÉPICES SUMAC</v>
          </cell>
          <cell r="B219">
            <v>1281716</v>
          </cell>
          <cell r="C219" t="str">
            <v>GFS</v>
          </cell>
          <cell r="D219" t="str">
            <v>RESERVE SECS</v>
          </cell>
          <cell r="E219" t="str">
            <v>Produits secs alimentaires</v>
          </cell>
          <cell r="F219"/>
          <cell r="G219"/>
          <cell r="H219"/>
          <cell r="I219"/>
          <cell r="J219"/>
          <cell r="K219"/>
          <cell r="L219"/>
          <cell r="M219"/>
          <cell r="N219"/>
          <cell r="O219"/>
          <cell r="P219">
            <v>11.46</v>
          </cell>
          <cell r="Q219" t="str">
            <v>UN 500 GR</v>
          </cell>
          <cell r="R219">
            <v>1</v>
          </cell>
          <cell r="S219" t="str">
            <v>UNITÉ</v>
          </cell>
          <cell r="T219">
            <v>11.46</v>
          </cell>
          <cell r="U219">
            <v>1</v>
          </cell>
          <cell r="V219" t="str">
            <v>KG</v>
          </cell>
          <cell r="W219">
            <v>1</v>
          </cell>
          <cell r="X219">
            <v>11.46</v>
          </cell>
        </row>
        <row r="220">
          <cell r="A220" t="str">
            <v>ÉPIS DE MAïS ENTIER PETIT</v>
          </cell>
          <cell r="B220">
            <v>1193685</v>
          </cell>
          <cell r="C220" t="str">
            <v>GFS</v>
          </cell>
          <cell r="D220" t="str">
            <v>RESERVE SECS</v>
          </cell>
          <cell r="E220" t="str">
            <v>Produits secs alimentaires</v>
          </cell>
          <cell r="F220"/>
          <cell r="G220"/>
          <cell r="H220"/>
          <cell r="I220"/>
          <cell r="J220"/>
          <cell r="K220"/>
          <cell r="L220"/>
          <cell r="M220"/>
          <cell r="N220"/>
          <cell r="O220">
            <v>2</v>
          </cell>
          <cell r="P220">
            <v>43.74</v>
          </cell>
          <cell r="Q220" t="str">
            <v>C/S 6X2,84 L</v>
          </cell>
          <cell r="R220">
            <v>1</v>
          </cell>
          <cell r="S220" t="str">
            <v>CAISSE</v>
          </cell>
          <cell r="T220">
            <v>43.74</v>
          </cell>
          <cell r="U220">
            <v>17.04</v>
          </cell>
          <cell r="V220" t="str">
            <v>L</v>
          </cell>
          <cell r="W220">
            <v>5.8685446009389672E-2</v>
          </cell>
          <cell r="X220">
            <v>2.5669014084507045</v>
          </cell>
        </row>
        <row r="221">
          <cell r="A221" t="str">
            <v>ESTRAGON</v>
          </cell>
          <cell r="B221">
            <v>0</v>
          </cell>
          <cell r="C221" t="str">
            <v>CAN-AM</v>
          </cell>
          <cell r="D221" t="str">
            <v>FRIGO</v>
          </cell>
          <cell r="E221" t="str">
            <v>Fruits / légumes / herbes</v>
          </cell>
          <cell r="F221"/>
          <cell r="G221"/>
          <cell r="H221"/>
          <cell r="I221"/>
          <cell r="J221"/>
          <cell r="K221"/>
          <cell r="L221"/>
          <cell r="M221"/>
          <cell r="N221"/>
          <cell r="O221"/>
          <cell r="P221">
            <v>1.3</v>
          </cell>
          <cell r="Q221" t="str">
            <v>UN</v>
          </cell>
          <cell r="R221">
            <v>1</v>
          </cell>
          <cell r="S221" t="str">
            <v>UNITÉ</v>
          </cell>
          <cell r="T221">
            <v>1.3</v>
          </cell>
          <cell r="U221">
            <v>1</v>
          </cell>
          <cell r="V221" t="str">
            <v>UNITÉ</v>
          </cell>
          <cell r="W221">
            <v>1</v>
          </cell>
          <cell r="X221">
            <v>1.3</v>
          </cell>
        </row>
        <row r="222">
          <cell r="A222" t="str">
            <v>ESTRAGON ENTIER</v>
          </cell>
          <cell r="B222">
            <v>8803005</v>
          </cell>
          <cell r="C222" t="str">
            <v>GFS</v>
          </cell>
          <cell r="D222" t="str">
            <v>RESERVE SECS</v>
          </cell>
          <cell r="E222" t="str">
            <v>Produits secs alimentaires</v>
          </cell>
          <cell r="F222"/>
          <cell r="G222"/>
          <cell r="H222"/>
          <cell r="I222"/>
          <cell r="J222"/>
          <cell r="K222"/>
          <cell r="L222"/>
          <cell r="M222"/>
          <cell r="N222"/>
          <cell r="O222"/>
          <cell r="P222">
            <v>12.82</v>
          </cell>
          <cell r="Q222" t="str">
            <v>UN 125 GR</v>
          </cell>
          <cell r="R222">
            <v>1</v>
          </cell>
          <cell r="S222" t="str">
            <v>UNITÉ</v>
          </cell>
          <cell r="T222">
            <v>12.82</v>
          </cell>
          <cell r="U222">
            <v>0.125</v>
          </cell>
          <cell r="V222" t="str">
            <v>KG</v>
          </cell>
          <cell r="W222">
            <v>8</v>
          </cell>
          <cell r="X222">
            <v>102.56</v>
          </cell>
        </row>
        <row r="223">
          <cell r="A223" t="str">
            <v>FARFALLE</v>
          </cell>
          <cell r="B223">
            <v>8417605</v>
          </cell>
          <cell r="C223" t="str">
            <v>GFS</v>
          </cell>
          <cell r="D223" t="str">
            <v>RESERVE SECS</v>
          </cell>
          <cell r="E223" t="str">
            <v>Produits secs alimentaires</v>
          </cell>
          <cell r="F223"/>
          <cell r="G223"/>
          <cell r="H223"/>
          <cell r="I223"/>
          <cell r="J223"/>
          <cell r="K223"/>
          <cell r="L223"/>
          <cell r="M223"/>
          <cell r="N223"/>
          <cell r="O223">
            <v>1</v>
          </cell>
          <cell r="P223">
            <v>31.48</v>
          </cell>
          <cell r="Q223" t="str">
            <v>C/S 9,07 KG</v>
          </cell>
          <cell r="R223">
            <v>1</v>
          </cell>
          <cell r="S223" t="str">
            <v>CAISSE</v>
          </cell>
          <cell r="T223">
            <v>31.48</v>
          </cell>
          <cell r="U223">
            <v>9.07</v>
          </cell>
          <cell r="V223" t="str">
            <v>KG</v>
          </cell>
          <cell r="W223">
            <v>0.11025358324145534</v>
          </cell>
          <cell r="X223">
            <v>3.4707828004410142</v>
          </cell>
        </row>
        <row r="224">
          <cell r="A224" t="str">
            <v>FARINE DE MAÏS</v>
          </cell>
          <cell r="B224">
            <v>1313832</v>
          </cell>
          <cell r="C224" t="str">
            <v>GFS</v>
          </cell>
          <cell r="D224" t="str">
            <v>RESERVE SECS</v>
          </cell>
          <cell r="E224" t="str">
            <v>Produits secs alimentaires</v>
          </cell>
          <cell r="F224"/>
          <cell r="G224"/>
          <cell r="H224"/>
          <cell r="I224"/>
          <cell r="J224"/>
          <cell r="K224"/>
          <cell r="L224"/>
          <cell r="M224"/>
          <cell r="N224"/>
          <cell r="O224"/>
          <cell r="P224">
            <v>15.69</v>
          </cell>
          <cell r="Q224" t="str">
            <v>C/S 1X10 KG</v>
          </cell>
          <cell r="R224">
            <v>1</v>
          </cell>
          <cell r="S224" t="str">
            <v>SAC</v>
          </cell>
          <cell r="T224">
            <v>15.69</v>
          </cell>
          <cell r="U224">
            <v>10</v>
          </cell>
          <cell r="V224" t="str">
            <v>KG</v>
          </cell>
          <cell r="W224">
            <v>0.1</v>
          </cell>
          <cell r="X224">
            <v>1.569</v>
          </cell>
        </row>
        <row r="225">
          <cell r="A225" t="str">
            <v>FARINE DE PÂTISSERIE</v>
          </cell>
          <cell r="B225">
            <v>1183439</v>
          </cell>
          <cell r="C225" t="str">
            <v>GFS</v>
          </cell>
          <cell r="D225" t="str">
            <v>RESERVE SECS</v>
          </cell>
          <cell r="E225" t="str">
            <v>Produits secs alimentaires</v>
          </cell>
          <cell r="F225"/>
          <cell r="G225"/>
          <cell r="H225"/>
          <cell r="I225"/>
          <cell r="J225"/>
          <cell r="K225"/>
          <cell r="L225"/>
          <cell r="M225"/>
          <cell r="N225"/>
          <cell r="O225">
            <v>1</v>
          </cell>
          <cell r="P225">
            <v>19.93</v>
          </cell>
          <cell r="Q225" t="str">
            <v>SAC 20KG</v>
          </cell>
          <cell r="R225">
            <v>1</v>
          </cell>
          <cell r="S225" t="str">
            <v>SAC</v>
          </cell>
          <cell r="T225">
            <v>19.93</v>
          </cell>
          <cell r="U225">
            <v>20</v>
          </cell>
          <cell r="V225" t="str">
            <v>KG</v>
          </cell>
          <cell r="W225">
            <v>0.05</v>
          </cell>
          <cell r="X225">
            <v>0.99650000000000005</v>
          </cell>
        </row>
        <row r="226">
          <cell r="A226" t="str">
            <v>FARINE DE POIS CHICHE</v>
          </cell>
          <cell r="B226">
            <v>6409978</v>
          </cell>
          <cell r="C226" t="str">
            <v>GFS</v>
          </cell>
          <cell r="D226" t="str">
            <v>RESERVE SECS</v>
          </cell>
          <cell r="E226" t="str">
            <v>Produits secs alimentaires</v>
          </cell>
          <cell r="F226"/>
          <cell r="G226"/>
          <cell r="H226"/>
          <cell r="I226"/>
          <cell r="J226"/>
          <cell r="K226"/>
          <cell r="L226"/>
          <cell r="M226"/>
          <cell r="N226"/>
          <cell r="O226">
            <v>1.75</v>
          </cell>
          <cell r="P226">
            <v>18.829999999999998</v>
          </cell>
          <cell r="Q226" t="str">
            <v>SAC 5KG</v>
          </cell>
          <cell r="R226">
            <v>1</v>
          </cell>
          <cell r="S226" t="str">
            <v>SAC</v>
          </cell>
          <cell r="T226">
            <v>18.829999999999998</v>
          </cell>
          <cell r="U226">
            <v>5</v>
          </cell>
          <cell r="V226" t="str">
            <v>KG</v>
          </cell>
          <cell r="W226">
            <v>0.2</v>
          </cell>
          <cell r="X226">
            <v>3.766</v>
          </cell>
        </row>
        <row r="227">
          <cell r="A227" t="str">
            <v>FARINE SANS GLUTEN</v>
          </cell>
          <cell r="B227">
            <v>0</v>
          </cell>
          <cell r="C227" t="str">
            <v>GFS</v>
          </cell>
          <cell r="D227" t="str">
            <v>RESERVE SECS</v>
          </cell>
          <cell r="E227" t="str">
            <v>Produits secs alimentaires</v>
          </cell>
          <cell r="F227"/>
          <cell r="G227"/>
          <cell r="H227"/>
          <cell r="I227"/>
          <cell r="J227"/>
          <cell r="K227"/>
          <cell r="L227"/>
          <cell r="M227"/>
          <cell r="N227"/>
          <cell r="O227">
            <v>1</v>
          </cell>
          <cell r="P227">
            <v>44.32</v>
          </cell>
          <cell r="Q227" t="str">
            <v>C/S 4X624 GR</v>
          </cell>
          <cell r="R227">
            <v>1</v>
          </cell>
          <cell r="S227" t="str">
            <v>SAC</v>
          </cell>
          <cell r="T227">
            <v>44.32</v>
          </cell>
          <cell r="U227">
            <v>2.496</v>
          </cell>
          <cell r="V227" t="str">
            <v>KG</v>
          </cell>
          <cell r="W227">
            <v>0.40064102564102566</v>
          </cell>
          <cell r="X227">
            <v>17.756410256410259</v>
          </cell>
        </row>
        <row r="228">
          <cell r="A228" t="str">
            <v>FARINE TOUT USAGE</v>
          </cell>
          <cell r="B228">
            <v>5917805</v>
          </cell>
          <cell r="C228" t="str">
            <v>GFS</v>
          </cell>
          <cell r="D228" t="str">
            <v>RESERVE SECS</v>
          </cell>
          <cell r="E228" t="str">
            <v>Produits secs alimentaires</v>
          </cell>
          <cell r="F228"/>
          <cell r="G228"/>
          <cell r="H228"/>
          <cell r="I228"/>
          <cell r="J228"/>
          <cell r="K228"/>
          <cell r="L228"/>
          <cell r="M228"/>
          <cell r="N228"/>
          <cell r="O228">
            <v>1.75</v>
          </cell>
          <cell r="P228">
            <v>16.399999999999999</v>
          </cell>
          <cell r="Q228" t="str">
            <v>SAC 20KG</v>
          </cell>
          <cell r="R228">
            <v>1</v>
          </cell>
          <cell r="S228" t="str">
            <v>SAC</v>
          </cell>
          <cell r="T228">
            <v>16.399999999999999</v>
          </cell>
          <cell r="U228">
            <v>20</v>
          </cell>
          <cell r="V228" t="str">
            <v>KG</v>
          </cell>
          <cell r="W228">
            <v>0.05</v>
          </cell>
          <cell r="X228">
            <v>0.82</v>
          </cell>
        </row>
        <row r="229">
          <cell r="A229" t="str">
            <v>FECULE DE MAÏS</v>
          </cell>
          <cell r="B229">
            <v>1127370</v>
          </cell>
          <cell r="C229" t="str">
            <v>GFS</v>
          </cell>
          <cell r="D229" t="str">
            <v>RESERVE SECS</v>
          </cell>
          <cell r="E229" t="str">
            <v>Produits secs alimentaires</v>
          </cell>
          <cell r="F229"/>
          <cell r="G229"/>
          <cell r="H229"/>
          <cell r="I229"/>
          <cell r="J229"/>
          <cell r="K229"/>
          <cell r="L229"/>
          <cell r="M229"/>
          <cell r="N229"/>
          <cell r="O229">
            <v>2</v>
          </cell>
          <cell r="P229">
            <v>13.64</v>
          </cell>
          <cell r="Q229" t="str">
            <v>UN 5KG</v>
          </cell>
          <cell r="R229">
            <v>1</v>
          </cell>
          <cell r="S229" t="str">
            <v>SAC</v>
          </cell>
          <cell r="T229">
            <v>13.64</v>
          </cell>
          <cell r="U229">
            <v>5</v>
          </cell>
          <cell r="V229" t="str">
            <v>KG</v>
          </cell>
          <cell r="W229">
            <v>0.2</v>
          </cell>
          <cell r="X229">
            <v>2.7280000000000002</v>
          </cell>
        </row>
        <row r="230">
          <cell r="A230" t="str">
            <v xml:space="preserve">FENOUIL </v>
          </cell>
          <cell r="B230">
            <v>0</v>
          </cell>
          <cell r="C230" t="str">
            <v>CAN-AM</v>
          </cell>
          <cell r="D230" t="str">
            <v>FRIGO</v>
          </cell>
          <cell r="E230" t="str">
            <v>Fruits / légumes / herbes</v>
          </cell>
          <cell r="F230"/>
          <cell r="G230"/>
          <cell r="H230"/>
          <cell r="I230"/>
          <cell r="J230"/>
          <cell r="K230"/>
          <cell r="L230"/>
          <cell r="M230"/>
          <cell r="N230"/>
          <cell r="O230"/>
          <cell r="P230">
            <v>35</v>
          </cell>
          <cell r="Q230" t="str">
            <v>C/S 25 UN</v>
          </cell>
          <cell r="R230">
            <v>1</v>
          </cell>
          <cell r="S230" t="str">
            <v>CAISSE</v>
          </cell>
          <cell r="T230">
            <v>35</v>
          </cell>
          <cell r="U230">
            <v>25</v>
          </cell>
          <cell r="V230" t="str">
            <v>UNITÉ</v>
          </cell>
          <cell r="W230">
            <v>0.04</v>
          </cell>
          <cell r="X230">
            <v>1.4000000000000001</v>
          </cell>
        </row>
        <row r="231">
          <cell r="A231" t="str">
            <v>FENOUIL SÉCHÉ ENTIER</v>
          </cell>
          <cell r="B231">
            <v>1339840</v>
          </cell>
          <cell r="C231" t="str">
            <v>GFS</v>
          </cell>
          <cell r="D231" t="str">
            <v>RESERVE SECS</v>
          </cell>
          <cell r="E231" t="str">
            <v>Produits secs alimentaires</v>
          </cell>
          <cell r="F231"/>
          <cell r="G231"/>
          <cell r="H231"/>
          <cell r="I231"/>
          <cell r="J231"/>
          <cell r="K231"/>
          <cell r="L231"/>
          <cell r="M231"/>
          <cell r="N231"/>
          <cell r="O231">
            <v>2</v>
          </cell>
          <cell r="P231">
            <v>6.9</v>
          </cell>
          <cell r="Q231" t="str">
            <v>UN  395 GR</v>
          </cell>
          <cell r="R231">
            <v>1</v>
          </cell>
          <cell r="S231" t="str">
            <v>UNITÉ</v>
          </cell>
          <cell r="T231">
            <v>6.9</v>
          </cell>
          <cell r="U231">
            <v>0.39500000000000002</v>
          </cell>
          <cell r="V231" t="str">
            <v>KG</v>
          </cell>
          <cell r="W231">
            <v>2.5316455696202529</v>
          </cell>
          <cell r="X231">
            <v>17.468354430379748</v>
          </cell>
        </row>
        <row r="232">
          <cell r="A232" t="str">
            <v>FETTUCHINI 20``</v>
          </cell>
          <cell r="B232">
            <v>0</v>
          </cell>
          <cell r="C232" t="str">
            <v>GFS</v>
          </cell>
          <cell r="D232" t="str">
            <v>RESERVE SECS</v>
          </cell>
          <cell r="E232" t="str">
            <v>Produits secs alimentaires</v>
          </cell>
          <cell r="F232"/>
          <cell r="G232"/>
          <cell r="H232"/>
          <cell r="I232"/>
          <cell r="J232"/>
          <cell r="K232"/>
          <cell r="L232"/>
          <cell r="M232"/>
          <cell r="N232"/>
          <cell r="O232"/>
          <cell r="P232">
            <v>0</v>
          </cell>
          <cell r="Q232" t="str">
            <v>C/S</v>
          </cell>
          <cell r="R232"/>
          <cell r="S232"/>
          <cell r="T232">
            <v>0</v>
          </cell>
          <cell r="U232"/>
          <cell r="V232"/>
          <cell r="W232">
            <v>0</v>
          </cell>
          <cell r="X232">
            <v>0</v>
          </cell>
        </row>
        <row r="233">
          <cell r="A233" t="str">
            <v>FEUILLE DE LAURIER</v>
          </cell>
          <cell r="B233">
            <v>9548205</v>
          </cell>
          <cell r="C233" t="str">
            <v>GFS</v>
          </cell>
          <cell r="D233" t="str">
            <v>RESERVE SECS</v>
          </cell>
          <cell r="E233" t="str">
            <v>Produits secs alimentaires</v>
          </cell>
          <cell r="F233"/>
          <cell r="G233"/>
          <cell r="H233"/>
          <cell r="I233"/>
          <cell r="J233"/>
          <cell r="K233"/>
          <cell r="L233"/>
          <cell r="M233"/>
          <cell r="N233"/>
          <cell r="O233">
            <v>3</v>
          </cell>
          <cell r="P233">
            <v>15.07</v>
          </cell>
          <cell r="Q233" t="str">
            <v>UN 284 GR</v>
          </cell>
          <cell r="R233">
            <v>1</v>
          </cell>
          <cell r="S233" t="str">
            <v>UNITÉ</v>
          </cell>
          <cell r="T233">
            <v>15.07</v>
          </cell>
          <cell r="U233">
            <v>0.28399999999999997</v>
          </cell>
          <cell r="V233" t="str">
            <v>KG</v>
          </cell>
          <cell r="W233">
            <v>3.5211267605633805</v>
          </cell>
          <cell r="X233">
            <v>53.063380281690144</v>
          </cell>
        </row>
        <row r="234">
          <cell r="A234" t="str">
            <v>FEUILLE DE NORI</v>
          </cell>
          <cell r="B234">
            <v>0</v>
          </cell>
          <cell r="C234" t="str">
            <v>GFS</v>
          </cell>
          <cell r="D234" t="str">
            <v>RESERVE SECS</v>
          </cell>
          <cell r="E234" t="str">
            <v>Produits secs alimentaires</v>
          </cell>
          <cell r="F234"/>
          <cell r="G234"/>
          <cell r="H234"/>
          <cell r="I234"/>
          <cell r="J234"/>
          <cell r="K234"/>
          <cell r="L234"/>
          <cell r="M234"/>
          <cell r="N234"/>
          <cell r="O234"/>
          <cell r="P234">
            <v>0</v>
          </cell>
          <cell r="Q234" t="str">
            <v>SAC</v>
          </cell>
          <cell r="R234"/>
          <cell r="S234"/>
          <cell r="T234">
            <v>0</v>
          </cell>
          <cell r="U234"/>
          <cell r="V234"/>
          <cell r="W234">
            <v>0</v>
          </cell>
          <cell r="X234">
            <v>0</v>
          </cell>
        </row>
        <row r="235">
          <cell r="A235" t="str">
            <v>FEUILLE DE RIZ</v>
          </cell>
          <cell r="B235">
            <v>0</v>
          </cell>
          <cell r="C235" t="str">
            <v>GFS</v>
          </cell>
          <cell r="D235" t="str">
            <v>RESERVE SECS</v>
          </cell>
          <cell r="E235" t="str">
            <v>Produits secs alimentaires</v>
          </cell>
          <cell r="F235"/>
          <cell r="G235"/>
          <cell r="H235"/>
          <cell r="I235"/>
          <cell r="J235"/>
          <cell r="K235"/>
          <cell r="L235"/>
          <cell r="M235"/>
          <cell r="N235"/>
          <cell r="O235"/>
          <cell r="P235">
            <v>0</v>
          </cell>
          <cell r="Q235" t="str">
            <v>C/S</v>
          </cell>
          <cell r="R235"/>
          <cell r="S235"/>
          <cell r="T235">
            <v>0</v>
          </cell>
          <cell r="U235"/>
          <cell r="V235"/>
          <cell r="W235">
            <v>0</v>
          </cell>
          <cell r="X235">
            <v>0</v>
          </cell>
        </row>
        <row r="236">
          <cell r="A236" t="str">
            <v>FEVE ROGNON ROUGE</v>
          </cell>
          <cell r="B236">
            <v>1230033</v>
          </cell>
          <cell r="C236" t="str">
            <v>GFS</v>
          </cell>
          <cell r="D236" t="str">
            <v>RESERVE SECS</v>
          </cell>
          <cell r="E236" t="str">
            <v>Produits secs alimentaires</v>
          </cell>
          <cell r="F236"/>
          <cell r="G236"/>
          <cell r="H236"/>
          <cell r="I236"/>
          <cell r="J236"/>
          <cell r="K236"/>
          <cell r="L236"/>
          <cell r="M236"/>
          <cell r="N236"/>
          <cell r="O236">
            <v>2</v>
          </cell>
          <cell r="P236">
            <v>21.68</v>
          </cell>
          <cell r="Q236" t="str">
            <v>SAC/ 5KG</v>
          </cell>
          <cell r="R236">
            <v>1</v>
          </cell>
          <cell r="S236" t="str">
            <v>CAISSE</v>
          </cell>
          <cell r="T236">
            <v>21.68</v>
          </cell>
          <cell r="U236">
            <v>5</v>
          </cell>
          <cell r="V236" t="str">
            <v>KG</v>
          </cell>
          <cell r="W236">
            <v>0.2</v>
          </cell>
          <cell r="X236">
            <v>4.3360000000000003</v>
          </cell>
        </row>
        <row r="237">
          <cell r="A237" t="str">
            <v>FEVES ÉDAMAME</v>
          </cell>
          <cell r="B237">
            <v>1210198</v>
          </cell>
          <cell r="C237" t="str">
            <v>GFS</v>
          </cell>
          <cell r="D237" t="str">
            <v>CONGÉLATEUR</v>
          </cell>
          <cell r="E237" t="str">
            <v>Légumes et pâtes frais et/ou congelé</v>
          </cell>
          <cell r="F237"/>
          <cell r="G237"/>
          <cell r="H237"/>
          <cell r="I237"/>
          <cell r="J237">
            <v>4</v>
          </cell>
          <cell r="K237"/>
          <cell r="L237"/>
          <cell r="M237"/>
          <cell r="N237"/>
          <cell r="O237"/>
          <cell r="P237">
            <v>35.479999999999997</v>
          </cell>
          <cell r="Q237" t="str">
            <v>C/S 4X2 KG</v>
          </cell>
          <cell r="R237">
            <v>1</v>
          </cell>
          <cell r="S237" t="str">
            <v>CAISSE</v>
          </cell>
          <cell r="T237">
            <v>35.479999999999997</v>
          </cell>
          <cell r="U237">
            <v>8</v>
          </cell>
          <cell r="V237" t="str">
            <v>KG</v>
          </cell>
          <cell r="W237">
            <v>0.125</v>
          </cell>
          <cell r="X237">
            <v>4.4349999999999996</v>
          </cell>
        </row>
        <row r="238">
          <cell r="A238" t="str">
            <v>FIGUES NOIRE</v>
          </cell>
          <cell r="B238">
            <v>0</v>
          </cell>
          <cell r="C238" t="str">
            <v>CAN-AM</v>
          </cell>
          <cell r="D238" t="str">
            <v>FRIGO</v>
          </cell>
          <cell r="E238" t="str">
            <v>Fruits / légumes / herbes</v>
          </cell>
          <cell r="F238"/>
          <cell r="G238"/>
          <cell r="H238"/>
          <cell r="I238"/>
          <cell r="J238"/>
          <cell r="K238"/>
          <cell r="L238"/>
          <cell r="M238"/>
          <cell r="N238"/>
          <cell r="O238"/>
          <cell r="P238">
            <v>0</v>
          </cell>
          <cell r="Q238" t="str">
            <v>C/S</v>
          </cell>
          <cell r="R238"/>
          <cell r="S238"/>
          <cell r="T238">
            <v>0</v>
          </cell>
          <cell r="U238"/>
          <cell r="V238"/>
          <cell r="W238">
            <v>0</v>
          </cell>
          <cell r="X238">
            <v>0</v>
          </cell>
        </row>
        <row r="239">
          <cell r="A239" t="str">
            <v>FIGUES SÉCHÉES ENTIÈRES</v>
          </cell>
          <cell r="B239">
            <v>1064241</v>
          </cell>
          <cell r="C239" t="str">
            <v>GFS</v>
          </cell>
          <cell r="D239" t="str">
            <v>RESERVE SECS</v>
          </cell>
          <cell r="E239" t="str">
            <v>Produits secs alimentaires</v>
          </cell>
          <cell r="F239"/>
          <cell r="G239"/>
          <cell r="H239"/>
          <cell r="I239"/>
          <cell r="J239"/>
          <cell r="K239"/>
          <cell r="L239"/>
          <cell r="M239"/>
          <cell r="N239"/>
          <cell r="O239">
            <v>1</v>
          </cell>
          <cell r="P239">
            <v>58.26</v>
          </cell>
          <cell r="Q239" t="str">
            <v>C/S 2X1,5KG</v>
          </cell>
          <cell r="R239">
            <v>1</v>
          </cell>
          <cell r="S239" t="str">
            <v>CAISSE</v>
          </cell>
          <cell r="T239">
            <v>58.26</v>
          </cell>
          <cell r="U239">
            <v>3</v>
          </cell>
          <cell r="V239" t="str">
            <v>KG</v>
          </cell>
          <cell r="W239">
            <v>0.33333333333333331</v>
          </cell>
          <cell r="X239">
            <v>19.419999999999998</v>
          </cell>
        </row>
        <row r="240">
          <cell r="A240" t="str">
            <v>FILET DE PORC</v>
          </cell>
          <cell r="B240">
            <v>1071994</v>
          </cell>
          <cell r="C240" t="str">
            <v>GFS</v>
          </cell>
          <cell r="D240" t="str">
            <v>FRIGO</v>
          </cell>
          <cell r="E240" t="str">
            <v>Viande et volaille frais et/ou congelé</v>
          </cell>
          <cell r="F240"/>
          <cell r="G240"/>
          <cell r="H240"/>
          <cell r="I240"/>
          <cell r="J240"/>
          <cell r="K240"/>
          <cell r="L240"/>
          <cell r="M240"/>
          <cell r="N240"/>
          <cell r="O240">
            <v>4</v>
          </cell>
          <cell r="P240">
            <v>105.38</v>
          </cell>
          <cell r="Q240" t="str">
            <v>C/S 1X11KG</v>
          </cell>
          <cell r="R240">
            <v>1</v>
          </cell>
          <cell r="S240" t="str">
            <v>CAISSE</v>
          </cell>
          <cell r="T240">
            <v>105.38</v>
          </cell>
          <cell r="U240">
            <v>11</v>
          </cell>
          <cell r="V240" t="str">
            <v>KG</v>
          </cell>
          <cell r="W240">
            <v>9.0909090909090912E-2</v>
          </cell>
          <cell r="X240">
            <v>9.58</v>
          </cell>
        </row>
        <row r="241">
          <cell r="A241" t="str">
            <v>FILET DE SAUMON  ATLANTIQUE AVEC PEAU 3/4</v>
          </cell>
          <cell r="B241">
            <v>801849</v>
          </cell>
          <cell r="C241" t="str">
            <v>PIERRE EN GROS</v>
          </cell>
          <cell r="D241" t="str">
            <v>FRIGO</v>
          </cell>
          <cell r="E241" t="str">
            <v>Poissons /fruits de mer frais et/ou congelés</v>
          </cell>
          <cell r="F241"/>
          <cell r="G241"/>
          <cell r="H241"/>
          <cell r="I241"/>
          <cell r="J241"/>
          <cell r="K241"/>
          <cell r="L241"/>
          <cell r="M241"/>
          <cell r="N241"/>
          <cell r="O241"/>
          <cell r="P241">
            <v>16.149999999999999</v>
          </cell>
          <cell r="Q241" t="str">
            <v>UN</v>
          </cell>
          <cell r="R241">
            <v>1</v>
          </cell>
          <cell r="S241" t="str">
            <v>KG</v>
          </cell>
          <cell r="T241">
            <v>16.149999999999999</v>
          </cell>
          <cell r="U241">
            <v>0.6</v>
          </cell>
          <cell r="V241" t="str">
            <v>KG</v>
          </cell>
          <cell r="W241">
            <v>1.6666666666666667</v>
          </cell>
          <cell r="X241">
            <v>26.916666666666664</v>
          </cell>
        </row>
        <row r="242">
          <cell r="A242" t="str">
            <v>FILET MIGNON</v>
          </cell>
          <cell r="B242">
            <v>0</v>
          </cell>
          <cell r="C242" t="str">
            <v>LAUZON</v>
          </cell>
          <cell r="D242" t="str">
            <v>FRIGO</v>
          </cell>
          <cell r="E242" t="str">
            <v>Viande et volaille frais et/ou congelé</v>
          </cell>
          <cell r="F242"/>
          <cell r="G242"/>
          <cell r="H242"/>
          <cell r="I242"/>
          <cell r="J242"/>
          <cell r="K242"/>
          <cell r="L242"/>
          <cell r="M242"/>
          <cell r="N242"/>
          <cell r="O242"/>
          <cell r="P242">
            <v>0</v>
          </cell>
          <cell r="Q242" t="str">
            <v>KG / UN</v>
          </cell>
          <cell r="R242"/>
          <cell r="S242"/>
          <cell r="T242">
            <v>0</v>
          </cell>
          <cell r="U242"/>
          <cell r="V242"/>
          <cell r="W242">
            <v>0</v>
          </cell>
          <cell r="X242">
            <v>0</v>
          </cell>
        </row>
        <row r="243">
          <cell r="A243" t="str">
            <v>FILET MIGNON D'ÉPAULE DE BOEUF</v>
          </cell>
          <cell r="B243">
            <v>1088269</v>
          </cell>
          <cell r="C243" t="str">
            <v>GFS</v>
          </cell>
          <cell r="D243" t="str">
            <v>CONGÉLATEUR</v>
          </cell>
          <cell r="E243" t="str">
            <v>Viande et volaille frais et/ou congelé</v>
          </cell>
          <cell r="F243"/>
          <cell r="G243"/>
          <cell r="H243"/>
          <cell r="I243"/>
          <cell r="J243">
            <v>9</v>
          </cell>
          <cell r="K243"/>
          <cell r="L243"/>
          <cell r="M243"/>
          <cell r="N243"/>
          <cell r="O243"/>
          <cell r="P243">
            <v>451.44</v>
          </cell>
          <cell r="Q243" t="str">
            <v>C/S 4X6 KG</v>
          </cell>
          <cell r="R243">
            <v>1</v>
          </cell>
          <cell r="S243" t="str">
            <v>CAISSE</v>
          </cell>
          <cell r="T243">
            <v>451.44</v>
          </cell>
          <cell r="U243">
            <v>24</v>
          </cell>
          <cell r="V243" t="str">
            <v>KG</v>
          </cell>
          <cell r="W243">
            <v>4.1666666666666664E-2</v>
          </cell>
          <cell r="X243">
            <v>18.809999999999999</v>
          </cell>
        </row>
        <row r="244">
          <cell r="A244" t="str">
            <v>FLÈCHE DE BACON FUMÉ</v>
          </cell>
          <cell r="B244">
            <v>1258870</v>
          </cell>
          <cell r="C244" t="str">
            <v>GFS</v>
          </cell>
          <cell r="D244" t="str">
            <v>CONGÉLATEUR</v>
          </cell>
          <cell r="E244" t="str">
            <v>Viande et volaille frais et/ou congelé</v>
          </cell>
          <cell r="F244"/>
          <cell r="G244"/>
          <cell r="H244"/>
          <cell r="I244"/>
          <cell r="J244">
            <v>26.39</v>
          </cell>
          <cell r="K244"/>
          <cell r="L244"/>
          <cell r="M244"/>
          <cell r="N244"/>
          <cell r="O244"/>
          <cell r="P244">
            <v>115.55</v>
          </cell>
          <cell r="Q244" t="str">
            <v>C/S 4X2,2 KG</v>
          </cell>
          <cell r="R244">
            <v>1</v>
          </cell>
          <cell r="S244" t="str">
            <v>CAISSE</v>
          </cell>
          <cell r="T244">
            <v>115.55</v>
          </cell>
          <cell r="U244">
            <v>8.8000000000000007</v>
          </cell>
          <cell r="V244" t="str">
            <v>KG</v>
          </cell>
          <cell r="W244">
            <v>0.11363636363636363</v>
          </cell>
          <cell r="X244">
            <v>13.130681818181817</v>
          </cell>
        </row>
        <row r="245">
          <cell r="A245" t="str">
            <v>FLEUR  (SELON DISPONIBILITÉ)</v>
          </cell>
          <cell r="B245">
            <v>0</v>
          </cell>
          <cell r="C245" t="str">
            <v>CAN-AM</v>
          </cell>
          <cell r="D245" t="str">
            <v>FRIGO</v>
          </cell>
          <cell r="E245" t="str">
            <v>Fruits / légumes / herbes</v>
          </cell>
          <cell r="F245"/>
          <cell r="G245"/>
          <cell r="H245"/>
          <cell r="I245"/>
          <cell r="J245"/>
          <cell r="K245"/>
          <cell r="L245"/>
          <cell r="M245"/>
          <cell r="N245"/>
          <cell r="O245"/>
          <cell r="P245">
            <v>24.5</v>
          </cell>
          <cell r="Q245" t="str">
            <v xml:space="preserve">UN 50 </v>
          </cell>
          <cell r="R245">
            <v>1</v>
          </cell>
          <cell r="S245" t="str">
            <v>UNITÉ</v>
          </cell>
          <cell r="T245">
            <v>24.5</v>
          </cell>
          <cell r="U245">
            <v>50</v>
          </cell>
          <cell r="V245" t="str">
            <v>UNITÉ</v>
          </cell>
          <cell r="W245">
            <v>0.02</v>
          </cell>
          <cell r="X245">
            <v>0.49</v>
          </cell>
        </row>
        <row r="246">
          <cell r="A246" t="str">
            <v>FLEUR DE SEL</v>
          </cell>
          <cell r="B246">
            <v>1276744</v>
          </cell>
          <cell r="C246" t="str">
            <v>GFS</v>
          </cell>
          <cell r="D246" t="str">
            <v>RESERVE SECS</v>
          </cell>
          <cell r="E246" t="str">
            <v>Produits secs alimentaires</v>
          </cell>
          <cell r="F246"/>
          <cell r="G246"/>
          <cell r="H246"/>
          <cell r="I246"/>
          <cell r="J246"/>
          <cell r="K246"/>
          <cell r="L246"/>
          <cell r="M246"/>
          <cell r="N246"/>
          <cell r="O246"/>
          <cell r="P246">
            <v>19.350000000000001</v>
          </cell>
          <cell r="Q246" t="str">
            <v>UN 1kg</v>
          </cell>
          <cell r="R246">
            <v>1</v>
          </cell>
          <cell r="S246" t="str">
            <v>UNITÉ</v>
          </cell>
          <cell r="T246">
            <v>19.350000000000001</v>
          </cell>
          <cell r="U246">
            <v>1</v>
          </cell>
          <cell r="V246" t="str">
            <v>KG</v>
          </cell>
          <cell r="W246">
            <v>1</v>
          </cell>
          <cell r="X246">
            <v>19.350000000000001</v>
          </cell>
        </row>
        <row r="247">
          <cell r="A247" t="str">
            <v>FLOCON DE BONITE</v>
          </cell>
          <cell r="B247">
            <v>0</v>
          </cell>
          <cell r="C247" t="str">
            <v>CAN-AM</v>
          </cell>
          <cell r="D247" t="str">
            <v>RESERVE SÈCHE</v>
          </cell>
          <cell r="E247" t="str">
            <v>Produits secs alimentaires</v>
          </cell>
          <cell r="F247"/>
          <cell r="G247"/>
          <cell r="H247"/>
          <cell r="I247"/>
          <cell r="J247"/>
          <cell r="K247"/>
          <cell r="L247"/>
          <cell r="M247"/>
          <cell r="N247"/>
          <cell r="O247"/>
          <cell r="P247">
            <v>0</v>
          </cell>
          <cell r="Q247" t="str">
            <v>SAC</v>
          </cell>
          <cell r="R247"/>
          <cell r="S247"/>
          <cell r="T247">
            <v>0</v>
          </cell>
          <cell r="U247"/>
          <cell r="V247"/>
          <cell r="W247">
            <v>0</v>
          </cell>
          <cell r="X247">
            <v>0</v>
          </cell>
        </row>
        <row r="248">
          <cell r="A248" t="str">
            <v>FLONCO D'ÉRABLE</v>
          </cell>
          <cell r="B248">
            <v>1165687</v>
          </cell>
          <cell r="C248" t="str">
            <v>GFS</v>
          </cell>
          <cell r="D248" t="str">
            <v>RESERVE SECS</v>
          </cell>
          <cell r="E248" t="str">
            <v>Produits secs alimentaires</v>
          </cell>
          <cell r="F248"/>
          <cell r="G248"/>
          <cell r="H248"/>
          <cell r="I248"/>
          <cell r="J248"/>
          <cell r="K248"/>
          <cell r="L248"/>
          <cell r="M248"/>
          <cell r="N248"/>
          <cell r="O248">
            <v>1</v>
          </cell>
          <cell r="P248">
            <v>56.83</v>
          </cell>
          <cell r="Q248" t="str">
            <v>C/S 3X800GR</v>
          </cell>
          <cell r="R248">
            <v>1</v>
          </cell>
          <cell r="S248" t="str">
            <v>CAISSE</v>
          </cell>
          <cell r="T248">
            <v>56.83</v>
          </cell>
          <cell r="U248">
            <v>2.4</v>
          </cell>
          <cell r="V248" t="str">
            <v>L</v>
          </cell>
          <cell r="W248">
            <v>0.41666666666666669</v>
          </cell>
          <cell r="X248">
            <v>23.679166666666667</v>
          </cell>
        </row>
        <row r="249">
          <cell r="A249" t="str">
            <v>FOCCACIA NATURE SANDWICH</v>
          </cell>
          <cell r="B249">
            <v>0</v>
          </cell>
          <cell r="C249" t="str">
            <v>GUILLAUME</v>
          </cell>
          <cell r="D249" t="str">
            <v>CUISINE</v>
          </cell>
          <cell r="E249" t="str">
            <v>Produits boulangerie frais et/ou congelé</v>
          </cell>
          <cell r="F249"/>
          <cell r="G249"/>
          <cell r="H249"/>
          <cell r="I249"/>
          <cell r="J249"/>
          <cell r="K249"/>
          <cell r="L249"/>
          <cell r="M249"/>
          <cell r="N249"/>
          <cell r="O249"/>
          <cell r="P249">
            <v>0</v>
          </cell>
          <cell r="Q249" t="str">
            <v>UN</v>
          </cell>
          <cell r="R249">
            <v>1</v>
          </cell>
          <cell r="S249"/>
          <cell r="T249">
            <v>0</v>
          </cell>
          <cell r="U249">
            <v>1</v>
          </cell>
          <cell r="V249"/>
          <cell r="W249">
            <v>1</v>
          </cell>
          <cell r="X249">
            <v>0</v>
          </cell>
        </row>
        <row r="250">
          <cell r="A250" t="str">
            <v>FOCCACIA OLVES SANDWICH</v>
          </cell>
          <cell r="B250">
            <v>0</v>
          </cell>
          <cell r="C250" t="str">
            <v>GUILLAUME</v>
          </cell>
          <cell r="D250" t="str">
            <v>CUISINE</v>
          </cell>
          <cell r="E250" t="str">
            <v>Produits boulangerie frais et/ou congelé</v>
          </cell>
          <cell r="F250"/>
          <cell r="G250"/>
          <cell r="H250"/>
          <cell r="I250"/>
          <cell r="J250"/>
          <cell r="K250"/>
          <cell r="L250"/>
          <cell r="M250"/>
          <cell r="N250"/>
          <cell r="O250"/>
          <cell r="P250">
            <v>0</v>
          </cell>
          <cell r="Q250" t="str">
            <v>UN</v>
          </cell>
          <cell r="R250"/>
          <cell r="S250"/>
          <cell r="T250">
            <v>0</v>
          </cell>
          <cell r="U250"/>
          <cell r="V250"/>
          <cell r="W250">
            <v>0</v>
          </cell>
          <cell r="X250">
            <v>0</v>
          </cell>
        </row>
        <row r="251">
          <cell r="A251" t="str">
            <v>FOCCACIA PLAQUE</v>
          </cell>
          <cell r="B251">
            <v>0</v>
          </cell>
          <cell r="C251" t="str">
            <v>GUILLAUME</v>
          </cell>
          <cell r="D251" t="str">
            <v>CUISINE</v>
          </cell>
          <cell r="E251" t="str">
            <v>Produits boulangerie frais et/ou congelé</v>
          </cell>
          <cell r="F251"/>
          <cell r="G251"/>
          <cell r="H251"/>
          <cell r="I251"/>
          <cell r="J251"/>
          <cell r="K251"/>
          <cell r="L251"/>
          <cell r="M251"/>
          <cell r="N251"/>
          <cell r="O251"/>
          <cell r="P251">
            <v>0</v>
          </cell>
          <cell r="Q251" t="str">
            <v>UN</v>
          </cell>
          <cell r="R251">
            <v>1</v>
          </cell>
          <cell r="S251" t="str">
            <v>UNITÉ</v>
          </cell>
          <cell r="T251">
            <v>0</v>
          </cell>
          <cell r="U251">
            <v>1</v>
          </cell>
          <cell r="V251" t="str">
            <v>UNITÉ</v>
          </cell>
          <cell r="W251">
            <v>1</v>
          </cell>
          <cell r="X251">
            <v>0</v>
          </cell>
        </row>
        <row r="252">
          <cell r="A252" t="str">
            <v>FOIE DE VEAU</v>
          </cell>
          <cell r="B252">
            <v>1338180</v>
          </cell>
          <cell r="C252" t="str">
            <v>GFS</v>
          </cell>
          <cell r="D252" t="str">
            <v>CONGÉLATEUR</v>
          </cell>
          <cell r="E252" t="str">
            <v>Viande et volaille frais et/ou congelé</v>
          </cell>
          <cell r="F252"/>
          <cell r="G252"/>
          <cell r="H252"/>
          <cell r="I252"/>
          <cell r="J252"/>
          <cell r="K252">
            <v>2</v>
          </cell>
          <cell r="L252"/>
          <cell r="M252"/>
          <cell r="N252"/>
          <cell r="O252"/>
          <cell r="P252">
            <v>144.94999999999999</v>
          </cell>
          <cell r="Q252" t="str">
            <v>C/S 40X115GR</v>
          </cell>
          <cell r="R252">
            <v>1</v>
          </cell>
          <cell r="S252" t="str">
            <v>CAISSE</v>
          </cell>
          <cell r="T252">
            <v>144.94999999999999</v>
          </cell>
          <cell r="U252">
            <v>40</v>
          </cell>
          <cell r="V252" t="str">
            <v>KG</v>
          </cell>
          <cell r="W252">
            <v>2.5000000000000001E-2</v>
          </cell>
          <cell r="X252">
            <v>3.6237499999999998</v>
          </cell>
        </row>
        <row r="253">
          <cell r="A253" t="str">
            <v>FOIE GRAS PORTION 50GR</v>
          </cell>
          <cell r="B253">
            <v>0</v>
          </cell>
          <cell r="C253" t="str">
            <v>LAUZON</v>
          </cell>
          <cell r="D253" t="str">
            <v>CONGÉLATEUR</v>
          </cell>
          <cell r="E253" t="str">
            <v>Viande et volaille frais et/ou congelé</v>
          </cell>
          <cell r="F253"/>
          <cell r="G253"/>
          <cell r="H253"/>
          <cell r="I253"/>
          <cell r="J253"/>
          <cell r="K253"/>
          <cell r="L253"/>
          <cell r="M253"/>
          <cell r="N253"/>
          <cell r="O253"/>
          <cell r="P253">
            <v>0</v>
          </cell>
          <cell r="Q253" t="str">
            <v>C/S / UN</v>
          </cell>
          <cell r="R253"/>
          <cell r="S253"/>
          <cell r="T253">
            <v>0</v>
          </cell>
          <cell r="U253"/>
          <cell r="V253"/>
          <cell r="W253">
            <v>0</v>
          </cell>
          <cell r="X253">
            <v>0</v>
          </cell>
        </row>
        <row r="254">
          <cell r="A254" t="str">
            <v>FOND D'ARICHAUT</v>
          </cell>
          <cell r="B254">
            <v>0</v>
          </cell>
          <cell r="C254">
            <v>0</v>
          </cell>
          <cell r="D254" t="str">
            <v>CONGÉLATEUR</v>
          </cell>
          <cell r="E254" t="str">
            <v>Légumes et pâtes frais et/ou congelé</v>
          </cell>
          <cell r="F254"/>
          <cell r="G254"/>
          <cell r="H254"/>
          <cell r="I254"/>
          <cell r="J254"/>
          <cell r="K254">
            <v>2</v>
          </cell>
          <cell r="L254"/>
          <cell r="M254"/>
          <cell r="N254"/>
          <cell r="O254"/>
          <cell r="P254">
            <v>80</v>
          </cell>
          <cell r="Q254" t="str">
            <v>C/S 20X375 GR</v>
          </cell>
          <cell r="R254">
            <v>1</v>
          </cell>
          <cell r="S254" t="str">
            <v>CAISSE</v>
          </cell>
          <cell r="T254">
            <v>80</v>
          </cell>
          <cell r="U254">
            <v>7</v>
          </cell>
          <cell r="V254" t="str">
            <v>KG</v>
          </cell>
          <cell r="W254">
            <v>0.14285714285714285</v>
          </cell>
          <cell r="X254">
            <v>11.428571428571427</v>
          </cell>
        </row>
        <row r="255">
          <cell r="A255" t="str">
            <v>FOND DE TARTELETTE SUCRÉE 2PO</v>
          </cell>
          <cell r="B255">
            <v>5032605</v>
          </cell>
          <cell r="C255" t="str">
            <v>GFS</v>
          </cell>
          <cell r="D255" t="str">
            <v>CONGÉLATEUR</v>
          </cell>
          <cell r="E255" t="str">
            <v>Produits pâtisserie SECS/ frais et/ou congelé</v>
          </cell>
          <cell r="F255"/>
          <cell r="G255"/>
          <cell r="H255"/>
          <cell r="I255"/>
          <cell r="J255"/>
          <cell r="K255">
            <v>4</v>
          </cell>
          <cell r="L255"/>
          <cell r="M255"/>
          <cell r="N255"/>
          <cell r="O255"/>
          <cell r="P255">
            <v>29.68</v>
          </cell>
          <cell r="Q255" t="str">
            <v>C/S 240X16GR</v>
          </cell>
          <cell r="R255">
            <v>1</v>
          </cell>
          <cell r="S255" t="str">
            <v>CAISSE</v>
          </cell>
          <cell r="T255">
            <v>29.68</v>
          </cell>
          <cell r="U255">
            <v>240</v>
          </cell>
          <cell r="V255" t="str">
            <v>UNITÉ</v>
          </cell>
          <cell r="W255">
            <v>4.1666666666666666E-3</v>
          </cell>
          <cell r="X255">
            <v>0.12366666666666666</v>
          </cell>
        </row>
        <row r="256">
          <cell r="A256" t="str">
            <v>FOUGASSE AUX OLIVES KALAMATA</v>
          </cell>
          <cell r="B256">
            <v>0</v>
          </cell>
          <cell r="C256" t="str">
            <v>GUILLAUME</v>
          </cell>
          <cell r="D256" t="str">
            <v>CUISINE</v>
          </cell>
          <cell r="E256" t="str">
            <v>Produits boulangerie frais et/ou congelé</v>
          </cell>
          <cell r="F256"/>
          <cell r="G256"/>
          <cell r="H256"/>
          <cell r="I256"/>
          <cell r="J256"/>
          <cell r="K256"/>
          <cell r="L256"/>
          <cell r="M256"/>
          <cell r="N256"/>
          <cell r="O256"/>
          <cell r="P256">
            <v>4.25</v>
          </cell>
          <cell r="Q256" t="str">
            <v>UN</v>
          </cell>
          <cell r="R256">
            <v>1</v>
          </cell>
          <cell r="S256" t="str">
            <v>UNITÉ</v>
          </cell>
          <cell r="T256">
            <v>4.25</v>
          </cell>
          <cell r="U256">
            <v>1</v>
          </cell>
          <cell r="V256" t="str">
            <v>UNITÉ</v>
          </cell>
          <cell r="W256">
            <v>1</v>
          </cell>
          <cell r="X256">
            <v>4.25</v>
          </cell>
        </row>
        <row r="257">
          <cell r="A257" t="str">
            <v>FRAISE ENTIÈRE IQF</v>
          </cell>
          <cell r="B257">
            <v>2192148</v>
          </cell>
          <cell r="C257" t="str">
            <v>GFS</v>
          </cell>
          <cell r="D257" t="str">
            <v>CONGÉLATEUR</v>
          </cell>
          <cell r="E257" t="str">
            <v>Produits pâtisserie SECS/ frais et/ou congelé</v>
          </cell>
          <cell r="F257"/>
          <cell r="G257"/>
          <cell r="H257"/>
          <cell r="I257"/>
          <cell r="J257"/>
          <cell r="K257">
            <v>2</v>
          </cell>
          <cell r="L257"/>
          <cell r="M257"/>
          <cell r="N257"/>
          <cell r="O257"/>
          <cell r="P257">
            <v>21.7</v>
          </cell>
          <cell r="Q257" t="str">
            <v>C/S 5X1 KG</v>
          </cell>
          <cell r="R257">
            <v>1</v>
          </cell>
          <cell r="S257" t="str">
            <v>CAISSE</v>
          </cell>
          <cell r="T257">
            <v>21.7</v>
          </cell>
          <cell r="U257">
            <v>5</v>
          </cell>
          <cell r="V257" t="str">
            <v>KG</v>
          </cell>
          <cell r="W257">
            <v>0.2</v>
          </cell>
          <cell r="X257">
            <v>4.34</v>
          </cell>
        </row>
        <row r="258">
          <cell r="A258" t="str">
            <v>FRAISES US</v>
          </cell>
          <cell r="B258">
            <v>34.1</v>
          </cell>
          <cell r="C258" t="str">
            <v>CAN-AM</v>
          </cell>
          <cell r="D258" t="str">
            <v>FRIGO</v>
          </cell>
          <cell r="E258" t="str">
            <v>Fruits / légumes / herbes</v>
          </cell>
          <cell r="F258"/>
          <cell r="G258"/>
          <cell r="H258"/>
          <cell r="I258"/>
          <cell r="J258"/>
          <cell r="K258"/>
          <cell r="L258"/>
          <cell r="M258"/>
          <cell r="N258"/>
          <cell r="O258"/>
          <cell r="P258">
            <v>33.75</v>
          </cell>
          <cell r="Q258" t="str">
            <v>C/S 12UNX1LBS</v>
          </cell>
          <cell r="R258">
            <v>1</v>
          </cell>
          <cell r="S258" t="str">
            <v>CAISSE</v>
          </cell>
          <cell r="T258">
            <v>33.75</v>
          </cell>
          <cell r="U258">
            <v>5.4480000000000004</v>
          </cell>
          <cell r="V258" t="str">
            <v>KG</v>
          </cell>
          <cell r="W258">
            <v>0.18355359765051393</v>
          </cell>
          <cell r="X258">
            <v>6.1949339207048455</v>
          </cell>
        </row>
        <row r="259">
          <cell r="A259" t="str">
            <v xml:space="preserve">FRAMBOISE </v>
          </cell>
          <cell r="B259">
            <v>0</v>
          </cell>
          <cell r="C259" t="str">
            <v>CAN-AM</v>
          </cell>
          <cell r="D259" t="str">
            <v>FRIGO</v>
          </cell>
          <cell r="E259" t="str">
            <v>Fruits / légumes / herbes</v>
          </cell>
          <cell r="F259"/>
          <cell r="G259"/>
          <cell r="H259"/>
          <cell r="I259"/>
          <cell r="J259"/>
          <cell r="K259"/>
          <cell r="L259"/>
          <cell r="M259"/>
          <cell r="N259"/>
          <cell r="O259"/>
          <cell r="P259">
            <v>0</v>
          </cell>
          <cell r="Q259" t="str">
            <v>C/S</v>
          </cell>
          <cell r="R259"/>
          <cell r="S259"/>
          <cell r="T259">
            <v>0</v>
          </cell>
          <cell r="U259"/>
          <cell r="V259"/>
          <cell r="W259">
            <v>0</v>
          </cell>
          <cell r="X259">
            <v>0</v>
          </cell>
        </row>
        <row r="260">
          <cell r="A260" t="str">
            <v>FRAMBOISE ENTIÈRE IQF</v>
          </cell>
          <cell r="B260">
            <v>3693805</v>
          </cell>
          <cell r="C260" t="str">
            <v>GFS</v>
          </cell>
          <cell r="D260" t="str">
            <v>CONGÉLATEUR</v>
          </cell>
          <cell r="E260" t="str">
            <v>Produits pâtisserie SECS/ frais et/ou congelé</v>
          </cell>
          <cell r="F260"/>
          <cell r="G260"/>
          <cell r="H260"/>
          <cell r="I260"/>
          <cell r="J260"/>
          <cell r="K260">
            <v>5</v>
          </cell>
          <cell r="L260"/>
          <cell r="M260"/>
          <cell r="N260"/>
          <cell r="O260"/>
          <cell r="P260">
            <v>54.03</v>
          </cell>
          <cell r="Q260" t="str">
            <v>C/S 5X1 KG</v>
          </cell>
          <cell r="R260">
            <v>1</v>
          </cell>
          <cell r="S260" t="str">
            <v>CAISSE</v>
          </cell>
          <cell r="T260">
            <v>54.03</v>
          </cell>
          <cell r="U260">
            <v>5</v>
          </cell>
          <cell r="V260" t="str">
            <v>KG</v>
          </cell>
          <cell r="W260">
            <v>0.2</v>
          </cell>
          <cell r="X260">
            <v>10.806000000000001</v>
          </cell>
        </row>
        <row r="261">
          <cell r="A261" t="str">
            <v>FRITE 7/16 QUALIFRAI</v>
          </cell>
          <cell r="B261">
            <v>1030116</v>
          </cell>
          <cell r="C261" t="str">
            <v>GFS</v>
          </cell>
          <cell r="D261" t="str">
            <v>FRIGO</v>
          </cell>
          <cell r="E261" t="str">
            <v>Légumes et pâtes frais et/ou congelé</v>
          </cell>
          <cell r="F261"/>
          <cell r="G261"/>
          <cell r="H261"/>
          <cell r="I261"/>
          <cell r="J261"/>
          <cell r="K261"/>
          <cell r="L261"/>
          <cell r="M261">
            <v>8</v>
          </cell>
          <cell r="N261"/>
          <cell r="O261"/>
          <cell r="P261">
            <v>23.38</v>
          </cell>
          <cell r="Q261" t="str">
            <v>C/S 6X2KG</v>
          </cell>
          <cell r="R261">
            <v>1</v>
          </cell>
          <cell r="S261" t="str">
            <v>CAISSE</v>
          </cell>
          <cell r="T261">
            <v>23.38</v>
          </cell>
          <cell r="U261">
            <v>12</v>
          </cell>
          <cell r="V261" t="str">
            <v>KG</v>
          </cell>
          <cell r="W261">
            <v>8.3333333333333329E-2</v>
          </cell>
          <cell r="X261">
            <v>1.9483333333333333</v>
          </cell>
        </row>
        <row r="262">
          <cell r="A262" t="str">
            <v>FRITE CONGELÉ</v>
          </cell>
          <cell r="B262">
            <v>1070102</v>
          </cell>
          <cell r="C262" t="str">
            <v>GFS</v>
          </cell>
          <cell r="D262" t="str">
            <v>CONGÉLATEUR</v>
          </cell>
          <cell r="E262" t="str">
            <v>Légumes et pâtes frais et/ou congelé</v>
          </cell>
          <cell r="F262"/>
          <cell r="G262"/>
          <cell r="H262"/>
          <cell r="I262"/>
          <cell r="J262"/>
          <cell r="K262">
            <v>2</v>
          </cell>
          <cell r="L262"/>
          <cell r="M262">
            <v>2</v>
          </cell>
          <cell r="N262"/>
          <cell r="O262"/>
          <cell r="P262">
            <v>46.25</v>
          </cell>
          <cell r="Q262" t="str">
            <v>C/S 6X2,27 KG</v>
          </cell>
          <cell r="R262">
            <v>1</v>
          </cell>
          <cell r="S262" t="str">
            <v>CAISSE</v>
          </cell>
          <cell r="T262">
            <v>46.25</v>
          </cell>
          <cell r="U262">
            <v>13.62</v>
          </cell>
          <cell r="V262" t="str">
            <v>KG</v>
          </cell>
          <cell r="W262">
            <v>7.3421439060205582E-2</v>
          </cell>
          <cell r="X262">
            <v>3.3957415565345079</v>
          </cell>
        </row>
        <row r="263">
          <cell r="A263" t="str">
            <v>FROMAGE  MIGNERON DE CHARLEVOIX</v>
          </cell>
          <cell r="B263">
            <v>0</v>
          </cell>
          <cell r="C263" t="str">
            <v>GFS</v>
          </cell>
          <cell r="D263" t="str">
            <v>FRIGO</v>
          </cell>
          <cell r="E263" t="str">
            <v xml:space="preserve">Produits laitiers / oeufs </v>
          </cell>
          <cell r="F263"/>
          <cell r="G263"/>
          <cell r="H263"/>
          <cell r="I263"/>
          <cell r="J263"/>
          <cell r="K263"/>
          <cell r="L263"/>
          <cell r="M263"/>
          <cell r="N263"/>
          <cell r="O263"/>
          <cell r="P263">
            <v>0</v>
          </cell>
          <cell r="Q263" t="str">
            <v>UN</v>
          </cell>
          <cell r="R263"/>
          <cell r="S263"/>
          <cell r="T263">
            <v>0</v>
          </cell>
          <cell r="U263"/>
          <cell r="V263"/>
          <cell r="W263">
            <v>0</v>
          </cell>
          <cell r="X263">
            <v>0</v>
          </cell>
        </row>
        <row r="264">
          <cell r="A264" t="str">
            <v>FROMAGE À LA CRÈME PHILADELPHIA</v>
          </cell>
          <cell r="B264">
            <v>8089258</v>
          </cell>
          <cell r="C264" t="str">
            <v>GFS</v>
          </cell>
          <cell r="D264" t="str">
            <v>FRIGO</v>
          </cell>
          <cell r="E264" t="str">
            <v xml:space="preserve">Produits laitiers / oeufs </v>
          </cell>
          <cell r="F264"/>
          <cell r="G264"/>
          <cell r="H264"/>
          <cell r="I264"/>
          <cell r="J264"/>
          <cell r="K264"/>
          <cell r="L264">
            <v>1.5</v>
          </cell>
          <cell r="M264">
            <v>1</v>
          </cell>
          <cell r="N264"/>
          <cell r="O264"/>
          <cell r="P264">
            <v>105.75</v>
          </cell>
          <cell r="Q264" t="str">
            <v>C/S 6X1,5KG</v>
          </cell>
          <cell r="R264">
            <v>1</v>
          </cell>
          <cell r="S264" t="str">
            <v>CAISSE</v>
          </cell>
          <cell r="T264">
            <v>105.75</v>
          </cell>
          <cell r="U264">
            <v>9</v>
          </cell>
          <cell r="V264" t="str">
            <v>KG</v>
          </cell>
          <cell r="W264">
            <v>0.1111111111111111</v>
          </cell>
          <cell r="X264">
            <v>11.75</v>
          </cell>
        </row>
        <row r="265">
          <cell r="A265" t="str">
            <v>FROMAGE BLEU CASTELLO</v>
          </cell>
          <cell r="B265">
            <v>1184111</v>
          </cell>
          <cell r="C265" t="str">
            <v>GFS</v>
          </cell>
          <cell r="D265" t="str">
            <v>FRIGO</v>
          </cell>
          <cell r="E265" t="str">
            <v xml:space="preserve">Produits laitiers / oeufs </v>
          </cell>
          <cell r="F265"/>
          <cell r="G265"/>
          <cell r="H265"/>
          <cell r="I265"/>
          <cell r="J265"/>
          <cell r="K265">
            <v>1</v>
          </cell>
          <cell r="L265"/>
          <cell r="M265"/>
          <cell r="N265"/>
          <cell r="O265"/>
          <cell r="P265">
            <v>57.09</v>
          </cell>
          <cell r="Q265" t="str">
            <v>UN 1X3 KG</v>
          </cell>
          <cell r="R265">
            <v>1</v>
          </cell>
          <cell r="S265" t="str">
            <v>UNITÉ</v>
          </cell>
          <cell r="T265">
            <v>57.09</v>
          </cell>
          <cell r="U265">
            <v>3</v>
          </cell>
          <cell r="V265" t="str">
            <v>KG</v>
          </cell>
          <cell r="W265">
            <v>0.33333333333333331</v>
          </cell>
          <cell r="X265">
            <v>19.03</v>
          </cell>
        </row>
        <row r="266">
          <cell r="A266" t="str">
            <v>FROMAGE BOCCONCINI</v>
          </cell>
          <cell r="B266">
            <v>0</v>
          </cell>
          <cell r="C266" t="str">
            <v>GFS</v>
          </cell>
          <cell r="D266" t="str">
            <v>FRIGO</v>
          </cell>
          <cell r="E266" t="str">
            <v xml:space="preserve">Produits laitiers / oeufs </v>
          </cell>
          <cell r="F266"/>
          <cell r="G266"/>
          <cell r="H266"/>
          <cell r="I266"/>
          <cell r="J266"/>
          <cell r="K266"/>
          <cell r="L266"/>
          <cell r="M266"/>
          <cell r="N266"/>
          <cell r="O266"/>
          <cell r="P266">
            <v>0</v>
          </cell>
          <cell r="Q266" t="str">
            <v xml:space="preserve">UN </v>
          </cell>
          <cell r="R266"/>
          <cell r="S266"/>
          <cell r="T266">
            <v>0</v>
          </cell>
          <cell r="U266"/>
          <cell r="V266"/>
          <cell r="W266">
            <v>0</v>
          </cell>
          <cell r="X266">
            <v>0</v>
          </cell>
        </row>
        <row r="267">
          <cell r="A267" t="str">
            <v>FROMAGE BURRATA</v>
          </cell>
          <cell r="B267">
            <v>0</v>
          </cell>
          <cell r="C267" t="str">
            <v>GFS</v>
          </cell>
          <cell r="D267" t="str">
            <v>FRIGO</v>
          </cell>
          <cell r="E267" t="str">
            <v xml:space="preserve">Produits laitiers / oeufs </v>
          </cell>
          <cell r="F267"/>
          <cell r="G267"/>
          <cell r="H267"/>
          <cell r="I267"/>
          <cell r="J267"/>
          <cell r="K267"/>
          <cell r="L267"/>
          <cell r="M267"/>
          <cell r="N267"/>
          <cell r="O267"/>
          <cell r="P267">
            <v>0</v>
          </cell>
          <cell r="Q267" t="str">
            <v>UN</v>
          </cell>
          <cell r="R267"/>
          <cell r="S267"/>
          <cell r="T267">
            <v>0</v>
          </cell>
          <cell r="U267"/>
          <cell r="V267"/>
          <cell r="W267">
            <v>0</v>
          </cell>
          <cell r="X267">
            <v>0</v>
          </cell>
        </row>
        <row r="268">
          <cell r="A268" t="str">
            <v>FROMAGE CHEDDAR DOUX BL BLOC</v>
          </cell>
          <cell r="B268">
            <v>1107546</v>
          </cell>
          <cell r="C268" t="str">
            <v>GFS</v>
          </cell>
          <cell r="D268" t="str">
            <v>FRIGO</v>
          </cell>
          <cell r="E268" t="str">
            <v xml:space="preserve">Produits laitiers / oeufs </v>
          </cell>
          <cell r="F268"/>
          <cell r="G268"/>
          <cell r="H268"/>
          <cell r="I268"/>
          <cell r="J268"/>
          <cell r="K268"/>
          <cell r="L268"/>
          <cell r="M268">
            <v>3</v>
          </cell>
          <cell r="N268"/>
          <cell r="O268"/>
          <cell r="P268">
            <v>34.325000000000003</v>
          </cell>
          <cell r="Q268" t="str">
            <v>UN DE ± 2,27 KG</v>
          </cell>
          <cell r="R268">
            <v>1</v>
          </cell>
          <cell r="S268" t="str">
            <v>UNITÉ</v>
          </cell>
          <cell r="T268">
            <v>34.325000000000003</v>
          </cell>
          <cell r="U268">
            <v>2.27</v>
          </cell>
          <cell r="V268" t="str">
            <v>KG</v>
          </cell>
          <cell r="W268">
            <v>0.44052863436123346</v>
          </cell>
          <cell r="X268">
            <v>15.121145374449339</v>
          </cell>
        </row>
        <row r="269">
          <cell r="A269" t="str">
            <v>FROMAGE CHEDDAR RAPPÉ</v>
          </cell>
          <cell r="B269">
            <v>0</v>
          </cell>
          <cell r="C269" t="str">
            <v>GFS</v>
          </cell>
          <cell r="D269" t="str">
            <v>FRIGO</v>
          </cell>
          <cell r="E269" t="str">
            <v xml:space="preserve">Produits laitiers / oeufs </v>
          </cell>
          <cell r="F269"/>
          <cell r="G269"/>
          <cell r="H269"/>
          <cell r="I269"/>
          <cell r="J269"/>
          <cell r="K269"/>
          <cell r="L269"/>
          <cell r="M269"/>
          <cell r="N269"/>
          <cell r="O269"/>
          <cell r="P269">
            <v>0</v>
          </cell>
          <cell r="Q269" t="str">
            <v>C/S</v>
          </cell>
          <cell r="R269"/>
          <cell r="S269"/>
          <cell r="T269">
            <v>0</v>
          </cell>
          <cell r="U269"/>
          <cell r="V269"/>
          <cell r="W269">
            <v>0</v>
          </cell>
          <cell r="X269">
            <v>0</v>
          </cell>
        </row>
        <row r="270">
          <cell r="A270" t="str">
            <v>FROMAGE CHEDDAR VEILLI</v>
          </cell>
          <cell r="B270">
            <v>3204277</v>
          </cell>
          <cell r="C270" t="str">
            <v>GFS</v>
          </cell>
          <cell r="D270" t="str">
            <v>FRIGO</v>
          </cell>
          <cell r="E270" t="str">
            <v xml:space="preserve">Produits laitiers / oeufs </v>
          </cell>
          <cell r="F270"/>
          <cell r="G270"/>
          <cell r="H270"/>
          <cell r="I270"/>
          <cell r="J270"/>
          <cell r="K270"/>
          <cell r="L270"/>
          <cell r="M270">
            <v>3</v>
          </cell>
          <cell r="N270"/>
          <cell r="O270"/>
          <cell r="P270">
            <v>76.349999999999994</v>
          </cell>
          <cell r="Q270" t="str">
            <v>C/S 2X 2,27 KG</v>
          </cell>
          <cell r="R270">
            <v>1</v>
          </cell>
          <cell r="S270" t="str">
            <v>UNITÉ</v>
          </cell>
          <cell r="T270">
            <v>76.349999999999994</v>
          </cell>
          <cell r="U270">
            <v>4.54</v>
          </cell>
          <cell r="V270" t="str">
            <v>KG</v>
          </cell>
          <cell r="W270">
            <v>0.22026431718061673</v>
          </cell>
          <cell r="X270">
            <v>16.817180616740085</v>
          </cell>
        </row>
        <row r="271">
          <cell r="A271" t="str">
            <v>FROMAGE DE CHÈVRE A TARTINER</v>
          </cell>
          <cell r="B271">
            <v>1324755</v>
          </cell>
          <cell r="C271" t="str">
            <v>GFS</v>
          </cell>
          <cell r="D271" t="str">
            <v>FRIGO</v>
          </cell>
          <cell r="E271" t="str">
            <v xml:space="preserve">Produits laitiers / oeufs </v>
          </cell>
          <cell r="F271"/>
          <cell r="G271"/>
          <cell r="H271"/>
          <cell r="I271"/>
          <cell r="J271"/>
          <cell r="K271">
            <v>1</v>
          </cell>
          <cell r="L271"/>
          <cell r="M271">
            <v>2</v>
          </cell>
          <cell r="N271"/>
          <cell r="O271"/>
          <cell r="P271">
            <v>45.3</v>
          </cell>
          <cell r="Q271" t="str">
            <v>C/S 2X1 KG</v>
          </cell>
          <cell r="R271">
            <v>1</v>
          </cell>
          <cell r="S271" t="str">
            <v>UNITÉ</v>
          </cell>
          <cell r="T271">
            <v>45.3</v>
          </cell>
          <cell r="U271">
            <v>2</v>
          </cell>
          <cell r="V271" t="str">
            <v>KG</v>
          </cell>
          <cell r="W271">
            <v>0.5</v>
          </cell>
          <cell r="X271">
            <v>22.65</v>
          </cell>
        </row>
        <row r="272">
          <cell r="A272" t="str">
            <v>FROMAGE DE CHÈVRE MINI PAILLOT</v>
          </cell>
          <cell r="B272">
            <v>1332298</v>
          </cell>
          <cell r="C272" t="str">
            <v>GFS</v>
          </cell>
          <cell r="D272" t="str">
            <v>FRIGO</v>
          </cell>
          <cell r="E272" t="str">
            <v xml:space="preserve">Produits laitiers / oeufs </v>
          </cell>
          <cell r="F272"/>
          <cell r="G272"/>
          <cell r="H272"/>
          <cell r="I272"/>
          <cell r="J272"/>
          <cell r="K272"/>
          <cell r="L272"/>
          <cell r="M272">
            <v>1</v>
          </cell>
          <cell r="N272"/>
          <cell r="O272"/>
          <cell r="P272">
            <v>27.42</v>
          </cell>
          <cell r="Q272" t="str">
            <v>C/S 6X125GR</v>
          </cell>
          <cell r="R272">
            <v>1</v>
          </cell>
          <cell r="S272" t="str">
            <v>UNITÉ</v>
          </cell>
          <cell r="T272">
            <v>27.42</v>
          </cell>
          <cell r="U272">
            <v>0.75</v>
          </cell>
          <cell r="V272" t="str">
            <v>KG</v>
          </cell>
          <cell r="W272">
            <v>1.3333333333333333</v>
          </cell>
          <cell r="X272">
            <v>36.56</v>
          </cell>
        </row>
        <row r="273">
          <cell r="A273" t="str">
            <v>FROMAGE EN GRAINS AVEC LACTOZE POUTINE</v>
          </cell>
          <cell r="B273">
            <v>1380069</v>
          </cell>
          <cell r="C273" t="str">
            <v>GFS</v>
          </cell>
          <cell r="D273" t="str">
            <v>FRIGO</v>
          </cell>
          <cell r="E273" t="str">
            <v xml:space="preserve">Produits laitiers / oeufs </v>
          </cell>
          <cell r="F273"/>
          <cell r="G273"/>
          <cell r="H273"/>
          <cell r="I273"/>
          <cell r="J273"/>
          <cell r="K273"/>
          <cell r="L273"/>
          <cell r="M273">
            <v>2</v>
          </cell>
          <cell r="N273"/>
          <cell r="O273"/>
          <cell r="P273">
            <v>46.2</v>
          </cell>
          <cell r="Q273" t="str">
            <v>C/S 2X2 KG</v>
          </cell>
          <cell r="R273">
            <v>1</v>
          </cell>
          <cell r="S273" t="str">
            <v>CAISSE</v>
          </cell>
          <cell r="T273">
            <v>46.2</v>
          </cell>
          <cell r="U273">
            <v>4</v>
          </cell>
          <cell r="V273" t="str">
            <v>KG</v>
          </cell>
          <cell r="W273">
            <v>0.25</v>
          </cell>
          <cell r="X273">
            <v>11.55</v>
          </cell>
        </row>
        <row r="274">
          <cell r="A274" t="str">
            <v>FROMAGE EN GRAINS SANS LACTOZE POUTINE</v>
          </cell>
          <cell r="B274">
            <v>1310733</v>
          </cell>
          <cell r="C274" t="str">
            <v>GFS</v>
          </cell>
          <cell r="D274" t="str">
            <v>FRIGO</v>
          </cell>
          <cell r="E274" t="str">
            <v xml:space="preserve">Produits laitiers / oeufs </v>
          </cell>
          <cell r="F274"/>
          <cell r="G274"/>
          <cell r="H274"/>
          <cell r="I274"/>
          <cell r="J274"/>
          <cell r="K274"/>
          <cell r="L274"/>
          <cell r="M274"/>
          <cell r="N274"/>
          <cell r="O274"/>
          <cell r="P274">
            <v>90.21</v>
          </cell>
          <cell r="Q274" t="str">
            <v>C/S 4X2 KG</v>
          </cell>
          <cell r="R274">
            <v>1</v>
          </cell>
          <cell r="S274" t="str">
            <v>CAISSE</v>
          </cell>
          <cell r="T274">
            <v>90.21</v>
          </cell>
          <cell r="U274">
            <v>8</v>
          </cell>
          <cell r="V274" t="str">
            <v>KG</v>
          </cell>
          <cell r="W274">
            <v>0.125</v>
          </cell>
          <cell r="X274">
            <v>11.276249999999999</v>
          </cell>
        </row>
        <row r="275">
          <cell r="A275" t="str">
            <v>FROMAGE FETA</v>
          </cell>
          <cell r="B275">
            <v>7890546</v>
          </cell>
          <cell r="C275" t="str">
            <v>GFS</v>
          </cell>
          <cell r="D275" t="str">
            <v>FRIGO</v>
          </cell>
          <cell r="E275" t="str">
            <v xml:space="preserve">Produits laitiers / oeufs </v>
          </cell>
          <cell r="F275"/>
          <cell r="G275"/>
          <cell r="H275"/>
          <cell r="I275"/>
          <cell r="J275"/>
          <cell r="K275"/>
          <cell r="L275"/>
          <cell r="M275"/>
          <cell r="N275"/>
          <cell r="O275"/>
          <cell r="P275">
            <v>32.69</v>
          </cell>
          <cell r="Q275" t="str">
            <v>UN / 3 KG</v>
          </cell>
          <cell r="R275">
            <v>1</v>
          </cell>
          <cell r="S275" t="str">
            <v>UNITÉ</v>
          </cell>
          <cell r="T275">
            <v>32.69</v>
          </cell>
          <cell r="U275">
            <v>3</v>
          </cell>
          <cell r="V275" t="str">
            <v>KG</v>
          </cell>
          <cell r="W275">
            <v>0.33333333333333331</v>
          </cell>
          <cell r="X275">
            <v>10.896666666666665</v>
          </cell>
        </row>
        <row r="276">
          <cell r="A276" t="str">
            <v>FROMAGE FIOR DI LATTE</v>
          </cell>
          <cell r="B276">
            <v>1306536</v>
          </cell>
          <cell r="C276" t="str">
            <v>GFS</v>
          </cell>
          <cell r="D276" t="str">
            <v>FRIGO</v>
          </cell>
          <cell r="E276" t="str">
            <v xml:space="preserve">Produits laitiers / oeufs </v>
          </cell>
          <cell r="F276"/>
          <cell r="G276"/>
          <cell r="H276"/>
          <cell r="I276"/>
          <cell r="J276"/>
          <cell r="K276"/>
          <cell r="L276"/>
          <cell r="M276"/>
          <cell r="N276"/>
          <cell r="O276"/>
          <cell r="P276">
            <v>47.38</v>
          </cell>
          <cell r="Q276" t="str">
            <v>UN 3KG</v>
          </cell>
          <cell r="R276">
            <v>1</v>
          </cell>
          <cell r="S276" t="str">
            <v>UNITÉ</v>
          </cell>
          <cell r="T276">
            <v>47.38</v>
          </cell>
          <cell r="U276">
            <v>3</v>
          </cell>
          <cell r="V276" t="str">
            <v>KG</v>
          </cell>
          <cell r="W276">
            <v>0.33333333333333331</v>
          </cell>
          <cell r="X276">
            <v>15.793333333333333</v>
          </cell>
        </row>
        <row r="277">
          <cell r="A277" t="str">
            <v>FROMAGE GOUDA PORTION</v>
          </cell>
          <cell r="B277">
            <v>9746805</v>
          </cell>
          <cell r="C277" t="str">
            <v>GFS</v>
          </cell>
          <cell r="D277" t="str">
            <v>FRIGO</v>
          </cell>
          <cell r="E277" t="str">
            <v xml:space="preserve">Produits laitiers / oeufs </v>
          </cell>
          <cell r="F277"/>
          <cell r="G277"/>
          <cell r="H277"/>
          <cell r="I277"/>
          <cell r="J277"/>
          <cell r="K277">
            <v>2</v>
          </cell>
          <cell r="L277"/>
          <cell r="M277"/>
          <cell r="N277"/>
          <cell r="O277"/>
          <cell r="P277">
            <v>57.91</v>
          </cell>
          <cell r="Q277" t="str">
            <v>C/S 100X21 GR</v>
          </cell>
          <cell r="R277">
            <v>1</v>
          </cell>
          <cell r="S277" t="str">
            <v>CAISSE</v>
          </cell>
          <cell r="T277">
            <v>57.91</v>
          </cell>
          <cell r="U277">
            <v>100</v>
          </cell>
          <cell r="V277" t="str">
            <v>UNITÉ</v>
          </cell>
          <cell r="W277">
            <v>0.01</v>
          </cell>
          <cell r="X277">
            <v>0.57909999999999995</v>
          </cell>
        </row>
        <row r="278">
          <cell r="A278" t="str">
            <v>FROMAGE GRUYER</v>
          </cell>
          <cell r="B278">
            <v>0</v>
          </cell>
          <cell r="C278" t="str">
            <v>GFS</v>
          </cell>
          <cell r="D278" t="str">
            <v>FRIGO</v>
          </cell>
          <cell r="E278" t="str">
            <v xml:space="preserve">Produits laitiers / oeufs </v>
          </cell>
          <cell r="F278"/>
          <cell r="G278"/>
          <cell r="H278"/>
          <cell r="I278"/>
          <cell r="J278"/>
          <cell r="K278"/>
          <cell r="L278"/>
          <cell r="M278"/>
          <cell r="N278"/>
          <cell r="O278"/>
          <cell r="P278">
            <v>28</v>
          </cell>
          <cell r="Q278" t="str">
            <v>KG</v>
          </cell>
          <cell r="R278">
            <v>1</v>
          </cell>
          <cell r="S278" t="str">
            <v>KG</v>
          </cell>
          <cell r="T278">
            <v>28</v>
          </cell>
          <cell r="U278">
            <v>1</v>
          </cell>
          <cell r="V278" t="str">
            <v>KG</v>
          </cell>
          <cell r="W278">
            <v>1</v>
          </cell>
          <cell r="X278">
            <v>28</v>
          </cell>
        </row>
        <row r="279">
          <cell r="A279" t="str">
            <v>FROMAGE MASCARPONE</v>
          </cell>
          <cell r="B279">
            <v>1161664</v>
          </cell>
          <cell r="C279" t="str">
            <v>GFS</v>
          </cell>
          <cell r="D279" t="str">
            <v>FRIGO</v>
          </cell>
          <cell r="E279" t="str">
            <v xml:space="preserve">Produits laitiers / oeufs </v>
          </cell>
          <cell r="F279"/>
          <cell r="G279"/>
          <cell r="H279"/>
          <cell r="I279"/>
          <cell r="J279"/>
          <cell r="K279">
            <v>4</v>
          </cell>
          <cell r="L279"/>
          <cell r="M279"/>
          <cell r="N279"/>
          <cell r="O279"/>
          <cell r="P279">
            <v>55.48</v>
          </cell>
          <cell r="Q279" t="str">
            <v>C/S 6C475 GR</v>
          </cell>
          <cell r="R279">
            <v>1</v>
          </cell>
          <cell r="S279" t="str">
            <v>UNITÉ</v>
          </cell>
          <cell r="T279">
            <v>55.48</v>
          </cell>
          <cell r="U279">
            <v>2.85</v>
          </cell>
          <cell r="V279" t="str">
            <v>KG</v>
          </cell>
          <cell r="W279">
            <v>0.35087719298245612</v>
          </cell>
          <cell r="X279">
            <v>19.466666666666665</v>
          </cell>
        </row>
        <row r="280">
          <cell r="A280" t="str">
            <v>FROMAGE MINI BOCCONCINI</v>
          </cell>
          <cell r="B280">
            <v>1323818</v>
          </cell>
          <cell r="C280" t="str">
            <v>GFS</v>
          </cell>
          <cell r="D280" t="str">
            <v>FRIGO</v>
          </cell>
          <cell r="E280" t="str">
            <v xml:space="preserve">Produits laitiers / oeufs </v>
          </cell>
          <cell r="F280"/>
          <cell r="G280"/>
          <cell r="H280"/>
          <cell r="I280"/>
          <cell r="J280"/>
          <cell r="K280"/>
          <cell r="L280"/>
          <cell r="M280"/>
          <cell r="N280"/>
          <cell r="O280"/>
          <cell r="P280">
            <v>47.54</v>
          </cell>
          <cell r="Q280" t="str">
            <v>UN 1X3 KG</v>
          </cell>
          <cell r="R280">
            <v>1</v>
          </cell>
          <cell r="S280" t="str">
            <v>CAISSE</v>
          </cell>
          <cell r="T280">
            <v>47.54</v>
          </cell>
          <cell r="U280">
            <v>290</v>
          </cell>
          <cell r="V280" t="str">
            <v>UNITÉ</v>
          </cell>
          <cell r="W280">
            <v>3.4482758620689655E-3</v>
          </cell>
          <cell r="X280">
            <v>0.16393103448275861</v>
          </cell>
        </row>
        <row r="281">
          <cell r="A281" t="str">
            <v>FROMAGE MOZZARELLA BLOC</v>
          </cell>
          <cell r="B281">
            <v>0</v>
          </cell>
          <cell r="C281" t="str">
            <v>GFS</v>
          </cell>
          <cell r="D281" t="str">
            <v>FRIGO</v>
          </cell>
          <cell r="E281" t="str">
            <v xml:space="preserve">Produits laitiers / oeufs </v>
          </cell>
          <cell r="F281"/>
          <cell r="G281"/>
          <cell r="H281"/>
          <cell r="I281"/>
          <cell r="J281"/>
          <cell r="K281"/>
          <cell r="L281"/>
          <cell r="M281"/>
          <cell r="N281"/>
          <cell r="O281"/>
          <cell r="P281">
            <v>0</v>
          </cell>
          <cell r="Q281" t="str">
            <v>UN</v>
          </cell>
          <cell r="R281"/>
          <cell r="S281"/>
          <cell r="T281">
            <v>0</v>
          </cell>
          <cell r="U281"/>
          <cell r="V281"/>
          <cell r="W281">
            <v>0</v>
          </cell>
          <cell r="X281">
            <v>0</v>
          </cell>
        </row>
        <row r="282">
          <cell r="A282" t="str">
            <v>FROMAGE MOZZARELLA DI BUFALA</v>
          </cell>
          <cell r="B282">
            <v>0</v>
          </cell>
          <cell r="C282" t="str">
            <v>CAN-AM</v>
          </cell>
          <cell r="D282" t="str">
            <v>FRIGO</v>
          </cell>
          <cell r="E282" t="str">
            <v xml:space="preserve">Produits laitiers / oeufs </v>
          </cell>
          <cell r="F282"/>
          <cell r="G282"/>
          <cell r="H282"/>
          <cell r="I282"/>
          <cell r="J282"/>
          <cell r="K282"/>
          <cell r="L282"/>
          <cell r="M282"/>
          <cell r="N282"/>
          <cell r="O282"/>
          <cell r="P282">
            <v>6.95</v>
          </cell>
          <cell r="Q282" t="str">
            <v>UN</v>
          </cell>
          <cell r="R282">
            <v>1</v>
          </cell>
          <cell r="S282" t="str">
            <v>CAISSE</v>
          </cell>
          <cell r="T282">
            <v>6.95</v>
          </cell>
          <cell r="U282">
            <v>1</v>
          </cell>
          <cell r="V282" t="str">
            <v>UNITÉ</v>
          </cell>
          <cell r="W282">
            <v>1</v>
          </cell>
          <cell r="X282">
            <v>6.95</v>
          </cell>
        </row>
        <row r="283">
          <cell r="A283" t="str">
            <v>FROMAGE MOZZARELLA DU QUÉBEC</v>
          </cell>
          <cell r="B283">
            <v>0</v>
          </cell>
          <cell r="C283" t="str">
            <v>CAN-AM</v>
          </cell>
          <cell r="D283" t="str">
            <v>FRIGO</v>
          </cell>
          <cell r="E283" t="str">
            <v xml:space="preserve">Produits laitiers / oeufs </v>
          </cell>
          <cell r="F283"/>
          <cell r="G283"/>
          <cell r="H283"/>
          <cell r="I283"/>
          <cell r="J283"/>
          <cell r="K283"/>
          <cell r="L283"/>
          <cell r="M283"/>
          <cell r="N283"/>
          <cell r="O283"/>
          <cell r="P283">
            <v>50</v>
          </cell>
          <cell r="Q283" t="str">
            <v>1X15 UN</v>
          </cell>
          <cell r="R283">
            <v>1</v>
          </cell>
          <cell r="S283" t="str">
            <v>CAISSE</v>
          </cell>
          <cell r="T283">
            <v>50</v>
          </cell>
          <cell r="U283">
            <v>15</v>
          </cell>
          <cell r="V283" t="str">
            <v>UNITÉ</v>
          </cell>
          <cell r="W283">
            <v>6.6666666666666666E-2</v>
          </cell>
          <cell r="X283">
            <v>3.3333333333333335</v>
          </cell>
        </row>
        <row r="284">
          <cell r="A284" t="str">
            <v>FROMAGE MOZZARELLA RÂPÉ</v>
          </cell>
          <cell r="B284">
            <v>1251221</v>
          </cell>
          <cell r="C284" t="str">
            <v>GFS</v>
          </cell>
          <cell r="D284" t="str">
            <v>FRIGO</v>
          </cell>
          <cell r="E284" t="str">
            <v xml:space="preserve">Produits laitiers / oeufs </v>
          </cell>
          <cell r="F284"/>
          <cell r="G284"/>
          <cell r="H284"/>
          <cell r="I284"/>
          <cell r="J284"/>
          <cell r="K284"/>
          <cell r="L284"/>
          <cell r="M284"/>
          <cell r="N284"/>
          <cell r="O284"/>
          <cell r="P284">
            <v>115.51</v>
          </cell>
          <cell r="Q284" t="str">
            <v>4 X2,5KG</v>
          </cell>
          <cell r="R284">
            <v>1</v>
          </cell>
          <cell r="S284" t="str">
            <v>CAISSE</v>
          </cell>
          <cell r="T284">
            <v>115.51</v>
          </cell>
          <cell r="U284">
            <v>10</v>
          </cell>
          <cell r="V284" t="str">
            <v>KG</v>
          </cell>
          <cell r="W284">
            <v>0.1</v>
          </cell>
          <cell r="X284">
            <v>11.551000000000002</v>
          </cell>
        </row>
        <row r="285">
          <cell r="A285" t="str">
            <v>FROMAGE OKA</v>
          </cell>
          <cell r="B285">
            <v>9368905</v>
          </cell>
          <cell r="C285" t="str">
            <v>GFS</v>
          </cell>
          <cell r="D285" t="str">
            <v>FRIGO</v>
          </cell>
          <cell r="E285" t="str">
            <v xml:space="preserve">Produits laitiers / oeufs </v>
          </cell>
          <cell r="F285"/>
          <cell r="G285"/>
          <cell r="H285"/>
          <cell r="I285"/>
          <cell r="J285"/>
          <cell r="K285">
            <v>1</v>
          </cell>
          <cell r="L285"/>
          <cell r="M285"/>
          <cell r="N285"/>
          <cell r="O285"/>
          <cell r="P285">
            <v>25.38</v>
          </cell>
          <cell r="Q285" t="str">
            <v>UN 2,5 KG</v>
          </cell>
          <cell r="R285">
            <v>1</v>
          </cell>
          <cell r="S285" t="str">
            <v>UNITÉ</v>
          </cell>
          <cell r="T285">
            <v>25.38</v>
          </cell>
          <cell r="U285">
            <v>2.5</v>
          </cell>
          <cell r="V285" t="str">
            <v>KG</v>
          </cell>
          <cell r="W285">
            <v>0.4</v>
          </cell>
          <cell r="X285">
            <v>10.152000000000001</v>
          </cell>
        </row>
        <row r="286">
          <cell r="A286" t="str">
            <v>FROMAGE PARMESAN COPEAUX</v>
          </cell>
          <cell r="B286">
            <v>7338605</v>
          </cell>
          <cell r="C286" t="str">
            <v>GFS</v>
          </cell>
          <cell r="D286" t="str">
            <v>FRIGO</v>
          </cell>
          <cell r="E286" t="str">
            <v xml:space="preserve">Produits laitiers / oeufs </v>
          </cell>
          <cell r="F286"/>
          <cell r="G286"/>
          <cell r="H286"/>
          <cell r="I286"/>
          <cell r="J286"/>
          <cell r="K286"/>
          <cell r="L286"/>
          <cell r="M286">
            <v>2</v>
          </cell>
          <cell r="N286"/>
          <cell r="O286"/>
          <cell r="P286">
            <v>43.34</v>
          </cell>
          <cell r="Q286" t="str">
            <v>UN /2,5 KG</v>
          </cell>
          <cell r="R286">
            <v>1</v>
          </cell>
          <cell r="S286" t="str">
            <v>UNITÉ</v>
          </cell>
          <cell r="T286">
            <v>43.34</v>
          </cell>
          <cell r="U286">
            <v>2.5</v>
          </cell>
          <cell r="V286" t="str">
            <v>KG</v>
          </cell>
          <cell r="W286">
            <v>0.4</v>
          </cell>
          <cell r="X286">
            <v>17.336000000000002</v>
          </cell>
        </row>
        <row r="287">
          <cell r="A287" t="str">
            <v>FROMAGE PARMESAN RÂPÉ</v>
          </cell>
          <cell r="B287">
            <v>1206558</v>
          </cell>
          <cell r="C287" t="str">
            <v>GFS</v>
          </cell>
          <cell r="D287" t="str">
            <v>FRIGO</v>
          </cell>
          <cell r="E287" t="str">
            <v xml:space="preserve">Produits laitiers / oeufs </v>
          </cell>
          <cell r="F287"/>
          <cell r="G287"/>
          <cell r="H287"/>
          <cell r="I287"/>
          <cell r="J287"/>
          <cell r="K287">
            <v>0.5</v>
          </cell>
          <cell r="L287"/>
          <cell r="M287"/>
          <cell r="N287"/>
          <cell r="O287"/>
          <cell r="P287">
            <v>55.17</v>
          </cell>
          <cell r="Q287" t="str">
            <v>C/S 2X2,5 KG</v>
          </cell>
          <cell r="R287">
            <v>1</v>
          </cell>
          <cell r="S287" t="str">
            <v>CAISSE</v>
          </cell>
          <cell r="T287">
            <v>55.17</v>
          </cell>
          <cell r="U287">
            <v>5</v>
          </cell>
          <cell r="V287" t="str">
            <v>KG</v>
          </cell>
          <cell r="W287">
            <v>0.2</v>
          </cell>
          <cell r="X287">
            <v>11.034000000000001</v>
          </cell>
        </row>
        <row r="288">
          <cell r="A288" t="str">
            <v>FROMAGE PARMESAN REGGIANO</v>
          </cell>
          <cell r="B288">
            <v>1167423</v>
          </cell>
          <cell r="C288" t="str">
            <v>GFS</v>
          </cell>
          <cell r="D288" t="str">
            <v>FRIGO</v>
          </cell>
          <cell r="E288" t="str">
            <v xml:space="preserve">Produits laitiers / oeufs </v>
          </cell>
          <cell r="F288"/>
          <cell r="G288"/>
          <cell r="H288"/>
          <cell r="I288"/>
          <cell r="J288"/>
          <cell r="K288">
            <v>1</v>
          </cell>
          <cell r="L288"/>
          <cell r="M288"/>
          <cell r="N288"/>
          <cell r="O288"/>
          <cell r="P288">
            <v>252.88</v>
          </cell>
          <cell r="Q288" t="str">
            <v>C/S 2X4 KG</v>
          </cell>
          <cell r="R288">
            <v>1</v>
          </cell>
          <cell r="S288" t="str">
            <v>CAISSE</v>
          </cell>
          <cell r="T288">
            <v>252.88</v>
          </cell>
          <cell r="U288">
            <v>8</v>
          </cell>
          <cell r="V288" t="str">
            <v>KG</v>
          </cell>
          <cell r="W288">
            <v>0.125</v>
          </cell>
          <cell r="X288">
            <v>31.61</v>
          </cell>
        </row>
        <row r="289">
          <cell r="A289" t="str">
            <v>FROMAGE PECORINO ROMANO</v>
          </cell>
          <cell r="B289">
            <v>0</v>
          </cell>
          <cell r="C289" t="str">
            <v>GFS</v>
          </cell>
          <cell r="D289" t="str">
            <v>FRIGO</v>
          </cell>
          <cell r="E289" t="str">
            <v xml:space="preserve">Produits laitiers / oeufs </v>
          </cell>
          <cell r="F289"/>
          <cell r="G289"/>
          <cell r="H289"/>
          <cell r="I289"/>
          <cell r="J289"/>
          <cell r="K289"/>
          <cell r="L289"/>
          <cell r="M289"/>
          <cell r="N289"/>
          <cell r="O289"/>
          <cell r="P289">
            <v>0</v>
          </cell>
          <cell r="Q289" t="str">
            <v>UN / POINTE</v>
          </cell>
          <cell r="R289"/>
          <cell r="S289"/>
          <cell r="T289">
            <v>0</v>
          </cell>
          <cell r="U289"/>
          <cell r="V289"/>
          <cell r="W289">
            <v>0</v>
          </cell>
          <cell r="X289">
            <v>0</v>
          </cell>
        </row>
        <row r="290">
          <cell r="A290" t="str">
            <v>FROMAGE PIED DE VENT</v>
          </cell>
          <cell r="B290">
            <v>0</v>
          </cell>
          <cell r="C290" t="str">
            <v>GFS</v>
          </cell>
          <cell r="D290" t="str">
            <v>FRIGO</v>
          </cell>
          <cell r="E290" t="str">
            <v xml:space="preserve">Produits laitiers / oeufs </v>
          </cell>
          <cell r="F290"/>
          <cell r="G290"/>
          <cell r="H290"/>
          <cell r="I290"/>
          <cell r="J290"/>
          <cell r="K290"/>
          <cell r="L290"/>
          <cell r="M290"/>
          <cell r="N290"/>
          <cell r="O290"/>
          <cell r="P290">
            <v>0</v>
          </cell>
          <cell r="Q290" t="str">
            <v>UN</v>
          </cell>
          <cell r="R290"/>
          <cell r="S290"/>
          <cell r="T290">
            <v>0</v>
          </cell>
          <cell r="U290"/>
          <cell r="V290"/>
          <cell r="W290">
            <v>0</v>
          </cell>
          <cell r="X290">
            <v>0</v>
          </cell>
        </row>
        <row r="291">
          <cell r="A291" t="str">
            <v>FROMAGE PLEINE LUNE</v>
          </cell>
          <cell r="B291">
            <v>0</v>
          </cell>
          <cell r="C291" t="str">
            <v>GFS</v>
          </cell>
          <cell r="D291" t="str">
            <v>FRIGO</v>
          </cell>
          <cell r="E291" t="str">
            <v xml:space="preserve">Produits laitiers / oeufs </v>
          </cell>
          <cell r="F291"/>
          <cell r="G291"/>
          <cell r="H291"/>
          <cell r="I291"/>
          <cell r="J291"/>
          <cell r="K291"/>
          <cell r="L291"/>
          <cell r="M291"/>
          <cell r="N291"/>
          <cell r="O291"/>
          <cell r="P291">
            <v>0</v>
          </cell>
          <cell r="Q291" t="str">
            <v>UN</v>
          </cell>
          <cell r="R291"/>
          <cell r="S291"/>
          <cell r="T291">
            <v>0</v>
          </cell>
          <cell r="U291"/>
          <cell r="V291"/>
          <cell r="W291">
            <v>0</v>
          </cell>
          <cell r="X291">
            <v>0</v>
          </cell>
        </row>
        <row r="292">
          <cell r="A292" t="str">
            <v>FROMAGE PROVOLONE PIQUANT</v>
          </cell>
          <cell r="B292">
            <v>1204734</v>
          </cell>
          <cell r="C292" t="str">
            <v>GFS</v>
          </cell>
          <cell r="D292" t="str">
            <v>FRIGO</v>
          </cell>
          <cell r="E292" t="str">
            <v xml:space="preserve">Produits laitiers / oeufs </v>
          </cell>
          <cell r="F292"/>
          <cell r="G292"/>
          <cell r="H292"/>
          <cell r="I292"/>
          <cell r="J292"/>
          <cell r="K292"/>
          <cell r="L292"/>
          <cell r="M292"/>
          <cell r="N292"/>
          <cell r="O292"/>
          <cell r="P292">
            <v>54.6</v>
          </cell>
          <cell r="Q292" t="str">
            <v>C/S 12X252 GR</v>
          </cell>
          <cell r="R292">
            <v>1</v>
          </cell>
          <cell r="S292" t="str">
            <v>CAISSE</v>
          </cell>
          <cell r="T292">
            <v>54.6</v>
          </cell>
          <cell r="U292">
            <v>3.024</v>
          </cell>
          <cell r="V292" t="str">
            <v>KG</v>
          </cell>
          <cell r="W292">
            <v>0.3306878306878307</v>
          </cell>
          <cell r="X292">
            <v>18.055555555555557</v>
          </cell>
        </row>
        <row r="293">
          <cell r="A293" t="str">
            <v>FROMAGE RICOTTA</v>
          </cell>
          <cell r="B293">
            <v>1107253</v>
          </cell>
          <cell r="C293" t="str">
            <v>GFS</v>
          </cell>
          <cell r="D293" t="str">
            <v>FRIGO</v>
          </cell>
          <cell r="E293" t="str">
            <v xml:space="preserve">Produits laitiers / oeufs </v>
          </cell>
          <cell r="F293"/>
          <cell r="G293"/>
          <cell r="H293"/>
          <cell r="I293"/>
          <cell r="J293"/>
          <cell r="K293"/>
          <cell r="L293"/>
          <cell r="M293"/>
          <cell r="N293"/>
          <cell r="O293"/>
          <cell r="P293">
            <v>3.56</v>
          </cell>
          <cell r="Q293" t="str">
            <v>UN 454 GR</v>
          </cell>
          <cell r="R293">
            <v>1</v>
          </cell>
          <cell r="S293" t="str">
            <v>UNITÉ</v>
          </cell>
          <cell r="T293">
            <v>3.56</v>
          </cell>
          <cell r="U293">
            <v>0.45400000000000001</v>
          </cell>
          <cell r="V293" t="str">
            <v>KG</v>
          </cell>
          <cell r="W293">
            <v>2.2026431718061672</v>
          </cell>
          <cell r="X293">
            <v>7.8414096916299556</v>
          </cell>
        </row>
        <row r="294">
          <cell r="A294" t="str">
            <v>FROMAGE SAUVAGINE</v>
          </cell>
          <cell r="B294">
            <v>0</v>
          </cell>
          <cell r="C294" t="str">
            <v>GFS</v>
          </cell>
          <cell r="D294" t="str">
            <v>FRIGO</v>
          </cell>
          <cell r="E294" t="str">
            <v xml:space="preserve">Produits laitiers / oeufs </v>
          </cell>
          <cell r="F294"/>
          <cell r="G294"/>
          <cell r="H294"/>
          <cell r="I294"/>
          <cell r="J294"/>
          <cell r="K294"/>
          <cell r="L294"/>
          <cell r="M294"/>
          <cell r="N294"/>
          <cell r="O294"/>
          <cell r="P294">
            <v>0</v>
          </cell>
          <cell r="Q294" t="str">
            <v>UN</v>
          </cell>
          <cell r="R294"/>
          <cell r="S294"/>
          <cell r="T294">
            <v>0</v>
          </cell>
          <cell r="U294"/>
          <cell r="V294"/>
          <cell r="W294">
            <v>0</v>
          </cell>
          <cell r="X294">
            <v>0</v>
          </cell>
        </row>
        <row r="295">
          <cell r="A295" t="str">
            <v>FROMAGE ST AGUR</v>
          </cell>
          <cell r="B295">
            <v>0</v>
          </cell>
          <cell r="C295" t="str">
            <v>GFS</v>
          </cell>
          <cell r="D295" t="str">
            <v>FRIGO</v>
          </cell>
          <cell r="E295" t="str">
            <v xml:space="preserve">Produits laitiers / oeufs </v>
          </cell>
          <cell r="F295"/>
          <cell r="G295"/>
          <cell r="H295"/>
          <cell r="I295"/>
          <cell r="J295"/>
          <cell r="K295"/>
          <cell r="L295"/>
          <cell r="M295"/>
          <cell r="N295"/>
          <cell r="O295"/>
          <cell r="P295">
            <v>0</v>
          </cell>
          <cell r="Q295" t="str">
            <v>UN</v>
          </cell>
          <cell r="R295"/>
          <cell r="S295"/>
          <cell r="T295">
            <v>0</v>
          </cell>
          <cell r="U295"/>
          <cell r="V295"/>
          <cell r="W295">
            <v>0</v>
          </cell>
          <cell r="X295">
            <v>0</v>
          </cell>
        </row>
        <row r="296">
          <cell r="A296" t="str">
            <v>FROMAGE SUISSE CANADIEN</v>
          </cell>
          <cell r="B296">
            <v>6872866</v>
          </cell>
          <cell r="C296" t="str">
            <v>GFS</v>
          </cell>
          <cell r="D296" t="str">
            <v>FRIGO</v>
          </cell>
          <cell r="E296" t="str">
            <v xml:space="preserve">Produits laitiers / oeufs </v>
          </cell>
          <cell r="F296"/>
          <cell r="G296"/>
          <cell r="H296"/>
          <cell r="I296"/>
          <cell r="J296">
            <v>12.33</v>
          </cell>
          <cell r="K296"/>
          <cell r="L296"/>
          <cell r="M296">
            <v>1</v>
          </cell>
          <cell r="N296"/>
          <cell r="O296"/>
          <cell r="P296">
            <v>18.190000000000001</v>
          </cell>
          <cell r="Q296" t="str">
            <v>UN DE ± 3 KG</v>
          </cell>
          <cell r="R296">
            <v>1</v>
          </cell>
          <cell r="S296" t="str">
            <v>CAISSE</v>
          </cell>
          <cell r="T296">
            <v>18.190000000000001</v>
          </cell>
          <cell r="U296">
            <v>1</v>
          </cell>
          <cell r="V296" t="str">
            <v>KG</v>
          </cell>
          <cell r="W296">
            <v>1</v>
          </cell>
          <cell r="X296">
            <v>18.190000000000001</v>
          </cell>
        </row>
        <row r="297">
          <cell r="A297" t="str">
            <v>FROMAGE TALEGGIO</v>
          </cell>
          <cell r="B297">
            <v>0</v>
          </cell>
          <cell r="C297" t="str">
            <v>GFS</v>
          </cell>
          <cell r="D297" t="str">
            <v>FRIGO</v>
          </cell>
          <cell r="E297" t="str">
            <v xml:space="preserve">Produits laitiers / oeufs </v>
          </cell>
          <cell r="F297"/>
          <cell r="G297"/>
          <cell r="H297"/>
          <cell r="I297"/>
          <cell r="J297"/>
          <cell r="K297"/>
          <cell r="L297"/>
          <cell r="M297"/>
          <cell r="N297"/>
          <cell r="O297"/>
          <cell r="P297">
            <v>0</v>
          </cell>
          <cell r="Q297" t="str">
            <v>KG</v>
          </cell>
          <cell r="R297"/>
          <cell r="S297"/>
          <cell r="T297">
            <v>0</v>
          </cell>
          <cell r="U297"/>
          <cell r="V297"/>
          <cell r="W297">
            <v>0</v>
          </cell>
          <cell r="X297">
            <v>0</v>
          </cell>
        </row>
        <row r="298">
          <cell r="A298" t="str">
            <v>FUMÉ LIQUIDE</v>
          </cell>
          <cell r="B298">
            <v>1360779</v>
          </cell>
          <cell r="C298" t="str">
            <v>GFS</v>
          </cell>
          <cell r="D298" t="str">
            <v>RESERVE SECS</v>
          </cell>
          <cell r="E298" t="str">
            <v>Produits secs alimentaires</v>
          </cell>
          <cell r="F298"/>
          <cell r="G298"/>
          <cell r="H298"/>
          <cell r="I298"/>
          <cell r="J298"/>
          <cell r="K298"/>
          <cell r="L298"/>
          <cell r="M298"/>
          <cell r="N298"/>
          <cell r="O298">
            <v>2</v>
          </cell>
          <cell r="P298">
            <v>46.23</v>
          </cell>
          <cell r="Q298" t="str">
            <v>C/S 4X400 ML</v>
          </cell>
          <cell r="R298">
            <v>1</v>
          </cell>
          <cell r="S298" t="str">
            <v>UNITÉ</v>
          </cell>
          <cell r="T298">
            <v>46.23</v>
          </cell>
          <cell r="U298">
            <v>1.6</v>
          </cell>
          <cell r="V298" t="str">
            <v>L</v>
          </cell>
          <cell r="W298">
            <v>0.625</v>
          </cell>
          <cell r="X298">
            <v>28.893749999999997</v>
          </cell>
        </row>
        <row r="299">
          <cell r="A299" t="str">
            <v>FUSILLI</v>
          </cell>
          <cell r="B299">
            <v>1248027</v>
          </cell>
          <cell r="C299" t="str">
            <v>GFS</v>
          </cell>
          <cell r="D299" t="str">
            <v>RESERVE SECS</v>
          </cell>
          <cell r="E299" t="str">
            <v>Produits secs alimentaires</v>
          </cell>
          <cell r="F299"/>
          <cell r="G299"/>
          <cell r="H299"/>
          <cell r="I299"/>
          <cell r="J299"/>
          <cell r="K299"/>
          <cell r="L299"/>
          <cell r="M299"/>
          <cell r="N299"/>
          <cell r="O299">
            <v>1</v>
          </cell>
          <cell r="P299">
            <v>21.47</v>
          </cell>
          <cell r="Q299" t="str">
            <v>C/S 9,07 KG</v>
          </cell>
          <cell r="R299">
            <v>1</v>
          </cell>
          <cell r="S299" t="str">
            <v>CAISSE</v>
          </cell>
          <cell r="T299">
            <v>21.47</v>
          </cell>
          <cell r="U299">
            <v>9.07</v>
          </cell>
          <cell r="V299" t="str">
            <v>KG</v>
          </cell>
          <cell r="W299">
            <v>0.11025358324145534</v>
          </cell>
          <cell r="X299">
            <v>2.367144432194046</v>
          </cell>
        </row>
        <row r="300">
          <cell r="A300" t="str">
            <v>GANTS EN LATEX SANS POUDRE GRAND</v>
          </cell>
          <cell r="B300">
            <v>1180531</v>
          </cell>
          <cell r="C300" t="str">
            <v>GFS</v>
          </cell>
          <cell r="D300" t="str">
            <v>RESERVE SECS</v>
          </cell>
          <cell r="E300" t="str">
            <v>Produits d'emballage</v>
          </cell>
          <cell r="F300"/>
          <cell r="G300"/>
          <cell r="H300"/>
          <cell r="I300"/>
          <cell r="J300"/>
          <cell r="K300"/>
          <cell r="L300"/>
          <cell r="M300">
            <v>3</v>
          </cell>
          <cell r="N300"/>
          <cell r="O300"/>
          <cell r="P300">
            <v>60.74</v>
          </cell>
          <cell r="Q300" t="str">
            <v>C/S 4X100 UN</v>
          </cell>
          <cell r="R300">
            <v>1</v>
          </cell>
          <cell r="S300" t="str">
            <v>CAISSE</v>
          </cell>
          <cell r="T300">
            <v>60.74</v>
          </cell>
          <cell r="U300">
            <v>400</v>
          </cell>
          <cell r="V300" t="str">
            <v>UNITÉ</v>
          </cell>
          <cell r="W300">
            <v>2.5000000000000001E-3</v>
          </cell>
          <cell r="X300">
            <v>0.15185000000000001</v>
          </cell>
        </row>
        <row r="301">
          <cell r="A301" t="str">
            <v>GÂTEAU QUATRE  QUART CAROTTE/ANANAS</v>
          </cell>
          <cell r="B301">
            <v>4523078</v>
          </cell>
          <cell r="C301" t="str">
            <v>GFS</v>
          </cell>
          <cell r="D301" t="str">
            <v>CONGÉLATEUR</v>
          </cell>
          <cell r="E301" t="str">
            <v>Produits pâtisserie SECS/ frais et/ou congelé</v>
          </cell>
          <cell r="F301"/>
          <cell r="G301"/>
          <cell r="H301"/>
          <cell r="I301"/>
          <cell r="J301"/>
          <cell r="K301">
            <v>1.5</v>
          </cell>
          <cell r="L301"/>
          <cell r="M301"/>
          <cell r="N301"/>
          <cell r="O301"/>
          <cell r="P301">
            <v>27.77</v>
          </cell>
          <cell r="Q301" t="str">
            <v>C/S 2X1 UN</v>
          </cell>
          <cell r="R301">
            <v>1</v>
          </cell>
          <cell r="S301" t="str">
            <v>UNITÉ</v>
          </cell>
          <cell r="T301">
            <v>27.77</v>
          </cell>
          <cell r="U301">
            <v>2</v>
          </cell>
          <cell r="V301" t="str">
            <v>UNITÉ</v>
          </cell>
          <cell r="W301">
            <v>0.5</v>
          </cell>
          <cell r="X301">
            <v>13.885</v>
          </cell>
        </row>
        <row r="302">
          <cell r="A302" t="str">
            <v>GÂTEAU QUATRE QUART BANANE</v>
          </cell>
          <cell r="B302">
            <v>4503078</v>
          </cell>
          <cell r="C302" t="str">
            <v>GFS</v>
          </cell>
          <cell r="D302" t="str">
            <v>CONGÉLATEUR</v>
          </cell>
          <cell r="E302" t="str">
            <v>Produits pâtisserie SECS/ frais et/ou congelé</v>
          </cell>
          <cell r="F302"/>
          <cell r="G302"/>
          <cell r="H302"/>
          <cell r="I302"/>
          <cell r="J302"/>
          <cell r="K302">
            <v>3</v>
          </cell>
          <cell r="L302"/>
          <cell r="M302"/>
          <cell r="N302"/>
          <cell r="O302"/>
          <cell r="P302">
            <v>26.46</v>
          </cell>
          <cell r="Q302" t="str">
            <v>C/S 2X1 UN</v>
          </cell>
          <cell r="R302">
            <v>1</v>
          </cell>
          <cell r="S302" t="str">
            <v>UNITÉ</v>
          </cell>
          <cell r="T302">
            <v>26.46</v>
          </cell>
          <cell r="U302">
            <v>2</v>
          </cell>
          <cell r="V302" t="str">
            <v>UNITÉ</v>
          </cell>
          <cell r="W302">
            <v>0.5</v>
          </cell>
          <cell r="X302">
            <v>13.23</v>
          </cell>
        </row>
        <row r="303">
          <cell r="A303" t="str">
            <v>GÂTEAU QUATRE QUART CANNEBERGE</v>
          </cell>
          <cell r="B303">
            <v>5113078</v>
          </cell>
          <cell r="C303" t="str">
            <v>GFS</v>
          </cell>
          <cell r="D303" t="str">
            <v>CONGÉLATEUR</v>
          </cell>
          <cell r="E303" t="str">
            <v>Produits pâtisserie SECS/ frais et/ou congelé</v>
          </cell>
          <cell r="F303"/>
          <cell r="G303"/>
          <cell r="H303"/>
          <cell r="I303"/>
          <cell r="J303"/>
          <cell r="K303">
            <v>3</v>
          </cell>
          <cell r="L303"/>
          <cell r="M303"/>
          <cell r="N303"/>
          <cell r="O303"/>
          <cell r="P303">
            <v>27.2</v>
          </cell>
          <cell r="Q303" t="str">
            <v>C/S 2X1 UN</v>
          </cell>
          <cell r="R303">
            <v>1</v>
          </cell>
          <cell r="S303" t="str">
            <v>UNITÉ</v>
          </cell>
          <cell r="T303">
            <v>27.2</v>
          </cell>
          <cell r="U303">
            <v>2</v>
          </cell>
          <cell r="V303" t="str">
            <v>UNITÉ</v>
          </cell>
          <cell r="W303">
            <v>0.5</v>
          </cell>
          <cell r="X303">
            <v>13.6</v>
          </cell>
        </row>
        <row r="304">
          <cell r="A304" t="str">
            <v>GÂTEAU QUATRE QUART CHOCO MARBRÉ</v>
          </cell>
          <cell r="B304">
            <v>4513078</v>
          </cell>
          <cell r="C304" t="str">
            <v>GFS</v>
          </cell>
          <cell r="D304" t="str">
            <v>CONGÉLATEUR</v>
          </cell>
          <cell r="E304" t="str">
            <v>Produits pâtisserie SECS/ frais et/ou congelé</v>
          </cell>
          <cell r="F304"/>
          <cell r="G304"/>
          <cell r="H304"/>
          <cell r="I304"/>
          <cell r="J304"/>
          <cell r="K304">
            <v>4</v>
          </cell>
          <cell r="L304"/>
          <cell r="M304"/>
          <cell r="N304"/>
          <cell r="O304"/>
          <cell r="P304">
            <v>25.31</v>
          </cell>
          <cell r="Q304" t="str">
            <v>C/S 2X1 UN</v>
          </cell>
          <cell r="R304">
            <v>1</v>
          </cell>
          <cell r="S304" t="str">
            <v>UNITÉ</v>
          </cell>
          <cell r="T304">
            <v>25.31</v>
          </cell>
          <cell r="U304">
            <v>2</v>
          </cell>
          <cell r="V304" t="str">
            <v>UNITÉ</v>
          </cell>
          <cell r="W304">
            <v>0.5</v>
          </cell>
          <cell r="X304">
            <v>12.654999999999999</v>
          </cell>
        </row>
        <row r="305">
          <cell r="A305" t="str">
            <v>GÂTEAU QUATRE QUART CITRON PAVO</v>
          </cell>
          <cell r="B305">
            <v>4533078</v>
          </cell>
          <cell r="C305" t="str">
            <v>GFS</v>
          </cell>
          <cell r="D305" t="str">
            <v>CONGÉLATEUR</v>
          </cell>
          <cell r="E305" t="str">
            <v>Produits pâtisserie SECS/ frais et/ou congelé</v>
          </cell>
          <cell r="F305"/>
          <cell r="G305"/>
          <cell r="H305"/>
          <cell r="I305"/>
          <cell r="J305"/>
          <cell r="K305">
            <v>2</v>
          </cell>
          <cell r="L305"/>
          <cell r="M305"/>
          <cell r="N305"/>
          <cell r="O305"/>
          <cell r="P305">
            <v>25.37</v>
          </cell>
          <cell r="Q305" t="str">
            <v>C/S 2X1 UN</v>
          </cell>
          <cell r="R305">
            <v>1</v>
          </cell>
          <cell r="S305" t="str">
            <v>UNITÉ</v>
          </cell>
          <cell r="T305">
            <v>25.37</v>
          </cell>
          <cell r="U305">
            <v>2</v>
          </cell>
          <cell r="V305" t="str">
            <v>UNITÉ</v>
          </cell>
          <cell r="W305">
            <v>0.5</v>
          </cell>
          <cell r="X305">
            <v>12.685</v>
          </cell>
        </row>
        <row r="306">
          <cell r="A306" t="str">
            <v>GAUFRE DE BRUXELLES</v>
          </cell>
          <cell r="B306">
            <v>0</v>
          </cell>
          <cell r="C306" t="str">
            <v>CAN-AM</v>
          </cell>
          <cell r="D306" t="str">
            <v>CONGÉLATEUR</v>
          </cell>
          <cell r="E306" t="str">
            <v>Produits pâtisserie SECS/ frais et/ou congelé</v>
          </cell>
          <cell r="F306"/>
          <cell r="G306"/>
          <cell r="H306"/>
          <cell r="I306"/>
          <cell r="J306"/>
          <cell r="K306"/>
          <cell r="L306"/>
          <cell r="M306">
            <v>5</v>
          </cell>
          <cell r="N306"/>
          <cell r="O306"/>
          <cell r="P306">
            <v>36</v>
          </cell>
          <cell r="Q306" t="str">
            <v>C/S 48X40 GR</v>
          </cell>
          <cell r="R306">
            <v>1</v>
          </cell>
          <cell r="S306" t="str">
            <v>CAISSE</v>
          </cell>
          <cell r="T306">
            <v>36</v>
          </cell>
          <cell r="U306">
            <v>48</v>
          </cell>
          <cell r="V306" t="str">
            <v>UNITÉ</v>
          </cell>
          <cell r="W306">
            <v>2.0833333333333332E-2</v>
          </cell>
          <cell r="X306">
            <v>0.75</v>
          </cell>
        </row>
        <row r="307">
          <cell r="A307" t="str">
            <v>GÉLATINE EN FEUILLE</v>
          </cell>
          <cell r="B307">
            <v>9159898</v>
          </cell>
          <cell r="C307" t="str">
            <v>GFS</v>
          </cell>
          <cell r="D307" t="str">
            <v>RESERVE SECS</v>
          </cell>
          <cell r="E307" t="str">
            <v>Produits pâtisserie SECS/ frais et/ou congelé</v>
          </cell>
          <cell r="F307"/>
          <cell r="G307"/>
          <cell r="H307"/>
          <cell r="I307"/>
          <cell r="J307"/>
          <cell r="K307"/>
          <cell r="L307"/>
          <cell r="M307"/>
          <cell r="N307"/>
          <cell r="O307">
            <v>2</v>
          </cell>
          <cell r="P307">
            <v>50.47</v>
          </cell>
          <cell r="Q307" t="str">
            <v>UN 1 KG</v>
          </cell>
          <cell r="R307">
            <v>1</v>
          </cell>
          <cell r="S307" t="str">
            <v>SAC</v>
          </cell>
          <cell r="T307">
            <v>50.47</v>
          </cell>
          <cell r="U307">
            <v>1</v>
          </cell>
          <cell r="V307" t="str">
            <v>KG</v>
          </cell>
          <cell r="W307">
            <v>1</v>
          </cell>
          <cell r="X307">
            <v>50.47</v>
          </cell>
        </row>
        <row r="308">
          <cell r="A308" t="str">
            <v>GIMGEMBRE MOULU</v>
          </cell>
          <cell r="B308">
            <v>8799805</v>
          </cell>
          <cell r="C308" t="str">
            <v>GFS</v>
          </cell>
          <cell r="D308" t="str">
            <v>RESERVE SECS</v>
          </cell>
          <cell r="E308" t="str">
            <v>Produits secs alimentaires</v>
          </cell>
          <cell r="F308"/>
          <cell r="G308"/>
          <cell r="H308"/>
          <cell r="I308"/>
          <cell r="J308"/>
          <cell r="K308"/>
          <cell r="L308"/>
          <cell r="M308"/>
          <cell r="N308"/>
          <cell r="O308">
            <v>1</v>
          </cell>
          <cell r="P308">
            <v>7.06</v>
          </cell>
          <cell r="Q308" t="str">
            <v>UN 375 GR</v>
          </cell>
          <cell r="R308">
            <v>1</v>
          </cell>
          <cell r="S308" t="str">
            <v>UNITÉ</v>
          </cell>
          <cell r="T308">
            <v>7.06</v>
          </cell>
          <cell r="U308">
            <v>0.375</v>
          </cell>
          <cell r="V308" t="str">
            <v>KG</v>
          </cell>
          <cell r="W308">
            <v>2.6666666666666665</v>
          </cell>
          <cell r="X308">
            <v>18.826666666666664</v>
          </cell>
        </row>
        <row r="309">
          <cell r="A309" t="str">
            <v>GIN UNGAVA</v>
          </cell>
          <cell r="B309">
            <v>0</v>
          </cell>
          <cell r="C309" t="str">
            <v>SAQ</v>
          </cell>
          <cell r="D309" t="str">
            <v>RESERVE SECS</v>
          </cell>
          <cell r="E309" t="str">
            <v xml:space="preserve">Produits laitiers / oeufs </v>
          </cell>
          <cell r="F309"/>
          <cell r="G309"/>
          <cell r="H309"/>
          <cell r="I309"/>
          <cell r="J309"/>
          <cell r="K309"/>
          <cell r="L309"/>
          <cell r="M309"/>
          <cell r="N309"/>
          <cell r="O309"/>
          <cell r="P309">
            <v>67</v>
          </cell>
          <cell r="Q309" t="str">
            <v>L</v>
          </cell>
          <cell r="R309">
            <v>1</v>
          </cell>
          <cell r="S309" t="str">
            <v>L</v>
          </cell>
          <cell r="T309">
            <v>67</v>
          </cell>
          <cell r="U309">
            <v>1</v>
          </cell>
          <cell r="V309" t="str">
            <v>L</v>
          </cell>
          <cell r="W309">
            <v>1</v>
          </cell>
          <cell r="X309">
            <v>67</v>
          </cell>
        </row>
        <row r="310">
          <cell r="A310" t="str">
            <v xml:space="preserve">GINGEMBRE  </v>
          </cell>
          <cell r="B310">
            <v>0</v>
          </cell>
          <cell r="C310" t="str">
            <v>CAN-AM</v>
          </cell>
          <cell r="D310" t="str">
            <v>FRIGO</v>
          </cell>
          <cell r="E310" t="str">
            <v>Fruits / légumes / herbes</v>
          </cell>
          <cell r="F310"/>
          <cell r="G310"/>
          <cell r="H310"/>
          <cell r="I310"/>
          <cell r="J310"/>
          <cell r="K310"/>
          <cell r="L310"/>
          <cell r="M310"/>
          <cell r="N310"/>
          <cell r="O310"/>
          <cell r="P310">
            <v>22.8</v>
          </cell>
          <cell r="Q310" t="str">
            <v>5 LBS</v>
          </cell>
          <cell r="R310">
            <v>1</v>
          </cell>
          <cell r="S310" t="str">
            <v>UNITÉ</v>
          </cell>
          <cell r="T310">
            <v>22.8</v>
          </cell>
          <cell r="U310">
            <v>2.27</v>
          </cell>
          <cell r="V310" t="str">
            <v>KG</v>
          </cell>
          <cell r="W310">
            <v>0.44052863436123346</v>
          </cell>
          <cell r="X310">
            <v>10.044052863436123</v>
          </cell>
        </row>
        <row r="311">
          <cell r="A311" t="str">
            <v>GINGEMBRE EN POUDRE</v>
          </cell>
          <cell r="B311">
            <v>8799805</v>
          </cell>
          <cell r="C311" t="str">
            <v>GFS</v>
          </cell>
          <cell r="D311" t="str">
            <v>RESERVE SECS</v>
          </cell>
          <cell r="E311" t="str">
            <v>Produits secs alimentaires</v>
          </cell>
          <cell r="F311"/>
          <cell r="G311"/>
          <cell r="H311"/>
          <cell r="I311"/>
          <cell r="J311"/>
          <cell r="K311"/>
          <cell r="L311"/>
          <cell r="M311"/>
          <cell r="N311"/>
          <cell r="O311"/>
          <cell r="P311">
            <v>8.92</v>
          </cell>
          <cell r="Q311" t="str">
            <v>UN 375 GR</v>
          </cell>
          <cell r="R311">
            <v>1</v>
          </cell>
          <cell r="S311" t="str">
            <v>UNITÉ</v>
          </cell>
          <cell r="T311">
            <v>8.92</v>
          </cell>
          <cell r="U311">
            <v>0.375</v>
          </cell>
          <cell r="V311" t="str">
            <v>KG</v>
          </cell>
          <cell r="W311">
            <v>2.6666666666666665</v>
          </cell>
          <cell r="X311">
            <v>23.786666666666665</v>
          </cell>
        </row>
        <row r="312">
          <cell r="A312" t="str">
            <v>GINGEMBRE MARINÉ</v>
          </cell>
          <cell r="B312">
            <v>1329510</v>
          </cell>
          <cell r="C312" t="str">
            <v>GFS</v>
          </cell>
          <cell r="D312" t="str">
            <v>RESERVE SECS</v>
          </cell>
          <cell r="E312" t="str">
            <v>Produits secs alimentaires</v>
          </cell>
          <cell r="F312"/>
          <cell r="G312"/>
          <cell r="H312"/>
          <cell r="I312"/>
          <cell r="J312"/>
          <cell r="K312"/>
          <cell r="L312"/>
          <cell r="M312"/>
          <cell r="N312"/>
          <cell r="O312">
            <v>0.249</v>
          </cell>
          <cell r="P312">
            <v>31.38</v>
          </cell>
          <cell r="Q312" t="str">
            <v>C/S 12X340 ML</v>
          </cell>
          <cell r="R312">
            <v>1</v>
          </cell>
          <cell r="S312" t="str">
            <v>CAISSE</v>
          </cell>
          <cell r="T312">
            <v>31.38</v>
          </cell>
          <cell r="U312">
            <v>4.08</v>
          </cell>
          <cell r="V312" t="str">
            <v>L</v>
          </cell>
          <cell r="W312">
            <v>0.24509803921568626</v>
          </cell>
          <cell r="X312">
            <v>7.6911764705882346</v>
          </cell>
        </row>
        <row r="313">
          <cell r="A313" t="str">
            <v>GLUCOSE CEBON</v>
          </cell>
          <cell r="B313">
            <v>0</v>
          </cell>
          <cell r="C313" t="str">
            <v>GFS</v>
          </cell>
          <cell r="D313" t="str">
            <v>RESERVE SECS</v>
          </cell>
          <cell r="E313" t="str">
            <v>Produits pâtisserie SECS/ frais et/ou congelé</v>
          </cell>
          <cell r="F313"/>
          <cell r="G313"/>
          <cell r="H313"/>
          <cell r="I313"/>
          <cell r="J313"/>
          <cell r="K313"/>
          <cell r="L313"/>
          <cell r="M313"/>
          <cell r="N313"/>
          <cell r="O313">
            <v>3</v>
          </cell>
          <cell r="P313">
            <v>21.99</v>
          </cell>
          <cell r="Q313" t="str">
            <v>UN 7 KG</v>
          </cell>
          <cell r="R313">
            <v>1</v>
          </cell>
          <cell r="S313" t="str">
            <v>SAC</v>
          </cell>
          <cell r="T313">
            <v>21.99</v>
          </cell>
          <cell r="U313">
            <v>7</v>
          </cell>
          <cell r="V313" t="str">
            <v>KG</v>
          </cell>
          <cell r="W313">
            <v>0.14285714285714285</v>
          </cell>
          <cell r="X313">
            <v>3.141428571428571</v>
          </cell>
        </row>
        <row r="314">
          <cell r="A314" t="str">
            <v>GNOCCHIS GFS</v>
          </cell>
          <cell r="B314">
            <v>1306912</v>
          </cell>
          <cell r="C314" t="str">
            <v>GFS</v>
          </cell>
          <cell r="D314" t="str">
            <v>CONGÉLATEUR</v>
          </cell>
          <cell r="E314" t="str">
            <v>Légumes et pâtes frais et/ou congelé</v>
          </cell>
          <cell r="F314"/>
          <cell r="G314"/>
          <cell r="H314"/>
          <cell r="I314"/>
          <cell r="J314"/>
          <cell r="K314">
            <v>1</v>
          </cell>
          <cell r="L314"/>
          <cell r="M314"/>
          <cell r="N314"/>
          <cell r="O314"/>
          <cell r="P314">
            <v>38.880000000000003</v>
          </cell>
          <cell r="Q314" t="str">
            <v>C/S 6X1,2 KG</v>
          </cell>
          <cell r="R314">
            <v>1</v>
          </cell>
          <cell r="S314" t="str">
            <v>CAISSE</v>
          </cell>
          <cell r="T314">
            <v>38.880000000000003</v>
          </cell>
          <cell r="U314">
            <v>7.2</v>
          </cell>
          <cell r="V314" t="str">
            <v>KG</v>
          </cell>
          <cell r="W314">
            <v>0.1388888888888889</v>
          </cell>
          <cell r="X314">
            <v>5.4</v>
          </cell>
        </row>
        <row r="315">
          <cell r="A315" t="str">
            <v>GODET DE CRÈME 10%</v>
          </cell>
          <cell r="B315">
            <v>1242131</v>
          </cell>
          <cell r="C315" t="str">
            <v>GFS</v>
          </cell>
          <cell r="D315" t="str">
            <v>FRIGO</v>
          </cell>
          <cell r="E315" t="str">
            <v xml:space="preserve">Produits laitiers / oeufs </v>
          </cell>
          <cell r="F315"/>
          <cell r="G315"/>
          <cell r="H315"/>
          <cell r="I315"/>
          <cell r="J315"/>
          <cell r="K315"/>
          <cell r="L315"/>
          <cell r="M315"/>
          <cell r="N315"/>
          <cell r="O315"/>
          <cell r="P315">
            <v>29.59</v>
          </cell>
          <cell r="Q315" t="str">
            <v>C/S 4X100 UN</v>
          </cell>
          <cell r="R315">
            <v>1</v>
          </cell>
          <cell r="S315" t="str">
            <v>CAISSE</v>
          </cell>
          <cell r="T315">
            <v>29.59</v>
          </cell>
          <cell r="U315">
            <v>400</v>
          </cell>
          <cell r="V315" t="str">
            <v>UNITÉ</v>
          </cell>
          <cell r="W315">
            <v>2.5000000000000001E-3</v>
          </cell>
          <cell r="X315">
            <v>7.3974999999999999E-2</v>
          </cell>
        </row>
        <row r="316">
          <cell r="A316" t="str">
            <v>GODET DE LAIT 2%</v>
          </cell>
          <cell r="B316">
            <v>1212175</v>
          </cell>
          <cell r="C316" t="str">
            <v>GFS</v>
          </cell>
          <cell r="D316" t="str">
            <v>FRIGO</v>
          </cell>
          <cell r="E316" t="str">
            <v xml:space="preserve">Produits laitiers / oeufs </v>
          </cell>
          <cell r="F316"/>
          <cell r="G316"/>
          <cell r="H316"/>
          <cell r="I316"/>
          <cell r="J316"/>
          <cell r="K316"/>
          <cell r="L316"/>
          <cell r="M316"/>
          <cell r="N316"/>
          <cell r="O316"/>
          <cell r="P316">
            <v>14.77</v>
          </cell>
          <cell r="Q316" t="str">
            <v>C/S 4X100 UN</v>
          </cell>
          <cell r="R316">
            <v>1</v>
          </cell>
          <cell r="S316" t="str">
            <v>CAISSE</v>
          </cell>
          <cell r="T316">
            <v>14.77</v>
          </cell>
          <cell r="U316">
            <v>400</v>
          </cell>
          <cell r="V316" t="str">
            <v>UNITÉ</v>
          </cell>
          <cell r="W316">
            <v>2.5000000000000001E-3</v>
          </cell>
          <cell r="X316">
            <v>3.6924999999999999E-2</v>
          </cell>
        </row>
        <row r="317">
          <cell r="A317" t="str">
            <v xml:space="preserve">GOUSSE DE VANILLE </v>
          </cell>
          <cell r="B317">
            <v>0</v>
          </cell>
          <cell r="C317">
            <v>0</v>
          </cell>
          <cell r="D317" t="str">
            <v>RESERVE SECS</v>
          </cell>
          <cell r="E317" t="str">
            <v>Produits pâtisserie SECS/ frais et/ou congelé</v>
          </cell>
          <cell r="F317"/>
          <cell r="G317"/>
          <cell r="H317"/>
          <cell r="I317"/>
          <cell r="J317"/>
          <cell r="K317"/>
          <cell r="L317"/>
          <cell r="M317"/>
          <cell r="N317"/>
          <cell r="O317">
            <v>1</v>
          </cell>
          <cell r="P317">
            <v>135</v>
          </cell>
          <cell r="Q317" t="str">
            <v>UN 250 GR</v>
          </cell>
          <cell r="R317">
            <v>1</v>
          </cell>
          <cell r="S317" t="str">
            <v>SAC</v>
          </cell>
          <cell r="T317">
            <v>135</v>
          </cell>
          <cell r="U317">
            <v>0.25</v>
          </cell>
          <cell r="V317" t="str">
            <v>KG</v>
          </cell>
          <cell r="W317">
            <v>4</v>
          </cell>
          <cell r="X317">
            <v>540</v>
          </cell>
        </row>
        <row r="318">
          <cell r="A318" t="str">
            <v>GRAINES DE CHIA</v>
          </cell>
          <cell r="B318">
            <v>1300475</v>
          </cell>
          <cell r="C318" t="str">
            <v>GFS</v>
          </cell>
          <cell r="D318" t="str">
            <v>RESERVE SECS</v>
          </cell>
          <cell r="E318" t="str">
            <v>Produits pâtisserie SECS/ frais et/ou congelé</v>
          </cell>
          <cell r="F318"/>
          <cell r="G318"/>
          <cell r="H318"/>
          <cell r="I318"/>
          <cell r="J318"/>
          <cell r="K318"/>
          <cell r="L318"/>
          <cell r="M318"/>
          <cell r="N318"/>
          <cell r="O318">
            <v>1</v>
          </cell>
          <cell r="P318">
            <v>58.49</v>
          </cell>
          <cell r="Q318" t="str">
            <v>C/S 6X1 KG</v>
          </cell>
          <cell r="R318">
            <v>1</v>
          </cell>
          <cell r="S318" t="str">
            <v>SAC</v>
          </cell>
          <cell r="T318">
            <v>58.49</v>
          </cell>
          <cell r="U318">
            <v>6</v>
          </cell>
          <cell r="V318" t="str">
            <v>KG</v>
          </cell>
          <cell r="W318">
            <v>0.16666666666666666</v>
          </cell>
          <cell r="X318">
            <v>9.7483333333333331</v>
          </cell>
        </row>
        <row r="319">
          <cell r="A319" t="str">
            <v>GRAINES DE CITROUILLE</v>
          </cell>
          <cell r="B319">
            <v>1180973</v>
          </cell>
          <cell r="C319" t="str">
            <v>GFS</v>
          </cell>
          <cell r="D319" t="str">
            <v>RESERVE SECS</v>
          </cell>
          <cell r="E319" t="str">
            <v>Produits secs alimentaires</v>
          </cell>
          <cell r="F319"/>
          <cell r="G319"/>
          <cell r="H319"/>
          <cell r="I319"/>
          <cell r="J319"/>
          <cell r="K319"/>
          <cell r="L319"/>
          <cell r="M319"/>
          <cell r="N319"/>
          <cell r="O319">
            <v>1</v>
          </cell>
          <cell r="P319">
            <v>44.35</v>
          </cell>
          <cell r="Q319" t="str">
            <v>C/S 3X1KG</v>
          </cell>
          <cell r="R319">
            <v>1</v>
          </cell>
          <cell r="S319" t="str">
            <v>CAISSE</v>
          </cell>
          <cell r="T319">
            <v>44.35</v>
          </cell>
          <cell r="U319">
            <v>3</v>
          </cell>
          <cell r="V319" t="str">
            <v>KG</v>
          </cell>
          <cell r="W319">
            <v>0.33333333333333331</v>
          </cell>
          <cell r="X319">
            <v>14.783333333333333</v>
          </cell>
        </row>
        <row r="320">
          <cell r="A320" t="str">
            <v>GRAINES DE CORIANDRE</v>
          </cell>
          <cell r="B320">
            <v>1281708</v>
          </cell>
          <cell r="C320" t="str">
            <v>GFS</v>
          </cell>
          <cell r="D320" t="str">
            <v>RESERVE SECS</v>
          </cell>
          <cell r="E320" t="str">
            <v>Produits secs alimentaires</v>
          </cell>
          <cell r="F320"/>
          <cell r="G320"/>
          <cell r="H320"/>
          <cell r="I320"/>
          <cell r="J320"/>
          <cell r="K320"/>
          <cell r="L320"/>
          <cell r="M320"/>
          <cell r="N320"/>
          <cell r="O320">
            <v>3</v>
          </cell>
          <cell r="P320">
            <v>7.1</v>
          </cell>
          <cell r="Q320" t="str">
            <v>UN 325 GR</v>
          </cell>
          <cell r="R320">
            <v>1</v>
          </cell>
          <cell r="S320" t="str">
            <v>UNITÉ</v>
          </cell>
          <cell r="T320">
            <v>7.1</v>
          </cell>
          <cell r="U320">
            <v>0.32500000000000001</v>
          </cell>
          <cell r="V320" t="str">
            <v>KG</v>
          </cell>
          <cell r="W320">
            <v>3.0769230769230766</v>
          </cell>
          <cell r="X320">
            <v>21.846153846153843</v>
          </cell>
        </row>
        <row r="321">
          <cell r="A321" t="str">
            <v>GRAINES DE FENOUIL</v>
          </cell>
          <cell r="B321">
            <v>1339840</v>
          </cell>
          <cell r="C321" t="str">
            <v>GFS</v>
          </cell>
          <cell r="D321" t="str">
            <v>RESERVE SECS</v>
          </cell>
          <cell r="E321" t="str">
            <v>Produits secs alimentaires</v>
          </cell>
          <cell r="F321"/>
          <cell r="G321"/>
          <cell r="H321"/>
          <cell r="I321"/>
          <cell r="J321"/>
          <cell r="K321"/>
          <cell r="L321"/>
          <cell r="M321"/>
          <cell r="N321"/>
          <cell r="O321">
            <v>1</v>
          </cell>
          <cell r="P321">
            <v>6.9</v>
          </cell>
          <cell r="Q321" t="str">
            <v>UN 395 GR</v>
          </cell>
          <cell r="R321">
            <v>1</v>
          </cell>
          <cell r="S321" t="str">
            <v>UNITÉ</v>
          </cell>
          <cell r="T321">
            <v>6.9</v>
          </cell>
          <cell r="U321">
            <v>0.39500000000000002</v>
          </cell>
          <cell r="V321" t="str">
            <v>KG</v>
          </cell>
          <cell r="W321">
            <v>2.5316455696202529</v>
          </cell>
          <cell r="X321">
            <v>17.468354430379748</v>
          </cell>
        </row>
        <row r="322">
          <cell r="A322" t="str">
            <v>GRAINES DE MOUTARDE</v>
          </cell>
          <cell r="B322">
            <v>3579338</v>
          </cell>
          <cell r="C322" t="str">
            <v>GFS</v>
          </cell>
          <cell r="D322" t="str">
            <v>RESERVE SECS</v>
          </cell>
          <cell r="E322" t="str">
            <v>Produits secs alimentaires</v>
          </cell>
          <cell r="F322"/>
          <cell r="G322"/>
          <cell r="H322"/>
          <cell r="I322"/>
          <cell r="J322"/>
          <cell r="K322"/>
          <cell r="L322"/>
          <cell r="M322"/>
          <cell r="N322"/>
          <cell r="O322">
            <v>2</v>
          </cell>
          <cell r="P322">
            <v>9.68</v>
          </cell>
          <cell r="Q322" t="str">
            <v xml:space="preserve">UN 765 GR </v>
          </cell>
          <cell r="R322">
            <v>1</v>
          </cell>
          <cell r="S322" t="str">
            <v>UNITÉ</v>
          </cell>
          <cell r="T322">
            <v>9.68</v>
          </cell>
          <cell r="U322">
            <v>0.76500000000000001</v>
          </cell>
          <cell r="V322" t="str">
            <v>KG</v>
          </cell>
          <cell r="W322">
            <v>1.3071895424836601</v>
          </cell>
          <cell r="X322">
            <v>12.65359477124183</v>
          </cell>
        </row>
        <row r="323">
          <cell r="A323" t="str">
            <v>GRAINES DE PAVOT</v>
          </cell>
          <cell r="B323">
            <v>3749338</v>
          </cell>
          <cell r="C323" t="str">
            <v>GFS</v>
          </cell>
          <cell r="D323" t="str">
            <v>RESERVE SECS</v>
          </cell>
          <cell r="E323" t="str">
            <v>Produits secs alimentaires</v>
          </cell>
          <cell r="F323"/>
          <cell r="G323"/>
          <cell r="H323"/>
          <cell r="I323"/>
          <cell r="J323"/>
          <cell r="K323"/>
          <cell r="L323"/>
          <cell r="M323"/>
          <cell r="N323"/>
          <cell r="O323">
            <v>3</v>
          </cell>
          <cell r="P323">
            <v>14.33</v>
          </cell>
          <cell r="Q323" t="str">
            <v>UN 630 GR</v>
          </cell>
          <cell r="R323">
            <v>1</v>
          </cell>
          <cell r="S323" t="str">
            <v>UNITÉ</v>
          </cell>
          <cell r="T323">
            <v>14.33</v>
          </cell>
          <cell r="U323">
            <v>0.63</v>
          </cell>
          <cell r="V323" t="str">
            <v>KG</v>
          </cell>
          <cell r="W323">
            <v>1.5873015873015872</v>
          </cell>
          <cell r="X323">
            <v>22.746031746031743</v>
          </cell>
        </row>
        <row r="324">
          <cell r="A324" t="str">
            <v>GRAINES DE SÉSAMES BLANC</v>
          </cell>
          <cell r="B324">
            <v>8802805</v>
          </cell>
          <cell r="C324" t="str">
            <v>GFS</v>
          </cell>
          <cell r="D324" t="str">
            <v>RESERVE SECS</v>
          </cell>
          <cell r="E324" t="str">
            <v>Produits secs alimentaires</v>
          </cell>
          <cell r="F324"/>
          <cell r="G324"/>
          <cell r="H324"/>
          <cell r="I324"/>
          <cell r="J324"/>
          <cell r="K324"/>
          <cell r="L324"/>
          <cell r="M324"/>
          <cell r="N324"/>
          <cell r="O324">
            <v>3</v>
          </cell>
          <cell r="P324">
            <v>8.3800000000000008</v>
          </cell>
          <cell r="Q324" t="str">
            <v>UN 575</v>
          </cell>
          <cell r="R324">
            <v>1</v>
          </cell>
          <cell r="S324" t="str">
            <v>UNITÉ</v>
          </cell>
          <cell r="T324">
            <v>8.3800000000000008</v>
          </cell>
          <cell r="U324">
            <v>0.57499999999999996</v>
          </cell>
          <cell r="V324" t="str">
            <v>KG</v>
          </cell>
          <cell r="W324">
            <v>1.7391304347826089</v>
          </cell>
          <cell r="X324">
            <v>14.573913043478264</v>
          </cell>
        </row>
        <row r="325">
          <cell r="A325" t="str">
            <v>GRAINES DE SÉSAMES NOIRE</v>
          </cell>
          <cell r="B325">
            <v>2679338</v>
          </cell>
          <cell r="C325" t="str">
            <v>GFS</v>
          </cell>
          <cell r="D325" t="str">
            <v>RESERVE SECS</v>
          </cell>
          <cell r="E325" t="str">
            <v>Produits secs alimentaires</v>
          </cell>
          <cell r="F325"/>
          <cell r="G325"/>
          <cell r="H325"/>
          <cell r="I325"/>
          <cell r="J325"/>
          <cell r="K325"/>
          <cell r="L325"/>
          <cell r="M325"/>
          <cell r="N325"/>
          <cell r="O325">
            <v>4</v>
          </cell>
          <cell r="P325">
            <v>9.41</v>
          </cell>
          <cell r="Q325" t="str">
            <v>UN 650  GR</v>
          </cell>
          <cell r="R325">
            <v>1</v>
          </cell>
          <cell r="S325" t="str">
            <v>UNITÉ</v>
          </cell>
          <cell r="T325">
            <v>9.41</v>
          </cell>
          <cell r="U325">
            <v>0.65</v>
          </cell>
          <cell r="V325" t="str">
            <v>KG</v>
          </cell>
          <cell r="W325">
            <v>1.5384615384615383</v>
          </cell>
          <cell r="X325">
            <v>14.476923076923075</v>
          </cell>
        </row>
        <row r="326">
          <cell r="A326" t="str">
            <v>GRAINES DE TOURNESOLE</v>
          </cell>
          <cell r="B326">
            <v>1241583</v>
          </cell>
          <cell r="C326" t="str">
            <v>GFS</v>
          </cell>
          <cell r="D326" t="str">
            <v>RESERVE SECS</v>
          </cell>
          <cell r="E326" t="str">
            <v>Produits secs alimentaires</v>
          </cell>
          <cell r="F326"/>
          <cell r="G326"/>
          <cell r="H326"/>
          <cell r="I326"/>
          <cell r="J326"/>
          <cell r="K326"/>
          <cell r="L326"/>
          <cell r="M326"/>
          <cell r="N326"/>
          <cell r="O326">
            <v>1</v>
          </cell>
          <cell r="P326">
            <v>7.64</v>
          </cell>
          <cell r="Q326" t="str">
            <v>C/S 3X1KG</v>
          </cell>
          <cell r="R326">
            <v>1</v>
          </cell>
          <cell r="S326" t="str">
            <v>CAISSE</v>
          </cell>
          <cell r="T326">
            <v>7.64</v>
          </cell>
          <cell r="U326">
            <v>3</v>
          </cell>
          <cell r="V326" t="str">
            <v>KG</v>
          </cell>
          <cell r="W326">
            <v>0.33333333333333331</v>
          </cell>
          <cell r="X326">
            <v>2.5466666666666664</v>
          </cell>
        </row>
        <row r="327">
          <cell r="A327" t="str">
            <v>GRAISSE DE CANARD</v>
          </cell>
          <cell r="B327">
            <v>0</v>
          </cell>
          <cell r="C327" t="str">
            <v>LAUZON</v>
          </cell>
          <cell r="D327" t="str">
            <v>FRIGO</v>
          </cell>
          <cell r="E327" t="str">
            <v>Viande et volaille frais et/ou congelé</v>
          </cell>
          <cell r="F327"/>
          <cell r="G327"/>
          <cell r="H327"/>
          <cell r="I327"/>
          <cell r="J327"/>
          <cell r="K327"/>
          <cell r="L327"/>
          <cell r="M327"/>
          <cell r="N327"/>
          <cell r="O327"/>
          <cell r="P327">
            <v>9</v>
          </cell>
          <cell r="Q327" t="str">
            <v>KG</v>
          </cell>
          <cell r="R327">
            <v>1</v>
          </cell>
          <cell r="S327" t="str">
            <v>KG</v>
          </cell>
          <cell r="T327">
            <v>9</v>
          </cell>
          <cell r="U327">
            <v>1</v>
          </cell>
          <cell r="V327" t="str">
            <v>KG</v>
          </cell>
          <cell r="W327">
            <v>1</v>
          </cell>
          <cell r="X327">
            <v>9</v>
          </cell>
        </row>
        <row r="328">
          <cell r="A328" t="str">
            <v>GRAISSE DE PORC (POITRINE)</v>
          </cell>
          <cell r="B328">
            <v>0</v>
          </cell>
          <cell r="C328">
            <v>0</v>
          </cell>
          <cell r="D328" t="str">
            <v>FRIGO</v>
          </cell>
          <cell r="E328" t="str">
            <v>Viande et volaille frais et/ou congelé</v>
          </cell>
          <cell r="F328"/>
          <cell r="G328"/>
          <cell r="H328"/>
          <cell r="I328"/>
          <cell r="J328"/>
          <cell r="K328"/>
          <cell r="L328"/>
          <cell r="M328"/>
          <cell r="N328"/>
          <cell r="O328"/>
          <cell r="P328">
            <v>0</v>
          </cell>
          <cell r="Q328" t="str">
            <v>KG</v>
          </cell>
          <cell r="R328"/>
          <cell r="S328"/>
          <cell r="T328">
            <v>0</v>
          </cell>
          <cell r="U328"/>
          <cell r="V328"/>
          <cell r="W328">
            <v>0</v>
          </cell>
          <cell r="X328">
            <v>0</v>
          </cell>
        </row>
        <row r="329">
          <cell r="A329" t="str">
            <v>GRELOS MINI 3 COULEURS</v>
          </cell>
          <cell r="B329">
            <v>0</v>
          </cell>
          <cell r="C329" t="str">
            <v>CAN-AM</v>
          </cell>
          <cell r="D329" t="str">
            <v>FRIGO</v>
          </cell>
          <cell r="E329" t="str">
            <v>Fruits / légumes / herbes</v>
          </cell>
          <cell r="F329"/>
          <cell r="G329"/>
          <cell r="H329"/>
          <cell r="I329"/>
          <cell r="J329"/>
          <cell r="K329"/>
          <cell r="L329"/>
          <cell r="M329"/>
          <cell r="N329"/>
          <cell r="O329"/>
          <cell r="P329">
            <v>0</v>
          </cell>
          <cell r="Q329" t="str">
            <v>C/S 25LBS</v>
          </cell>
          <cell r="R329">
            <v>1</v>
          </cell>
          <cell r="S329" t="str">
            <v>CAISSE</v>
          </cell>
          <cell r="T329">
            <v>0</v>
          </cell>
          <cell r="U329">
            <v>11.35</v>
          </cell>
          <cell r="V329" t="str">
            <v>KG</v>
          </cell>
          <cell r="W329">
            <v>8.8105726872246701E-2</v>
          </cell>
          <cell r="X329">
            <v>0</v>
          </cell>
        </row>
        <row r="330">
          <cell r="A330" t="str">
            <v>GRELOS ROUGES</v>
          </cell>
          <cell r="B330">
            <v>0</v>
          </cell>
          <cell r="C330" t="str">
            <v>CAN-AM</v>
          </cell>
          <cell r="D330" t="str">
            <v>FRIGO</v>
          </cell>
          <cell r="E330" t="str">
            <v>Fruits / légumes / herbes</v>
          </cell>
          <cell r="F330"/>
          <cell r="G330"/>
          <cell r="H330"/>
          <cell r="I330"/>
          <cell r="J330"/>
          <cell r="K330"/>
          <cell r="L330"/>
          <cell r="M330"/>
          <cell r="N330"/>
          <cell r="O330"/>
          <cell r="P330">
            <v>0</v>
          </cell>
          <cell r="Q330" t="str">
            <v>SAC / 50LBS</v>
          </cell>
          <cell r="R330"/>
          <cell r="S330"/>
          <cell r="T330">
            <v>0</v>
          </cell>
          <cell r="U330"/>
          <cell r="V330"/>
          <cell r="W330">
            <v>0</v>
          </cell>
          <cell r="X330">
            <v>0</v>
          </cell>
        </row>
        <row r="331">
          <cell r="A331" t="str">
            <v>GRISON SÈCHÉ</v>
          </cell>
          <cell r="B331">
            <v>1156935</v>
          </cell>
          <cell r="C331" t="str">
            <v>GFS</v>
          </cell>
          <cell r="D331" t="str">
            <v>FRIGO</v>
          </cell>
          <cell r="E331" t="str">
            <v>Viande et volaille frais et/ou congelé</v>
          </cell>
          <cell r="F331"/>
          <cell r="G331"/>
          <cell r="H331"/>
          <cell r="I331"/>
          <cell r="J331"/>
          <cell r="K331">
            <v>1</v>
          </cell>
          <cell r="L331"/>
          <cell r="M331"/>
          <cell r="N331"/>
          <cell r="O331"/>
          <cell r="P331">
            <v>128</v>
          </cell>
          <cell r="Q331" t="str">
            <v>C/S 2X1 KG</v>
          </cell>
          <cell r="R331">
            <v>1</v>
          </cell>
          <cell r="S331" t="str">
            <v>CAISSE</v>
          </cell>
          <cell r="T331">
            <v>128</v>
          </cell>
          <cell r="U331">
            <v>2</v>
          </cell>
          <cell r="V331" t="str">
            <v>KG</v>
          </cell>
          <cell r="W331">
            <v>0.5</v>
          </cell>
          <cell r="X331">
            <v>64</v>
          </cell>
        </row>
        <row r="332">
          <cell r="A332" t="str">
            <v>GRUAU</v>
          </cell>
          <cell r="B332">
            <v>6576509</v>
          </cell>
          <cell r="C332" t="str">
            <v>GFS</v>
          </cell>
          <cell r="D332" t="str">
            <v>RESERVE SECS</v>
          </cell>
          <cell r="E332" t="str">
            <v>Produits secs alimentaires</v>
          </cell>
          <cell r="F332"/>
          <cell r="G332"/>
          <cell r="H332"/>
          <cell r="I332"/>
          <cell r="J332"/>
          <cell r="K332"/>
          <cell r="L332"/>
          <cell r="M332"/>
          <cell r="N332"/>
          <cell r="O332">
            <v>2</v>
          </cell>
          <cell r="P332">
            <v>44.56</v>
          </cell>
          <cell r="Q332" t="str">
            <v>C/S 12X1KG</v>
          </cell>
          <cell r="R332">
            <v>1</v>
          </cell>
          <cell r="S332" t="str">
            <v>CAISSE</v>
          </cell>
          <cell r="T332">
            <v>44.56</v>
          </cell>
          <cell r="U332">
            <v>12</v>
          </cell>
          <cell r="V332" t="str">
            <v>KG</v>
          </cell>
          <cell r="W332">
            <v>8.3333333333333329E-2</v>
          </cell>
          <cell r="X332">
            <v>3.7133333333333334</v>
          </cell>
        </row>
        <row r="333">
          <cell r="A333" t="str">
            <v>GUACAMOLE</v>
          </cell>
          <cell r="B333">
            <v>1087521</v>
          </cell>
          <cell r="C333" t="str">
            <v>GFS</v>
          </cell>
          <cell r="D333" t="str">
            <v>CONGÉLATEUR</v>
          </cell>
          <cell r="E333" t="str">
            <v>Autres produits congelés</v>
          </cell>
          <cell r="F333"/>
          <cell r="G333"/>
          <cell r="H333"/>
          <cell r="I333"/>
          <cell r="J333"/>
          <cell r="K333">
            <v>2.5</v>
          </cell>
          <cell r="L333"/>
          <cell r="M333"/>
          <cell r="N333"/>
          <cell r="O333"/>
          <cell r="P333">
            <v>55.69</v>
          </cell>
          <cell r="Q333" t="str">
            <v>C/S 12x1LB</v>
          </cell>
          <cell r="R333">
            <v>1</v>
          </cell>
          <cell r="S333" t="str">
            <v>CAISSE</v>
          </cell>
          <cell r="T333">
            <v>55.69</v>
          </cell>
          <cell r="U333">
            <v>5.4480000000000004</v>
          </cell>
          <cell r="V333" t="str">
            <v>KG</v>
          </cell>
          <cell r="W333">
            <v>0.18355359765051393</v>
          </cell>
          <cell r="X333">
            <v>10.22209985315712</v>
          </cell>
        </row>
        <row r="334">
          <cell r="A334" t="str">
            <v>GUANCIALE</v>
          </cell>
          <cell r="B334">
            <v>0</v>
          </cell>
          <cell r="C334">
            <v>0</v>
          </cell>
          <cell r="D334" t="str">
            <v>FRIGO</v>
          </cell>
          <cell r="E334" t="str">
            <v>Viande et volaille frais et/ou congelé</v>
          </cell>
          <cell r="F334"/>
          <cell r="G334"/>
          <cell r="H334"/>
          <cell r="I334"/>
          <cell r="J334"/>
          <cell r="K334"/>
          <cell r="L334"/>
          <cell r="M334"/>
          <cell r="N334"/>
          <cell r="O334"/>
          <cell r="P334">
            <v>0</v>
          </cell>
          <cell r="Q334" t="str">
            <v>UN</v>
          </cell>
          <cell r="R334"/>
          <cell r="S334"/>
          <cell r="T334">
            <v>0</v>
          </cell>
          <cell r="U334"/>
          <cell r="V334"/>
          <cell r="W334">
            <v>0</v>
          </cell>
          <cell r="X334">
            <v>0</v>
          </cell>
        </row>
        <row r="335">
          <cell r="A335" t="str">
            <v>GYOZA FEUILLE (PÂTE DE RAVIOLIS CHINOIS</v>
          </cell>
          <cell r="B335">
            <v>0</v>
          </cell>
          <cell r="C335" t="str">
            <v>GFS</v>
          </cell>
          <cell r="D335" t="str">
            <v>CONGÉLATEUR</v>
          </cell>
          <cell r="E335" t="str">
            <v>Légumes et pâtes frais et/ou congelé</v>
          </cell>
          <cell r="F335"/>
          <cell r="G335"/>
          <cell r="H335"/>
          <cell r="I335"/>
          <cell r="J335"/>
          <cell r="K335"/>
          <cell r="L335"/>
          <cell r="M335"/>
          <cell r="N335"/>
          <cell r="O335"/>
          <cell r="P335">
            <v>0</v>
          </cell>
          <cell r="Q335" t="str">
            <v xml:space="preserve">UN </v>
          </cell>
          <cell r="R335"/>
          <cell r="S335"/>
          <cell r="T335">
            <v>0</v>
          </cell>
          <cell r="U335"/>
          <cell r="V335"/>
          <cell r="W335">
            <v>0</v>
          </cell>
          <cell r="X335">
            <v>0</v>
          </cell>
        </row>
        <row r="336">
          <cell r="A336" t="str">
            <v>HARENG FUMÉ</v>
          </cell>
          <cell r="B336">
            <v>0</v>
          </cell>
          <cell r="C336" t="str">
            <v>PIERRE EN GROS</v>
          </cell>
          <cell r="D336" t="str">
            <v>CONGÉLATEUR</v>
          </cell>
          <cell r="E336" t="str">
            <v>Poissons /fruits de mer frais et/ou congelés</v>
          </cell>
          <cell r="F336"/>
          <cell r="G336"/>
          <cell r="H336"/>
          <cell r="I336"/>
          <cell r="J336"/>
          <cell r="K336">
            <v>1</v>
          </cell>
          <cell r="L336"/>
          <cell r="M336"/>
          <cell r="N336"/>
          <cell r="O336"/>
          <cell r="P336">
            <v>67.5</v>
          </cell>
          <cell r="Q336" t="str">
            <v>C/S 4,5 KG</v>
          </cell>
          <cell r="R336">
            <v>1</v>
          </cell>
          <cell r="S336" t="str">
            <v>CAISSE</v>
          </cell>
          <cell r="T336">
            <v>67.5</v>
          </cell>
          <cell r="U336">
            <v>4.5</v>
          </cell>
          <cell r="V336" t="str">
            <v>KG</v>
          </cell>
          <cell r="W336">
            <v>0.22222222222222221</v>
          </cell>
          <cell r="X336">
            <v>15</v>
          </cell>
        </row>
        <row r="337">
          <cell r="A337" t="str">
            <v>HARICOT VERT EXTRA FIN FRAIS</v>
          </cell>
          <cell r="B337">
            <v>0</v>
          </cell>
          <cell r="C337" t="str">
            <v>CAN-AM</v>
          </cell>
          <cell r="D337" t="str">
            <v>FRIGO</v>
          </cell>
          <cell r="E337" t="str">
            <v>Fruits / légumes / herbes</v>
          </cell>
          <cell r="F337"/>
          <cell r="G337"/>
          <cell r="H337"/>
          <cell r="I337"/>
          <cell r="J337"/>
          <cell r="K337"/>
          <cell r="L337"/>
          <cell r="M337"/>
          <cell r="N337"/>
          <cell r="O337"/>
          <cell r="P337">
            <v>0</v>
          </cell>
          <cell r="Q337" t="str">
            <v>C/S</v>
          </cell>
          <cell r="R337"/>
          <cell r="S337"/>
          <cell r="T337">
            <v>0</v>
          </cell>
          <cell r="U337"/>
          <cell r="V337"/>
          <cell r="W337">
            <v>0</v>
          </cell>
          <cell r="X337">
            <v>0</v>
          </cell>
        </row>
        <row r="338">
          <cell r="A338" t="str">
            <v>HARICOTS BLANC SECS</v>
          </cell>
          <cell r="B338">
            <v>1141158</v>
          </cell>
          <cell r="C338" t="str">
            <v>GFS</v>
          </cell>
          <cell r="D338" t="str">
            <v>RESERVE SECS</v>
          </cell>
          <cell r="E338" t="str">
            <v>Produits secs alimentaires</v>
          </cell>
          <cell r="F338"/>
          <cell r="G338"/>
          <cell r="H338"/>
          <cell r="I338"/>
          <cell r="J338"/>
          <cell r="K338"/>
          <cell r="L338"/>
          <cell r="M338"/>
          <cell r="N338"/>
          <cell r="O338">
            <v>4</v>
          </cell>
          <cell r="P338">
            <v>31.22</v>
          </cell>
          <cell r="Q338" t="str">
            <v>SAC/ 5KG</v>
          </cell>
          <cell r="R338">
            <v>1</v>
          </cell>
          <cell r="S338" t="str">
            <v>CAISSE</v>
          </cell>
          <cell r="T338">
            <v>31.22</v>
          </cell>
          <cell r="U338">
            <v>10</v>
          </cell>
          <cell r="V338" t="str">
            <v>KG</v>
          </cell>
          <cell r="W338">
            <v>0.1</v>
          </cell>
          <cell r="X338">
            <v>3.1219999999999999</v>
          </cell>
        </row>
        <row r="339">
          <cell r="A339" t="str">
            <v>HARICOTS MUNG</v>
          </cell>
          <cell r="B339">
            <v>0</v>
          </cell>
          <cell r="C339" t="str">
            <v>GFS</v>
          </cell>
          <cell r="D339" t="str">
            <v>RESERVE SECS</v>
          </cell>
          <cell r="E339" t="str">
            <v>Produits secs alimentaires</v>
          </cell>
          <cell r="F339"/>
          <cell r="G339"/>
          <cell r="H339"/>
          <cell r="I339"/>
          <cell r="J339"/>
          <cell r="K339"/>
          <cell r="L339"/>
          <cell r="M339"/>
          <cell r="N339"/>
          <cell r="O339"/>
          <cell r="P339">
            <v>0</v>
          </cell>
          <cell r="Q339" t="str">
            <v>UN</v>
          </cell>
          <cell r="R339"/>
          <cell r="S339"/>
          <cell r="T339">
            <v>0</v>
          </cell>
          <cell r="U339"/>
          <cell r="V339"/>
          <cell r="W339">
            <v>0</v>
          </cell>
          <cell r="X339">
            <v>0</v>
          </cell>
        </row>
        <row r="340">
          <cell r="A340" t="str">
            <v xml:space="preserve">HARICOTS NOIRS </v>
          </cell>
          <cell r="B340">
            <v>1144416</v>
          </cell>
          <cell r="C340" t="str">
            <v>GFS</v>
          </cell>
          <cell r="D340" t="str">
            <v>RESERVE SECS</v>
          </cell>
          <cell r="E340" t="str">
            <v>Produits secs alimentaires</v>
          </cell>
          <cell r="F340"/>
          <cell r="G340"/>
          <cell r="H340"/>
          <cell r="I340"/>
          <cell r="J340"/>
          <cell r="K340"/>
          <cell r="L340"/>
          <cell r="M340"/>
          <cell r="N340"/>
          <cell r="O340">
            <v>1</v>
          </cell>
          <cell r="P340">
            <v>30.15</v>
          </cell>
          <cell r="Q340" t="str">
            <v>C/S 24X540 ML</v>
          </cell>
          <cell r="R340">
            <v>1</v>
          </cell>
          <cell r="S340" t="str">
            <v>CAISSE</v>
          </cell>
          <cell r="T340">
            <v>30.15</v>
          </cell>
          <cell r="U340">
            <v>12.96</v>
          </cell>
          <cell r="V340" t="str">
            <v>L</v>
          </cell>
          <cell r="W340">
            <v>7.716049382716049E-2</v>
          </cell>
          <cell r="X340">
            <v>2.3263888888888888</v>
          </cell>
        </row>
        <row r="341">
          <cell r="A341" t="str">
            <v>HAUT DE CÔTE DE BŒUF (CHUCK FLAT)</v>
          </cell>
          <cell r="B341">
            <v>1327875</v>
          </cell>
          <cell r="C341" t="str">
            <v>GFS</v>
          </cell>
          <cell r="D341" t="str">
            <v>CONGÉLATEUR</v>
          </cell>
          <cell r="E341" t="str">
            <v>Viande et volaille frais et/ou congelé</v>
          </cell>
          <cell r="F341"/>
          <cell r="G341"/>
          <cell r="H341"/>
          <cell r="I341"/>
          <cell r="J341">
            <v>9</v>
          </cell>
          <cell r="K341"/>
          <cell r="L341"/>
          <cell r="M341"/>
          <cell r="N341"/>
          <cell r="O341"/>
          <cell r="P341">
            <v>493.64</v>
          </cell>
          <cell r="Q341" t="str">
            <v>C/S  7X4X1 KG</v>
          </cell>
          <cell r="R341">
            <v>1</v>
          </cell>
          <cell r="S341" t="str">
            <v>CAISSE</v>
          </cell>
          <cell r="T341">
            <v>493.64</v>
          </cell>
          <cell r="U341">
            <v>28</v>
          </cell>
          <cell r="V341" t="str">
            <v>KG</v>
          </cell>
          <cell r="W341">
            <v>3.5714285714285712E-2</v>
          </cell>
          <cell r="X341">
            <v>17.63</v>
          </cell>
        </row>
        <row r="342">
          <cell r="A342" t="str">
            <v>HAUT DE CUISSE DE POULET SANS PEAU DÉSOSSÉE</v>
          </cell>
          <cell r="B342">
            <v>0</v>
          </cell>
          <cell r="C342" t="str">
            <v>LAUZON</v>
          </cell>
          <cell r="D342" t="str">
            <v>FRIGO</v>
          </cell>
          <cell r="E342" t="str">
            <v>Viande et volaille frais et/ou congelé</v>
          </cell>
          <cell r="F342"/>
          <cell r="G342"/>
          <cell r="H342"/>
          <cell r="I342"/>
          <cell r="J342"/>
          <cell r="K342"/>
          <cell r="L342"/>
          <cell r="M342"/>
          <cell r="N342"/>
          <cell r="O342"/>
          <cell r="P342">
            <v>0</v>
          </cell>
          <cell r="Q342" t="str">
            <v>C/S 5KG</v>
          </cell>
          <cell r="R342"/>
          <cell r="S342"/>
          <cell r="T342">
            <v>0</v>
          </cell>
          <cell r="U342"/>
          <cell r="V342"/>
          <cell r="W342">
            <v>0</v>
          </cell>
          <cell r="X342">
            <v>0</v>
          </cell>
        </row>
        <row r="343">
          <cell r="A343" t="str">
            <v>HUILE DE CANOLA</v>
          </cell>
          <cell r="B343">
            <v>1361696</v>
          </cell>
          <cell r="C343" t="str">
            <v>GFS</v>
          </cell>
          <cell r="D343" t="str">
            <v>RESERVE SECS</v>
          </cell>
          <cell r="E343" t="str">
            <v>Produits secs alimentaires</v>
          </cell>
          <cell r="F343"/>
          <cell r="G343"/>
          <cell r="H343"/>
          <cell r="I343"/>
          <cell r="J343"/>
          <cell r="K343"/>
          <cell r="L343"/>
          <cell r="M343"/>
          <cell r="N343"/>
          <cell r="O343">
            <v>1</v>
          </cell>
          <cell r="P343">
            <v>52.41</v>
          </cell>
          <cell r="Q343" t="str">
            <v>16L</v>
          </cell>
          <cell r="R343">
            <v>16</v>
          </cell>
          <cell r="S343" t="str">
            <v>L</v>
          </cell>
          <cell r="T343">
            <v>3.2756249999999998</v>
          </cell>
          <cell r="U343">
            <v>1</v>
          </cell>
          <cell r="V343" t="str">
            <v>L</v>
          </cell>
          <cell r="W343">
            <v>1</v>
          </cell>
          <cell r="X343">
            <v>3.2756249999999998</v>
          </cell>
        </row>
        <row r="344">
          <cell r="A344" t="str">
            <v>HUILE DE CANOLA FRYMORE</v>
          </cell>
          <cell r="B344">
            <v>1132573</v>
          </cell>
          <cell r="C344" t="str">
            <v>GFS</v>
          </cell>
          <cell r="D344" t="str">
            <v>RESERVE SECS</v>
          </cell>
          <cell r="E344" t="str">
            <v>Produits secs alimentaires</v>
          </cell>
          <cell r="F344"/>
          <cell r="G344"/>
          <cell r="H344"/>
          <cell r="I344"/>
          <cell r="J344"/>
          <cell r="K344"/>
          <cell r="L344"/>
          <cell r="M344"/>
          <cell r="N344"/>
          <cell r="O344">
            <v>5</v>
          </cell>
          <cell r="P344">
            <v>69.55</v>
          </cell>
          <cell r="Q344" t="str">
            <v>17,3L</v>
          </cell>
          <cell r="R344">
            <v>17.3</v>
          </cell>
          <cell r="S344" t="str">
            <v>L</v>
          </cell>
          <cell r="T344">
            <v>4.0202312138728322</v>
          </cell>
          <cell r="U344">
            <v>1</v>
          </cell>
          <cell r="V344" t="str">
            <v>L</v>
          </cell>
          <cell r="W344">
            <v>1</v>
          </cell>
          <cell r="X344">
            <v>4.0202312138728322</v>
          </cell>
        </row>
        <row r="345">
          <cell r="A345" t="str">
            <v>HUILE DE COCO</v>
          </cell>
          <cell r="B345">
            <v>0</v>
          </cell>
          <cell r="C345" t="str">
            <v>GFS</v>
          </cell>
          <cell r="D345" t="str">
            <v>RESERVE SECS</v>
          </cell>
          <cell r="E345" t="str">
            <v>Produits secs alimentaires</v>
          </cell>
          <cell r="F345"/>
          <cell r="G345"/>
          <cell r="H345"/>
          <cell r="I345"/>
          <cell r="J345"/>
          <cell r="K345"/>
          <cell r="L345"/>
          <cell r="M345"/>
          <cell r="N345"/>
          <cell r="O345"/>
          <cell r="P345">
            <v>0</v>
          </cell>
          <cell r="Q345" t="str">
            <v>UN</v>
          </cell>
          <cell r="R345"/>
          <cell r="S345"/>
          <cell r="T345">
            <v>0</v>
          </cell>
          <cell r="U345"/>
          <cell r="V345"/>
          <cell r="W345">
            <v>0</v>
          </cell>
          <cell r="X345">
            <v>0</v>
          </cell>
        </row>
        <row r="346">
          <cell r="A346" t="str">
            <v>HUILE DE GRIGNONS</v>
          </cell>
          <cell r="B346" t="str">
            <v>1192105 </v>
          </cell>
          <cell r="C346" t="str">
            <v>GFS</v>
          </cell>
          <cell r="D346" t="str">
            <v>RESERVE SECS</v>
          </cell>
          <cell r="E346" t="str">
            <v>Produits secs alimentaires</v>
          </cell>
          <cell r="F346"/>
          <cell r="G346"/>
          <cell r="H346"/>
          <cell r="I346"/>
          <cell r="J346"/>
          <cell r="K346"/>
          <cell r="L346"/>
          <cell r="M346"/>
          <cell r="N346"/>
          <cell r="O346"/>
          <cell r="P346">
            <v>47.07</v>
          </cell>
          <cell r="Q346" t="str">
            <v>C/S 4X3 L</v>
          </cell>
          <cell r="R346">
            <v>1</v>
          </cell>
          <cell r="S346" t="str">
            <v>CAISSE</v>
          </cell>
          <cell r="T346">
            <v>47.07</v>
          </cell>
          <cell r="U346">
            <v>12</v>
          </cell>
          <cell r="V346" t="str">
            <v>L</v>
          </cell>
          <cell r="W346">
            <v>8.3333333333333329E-2</v>
          </cell>
          <cell r="X346">
            <v>3.9224999999999999</v>
          </cell>
        </row>
        <row r="347">
          <cell r="A347" t="str">
            <v>HUILE DE NOISETTES</v>
          </cell>
          <cell r="B347">
            <v>0</v>
          </cell>
          <cell r="C347" t="str">
            <v>GFS</v>
          </cell>
          <cell r="D347" t="str">
            <v>RESERVE SECS</v>
          </cell>
          <cell r="E347" t="str">
            <v>Produits secs alimentaires</v>
          </cell>
          <cell r="F347"/>
          <cell r="G347"/>
          <cell r="H347"/>
          <cell r="I347"/>
          <cell r="J347"/>
          <cell r="K347"/>
          <cell r="L347"/>
          <cell r="M347"/>
          <cell r="N347"/>
          <cell r="O347"/>
          <cell r="P347">
            <v>18.989999999999998</v>
          </cell>
          <cell r="Q347" t="str">
            <v>UN 500 ML</v>
          </cell>
          <cell r="R347">
            <v>1</v>
          </cell>
          <cell r="S347" t="str">
            <v>UNITÉ</v>
          </cell>
          <cell r="T347">
            <v>18.989999999999998</v>
          </cell>
          <cell r="U347">
            <v>0.5</v>
          </cell>
          <cell r="V347" t="str">
            <v>L</v>
          </cell>
          <cell r="W347">
            <v>2</v>
          </cell>
          <cell r="X347">
            <v>37.979999999999997</v>
          </cell>
        </row>
        <row r="348">
          <cell r="A348" t="str">
            <v>HUILE DE NOIX</v>
          </cell>
          <cell r="B348">
            <v>1118818</v>
          </cell>
          <cell r="C348" t="str">
            <v>GFS</v>
          </cell>
          <cell r="D348" t="str">
            <v>RESERVE SECS</v>
          </cell>
          <cell r="E348" t="str">
            <v>Produits secs alimentaires</v>
          </cell>
          <cell r="F348"/>
          <cell r="G348"/>
          <cell r="H348"/>
          <cell r="I348"/>
          <cell r="J348"/>
          <cell r="K348"/>
          <cell r="L348"/>
          <cell r="M348"/>
          <cell r="N348"/>
          <cell r="O348"/>
          <cell r="P348">
            <v>9.41</v>
          </cell>
          <cell r="Q348" t="str">
            <v>UN 500 ML</v>
          </cell>
          <cell r="R348">
            <v>1</v>
          </cell>
          <cell r="S348" t="str">
            <v>UNITÉ</v>
          </cell>
          <cell r="T348">
            <v>9.41</v>
          </cell>
          <cell r="U348">
            <v>0.5</v>
          </cell>
          <cell r="V348" t="str">
            <v>L</v>
          </cell>
          <cell r="W348">
            <v>2</v>
          </cell>
          <cell r="X348">
            <v>18.82</v>
          </cell>
        </row>
        <row r="349">
          <cell r="A349" t="str">
            <v>HUILE DE PÉPINS DE RAISINS</v>
          </cell>
          <cell r="B349">
            <v>139595</v>
          </cell>
          <cell r="C349" t="str">
            <v>GFS</v>
          </cell>
          <cell r="D349" t="str">
            <v>RESERVE SECS</v>
          </cell>
          <cell r="E349" t="str">
            <v>Produits secs alimentaires</v>
          </cell>
          <cell r="F349"/>
          <cell r="G349"/>
          <cell r="H349"/>
          <cell r="I349"/>
          <cell r="J349"/>
          <cell r="K349"/>
          <cell r="L349"/>
          <cell r="M349"/>
          <cell r="N349"/>
          <cell r="O349">
            <v>0.16</v>
          </cell>
          <cell r="P349">
            <v>81.08</v>
          </cell>
          <cell r="Q349" t="str">
            <v>C/S 6X500 ML</v>
          </cell>
          <cell r="R349">
            <v>1</v>
          </cell>
          <cell r="S349" t="str">
            <v>CAISSE</v>
          </cell>
          <cell r="T349">
            <v>81.08</v>
          </cell>
          <cell r="U349">
            <v>3</v>
          </cell>
          <cell r="V349" t="str">
            <v>L</v>
          </cell>
          <cell r="W349">
            <v>0.33333333333333331</v>
          </cell>
          <cell r="X349">
            <v>27.026666666666664</v>
          </cell>
        </row>
        <row r="350">
          <cell r="A350" t="str">
            <v>HUILE DE SÉSAMES GRILLÉES</v>
          </cell>
          <cell r="B350">
            <v>1220681</v>
          </cell>
          <cell r="C350" t="str">
            <v>GFS</v>
          </cell>
          <cell r="D350" t="str">
            <v>RESERVE SECS</v>
          </cell>
          <cell r="E350" t="str">
            <v>Produits secs alimentaires</v>
          </cell>
          <cell r="F350"/>
          <cell r="G350"/>
          <cell r="H350"/>
          <cell r="I350"/>
          <cell r="J350"/>
          <cell r="K350"/>
          <cell r="L350"/>
          <cell r="M350"/>
          <cell r="N350"/>
          <cell r="O350">
            <v>1.5</v>
          </cell>
          <cell r="P350">
            <v>32.22</v>
          </cell>
          <cell r="Q350" t="str">
            <v>C/S 2X1,65 L</v>
          </cell>
          <cell r="R350">
            <v>1</v>
          </cell>
          <cell r="S350" t="str">
            <v>CAISSE</v>
          </cell>
          <cell r="T350">
            <v>32.22</v>
          </cell>
          <cell r="U350">
            <v>3.3</v>
          </cell>
          <cell r="V350" t="str">
            <v>L</v>
          </cell>
          <cell r="W350">
            <v>0.30303030303030304</v>
          </cell>
          <cell r="X350">
            <v>9.7636363636363637</v>
          </cell>
        </row>
        <row r="351">
          <cell r="A351" t="str">
            <v>HUILE DE TOURNESOL</v>
          </cell>
          <cell r="B351">
            <v>0</v>
          </cell>
          <cell r="C351" t="str">
            <v>GFS</v>
          </cell>
          <cell r="D351" t="str">
            <v>RESERVE SECS</v>
          </cell>
          <cell r="E351" t="str">
            <v>Produits secs alimentaires</v>
          </cell>
          <cell r="F351"/>
          <cell r="G351"/>
          <cell r="H351"/>
          <cell r="I351"/>
          <cell r="J351"/>
          <cell r="K351"/>
          <cell r="L351"/>
          <cell r="M351"/>
          <cell r="N351"/>
          <cell r="O351"/>
          <cell r="P351">
            <v>0</v>
          </cell>
          <cell r="Q351" t="str">
            <v>UN</v>
          </cell>
          <cell r="R351"/>
          <cell r="S351"/>
          <cell r="T351">
            <v>0</v>
          </cell>
          <cell r="U351"/>
          <cell r="V351"/>
          <cell r="W351">
            <v>0</v>
          </cell>
          <cell r="X351">
            <v>0</v>
          </cell>
        </row>
        <row r="352">
          <cell r="A352" t="str">
            <v>HUILE DE TRUFFE</v>
          </cell>
          <cell r="B352">
            <v>1213311</v>
          </cell>
          <cell r="C352" t="str">
            <v>GFS</v>
          </cell>
          <cell r="D352" t="str">
            <v>RESERVE SECS</v>
          </cell>
          <cell r="E352" t="str">
            <v>Produits secs alimentaires</v>
          </cell>
          <cell r="F352"/>
          <cell r="G352"/>
          <cell r="H352"/>
          <cell r="I352"/>
          <cell r="J352"/>
          <cell r="K352"/>
          <cell r="L352"/>
          <cell r="M352"/>
          <cell r="N352"/>
          <cell r="O352"/>
          <cell r="P352">
            <v>18.86</v>
          </cell>
          <cell r="Q352" t="str">
            <v>UN 250 ML</v>
          </cell>
          <cell r="R352">
            <v>1</v>
          </cell>
          <cell r="S352" t="str">
            <v>UNITÉ</v>
          </cell>
          <cell r="T352">
            <v>18.86</v>
          </cell>
          <cell r="U352">
            <v>0.25</v>
          </cell>
          <cell r="V352" t="str">
            <v>L</v>
          </cell>
          <cell r="W352">
            <v>4</v>
          </cell>
          <cell r="X352">
            <v>75.44</v>
          </cell>
        </row>
        <row r="353">
          <cell r="A353" t="str">
            <v>HUILE D'OLIVE LEVANTE</v>
          </cell>
          <cell r="B353">
            <v>0</v>
          </cell>
          <cell r="C353">
            <v>0</v>
          </cell>
          <cell r="D353" t="str">
            <v>RESERVE SECS</v>
          </cell>
          <cell r="E353" t="str">
            <v>Produits secs alimentaires</v>
          </cell>
          <cell r="F353"/>
          <cell r="G353"/>
          <cell r="H353"/>
          <cell r="I353"/>
          <cell r="J353"/>
          <cell r="K353"/>
          <cell r="L353"/>
          <cell r="M353"/>
          <cell r="N353"/>
          <cell r="O353">
            <v>7.58</v>
          </cell>
          <cell r="P353">
            <v>80.989999999999995</v>
          </cell>
          <cell r="Q353" t="str">
            <v>C/S 12X1 L</v>
          </cell>
          <cell r="R353">
            <v>1</v>
          </cell>
          <cell r="S353" t="str">
            <v>CAISSE</v>
          </cell>
          <cell r="T353">
            <v>80.989999999999995</v>
          </cell>
          <cell r="U353">
            <v>12</v>
          </cell>
          <cell r="V353" t="str">
            <v>L</v>
          </cell>
          <cell r="W353">
            <v>8.3333333333333329E-2</v>
          </cell>
          <cell r="X353">
            <v>6.7491666666666656</v>
          </cell>
        </row>
        <row r="354">
          <cell r="A354" t="str">
            <v>HUILE D'OLIVES DÉLICIA 4X3L</v>
          </cell>
          <cell r="B354">
            <v>1177599</v>
          </cell>
          <cell r="C354" t="str">
            <v>GFS</v>
          </cell>
          <cell r="D354" t="str">
            <v>RESERVE SECS</v>
          </cell>
          <cell r="E354" t="str">
            <v>Produits secs alimentaires</v>
          </cell>
          <cell r="F354"/>
          <cell r="G354"/>
          <cell r="H354"/>
          <cell r="I354"/>
          <cell r="J354"/>
          <cell r="K354"/>
          <cell r="L354"/>
          <cell r="M354"/>
          <cell r="N354"/>
          <cell r="O354">
            <v>2</v>
          </cell>
          <cell r="P354">
            <v>71.13</v>
          </cell>
          <cell r="Q354" t="str">
            <v>C/S 4X3 L</v>
          </cell>
          <cell r="R354">
            <v>1</v>
          </cell>
          <cell r="S354" t="str">
            <v>CAISSE</v>
          </cell>
          <cell r="T354">
            <v>71.13</v>
          </cell>
          <cell r="U354">
            <v>12</v>
          </cell>
          <cell r="V354" t="str">
            <v>L</v>
          </cell>
          <cell r="W354">
            <v>8.3333333333333329E-2</v>
          </cell>
          <cell r="X354">
            <v>5.9274999999999993</v>
          </cell>
        </row>
        <row r="355">
          <cell r="A355" t="str">
            <v>HUITRE 1</v>
          </cell>
          <cell r="B355">
            <v>0</v>
          </cell>
          <cell r="C355" t="str">
            <v>PIERRE EN GROS</v>
          </cell>
          <cell r="D355" t="str">
            <v>FRIGO</v>
          </cell>
          <cell r="E355" t="str">
            <v>Poissons /fruits de mer frais et/ou congelés</v>
          </cell>
          <cell r="F355"/>
          <cell r="G355"/>
          <cell r="H355"/>
          <cell r="I355"/>
          <cell r="J355"/>
          <cell r="K355"/>
          <cell r="L355"/>
          <cell r="M355"/>
          <cell r="N355"/>
          <cell r="O355"/>
          <cell r="P355">
            <v>0</v>
          </cell>
          <cell r="Q355" t="str">
            <v>C/S</v>
          </cell>
          <cell r="R355"/>
          <cell r="S355"/>
          <cell r="T355">
            <v>0</v>
          </cell>
          <cell r="U355"/>
          <cell r="V355"/>
          <cell r="W355">
            <v>0</v>
          </cell>
          <cell r="X355">
            <v>0</v>
          </cell>
        </row>
        <row r="356">
          <cell r="A356" t="str">
            <v>HUITRE 2</v>
          </cell>
          <cell r="B356">
            <v>0</v>
          </cell>
          <cell r="C356" t="str">
            <v>PIERRE EN GROS</v>
          </cell>
          <cell r="D356" t="str">
            <v>FRIGO</v>
          </cell>
          <cell r="E356" t="str">
            <v>Poissons /fruits de mer frais et/ou congelés</v>
          </cell>
          <cell r="F356"/>
          <cell r="G356"/>
          <cell r="H356"/>
          <cell r="I356"/>
          <cell r="J356"/>
          <cell r="K356"/>
          <cell r="L356"/>
          <cell r="M356"/>
          <cell r="N356"/>
          <cell r="O356"/>
          <cell r="P356">
            <v>0</v>
          </cell>
          <cell r="Q356" t="str">
            <v>C/S</v>
          </cell>
          <cell r="R356"/>
          <cell r="S356"/>
          <cell r="T356">
            <v>0</v>
          </cell>
          <cell r="U356"/>
          <cell r="V356"/>
          <cell r="W356">
            <v>0</v>
          </cell>
          <cell r="X356">
            <v>0</v>
          </cell>
        </row>
        <row r="357">
          <cell r="A357" t="str">
            <v>HUITRE3</v>
          </cell>
          <cell r="B357">
            <v>0</v>
          </cell>
          <cell r="C357" t="str">
            <v>PIERRE EN GROS</v>
          </cell>
          <cell r="D357" t="str">
            <v>FRIGO</v>
          </cell>
          <cell r="E357" t="str">
            <v>Poissons /fruits de mer frais et/ou congelés</v>
          </cell>
          <cell r="F357"/>
          <cell r="G357"/>
          <cell r="H357"/>
          <cell r="I357"/>
          <cell r="J357"/>
          <cell r="K357"/>
          <cell r="L357"/>
          <cell r="M357"/>
          <cell r="N357"/>
          <cell r="O357"/>
          <cell r="P357">
            <v>0</v>
          </cell>
          <cell r="Q357" t="str">
            <v>C/S</v>
          </cell>
          <cell r="R357"/>
          <cell r="S357"/>
          <cell r="T357">
            <v>0</v>
          </cell>
          <cell r="U357"/>
          <cell r="V357"/>
          <cell r="W357">
            <v>0</v>
          </cell>
          <cell r="X357">
            <v>0</v>
          </cell>
        </row>
        <row r="358">
          <cell r="A358" t="str">
            <v>HUMUS</v>
          </cell>
          <cell r="B358">
            <v>1311150</v>
          </cell>
          <cell r="C358" t="str">
            <v>GFS</v>
          </cell>
          <cell r="D358" t="str">
            <v>CONGÉLATEUR</v>
          </cell>
          <cell r="E358" t="str">
            <v>Autres produits congelés</v>
          </cell>
          <cell r="F358"/>
          <cell r="G358"/>
          <cell r="H358"/>
          <cell r="I358"/>
          <cell r="J358">
            <v>2</v>
          </cell>
          <cell r="K358">
            <v>3</v>
          </cell>
          <cell r="L358"/>
          <cell r="M358"/>
          <cell r="N358"/>
          <cell r="O358"/>
          <cell r="P358">
            <v>40.299999999999997</v>
          </cell>
          <cell r="Q358" t="str">
            <v>C/S 2X2 KG</v>
          </cell>
          <cell r="R358">
            <v>1</v>
          </cell>
          <cell r="S358" t="str">
            <v>CAISSE</v>
          </cell>
          <cell r="T358">
            <v>40.299999999999997</v>
          </cell>
          <cell r="U358">
            <v>4</v>
          </cell>
          <cell r="V358" t="str">
            <v>KG</v>
          </cell>
          <cell r="W358">
            <v>0.25</v>
          </cell>
          <cell r="X358">
            <v>10.074999999999999</v>
          </cell>
        </row>
        <row r="359">
          <cell r="A359" t="str">
            <v>ISOMALT</v>
          </cell>
          <cell r="B359">
            <v>0</v>
          </cell>
          <cell r="C359">
            <v>0</v>
          </cell>
          <cell r="D359" t="str">
            <v>RESERVE SECS</v>
          </cell>
          <cell r="E359" t="str">
            <v>Produits pâtisserie SECS/ frais et/ou congelé</v>
          </cell>
          <cell r="F359"/>
          <cell r="G359"/>
          <cell r="H359"/>
          <cell r="I359"/>
          <cell r="J359"/>
          <cell r="K359"/>
          <cell r="L359"/>
          <cell r="M359"/>
          <cell r="N359"/>
          <cell r="O359">
            <v>1</v>
          </cell>
          <cell r="P359">
            <v>140</v>
          </cell>
          <cell r="Q359" t="str">
            <v>UN 4 KG</v>
          </cell>
          <cell r="R359">
            <v>1</v>
          </cell>
          <cell r="S359" t="str">
            <v>SAC</v>
          </cell>
          <cell r="T359">
            <v>140</v>
          </cell>
          <cell r="U359">
            <v>4</v>
          </cell>
          <cell r="V359" t="str">
            <v>KG</v>
          </cell>
          <cell r="W359">
            <v>0.25</v>
          </cell>
          <cell r="X359">
            <v>35</v>
          </cell>
        </row>
        <row r="360">
          <cell r="A360" t="str">
            <v>JAMBON BLANC DEJ. FUMÉ</v>
          </cell>
          <cell r="B360">
            <v>9381905</v>
          </cell>
          <cell r="C360" t="str">
            <v>GFS</v>
          </cell>
          <cell r="D360" t="str">
            <v>FRIGO</v>
          </cell>
          <cell r="E360" t="str">
            <v>Viande et volaille frais et/ou congelé</v>
          </cell>
          <cell r="F360">
            <v>1</v>
          </cell>
          <cell r="G360">
            <v>1</v>
          </cell>
          <cell r="H360"/>
          <cell r="I360"/>
          <cell r="J360"/>
          <cell r="K360"/>
          <cell r="L360"/>
          <cell r="M360"/>
          <cell r="N360"/>
          <cell r="O360"/>
          <cell r="P360">
            <v>9.1999999999999993</v>
          </cell>
          <cell r="Q360" t="str">
            <v>2X4,6K</v>
          </cell>
          <cell r="R360">
            <v>1</v>
          </cell>
          <cell r="S360" t="str">
            <v>KG</v>
          </cell>
          <cell r="T360">
            <v>9.1999999999999993</v>
          </cell>
          <cell r="U360">
            <v>1</v>
          </cell>
          <cell r="V360" t="str">
            <v>KG</v>
          </cell>
          <cell r="W360">
            <v>1</v>
          </cell>
          <cell r="X360">
            <v>9.1999999999999993</v>
          </cell>
        </row>
        <row r="361">
          <cell r="A361" t="str">
            <v>JAUNE D,ŒUF CONGELÉ</v>
          </cell>
          <cell r="B361">
            <v>2551868</v>
          </cell>
          <cell r="C361" t="str">
            <v>GFS</v>
          </cell>
          <cell r="D361" t="str">
            <v>CONGÉLATEUR</v>
          </cell>
          <cell r="E361" t="str">
            <v xml:space="preserve">Produits laitiers / oeufs </v>
          </cell>
          <cell r="F361"/>
          <cell r="G361"/>
          <cell r="H361"/>
          <cell r="I361"/>
          <cell r="J361">
            <v>3</v>
          </cell>
          <cell r="K361"/>
          <cell r="L361"/>
          <cell r="M361"/>
          <cell r="N361"/>
          <cell r="O361"/>
          <cell r="P361">
            <v>54.48</v>
          </cell>
          <cell r="Q361" t="str">
            <v>C/S 12X1 KG</v>
          </cell>
          <cell r="R361">
            <v>1</v>
          </cell>
          <cell r="S361" t="str">
            <v>CAISSE</v>
          </cell>
          <cell r="T361">
            <v>54.48</v>
          </cell>
          <cell r="U361">
            <v>12</v>
          </cell>
          <cell r="V361" t="str">
            <v>L</v>
          </cell>
          <cell r="W361">
            <v>8.3333333333333329E-2</v>
          </cell>
          <cell r="X361">
            <v>4.5399999999999991</v>
          </cell>
        </row>
        <row r="362">
          <cell r="A362" t="str">
            <v>JUS DE CITRON</v>
          </cell>
          <cell r="B362">
            <v>0</v>
          </cell>
          <cell r="C362" t="str">
            <v>CAN-AM</v>
          </cell>
          <cell r="D362" t="str">
            <v>CONGÉLATEUR</v>
          </cell>
          <cell r="E362" t="str">
            <v>Autres produits congelés</v>
          </cell>
          <cell r="F362"/>
          <cell r="G362"/>
          <cell r="H362"/>
          <cell r="I362"/>
          <cell r="J362"/>
          <cell r="K362"/>
          <cell r="L362"/>
          <cell r="M362"/>
          <cell r="N362"/>
          <cell r="O362"/>
          <cell r="P362">
            <v>34.5</v>
          </cell>
          <cell r="Q362" t="str">
            <v>C/S 6X1L</v>
          </cell>
          <cell r="R362">
            <v>1</v>
          </cell>
          <cell r="S362" t="str">
            <v>CAISSE</v>
          </cell>
          <cell r="T362">
            <v>34.5</v>
          </cell>
          <cell r="U362">
            <v>6</v>
          </cell>
          <cell r="V362" t="str">
            <v>L</v>
          </cell>
          <cell r="W362">
            <v>0.16666666666666666</v>
          </cell>
          <cell r="X362">
            <v>5.75</v>
          </cell>
        </row>
        <row r="363">
          <cell r="A363" t="str">
            <v>JUS DE LIMES</v>
          </cell>
          <cell r="B363">
            <v>0</v>
          </cell>
          <cell r="C363" t="str">
            <v>CAN-AM</v>
          </cell>
          <cell r="D363" t="str">
            <v>CONGÉLATEUR</v>
          </cell>
          <cell r="E363" t="str">
            <v>Autres produits congelés</v>
          </cell>
          <cell r="F363"/>
          <cell r="G363"/>
          <cell r="H363"/>
          <cell r="I363"/>
          <cell r="J363"/>
          <cell r="K363"/>
          <cell r="L363"/>
          <cell r="M363"/>
          <cell r="N363"/>
          <cell r="O363"/>
          <cell r="P363">
            <v>34.5</v>
          </cell>
          <cell r="Q363" t="str">
            <v>C/S 6X1L</v>
          </cell>
          <cell r="R363">
            <v>1</v>
          </cell>
          <cell r="S363" t="str">
            <v>CAISSE</v>
          </cell>
          <cell r="T363">
            <v>34.5</v>
          </cell>
          <cell r="U363">
            <v>6</v>
          </cell>
          <cell r="V363" t="str">
            <v>L</v>
          </cell>
          <cell r="W363">
            <v>0.16666666666666666</v>
          </cell>
          <cell r="X363">
            <v>5.75</v>
          </cell>
        </row>
        <row r="364">
          <cell r="A364" t="str">
            <v>JUS DE YUSU</v>
          </cell>
          <cell r="B364">
            <v>0</v>
          </cell>
          <cell r="C364" t="str">
            <v>CAN-AM</v>
          </cell>
          <cell r="D364" t="str">
            <v>FRIGO</v>
          </cell>
          <cell r="E364" t="str">
            <v>Autres produits food</v>
          </cell>
          <cell r="F364"/>
          <cell r="G364"/>
          <cell r="H364"/>
          <cell r="I364"/>
          <cell r="J364"/>
          <cell r="K364"/>
          <cell r="L364"/>
          <cell r="M364"/>
          <cell r="N364"/>
          <cell r="O364"/>
          <cell r="P364">
            <v>0</v>
          </cell>
          <cell r="Q364" t="str">
            <v>UN</v>
          </cell>
          <cell r="R364"/>
          <cell r="S364"/>
          <cell r="T364">
            <v>0</v>
          </cell>
          <cell r="U364"/>
          <cell r="V364"/>
          <cell r="W364">
            <v>0</v>
          </cell>
          <cell r="X364">
            <v>0</v>
          </cell>
        </row>
        <row r="365">
          <cell r="A365" t="str">
            <v>JUS D'ORAMGE CONCENTRÉ</v>
          </cell>
          <cell r="B365">
            <v>1326012</v>
          </cell>
          <cell r="C365" t="str">
            <v>GFS</v>
          </cell>
          <cell r="D365" t="str">
            <v>CONGÉLATEUR</v>
          </cell>
          <cell r="E365" t="str">
            <v>Autres produits congelés</v>
          </cell>
          <cell r="F365"/>
          <cell r="G365"/>
          <cell r="H365"/>
          <cell r="I365"/>
          <cell r="J365"/>
          <cell r="K365">
            <v>4</v>
          </cell>
          <cell r="L365"/>
          <cell r="M365"/>
          <cell r="N365"/>
          <cell r="O365"/>
          <cell r="P365">
            <v>116.78</v>
          </cell>
          <cell r="Q365" t="str">
            <v>C/S 3X3 L</v>
          </cell>
          <cell r="R365">
            <v>1</v>
          </cell>
          <cell r="S365" t="str">
            <v>CAISSE</v>
          </cell>
          <cell r="T365">
            <v>116.78</v>
          </cell>
          <cell r="U365">
            <v>9</v>
          </cell>
          <cell r="V365" t="str">
            <v>L</v>
          </cell>
          <cell r="W365">
            <v>0.1111111111111111</v>
          </cell>
          <cell r="X365">
            <v>12.975555555555555</v>
          </cell>
        </row>
        <row r="366">
          <cell r="A366" t="str">
            <v>KIRSCH DÉNATURÉ ALCOOL</v>
          </cell>
          <cell r="B366">
            <v>0</v>
          </cell>
          <cell r="C366" t="str">
            <v>GFS</v>
          </cell>
          <cell r="D366" t="str">
            <v>RESERVE SECS</v>
          </cell>
          <cell r="E366" t="str">
            <v>Produits secs alimentaires</v>
          </cell>
          <cell r="F366"/>
          <cell r="G366"/>
          <cell r="H366"/>
          <cell r="I366"/>
          <cell r="J366"/>
          <cell r="K366"/>
          <cell r="L366"/>
          <cell r="M366"/>
          <cell r="N366"/>
          <cell r="O366">
            <v>2</v>
          </cell>
          <cell r="P366">
            <v>35</v>
          </cell>
          <cell r="Q366" t="str">
            <v>UN 2L</v>
          </cell>
          <cell r="R366">
            <v>1</v>
          </cell>
          <cell r="S366" t="str">
            <v>UNITÉ</v>
          </cell>
          <cell r="T366">
            <v>35</v>
          </cell>
          <cell r="U366">
            <v>2</v>
          </cell>
          <cell r="V366" t="str">
            <v>L</v>
          </cell>
          <cell r="W366">
            <v>0.5</v>
          </cell>
          <cell r="X366">
            <v>17.5</v>
          </cell>
        </row>
        <row r="367">
          <cell r="A367" t="str">
            <v>LAIT 2%</v>
          </cell>
          <cell r="B367">
            <v>1088902</v>
          </cell>
          <cell r="C367" t="str">
            <v>GFS</v>
          </cell>
          <cell r="D367" t="str">
            <v>FRIGO</v>
          </cell>
          <cell r="E367" t="str">
            <v xml:space="preserve">Produits laitiers / oeufs </v>
          </cell>
          <cell r="F367"/>
          <cell r="G367"/>
          <cell r="H367"/>
          <cell r="I367"/>
          <cell r="J367"/>
          <cell r="K367"/>
          <cell r="L367"/>
          <cell r="M367">
            <v>1</v>
          </cell>
          <cell r="N367"/>
          <cell r="O367"/>
          <cell r="P367">
            <v>31.66</v>
          </cell>
          <cell r="Q367" t="str">
            <v>C/S 9X2L</v>
          </cell>
          <cell r="R367">
            <v>1</v>
          </cell>
          <cell r="S367" t="str">
            <v>CAISSE</v>
          </cell>
          <cell r="T367">
            <v>31.66</v>
          </cell>
          <cell r="U367">
            <v>18</v>
          </cell>
          <cell r="V367" t="str">
            <v>L</v>
          </cell>
          <cell r="W367">
            <v>5.5555555555555552E-2</v>
          </cell>
          <cell r="X367">
            <v>1.7588888888888887</v>
          </cell>
        </row>
        <row r="368">
          <cell r="A368" t="str">
            <v>LAIT AU CHOCOLAT</v>
          </cell>
          <cell r="B368">
            <v>1160084</v>
          </cell>
          <cell r="C368" t="str">
            <v>GFS</v>
          </cell>
          <cell r="D368" t="str">
            <v>FRIGO</v>
          </cell>
          <cell r="E368" t="str">
            <v xml:space="preserve">Produits laitiers / oeufs </v>
          </cell>
          <cell r="F368"/>
          <cell r="G368"/>
          <cell r="H368"/>
          <cell r="I368"/>
          <cell r="J368"/>
          <cell r="K368"/>
          <cell r="L368"/>
          <cell r="M368"/>
          <cell r="N368"/>
          <cell r="O368"/>
          <cell r="P368">
            <v>35.56</v>
          </cell>
          <cell r="Q368" t="str">
            <v>C/S 16X1L</v>
          </cell>
          <cell r="R368">
            <v>1</v>
          </cell>
          <cell r="S368" t="str">
            <v>CAISSE</v>
          </cell>
          <cell r="T368">
            <v>35.56</v>
          </cell>
          <cell r="U368">
            <v>16</v>
          </cell>
          <cell r="V368" t="str">
            <v>L</v>
          </cell>
          <cell r="W368">
            <v>6.25E-2</v>
          </cell>
          <cell r="X368">
            <v>2.2225000000000001</v>
          </cell>
        </row>
        <row r="369">
          <cell r="A369" t="str">
            <v>LAIT AU CHOCOLAT 2GO IND.</v>
          </cell>
          <cell r="B369">
            <v>1341056</v>
          </cell>
          <cell r="C369" t="str">
            <v>GFS</v>
          </cell>
          <cell r="D369" t="str">
            <v>FRIGO</v>
          </cell>
          <cell r="E369" t="str">
            <v xml:space="preserve">Produits laitiers / oeufs </v>
          </cell>
          <cell r="F369"/>
          <cell r="G369"/>
          <cell r="H369"/>
          <cell r="I369"/>
          <cell r="J369"/>
          <cell r="K369"/>
          <cell r="L369"/>
          <cell r="M369"/>
          <cell r="N369"/>
          <cell r="O369"/>
          <cell r="P369">
            <v>20.079999999999998</v>
          </cell>
          <cell r="Q369" t="str">
            <v>C/S 24X200MML</v>
          </cell>
          <cell r="R369">
            <v>1</v>
          </cell>
          <cell r="S369" t="str">
            <v>CAISSE</v>
          </cell>
          <cell r="T369">
            <v>20.079999999999998</v>
          </cell>
          <cell r="U369">
            <v>24</v>
          </cell>
          <cell r="V369" t="str">
            <v>UNITÉ</v>
          </cell>
          <cell r="W369">
            <v>4.1666666666666664E-2</v>
          </cell>
          <cell r="X369">
            <v>0.83666666666666656</v>
          </cell>
        </row>
        <row r="370">
          <cell r="A370" t="str">
            <v>LAIT CONDENSÉ</v>
          </cell>
          <cell r="B370">
            <v>1334105</v>
          </cell>
          <cell r="C370" t="str">
            <v>GFS</v>
          </cell>
          <cell r="D370" t="str">
            <v>RESERVE SÈCHE</v>
          </cell>
          <cell r="E370" t="str">
            <v>Fruits / légumes / herbes</v>
          </cell>
          <cell r="F370"/>
          <cell r="G370"/>
          <cell r="H370"/>
          <cell r="I370"/>
          <cell r="J370"/>
          <cell r="K370"/>
          <cell r="L370"/>
          <cell r="M370"/>
          <cell r="N370"/>
          <cell r="O370"/>
          <cell r="P370">
            <v>52.67</v>
          </cell>
          <cell r="Q370" t="str">
            <v>C/S 24X300 MML</v>
          </cell>
          <cell r="R370">
            <v>1</v>
          </cell>
          <cell r="S370" t="str">
            <v>CAISSE</v>
          </cell>
          <cell r="T370">
            <v>52.67</v>
          </cell>
          <cell r="U370">
            <v>7.2</v>
          </cell>
          <cell r="V370" t="str">
            <v>L</v>
          </cell>
          <cell r="W370">
            <v>0.1388888888888889</v>
          </cell>
          <cell r="X370">
            <v>7.3152777777777782</v>
          </cell>
        </row>
        <row r="371">
          <cell r="A371" t="str">
            <v>LAIT DE COCO</v>
          </cell>
          <cell r="B371">
            <v>3024397</v>
          </cell>
          <cell r="C371" t="str">
            <v>GFS</v>
          </cell>
          <cell r="D371" t="str">
            <v>RESERVE SECS</v>
          </cell>
          <cell r="E371" t="str">
            <v>Produits secs alimentaires</v>
          </cell>
          <cell r="F371"/>
          <cell r="G371"/>
          <cell r="H371"/>
          <cell r="I371"/>
          <cell r="J371"/>
          <cell r="K371"/>
          <cell r="L371"/>
          <cell r="M371"/>
          <cell r="N371"/>
          <cell r="O371">
            <v>1.1599999999999999</v>
          </cell>
          <cell r="P371">
            <v>56.67</v>
          </cell>
          <cell r="Q371" t="str">
            <v>C/S 6X2,84L</v>
          </cell>
          <cell r="R371">
            <v>1</v>
          </cell>
          <cell r="S371" t="str">
            <v>CAISSE</v>
          </cell>
          <cell r="T371">
            <v>56.67</v>
          </cell>
          <cell r="U371">
            <v>17.04</v>
          </cell>
          <cell r="V371" t="str">
            <v>L</v>
          </cell>
          <cell r="W371">
            <v>5.8685446009389672E-2</v>
          </cell>
          <cell r="X371">
            <v>3.325704225352113</v>
          </cell>
        </row>
        <row r="372">
          <cell r="A372" t="str">
            <v>LAIT DE SOYA</v>
          </cell>
          <cell r="B372">
            <v>0</v>
          </cell>
          <cell r="C372" t="str">
            <v>GFS</v>
          </cell>
          <cell r="D372" t="str">
            <v>FRIGO</v>
          </cell>
          <cell r="E372" t="str">
            <v xml:space="preserve">Produits laitiers / oeufs </v>
          </cell>
          <cell r="F372"/>
          <cell r="G372"/>
          <cell r="H372"/>
          <cell r="I372"/>
          <cell r="J372"/>
          <cell r="K372"/>
          <cell r="L372"/>
          <cell r="M372"/>
          <cell r="N372"/>
          <cell r="O372"/>
          <cell r="P372">
            <v>0</v>
          </cell>
          <cell r="Q372" t="str">
            <v>UN / 1L</v>
          </cell>
          <cell r="R372"/>
          <cell r="S372"/>
          <cell r="T372">
            <v>0</v>
          </cell>
          <cell r="U372"/>
          <cell r="V372"/>
          <cell r="W372">
            <v>0</v>
          </cell>
          <cell r="X372">
            <v>0</v>
          </cell>
        </row>
        <row r="373">
          <cell r="A373" t="str">
            <v>LAIT SACHET SUCCED EN POUDRE</v>
          </cell>
          <cell r="B373">
            <v>6753205</v>
          </cell>
          <cell r="C373" t="str">
            <v>GFS</v>
          </cell>
          <cell r="D373" t="str">
            <v>RESERVE SECS</v>
          </cell>
          <cell r="E373" t="str">
            <v>Produits secs alimentaires</v>
          </cell>
          <cell r="F373"/>
          <cell r="G373"/>
          <cell r="H373"/>
          <cell r="I373"/>
          <cell r="J373"/>
          <cell r="K373"/>
          <cell r="L373"/>
          <cell r="M373"/>
          <cell r="N373"/>
          <cell r="O373"/>
          <cell r="P373">
            <v>48.64</v>
          </cell>
          <cell r="Q373" t="str">
            <v>C/S 1000X3 GR</v>
          </cell>
          <cell r="R373">
            <v>1</v>
          </cell>
          <cell r="S373" t="str">
            <v>CAISSE</v>
          </cell>
          <cell r="T373">
            <v>48.64</v>
          </cell>
          <cell r="U373">
            <v>1000</v>
          </cell>
          <cell r="V373" t="str">
            <v>UNITÉ</v>
          </cell>
          <cell r="W373">
            <v>1E-3</v>
          </cell>
          <cell r="X373">
            <v>4.8640000000000003E-2</v>
          </cell>
        </row>
        <row r="374">
          <cell r="A374" t="str">
            <v>LAIT SANS LACTOSE</v>
          </cell>
          <cell r="B374">
            <v>0</v>
          </cell>
          <cell r="C374" t="str">
            <v>GFS</v>
          </cell>
          <cell r="D374" t="str">
            <v>FRIGO</v>
          </cell>
          <cell r="E374" t="str">
            <v xml:space="preserve">Produits laitiers / oeufs </v>
          </cell>
          <cell r="F374"/>
          <cell r="G374"/>
          <cell r="H374"/>
          <cell r="I374"/>
          <cell r="J374"/>
          <cell r="K374"/>
          <cell r="L374"/>
          <cell r="M374"/>
          <cell r="N374"/>
          <cell r="O374"/>
          <cell r="P374">
            <v>0</v>
          </cell>
          <cell r="Q374" t="str">
            <v>UN / 1L</v>
          </cell>
          <cell r="R374"/>
          <cell r="S374"/>
          <cell r="T374">
            <v>0</v>
          </cell>
          <cell r="U374"/>
          <cell r="V374"/>
          <cell r="W374">
            <v>0</v>
          </cell>
          <cell r="X374">
            <v>0</v>
          </cell>
        </row>
        <row r="375">
          <cell r="A375" t="str">
            <v>LAITUE ARAGULA</v>
          </cell>
          <cell r="B375">
            <v>0</v>
          </cell>
          <cell r="C375" t="str">
            <v>CAN-AM</v>
          </cell>
          <cell r="D375" t="str">
            <v>FRIGO</v>
          </cell>
          <cell r="E375" t="str">
            <v>Fruits / légumes / herbes</v>
          </cell>
          <cell r="F375"/>
          <cell r="G375"/>
          <cell r="H375"/>
          <cell r="I375"/>
          <cell r="J375"/>
          <cell r="K375"/>
          <cell r="L375"/>
          <cell r="M375">
            <v>3</v>
          </cell>
          <cell r="N375"/>
          <cell r="O375"/>
          <cell r="P375">
            <v>14</v>
          </cell>
          <cell r="Q375" t="str">
            <v>C/S 2LBS</v>
          </cell>
          <cell r="R375">
            <v>1</v>
          </cell>
          <cell r="S375" t="str">
            <v>CAISSE</v>
          </cell>
          <cell r="T375">
            <v>14</v>
          </cell>
          <cell r="U375">
            <v>0.90700000000000003</v>
          </cell>
          <cell r="V375" t="str">
            <v>KG</v>
          </cell>
          <cell r="W375">
            <v>1.1025358324145533</v>
          </cell>
          <cell r="X375">
            <v>15.435501653803748</v>
          </cell>
        </row>
        <row r="376">
          <cell r="A376" t="str">
            <v>LAITUE BOSTON</v>
          </cell>
          <cell r="B376">
            <v>19.5</v>
          </cell>
          <cell r="C376" t="str">
            <v>CAN-AM</v>
          </cell>
          <cell r="D376" t="str">
            <v>FRIGO</v>
          </cell>
          <cell r="E376" t="str">
            <v>Fruits / légumes / herbes</v>
          </cell>
          <cell r="F376"/>
          <cell r="G376"/>
          <cell r="H376"/>
          <cell r="I376"/>
          <cell r="J376"/>
          <cell r="K376"/>
          <cell r="L376"/>
          <cell r="M376"/>
          <cell r="N376"/>
          <cell r="O376"/>
          <cell r="P376">
            <v>16.95</v>
          </cell>
          <cell r="Q376" t="str">
            <v>C/S 12UN</v>
          </cell>
          <cell r="R376">
            <v>1</v>
          </cell>
          <cell r="S376" t="str">
            <v>CAISSE</v>
          </cell>
          <cell r="T376">
            <v>16.95</v>
          </cell>
          <cell r="U376">
            <v>12</v>
          </cell>
          <cell r="V376" t="str">
            <v>UNITÉ</v>
          </cell>
          <cell r="W376">
            <v>8.3333333333333329E-2</v>
          </cell>
          <cell r="X376">
            <v>1.4124999999999999</v>
          </cell>
        </row>
        <row r="377">
          <cell r="A377" t="str">
            <v>LAITUE BOSTON</v>
          </cell>
          <cell r="B377">
            <v>19.5</v>
          </cell>
          <cell r="C377" t="str">
            <v>CAN-AM</v>
          </cell>
          <cell r="D377" t="str">
            <v>FRIGO</v>
          </cell>
          <cell r="E377" t="str">
            <v>Fruits / légumes / herbes</v>
          </cell>
          <cell r="F377"/>
          <cell r="G377"/>
          <cell r="H377"/>
          <cell r="I377"/>
          <cell r="J377"/>
          <cell r="K377"/>
          <cell r="L377"/>
          <cell r="M377"/>
          <cell r="N377"/>
          <cell r="O377"/>
          <cell r="P377">
            <v>16.95</v>
          </cell>
          <cell r="Q377" t="str">
            <v>C/S 12UN</v>
          </cell>
          <cell r="R377"/>
          <cell r="S377"/>
          <cell r="T377">
            <v>0</v>
          </cell>
          <cell r="U377"/>
          <cell r="V377"/>
          <cell r="W377">
            <v>0</v>
          </cell>
          <cell r="X377">
            <v>0</v>
          </cell>
        </row>
        <row r="378">
          <cell r="A378" t="str">
            <v>LAITUE COEUR DE ROMAINE</v>
          </cell>
          <cell r="B378">
            <v>24.35</v>
          </cell>
          <cell r="C378" t="str">
            <v>CAN-AM</v>
          </cell>
          <cell r="D378" t="str">
            <v>FRIGO</v>
          </cell>
          <cell r="E378" t="str">
            <v>Fruits / légumes / herbes</v>
          </cell>
          <cell r="F378"/>
          <cell r="G378"/>
          <cell r="H378"/>
          <cell r="I378"/>
          <cell r="J378"/>
          <cell r="K378"/>
          <cell r="L378"/>
          <cell r="M378"/>
          <cell r="N378"/>
          <cell r="O378"/>
          <cell r="P378">
            <v>21.75</v>
          </cell>
          <cell r="Q378" t="str">
            <v>C/12x3 un</v>
          </cell>
          <cell r="R378">
            <v>1</v>
          </cell>
          <cell r="S378" t="str">
            <v>CAISSE</v>
          </cell>
          <cell r="T378">
            <v>21.75</v>
          </cell>
          <cell r="U378">
            <v>36</v>
          </cell>
          <cell r="V378" t="str">
            <v>UNITÉ</v>
          </cell>
          <cell r="W378">
            <v>2.7777777777777776E-2</v>
          </cell>
          <cell r="X378">
            <v>0.60416666666666663</v>
          </cell>
        </row>
        <row r="379">
          <cell r="A379" t="str">
            <v>LAITUE MESCLUM ARCADIAN</v>
          </cell>
          <cell r="B379">
            <v>17.05</v>
          </cell>
          <cell r="C379" t="str">
            <v>CAN-AM</v>
          </cell>
          <cell r="D379" t="str">
            <v>FRIGO</v>
          </cell>
          <cell r="E379" t="str">
            <v>Fruits / légumes / herbes</v>
          </cell>
          <cell r="F379"/>
          <cell r="G379"/>
          <cell r="H379"/>
          <cell r="I379"/>
          <cell r="J379"/>
          <cell r="K379"/>
          <cell r="L379"/>
          <cell r="M379">
            <v>2</v>
          </cell>
          <cell r="N379"/>
          <cell r="O379"/>
          <cell r="P379">
            <v>13.5</v>
          </cell>
          <cell r="Q379" t="str">
            <v>C/S 3LBS</v>
          </cell>
          <cell r="R379">
            <v>1</v>
          </cell>
          <cell r="S379" t="str">
            <v>CAISSE</v>
          </cell>
          <cell r="T379">
            <v>13.5</v>
          </cell>
          <cell r="U379">
            <v>1.3620000000000001</v>
          </cell>
          <cell r="V379" t="str">
            <v>KG</v>
          </cell>
          <cell r="W379">
            <v>0.73421439060205573</v>
          </cell>
          <cell r="X379">
            <v>9.9118942731277517</v>
          </cell>
        </row>
        <row r="380">
          <cell r="A380" t="str">
            <v xml:space="preserve">LAITUE NICOISE </v>
          </cell>
          <cell r="B380">
            <v>0</v>
          </cell>
          <cell r="C380" t="str">
            <v>CAN-AM</v>
          </cell>
          <cell r="D380" t="str">
            <v>FRIGO</v>
          </cell>
          <cell r="E380" t="str">
            <v>Fruits / légumes / herbes</v>
          </cell>
          <cell r="F380"/>
          <cell r="G380"/>
          <cell r="H380"/>
          <cell r="I380"/>
          <cell r="J380"/>
          <cell r="K380"/>
          <cell r="L380"/>
          <cell r="M380"/>
          <cell r="N380"/>
          <cell r="O380"/>
          <cell r="P380">
            <v>0</v>
          </cell>
          <cell r="Q380" t="str">
            <v>C/S</v>
          </cell>
          <cell r="R380"/>
          <cell r="S380"/>
          <cell r="T380">
            <v>0</v>
          </cell>
          <cell r="U380"/>
          <cell r="V380"/>
          <cell r="W380">
            <v>0</v>
          </cell>
          <cell r="X380">
            <v>0</v>
          </cell>
        </row>
        <row r="381">
          <cell r="A381" t="str">
            <v>LAITUE ROMAINE COUPÉ</v>
          </cell>
          <cell r="B381">
            <v>0</v>
          </cell>
          <cell r="C381" t="str">
            <v>CAN-AM</v>
          </cell>
          <cell r="D381" t="str">
            <v>FRIGO</v>
          </cell>
          <cell r="E381" t="str">
            <v>Fruits / légumes / herbes</v>
          </cell>
          <cell r="F381"/>
          <cell r="G381"/>
          <cell r="H381"/>
          <cell r="I381"/>
          <cell r="J381"/>
          <cell r="K381"/>
          <cell r="L381"/>
          <cell r="M381">
            <v>1</v>
          </cell>
          <cell r="N381"/>
          <cell r="O381"/>
          <cell r="P381">
            <v>33.5</v>
          </cell>
          <cell r="Q381" t="str">
            <v>C/S 8X680GR</v>
          </cell>
          <cell r="R381">
            <v>1</v>
          </cell>
          <cell r="S381" t="str">
            <v>CAISSE</v>
          </cell>
          <cell r="T381">
            <v>33.5</v>
          </cell>
          <cell r="U381">
            <v>5.44</v>
          </cell>
          <cell r="V381" t="str">
            <v>KG</v>
          </cell>
          <cell r="W381">
            <v>0.18382352941176469</v>
          </cell>
          <cell r="X381">
            <v>6.1580882352941169</v>
          </cell>
        </row>
        <row r="382">
          <cell r="A382" t="str">
            <v>LAPIN CUISSE</v>
          </cell>
          <cell r="B382">
            <v>1364435</v>
          </cell>
          <cell r="C382" t="str">
            <v>GFS</v>
          </cell>
          <cell r="D382" t="str">
            <v>CONGÉLATEUR</v>
          </cell>
          <cell r="E382" t="str">
            <v>Viande et volaille frais et/ou congelé</v>
          </cell>
          <cell r="F382"/>
          <cell r="G382"/>
          <cell r="H382"/>
          <cell r="I382"/>
          <cell r="J382">
            <v>22.04</v>
          </cell>
          <cell r="K382"/>
          <cell r="L382"/>
          <cell r="M382"/>
          <cell r="N382"/>
          <cell r="O382"/>
          <cell r="P382">
            <v>38.29</v>
          </cell>
          <cell r="Q382" t="str">
            <v>KG</v>
          </cell>
          <cell r="R382">
            <v>1</v>
          </cell>
          <cell r="S382" t="str">
            <v>CAISSE</v>
          </cell>
          <cell r="T382">
            <v>38.29</v>
          </cell>
          <cell r="U382">
            <v>1</v>
          </cell>
          <cell r="V382" t="str">
            <v>KG</v>
          </cell>
          <cell r="W382">
            <v>1</v>
          </cell>
          <cell r="X382">
            <v>38.29</v>
          </cell>
        </row>
        <row r="383">
          <cell r="A383" t="str">
            <v>LAPIN ENTIER</v>
          </cell>
          <cell r="B383">
            <v>1360003</v>
          </cell>
          <cell r="C383" t="str">
            <v>GFS</v>
          </cell>
          <cell r="D383" t="str">
            <v>CONGÉLATEUR</v>
          </cell>
          <cell r="E383" t="str">
            <v>Viande et volaille frais et/ou congelé</v>
          </cell>
          <cell r="F383"/>
          <cell r="G383"/>
          <cell r="H383"/>
          <cell r="I383"/>
          <cell r="J383">
            <v>11.208</v>
          </cell>
          <cell r="K383"/>
          <cell r="L383"/>
          <cell r="M383"/>
          <cell r="N383"/>
          <cell r="O383"/>
          <cell r="P383">
            <v>22.39</v>
          </cell>
          <cell r="Q383" t="str">
            <v>KG</v>
          </cell>
          <cell r="R383">
            <v>1</v>
          </cell>
          <cell r="S383" t="str">
            <v>CAISSE</v>
          </cell>
          <cell r="T383">
            <v>22.39</v>
          </cell>
          <cell r="U383">
            <v>1</v>
          </cell>
          <cell r="V383" t="str">
            <v>KG</v>
          </cell>
          <cell r="W383">
            <v>1</v>
          </cell>
          <cell r="X383">
            <v>22.39</v>
          </cell>
        </row>
        <row r="384">
          <cell r="A384" t="str">
            <v>LASAGNE 10``</v>
          </cell>
          <cell r="B384">
            <v>1556918</v>
          </cell>
          <cell r="C384" t="str">
            <v>GFS</v>
          </cell>
          <cell r="D384" t="str">
            <v>RESERVE SECS</v>
          </cell>
          <cell r="E384" t="str">
            <v>Produits secs alimentaires</v>
          </cell>
          <cell r="F384"/>
          <cell r="G384"/>
          <cell r="H384"/>
          <cell r="I384"/>
          <cell r="J384"/>
          <cell r="K384"/>
          <cell r="L384"/>
          <cell r="M384"/>
          <cell r="N384"/>
          <cell r="O384">
            <v>1</v>
          </cell>
          <cell r="P384">
            <v>14.14</v>
          </cell>
          <cell r="Q384" t="str">
            <v>C/S 4,5 KG</v>
          </cell>
          <cell r="R384">
            <v>1</v>
          </cell>
          <cell r="S384" t="str">
            <v>CAISSE</v>
          </cell>
          <cell r="T384">
            <v>14.14</v>
          </cell>
          <cell r="U384">
            <v>4.5</v>
          </cell>
          <cell r="V384" t="str">
            <v>KG</v>
          </cell>
          <cell r="W384">
            <v>0.22222222222222221</v>
          </cell>
          <cell r="X384">
            <v>3.1422222222222222</v>
          </cell>
        </row>
        <row r="385">
          <cell r="A385" t="str">
            <v>LASAGNE AUX LÉGUMES</v>
          </cell>
          <cell r="B385">
            <v>5001567</v>
          </cell>
          <cell r="C385" t="str">
            <v>GFS</v>
          </cell>
          <cell r="D385" t="str">
            <v>CONGÉLATEUR</v>
          </cell>
          <cell r="E385" t="str">
            <v>Autres produits congelés</v>
          </cell>
          <cell r="F385"/>
          <cell r="G385"/>
          <cell r="H385"/>
          <cell r="I385"/>
          <cell r="J385"/>
          <cell r="K385">
            <v>2</v>
          </cell>
          <cell r="L385"/>
          <cell r="M385"/>
          <cell r="N385"/>
          <cell r="O385"/>
          <cell r="P385">
            <v>80.12</v>
          </cell>
          <cell r="Q385" t="str">
            <v>C/S 4X2,5 KG</v>
          </cell>
          <cell r="R385">
            <v>1</v>
          </cell>
          <cell r="S385" t="str">
            <v>CAISSE</v>
          </cell>
          <cell r="T385">
            <v>80.12</v>
          </cell>
          <cell r="U385">
            <v>4</v>
          </cell>
          <cell r="V385" t="str">
            <v>UNITÉ</v>
          </cell>
          <cell r="W385">
            <v>0.25</v>
          </cell>
          <cell r="X385">
            <v>20.03</v>
          </cell>
        </row>
        <row r="386">
          <cell r="A386" t="str">
            <v>LENTILLE ROUGE</v>
          </cell>
          <cell r="B386">
            <v>1141201</v>
          </cell>
          <cell r="C386" t="str">
            <v>GFS</v>
          </cell>
          <cell r="D386" t="str">
            <v>RESERVE SECS</v>
          </cell>
          <cell r="E386" t="str">
            <v>Produits secs alimentaires</v>
          </cell>
          <cell r="F386"/>
          <cell r="G386"/>
          <cell r="H386"/>
          <cell r="I386"/>
          <cell r="J386"/>
          <cell r="K386"/>
          <cell r="L386"/>
          <cell r="M386"/>
          <cell r="N386"/>
          <cell r="O386">
            <v>1</v>
          </cell>
          <cell r="P386">
            <v>33.119999999999997</v>
          </cell>
          <cell r="Q386" t="str">
            <v>SAC 10 KG</v>
          </cell>
          <cell r="R386">
            <v>1</v>
          </cell>
          <cell r="S386" t="str">
            <v>SAC</v>
          </cell>
          <cell r="T386">
            <v>33.119999999999997</v>
          </cell>
          <cell r="U386">
            <v>10</v>
          </cell>
          <cell r="V386" t="str">
            <v>KG</v>
          </cell>
          <cell r="W386">
            <v>0.1</v>
          </cell>
          <cell r="X386">
            <v>3.3119999999999998</v>
          </cell>
        </row>
        <row r="387">
          <cell r="A387" t="str">
            <v>LENTILLE VERTE</v>
          </cell>
          <cell r="B387" t="str">
            <v>1141206 </v>
          </cell>
          <cell r="C387" t="str">
            <v>GFS</v>
          </cell>
          <cell r="D387" t="str">
            <v>RESERVE SECS</v>
          </cell>
          <cell r="E387" t="str">
            <v>Produits secs alimentaires</v>
          </cell>
          <cell r="F387"/>
          <cell r="G387"/>
          <cell r="H387"/>
          <cell r="I387"/>
          <cell r="J387"/>
          <cell r="K387"/>
          <cell r="L387"/>
          <cell r="M387"/>
          <cell r="N387"/>
          <cell r="O387">
            <v>1</v>
          </cell>
          <cell r="P387">
            <v>16.45</v>
          </cell>
          <cell r="Q387" t="str">
            <v>SAC 5KG</v>
          </cell>
          <cell r="R387">
            <v>1</v>
          </cell>
          <cell r="S387" t="str">
            <v>SAC</v>
          </cell>
          <cell r="T387">
            <v>16.45</v>
          </cell>
          <cell r="U387">
            <v>5</v>
          </cell>
          <cell r="V387" t="str">
            <v>KG</v>
          </cell>
          <cell r="W387">
            <v>0.2</v>
          </cell>
          <cell r="X387">
            <v>3.29</v>
          </cell>
        </row>
        <row r="388">
          <cell r="A388" t="str">
            <v>LEVURE FRAICHE</v>
          </cell>
          <cell r="B388">
            <v>0</v>
          </cell>
          <cell r="C388" t="str">
            <v>CAN-AM</v>
          </cell>
          <cell r="D388" t="str">
            <v>FRIGO</v>
          </cell>
          <cell r="E388" t="str">
            <v>Produits pâtisserie SECS/ frais et/ou congelé</v>
          </cell>
          <cell r="F388"/>
          <cell r="G388"/>
          <cell r="H388"/>
          <cell r="I388"/>
          <cell r="J388"/>
          <cell r="K388"/>
          <cell r="L388"/>
          <cell r="M388"/>
          <cell r="N388"/>
          <cell r="O388"/>
          <cell r="P388">
            <v>0</v>
          </cell>
          <cell r="Q388" t="str">
            <v>UN / LB</v>
          </cell>
          <cell r="R388"/>
          <cell r="S388"/>
          <cell r="T388">
            <v>0</v>
          </cell>
          <cell r="U388"/>
          <cell r="V388"/>
          <cell r="W388">
            <v>0</v>
          </cell>
          <cell r="X388">
            <v>0</v>
          </cell>
        </row>
        <row r="389">
          <cell r="A389" t="str">
            <v>LIMES GROSSE CAISSE</v>
          </cell>
          <cell r="B389">
            <v>0</v>
          </cell>
          <cell r="C389" t="str">
            <v>CAN-AM</v>
          </cell>
          <cell r="D389" t="str">
            <v>FRIGO</v>
          </cell>
          <cell r="E389" t="str">
            <v>Fruits / légumes / herbes</v>
          </cell>
          <cell r="F389"/>
          <cell r="G389"/>
          <cell r="H389"/>
          <cell r="I389"/>
          <cell r="J389"/>
          <cell r="K389"/>
          <cell r="L389"/>
          <cell r="M389">
            <v>1</v>
          </cell>
          <cell r="N389"/>
          <cell r="O389"/>
          <cell r="P389">
            <v>48.9</v>
          </cell>
          <cell r="Q389" t="str">
            <v>C/S 215 UN</v>
          </cell>
          <cell r="R389">
            <v>1</v>
          </cell>
          <cell r="S389" t="str">
            <v>CAISSE</v>
          </cell>
          <cell r="T389">
            <v>48.9</v>
          </cell>
          <cell r="U389">
            <v>215</v>
          </cell>
          <cell r="V389" t="str">
            <v>UNITÉ</v>
          </cell>
          <cell r="W389">
            <v>4.6511627906976744E-3</v>
          </cell>
          <cell r="X389">
            <v>0.22744186046511627</v>
          </cell>
        </row>
        <row r="390">
          <cell r="A390" t="str">
            <v>LIMONCELLO</v>
          </cell>
          <cell r="B390">
            <v>0</v>
          </cell>
          <cell r="C390" t="str">
            <v>SAQ</v>
          </cell>
          <cell r="D390" t="str">
            <v>RESERVE SECS</v>
          </cell>
          <cell r="E390" t="str">
            <v>Fruits / légumes / herbes</v>
          </cell>
          <cell r="F390"/>
          <cell r="G390"/>
          <cell r="H390"/>
          <cell r="I390"/>
          <cell r="J390"/>
          <cell r="K390"/>
          <cell r="L390"/>
          <cell r="M390">
            <v>1</v>
          </cell>
          <cell r="N390"/>
          <cell r="O390"/>
          <cell r="P390">
            <v>33.75</v>
          </cell>
          <cell r="Q390" t="str">
            <v>750 MML</v>
          </cell>
          <cell r="R390">
            <v>1</v>
          </cell>
          <cell r="S390" t="str">
            <v>CAISSE</v>
          </cell>
          <cell r="T390">
            <v>33.75</v>
          </cell>
          <cell r="U390">
            <v>0.75</v>
          </cell>
          <cell r="V390" t="str">
            <v>L</v>
          </cell>
          <cell r="W390">
            <v>1.3333333333333333</v>
          </cell>
          <cell r="X390">
            <v>45</v>
          </cell>
        </row>
        <row r="391">
          <cell r="A391" t="str">
            <v>LINGUINIS 20``</v>
          </cell>
          <cell r="B391">
            <v>0</v>
          </cell>
          <cell r="C391" t="str">
            <v>GFS</v>
          </cell>
          <cell r="D391" t="str">
            <v>RESERVE SECS</v>
          </cell>
          <cell r="E391" t="str">
            <v>Produits secs alimentaires</v>
          </cell>
          <cell r="F391"/>
          <cell r="G391"/>
          <cell r="H391"/>
          <cell r="I391"/>
          <cell r="J391"/>
          <cell r="K391"/>
          <cell r="L391"/>
          <cell r="M391"/>
          <cell r="N391"/>
          <cell r="O391"/>
          <cell r="P391">
            <v>0</v>
          </cell>
          <cell r="Q391" t="str">
            <v>C/S</v>
          </cell>
          <cell r="R391"/>
          <cell r="S391"/>
          <cell r="T391">
            <v>0</v>
          </cell>
          <cell r="U391"/>
          <cell r="V391"/>
          <cell r="W391">
            <v>0</v>
          </cell>
          <cell r="X391">
            <v>0</v>
          </cell>
        </row>
        <row r="392">
          <cell r="A392" t="str">
            <v>LITCHY AU SIROP</v>
          </cell>
          <cell r="B392">
            <v>8196578</v>
          </cell>
          <cell r="C392" t="str">
            <v>GFS</v>
          </cell>
          <cell r="D392" t="str">
            <v>RESERVE SECS</v>
          </cell>
          <cell r="E392" t="str">
            <v>Produits secs alimentaires</v>
          </cell>
          <cell r="F392"/>
          <cell r="G392"/>
          <cell r="H392"/>
          <cell r="I392"/>
          <cell r="J392"/>
          <cell r="K392"/>
          <cell r="L392"/>
          <cell r="M392"/>
          <cell r="N392"/>
          <cell r="O392">
            <v>4</v>
          </cell>
          <cell r="P392">
            <v>43.67</v>
          </cell>
          <cell r="Q392" t="str">
            <v>C/S 24X540 ML</v>
          </cell>
          <cell r="R392">
            <v>1</v>
          </cell>
          <cell r="S392" t="str">
            <v>CAISSE</v>
          </cell>
          <cell r="T392">
            <v>43.67</v>
          </cell>
          <cell r="U392">
            <v>12.36</v>
          </cell>
          <cell r="V392" t="str">
            <v>L</v>
          </cell>
          <cell r="W392">
            <v>8.0906148867313926E-2</v>
          </cell>
          <cell r="X392">
            <v>3.5331715210355994</v>
          </cell>
        </row>
        <row r="393">
          <cell r="A393" t="str">
            <v>LOBE DE FOIE GRAS B ENTIER</v>
          </cell>
          <cell r="B393">
            <v>1340228</v>
          </cell>
          <cell r="C393" t="str">
            <v>LAUZON</v>
          </cell>
          <cell r="D393" t="str">
            <v>CONGÉLATEUR</v>
          </cell>
          <cell r="E393" t="str">
            <v>Viande et volaille frais et/ou congelé</v>
          </cell>
          <cell r="F393"/>
          <cell r="G393"/>
          <cell r="H393"/>
          <cell r="I393"/>
          <cell r="J393">
            <v>1.2</v>
          </cell>
          <cell r="K393"/>
          <cell r="L393"/>
          <cell r="M393"/>
          <cell r="N393"/>
          <cell r="O393"/>
          <cell r="P393">
            <v>52.14</v>
          </cell>
          <cell r="Q393" t="str">
            <v>C/S 2X550GR</v>
          </cell>
          <cell r="R393">
            <v>1</v>
          </cell>
          <cell r="S393" t="str">
            <v>CAISSE</v>
          </cell>
          <cell r="T393">
            <v>52.14</v>
          </cell>
          <cell r="U393">
            <v>1.1000000000000001</v>
          </cell>
          <cell r="V393" t="str">
            <v>KG</v>
          </cell>
          <cell r="W393">
            <v>0.90909090909090906</v>
          </cell>
          <cell r="X393">
            <v>47.4</v>
          </cell>
        </row>
        <row r="394">
          <cell r="A394" t="str">
            <v>LONGE D'AGNEAU</v>
          </cell>
          <cell r="B394">
            <v>1253652</v>
          </cell>
          <cell r="C394" t="str">
            <v>GFS</v>
          </cell>
          <cell r="D394" t="str">
            <v>CONGÉLATEUR</v>
          </cell>
          <cell r="E394" t="str">
            <v>Viande et volaille frais et/ou congelé</v>
          </cell>
          <cell r="F394"/>
          <cell r="G394"/>
          <cell r="H394"/>
          <cell r="I394"/>
          <cell r="J394">
            <v>1.9</v>
          </cell>
          <cell r="K394"/>
          <cell r="L394"/>
          <cell r="M394"/>
          <cell r="N394"/>
          <cell r="O394"/>
          <cell r="P394">
            <v>857.37</v>
          </cell>
          <cell r="Q394" t="str">
            <v>C/S 32X650GR</v>
          </cell>
          <cell r="R394">
            <v>1</v>
          </cell>
          <cell r="S394" t="str">
            <v>CAISSE</v>
          </cell>
          <cell r="T394">
            <v>857.37</v>
          </cell>
          <cell r="U394">
            <v>20.8</v>
          </cell>
          <cell r="V394" t="str">
            <v>KG</v>
          </cell>
          <cell r="W394">
            <v>4.8076923076923073E-2</v>
          </cell>
          <cell r="X394">
            <v>41.219711538461532</v>
          </cell>
        </row>
        <row r="395">
          <cell r="A395" t="str">
            <v>LONGE DE PORC</v>
          </cell>
          <cell r="B395">
            <v>1054211</v>
          </cell>
          <cell r="C395" t="str">
            <v>GFS</v>
          </cell>
          <cell r="D395" t="str">
            <v>CONGÉLATEUR</v>
          </cell>
          <cell r="E395" t="str">
            <v>Viande et volaille frais et/ou congelé</v>
          </cell>
          <cell r="F395"/>
          <cell r="G395"/>
          <cell r="H395"/>
          <cell r="I395"/>
          <cell r="J395">
            <v>30.8</v>
          </cell>
          <cell r="K395"/>
          <cell r="L395"/>
          <cell r="M395"/>
          <cell r="N395"/>
          <cell r="O395"/>
          <cell r="P395">
            <v>60.38</v>
          </cell>
          <cell r="Q395" t="str">
            <v>C/S 2X4,3 KG</v>
          </cell>
          <cell r="R395">
            <v>1</v>
          </cell>
          <cell r="S395" t="str">
            <v>CAISSE</v>
          </cell>
          <cell r="T395">
            <v>60.38</v>
          </cell>
          <cell r="U395">
            <v>8.6</v>
          </cell>
          <cell r="V395" t="str">
            <v>KG</v>
          </cell>
          <cell r="W395">
            <v>0.11627906976744186</v>
          </cell>
          <cell r="X395">
            <v>7.0209302325581397</v>
          </cell>
        </row>
        <row r="396">
          <cell r="A396" t="str">
            <v>LONGE DE THON ALBACORE</v>
          </cell>
          <cell r="B396">
            <v>0</v>
          </cell>
          <cell r="C396" t="str">
            <v>PIERRE EN GROS</v>
          </cell>
          <cell r="D396" t="str">
            <v>FRIGO</v>
          </cell>
          <cell r="E396" t="str">
            <v>Poissons /fruits de mer frais et/ou congelés</v>
          </cell>
          <cell r="F396"/>
          <cell r="G396"/>
          <cell r="H396"/>
          <cell r="I396"/>
          <cell r="J396"/>
          <cell r="K396"/>
          <cell r="L396"/>
          <cell r="M396"/>
          <cell r="N396"/>
          <cell r="O396"/>
          <cell r="P396">
            <v>0</v>
          </cell>
          <cell r="Q396">
            <v>0</v>
          </cell>
          <cell r="R396"/>
          <cell r="S396"/>
          <cell r="T396">
            <v>0</v>
          </cell>
          <cell r="U396"/>
          <cell r="V396"/>
          <cell r="W396">
            <v>0</v>
          </cell>
          <cell r="X396">
            <v>0</v>
          </cell>
        </row>
        <row r="397">
          <cell r="A397" t="str">
            <v>MACARONI</v>
          </cell>
          <cell r="B397">
            <v>6859416</v>
          </cell>
          <cell r="C397" t="str">
            <v>GFS</v>
          </cell>
          <cell r="D397" t="str">
            <v>RESERVE SECS</v>
          </cell>
          <cell r="E397" t="str">
            <v>Produits secs alimentaires</v>
          </cell>
          <cell r="F397"/>
          <cell r="G397"/>
          <cell r="H397"/>
          <cell r="I397"/>
          <cell r="J397"/>
          <cell r="K397"/>
          <cell r="L397"/>
          <cell r="M397"/>
          <cell r="N397"/>
          <cell r="O397">
            <v>0.5</v>
          </cell>
          <cell r="P397">
            <v>20.51</v>
          </cell>
          <cell r="Q397" t="str">
            <v>C/S 9,07 KG</v>
          </cell>
          <cell r="R397">
            <v>1</v>
          </cell>
          <cell r="S397" t="str">
            <v>CAISSE</v>
          </cell>
          <cell r="T397">
            <v>20.51</v>
          </cell>
          <cell r="U397">
            <v>9.07</v>
          </cell>
          <cell r="V397" t="str">
            <v>KG</v>
          </cell>
          <cell r="W397">
            <v>0.11025358324145534</v>
          </cell>
          <cell r="X397">
            <v>2.2613009922822491</v>
          </cell>
        </row>
        <row r="398">
          <cell r="A398" t="str">
            <v>MAGRET DE CANARD 400GR MAX</v>
          </cell>
          <cell r="B398">
            <v>1340227</v>
          </cell>
          <cell r="C398" t="str">
            <v>GFS</v>
          </cell>
          <cell r="D398" t="str">
            <v>CONGÉLATEUR</v>
          </cell>
          <cell r="E398" t="str">
            <v>Viande et volaille frais et/ou congelé</v>
          </cell>
          <cell r="F398"/>
          <cell r="G398"/>
          <cell r="H398"/>
          <cell r="I398"/>
          <cell r="J398">
            <v>56</v>
          </cell>
          <cell r="K398"/>
          <cell r="L398"/>
          <cell r="M398"/>
          <cell r="N398"/>
          <cell r="O398"/>
          <cell r="P398">
            <v>89.75</v>
          </cell>
          <cell r="Q398" t="str">
            <v>C/S 10X420GR</v>
          </cell>
          <cell r="R398">
            <v>1</v>
          </cell>
          <cell r="S398" t="str">
            <v>CAISSE</v>
          </cell>
          <cell r="T398">
            <v>89.75</v>
          </cell>
          <cell r="U398">
            <v>4.2</v>
          </cell>
          <cell r="V398" t="str">
            <v>KG</v>
          </cell>
          <cell r="W398">
            <v>0.23809523809523808</v>
          </cell>
          <cell r="X398">
            <v>21.369047619047617</v>
          </cell>
        </row>
        <row r="399">
          <cell r="A399" t="str">
            <v>MAïS EN CRÈME</v>
          </cell>
          <cell r="B399">
            <v>1139051</v>
          </cell>
          <cell r="C399" t="str">
            <v>GFS</v>
          </cell>
          <cell r="D399" t="str">
            <v>RESERVE SECS</v>
          </cell>
          <cell r="E399" t="str">
            <v>Produits secs alimentaires</v>
          </cell>
          <cell r="F399"/>
          <cell r="G399"/>
          <cell r="H399"/>
          <cell r="I399"/>
          <cell r="J399"/>
          <cell r="K399"/>
          <cell r="L399"/>
          <cell r="M399"/>
          <cell r="N399"/>
          <cell r="O399">
            <v>1.58</v>
          </cell>
          <cell r="P399">
            <v>35.79</v>
          </cell>
          <cell r="Q399" t="str">
            <v>C/S 24X540 ML</v>
          </cell>
          <cell r="R399">
            <v>1</v>
          </cell>
          <cell r="S399" t="str">
            <v>CAISSE</v>
          </cell>
          <cell r="T399">
            <v>35.79</v>
          </cell>
          <cell r="U399">
            <v>12.96</v>
          </cell>
          <cell r="V399" t="str">
            <v>L</v>
          </cell>
          <cell r="W399">
            <v>7.716049382716049E-2</v>
          </cell>
          <cell r="X399">
            <v>2.761574074074074</v>
          </cell>
        </row>
        <row r="400">
          <cell r="A400" t="str">
            <v>MAIS EN GRAIN</v>
          </cell>
          <cell r="B400">
            <v>8542005</v>
          </cell>
          <cell r="C400" t="str">
            <v>GFS</v>
          </cell>
          <cell r="D400" t="str">
            <v>CONGÉLATEUR</v>
          </cell>
          <cell r="E400" t="str">
            <v>Légumes et pâtes frais et/ou congelé</v>
          </cell>
          <cell r="F400"/>
          <cell r="G400"/>
          <cell r="H400"/>
          <cell r="I400"/>
          <cell r="J400"/>
          <cell r="K400"/>
          <cell r="L400"/>
          <cell r="M400"/>
          <cell r="N400"/>
          <cell r="O400"/>
          <cell r="P400">
            <v>32.32</v>
          </cell>
          <cell r="Q400" t="str">
            <v>C/S 6X2 KG</v>
          </cell>
          <cell r="R400">
            <v>1</v>
          </cell>
          <cell r="S400" t="str">
            <v>CAISSE</v>
          </cell>
          <cell r="T400">
            <v>32.32</v>
          </cell>
          <cell r="U400">
            <v>12</v>
          </cell>
          <cell r="V400" t="str">
            <v>KG</v>
          </cell>
          <cell r="W400">
            <v>8.3333333333333329E-2</v>
          </cell>
          <cell r="X400">
            <v>2.6933333333333334</v>
          </cell>
        </row>
        <row r="401">
          <cell r="A401" t="str">
            <v>MAÏS EN GRAINS</v>
          </cell>
          <cell r="B401">
            <v>0</v>
          </cell>
          <cell r="C401" t="str">
            <v>GFS</v>
          </cell>
          <cell r="D401" t="str">
            <v>RESERVE SECS</v>
          </cell>
          <cell r="E401" t="str">
            <v>Produits secs alimentaires</v>
          </cell>
          <cell r="F401"/>
          <cell r="G401"/>
          <cell r="H401"/>
          <cell r="I401"/>
          <cell r="J401"/>
          <cell r="K401"/>
          <cell r="L401"/>
          <cell r="M401"/>
          <cell r="N401"/>
          <cell r="O401"/>
          <cell r="P401">
            <v>0</v>
          </cell>
          <cell r="Q401" t="str">
            <v>UN</v>
          </cell>
          <cell r="R401"/>
          <cell r="S401"/>
          <cell r="T401">
            <v>0</v>
          </cell>
          <cell r="U401"/>
          <cell r="V401"/>
          <cell r="W401">
            <v>0</v>
          </cell>
          <cell r="X401">
            <v>0</v>
          </cell>
        </row>
        <row r="402">
          <cell r="A402" t="str">
            <v>MAIS FRAIS</v>
          </cell>
          <cell r="B402">
            <v>0</v>
          </cell>
          <cell r="C402" t="str">
            <v>CAN-AM</v>
          </cell>
          <cell r="D402" t="str">
            <v>FRIGO</v>
          </cell>
          <cell r="E402" t="str">
            <v>Fruits / légumes / herbes</v>
          </cell>
          <cell r="F402"/>
          <cell r="G402"/>
          <cell r="H402"/>
          <cell r="I402"/>
          <cell r="J402"/>
          <cell r="K402"/>
          <cell r="L402"/>
          <cell r="M402"/>
          <cell r="N402"/>
          <cell r="O402"/>
          <cell r="P402">
            <v>0</v>
          </cell>
          <cell r="Q402" t="str">
            <v>C/S</v>
          </cell>
          <cell r="R402"/>
          <cell r="S402"/>
          <cell r="T402">
            <v>0</v>
          </cell>
          <cell r="U402"/>
          <cell r="V402"/>
          <cell r="W402">
            <v>0</v>
          </cell>
          <cell r="X402">
            <v>0</v>
          </cell>
        </row>
        <row r="403">
          <cell r="A403" t="str">
            <v>MANGUE EN MORCEAUX IQF</v>
          </cell>
          <cell r="B403">
            <v>1147338</v>
          </cell>
          <cell r="C403" t="str">
            <v>GFS</v>
          </cell>
          <cell r="D403" t="str">
            <v>CONGÉLATEUR</v>
          </cell>
          <cell r="E403" t="str">
            <v>Produits pâtisserie SECS/ frais et/ou congelé</v>
          </cell>
          <cell r="F403"/>
          <cell r="G403"/>
          <cell r="H403"/>
          <cell r="I403"/>
          <cell r="J403"/>
          <cell r="K403">
            <v>1</v>
          </cell>
          <cell r="L403"/>
          <cell r="M403"/>
          <cell r="N403"/>
          <cell r="O403"/>
          <cell r="P403">
            <v>27.14</v>
          </cell>
          <cell r="Q403" t="str">
            <v>C/S 5X1 KG</v>
          </cell>
          <cell r="R403">
            <v>1</v>
          </cell>
          <cell r="S403" t="str">
            <v>CAISSE</v>
          </cell>
          <cell r="T403">
            <v>27.14</v>
          </cell>
          <cell r="U403">
            <v>5</v>
          </cell>
          <cell r="V403" t="str">
            <v>KG</v>
          </cell>
          <cell r="W403">
            <v>0.2</v>
          </cell>
          <cell r="X403">
            <v>5.4280000000000008</v>
          </cell>
        </row>
        <row r="404">
          <cell r="A404" t="str">
            <v>MANGUE TRANCHÉ</v>
          </cell>
          <cell r="B404">
            <v>1383267</v>
          </cell>
          <cell r="C404" t="str">
            <v>GFS</v>
          </cell>
          <cell r="D404" t="str">
            <v>RESERVE SECS</v>
          </cell>
          <cell r="E404" t="str">
            <v>Produits secs alimentaires</v>
          </cell>
          <cell r="F404"/>
          <cell r="G404"/>
          <cell r="H404"/>
          <cell r="I404"/>
          <cell r="J404"/>
          <cell r="K404"/>
          <cell r="L404"/>
          <cell r="M404"/>
          <cell r="N404"/>
          <cell r="O404">
            <v>1.1599999999999999</v>
          </cell>
          <cell r="P404">
            <v>37.770000000000003</v>
          </cell>
          <cell r="Q404" t="str">
            <v>C/S 12X425 GR</v>
          </cell>
          <cell r="R404">
            <v>1</v>
          </cell>
          <cell r="S404" t="str">
            <v>CAISSE</v>
          </cell>
          <cell r="T404">
            <v>37.770000000000003</v>
          </cell>
          <cell r="U404">
            <v>5.0999999999999996</v>
          </cell>
          <cell r="V404" t="str">
            <v>L</v>
          </cell>
          <cell r="W404">
            <v>0.19607843137254904</v>
          </cell>
          <cell r="X404">
            <v>7.4058823529411777</v>
          </cell>
        </row>
        <row r="405">
          <cell r="A405" t="str">
            <v>MANGUES SÉCHÉES</v>
          </cell>
          <cell r="B405">
            <v>1353248</v>
          </cell>
          <cell r="C405" t="str">
            <v>GFS</v>
          </cell>
          <cell r="D405" t="str">
            <v>RESERVE SECS</v>
          </cell>
          <cell r="E405" t="str">
            <v>Produits secs alimentaires</v>
          </cell>
          <cell r="F405"/>
          <cell r="G405"/>
          <cell r="H405"/>
          <cell r="I405"/>
          <cell r="J405"/>
          <cell r="K405"/>
          <cell r="L405"/>
          <cell r="M405"/>
          <cell r="N405"/>
          <cell r="O405">
            <v>1</v>
          </cell>
          <cell r="P405">
            <v>60</v>
          </cell>
          <cell r="Q405" t="str">
            <v>C/S 3X1 KG</v>
          </cell>
          <cell r="R405">
            <v>1</v>
          </cell>
          <cell r="S405" t="str">
            <v>CAISSE</v>
          </cell>
          <cell r="T405">
            <v>60</v>
          </cell>
          <cell r="U405">
            <v>3</v>
          </cell>
          <cell r="V405" t="str">
            <v>KG</v>
          </cell>
          <cell r="W405">
            <v>0.33333333333333331</v>
          </cell>
          <cell r="X405">
            <v>20</v>
          </cell>
        </row>
        <row r="406">
          <cell r="A406" t="str">
            <v>MAQUEREAU FUMÉ</v>
          </cell>
          <cell r="B406">
            <v>0</v>
          </cell>
          <cell r="C406" t="str">
            <v>PIERRE EN GROS</v>
          </cell>
          <cell r="D406" t="str">
            <v>CONGÉLATEUR</v>
          </cell>
          <cell r="E406" t="str">
            <v>Poissons /fruits de mer frais et/ou congelés</v>
          </cell>
          <cell r="F406"/>
          <cell r="G406"/>
          <cell r="H406"/>
          <cell r="I406"/>
          <cell r="J406"/>
          <cell r="K406">
            <v>2</v>
          </cell>
          <cell r="L406"/>
          <cell r="M406"/>
          <cell r="N406"/>
          <cell r="O406"/>
          <cell r="P406">
            <v>67.5</v>
          </cell>
          <cell r="Q406" t="str">
            <v>C/S 4,5 KG</v>
          </cell>
          <cell r="R406">
            <v>1</v>
          </cell>
          <cell r="S406" t="str">
            <v>CAISSE</v>
          </cell>
          <cell r="T406">
            <v>67.5</v>
          </cell>
          <cell r="U406">
            <v>4.5</v>
          </cell>
          <cell r="V406" t="str">
            <v>KG</v>
          </cell>
          <cell r="W406">
            <v>0.22222222222222221</v>
          </cell>
          <cell r="X406">
            <v>15</v>
          </cell>
        </row>
        <row r="407">
          <cell r="A407" t="str">
            <v>MARRONS CUITS</v>
          </cell>
          <cell r="B407">
            <v>0</v>
          </cell>
          <cell r="C407">
            <v>0</v>
          </cell>
          <cell r="D407">
            <v>0</v>
          </cell>
          <cell r="E407" t="str">
            <v>Légumes et pâtes frais et/ou congelé</v>
          </cell>
          <cell r="F407"/>
          <cell r="G407"/>
          <cell r="H407"/>
          <cell r="I407"/>
          <cell r="J407"/>
          <cell r="K407">
            <v>2</v>
          </cell>
          <cell r="L407"/>
          <cell r="M407"/>
          <cell r="N407"/>
          <cell r="O407"/>
          <cell r="P407">
            <v>100</v>
          </cell>
          <cell r="Q407" t="str">
            <v>C/S 12X400 GR</v>
          </cell>
          <cell r="R407">
            <v>1</v>
          </cell>
          <cell r="S407" t="str">
            <v>CAISSE</v>
          </cell>
          <cell r="T407">
            <v>100</v>
          </cell>
          <cell r="U407">
            <v>4.8</v>
          </cell>
          <cell r="V407" t="str">
            <v>KG</v>
          </cell>
          <cell r="W407">
            <v>0.20833333333333334</v>
          </cell>
          <cell r="X407">
            <v>20.833333333333336</v>
          </cell>
        </row>
        <row r="408">
          <cell r="A408" t="str">
            <v>MAYONNAISE HELLMAN'S</v>
          </cell>
          <cell r="B408">
            <v>2763805</v>
          </cell>
          <cell r="C408" t="str">
            <v>GFS</v>
          </cell>
          <cell r="D408" t="str">
            <v>RESERVE SECS</v>
          </cell>
          <cell r="E408" t="str">
            <v>Produits secs alimentaires</v>
          </cell>
          <cell r="F408"/>
          <cell r="G408"/>
          <cell r="H408"/>
          <cell r="I408"/>
          <cell r="J408"/>
          <cell r="K408"/>
          <cell r="L408"/>
          <cell r="M408"/>
          <cell r="N408"/>
          <cell r="O408">
            <v>1</v>
          </cell>
          <cell r="P408">
            <v>44.86</v>
          </cell>
          <cell r="Q408" t="str">
            <v>C/S 2X4 L</v>
          </cell>
          <cell r="R408">
            <v>1</v>
          </cell>
          <cell r="S408" t="str">
            <v>CAISSE</v>
          </cell>
          <cell r="T408">
            <v>44.86</v>
          </cell>
          <cell r="U408">
            <v>8</v>
          </cell>
          <cell r="V408" t="str">
            <v>L</v>
          </cell>
          <cell r="W408">
            <v>0.125</v>
          </cell>
          <cell r="X408">
            <v>5.6074999999999999</v>
          </cell>
        </row>
        <row r="409">
          <cell r="A409" t="str">
            <v>MAYONNAISE PORTION BARQUETTE</v>
          </cell>
          <cell r="B409">
            <v>1209280</v>
          </cell>
          <cell r="C409" t="str">
            <v>GFS</v>
          </cell>
          <cell r="D409" t="str">
            <v>RESERVE SECS</v>
          </cell>
          <cell r="E409" t="str">
            <v>Produits secs alimentaires</v>
          </cell>
          <cell r="F409"/>
          <cell r="G409"/>
          <cell r="H409"/>
          <cell r="I409"/>
          <cell r="J409"/>
          <cell r="K409"/>
          <cell r="L409"/>
          <cell r="M409"/>
          <cell r="N409"/>
          <cell r="O409">
            <v>1</v>
          </cell>
          <cell r="P409">
            <v>22.82</v>
          </cell>
          <cell r="Q409" t="str">
            <v>C/S 200X18 ML</v>
          </cell>
          <cell r="R409">
            <v>1</v>
          </cell>
          <cell r="S409" t="str">
            <v>CAISSE</v>
          </cell>
          <cell r="T409">
            <v>22.82</v>
          </cell>
          <cell r="U409">
            <v>200</v>
          </cell>
          <cell r="V409" t="str">
            <v>UNITÉ</v>
          </cell>
          <cell r="W409">
            <v>5.0000000000000001E-3</v>
          </cell>
          <cell r="X409">
            <v>0.11410000000000001</v>
          </cell>
        </row>
        <row r="410">
          <cell r="A410" t="str">
            <v>MÉLANGE A PAN CAKE BABEURRE</v>
          </cell>
          <cell r="B410">
            <v>5933605</v>
          </cell>
          <cell r="C410" t="str">
            <v>GFS</v>
          </cell>
          <cell r="D410" t="str">
            <v>RESERVE SECS</v>
          </cell>
          <cell r="E410" t="str">
            <v>Produits secs alimentaires</v>
          </cell>
          <cell r="F410"/>
          <cell r="G410"/>
          <cell r="H410"/>
          <cell r="I410"/>
          <cell r="J410"/>
          <cell r="K410"/>
          <cell r="L410"/>
          <cell r="M410"/>
          <cell r="N410"/>
          <cell r="O410">
            <v>2.5</v>
          </cell>
          <cell r="P410">
            <v>33.200000000000003</v>
          </cell>
          <cell r="Q410" t="str">
            <v>C/S 6X2 KG</v>
          </cell>
          <cell r="R410">
            <v>1</v>
          </cell>
          <cell r="S410" t="str">
            <v>CAISSE</v>
          </cell>
          <cell r="T410">
            <v>33.200000000000003</v>
          </cell>
          <cell r="U410">
            <v>12</v>
          </cell>
          <cell r="V410" t="str">
            <v>KG</v>
          </cell>
          <cell r="W410">
            <v>8.3333333333333329E-2</v>
          </cell>
          <cell r="X410">
            <v>2.7666666666666666</v>
          </cell>
        </row>
        <row r="411">
          <cell r="A411" t="str">
            <v>MÉLANGE CHEDDAR RAPPÉ JAUNE/MT JACK</v>
          </cell>
          <cell r="B411">
            <v>1389670</v>
          </cell>
          <cell r="C411" t="str">
            <v>GFS</v>
          </cell>
          <cell r="D411" t="str">
            <v>FRIGO</v>
          </cell>
          <cell r="E411" t="str">
            <v xml:space="preserve">Produits laitiers / oeufs </v>
          </cell>
          <cell r="F411"/>
          <cell r="G411"/>
          <cell r="H411"/>
          <cell r="I411"/>
          <cell r="J411"/>
          <cell r="K411"/>
          <cell r="L411"/>
          <cell r="M411">
            <v>2.5</v>
          </cell>
          <cell r="N411"/>
          <cell r="O411"/>
          <cell r="P411">
            <v>75.7</v>
          </cell>
          <cell r="Q411" t="str">
            <v>2 X2,5 KG</v>
          </cell>
          <cell r="R411">
            <v>1</v>
          </cell>
          <cell r="S411" t="str">
            <v>CAISSE</v>
          </cell>
          <cell r="T411">
            <v>75.7</v>
          </cell>
          <cell r="U411">
            <v>5</v>
          </cell>
          <cell r="V411" t="str">
            <v>KG</v>
          </cell>
          <cell r="W411">
            <v>0.2</v>
          </cell>
          <cell r="X411">
            <v>15.14</v>
          </cell>
        </row>
        <row r="412">
          <cell r="A412" t="str">
            <v>MÉLANGE FRUITS DE MER</v>
          </cell>
          <cell r="B412">
            <v>301983</v>
          </cell>
          <cell r="C412" t="str">
            <v>PIERRE EN GROS</v>
          </cell>
          <cell r="D412" t="str">
            <v>CONGÉLATEUR</v>
          </cell>
          <cell r="E412" t="str">
            <v>Poissons /fruits de mer frais et/ou congelés</v>
          </cell>
          <cell r="F412"/>
          <cell r="G412"/>
          <cell r="H412"/>
          <cell r="I412"/>
          <cell r="J412"/>
          <cell r="K412">
            <v>1</v>
          </cell>
          <cell r="L412"/>
          <cell r="M412"/>
          <cell r="N412"/>
          <cell r="O412"/>
          <cell r="P412">
            <v>167.34</v>
          </cell>
          <cell r="Q412" t="str">
            <v>C/S 8X2,5LBS</v>
          </cell>
          <cell r="R412">
            <v>1</v>
          </cell>
          <cell r="S412" t="str">
            <v>CAISSE</v>
          </cell>
          <cell r="T412">
            <v>167.34</v>
          </cell>
          <cell r="U412">
            <v>9.07</v>
          </cell>
          <cell r="V412" t="str">
            <v>KG</v>
          </cell>
          <cell r="W412">
            <v>0.11025358324145534</v>
          </cell>
          <cell r="X412">
            <v>18.449834619625136</v>
          </cell>
        </row>
        <row r="413">
          <cell r="A413" t="str">
            <v>MÉLASSE</v>
          </cell>
          <cell r="B413">
            <v>1585948</v>
          </cell>
          <cell r="C413" t="str">
            <v>GFS</v>
          </cell>
          <cell r="D413" t="str">
            <v>RESERVE SECS</v>
          </cell>
          <cell r="E413" t="str">
            <v>Produits secs alimentaires</v>
          </cell>
          <cell r="F413"/>
          <cell r="G413"/>
          <cell r="H413"/>
          <cell r="I413"/>
          <cell r="J413"/>
          <cell r="K413"/>
          <cell r="L413"/>
          <cell r="M413"/>
          <cell r="N413"/>
          <cell r="O413">
            <v>2</v>
          </cell>
          <cell r="P413">
            <v>67.73</v>
          </cell>
          <cell r="Q413" t="str">
            <v>C/S 4X5 KG</v>
          </cell>
          <cell r="R413">
            <v>1</v>
          </cell>
          <cell r="S413" t="str">
            <v>CAISSE</v>
          </cell>
          <cell r="T413">
            <v>67.73</v>
          </cell>
          <cell r="U413">
            <v>20</v>
          </cell>
          <cell r="V413" t="str">
            <v>KG</v>
          </cell>
          <cell r="W413">
            <v>0.05</v>
          </cell>
          <cell r="X413">
            <v>3.3865000000000003</v>
          </cell>
        </row>
        <row r="414">
          <cell r="A414" t="str">
            <v>MELON D'EAU</v>
          </cell>
          <cell r="B414">
            <v>13.4</v>
          </cell>
          <cell r="C414" t="str">
            <v>CAN-AM</v>
          </cell>
          <cell r="D414" t="str">
            <v>FRIGO</v>
          </cell>
          <cell r="E414" t="str">
            <v>Fruits / légumes / herbes</v>
          </cell>
          <cell r="F414"/>
          <cell r="G414"/>
          <cell r="H414"/>
          <cell r="I414"/>
          <cell r="J414"/>
          <cell r="K414"/>
          <cell r="L414"/>
          <cell r="M414"/>
          <cell r="N414"/>
          <cell r="O414"/>
          <cell r="P414">
            <v>13.9</v>
          </cell>
          <cell r="Q414" t="str">
            <v>C/S 2UN</v>
          </cell>
          <cell r="R414">
            <v>1</v>
          </cell>
          <cell r="S414" t="str">
            <v>CAISSE</v>
          </cell>
          <cell r="T414">
            <v>13.9</v>
          </cell>
          <cell r="U414">
            <v>2</v>
          </cell>
          <cell r="V414" t="str">
            <v>UNITÉ</v>
          </cell>
          <cell r="W414">
            <v>0.5</v>
          </cell>
          <cell r="X414">
            <v>6.95</v>
          </cell>
        </row>
        <row r="415">
          <cell r="A415" t="str">
            <v>MELONS MIEL</v>
          </cell>
          <cell r="B415">
            <v>21.95</v>
          </cell>
          <cell r="C415" t="str">
            <v>CAN-AM</v>
          </cell>
          <cell r="D415" t="str">
            <v>FRIGO</v>
          </cell>
          <cell r="E415" t="str">
            <v>Fruits / légumes / herbes</v>
          </cell>
          <cell r="F415"/>
          <cell r="G415"/>
          <cell r="H415"/>
          <cell r="I415"/>
          <cell r="J415"/>
          <cell r="K415"/>
          <cell r="L415"/>
          <cell r="M415"/>
          <cell r="N415"/>
          <cell r="O415"/>
          <cell r="P415">
            <v>20</v>
          </cell>
          <cell r="Q415" t="str">
            <v>C/S 8UN</v>
          </cell>
          <cell r="R415">
            <v>1</v>
          </cell>
          <cell r="S415" t="str">
            <v>CAISSE</v>
          </cell>
          <cell r="T415">
            <v>20</v>
          </cell>
          <cell r="U415">
            <v>8</v>
          </cell>
          <cell r="V415" t="str">
            <v>UNITÉ</v>
          </cell>
          <cell r="W415">
            <v>0.125</v>
          </cell>
          <cell r="X415">
            <v>2.5</v>
          </cell>
        </row>
        <row r="416">
          <cell r="A416" t="str">
            <v>MENTHE</v>
          </cell>
          <cell r="B416">
            <v>0</v>
          </cell>
          <cell r="C416" t="str">
            <v>CAN-AM</v>
          </cell>
          <cell r="D416" t="str">
            <v>FRIGO</v>
          </cell>
          <cell r="E416" t="str">
            <v>Fruits / légumes / herbes</v>
          </cell>
          <cell r="F416"/>
          <cell r="G416"/>
          <cell r="H416"/>
          <cell r="I416"/>
          <cell r="J416"/>
          <cell r="K416"/>
          <cell r="L416"/>
          <cell r="M416"/>
          <cell r="N416"/>
          <cell r="O416"/>
          <cell r="P416">
            <v>1.1499999999999999</v>
          </cell>
          <cell r="Q416" t="str">
            <v>UN</v>
          </cell>
          <cell r="R416">
            <v>1</v>
          </cell>
          <cell r="S416" t="str">
            <v>UNITÉ</v>
          </cell>
          <cell r="T416">
            <v>1.1499999999999999</v>
          </cell>
          <cell r="U416">
            <v>1</v>
          </cell>
          <cell r="V416" t="str">
            <v>UNITÉ</v>
          </cell>
          <cell r="W416">
            <v>1</v>
          </cell>
          <cell r="X416">
            <v>1.1499999999999999</v>
          </cell>
        </row>
        <row r="417">
          <cell r="A417" t="str">
            <v>MESCLUN DIABOLIQUE</v>
          </cell>
          <cell r="B417">
            <v>0</v>
          </cell>
          <cell r="C417" t="str">
            <v>CAN-AM</v>
          </cell>
          <cell r="D417" t="str">
            <v>FRIGO</v>
          </cell>
          <cell r="E417" t="str">
            <v>Fruits / légumes / herbes</v>
          </cell>
          <cell r="F417"/>
          <cell r="G417"/>
          <cell r="H417"/>
          <cell r="I417"/>
          <cell r="J417"/>
          <cell r="K417"/>
          <cell r="L417"/>
          <cell r="M417"/>
          <cell r="N417"/>
          <cell r="O417"/>
          <cell r="P417">
            <v>22.5</v>
          </cell>
          <cell r="Q417" t="str">
            <v>UN/ 300GR</v>
          </cell>
          <cell r="R417">
            <v>1</v>
          </cell>
          <cell r="S417" t="str">
            <v>UNITÉ</v>
          </cell>
          <cell r="T417">
            <v>22.5</v>
          </cell>
          <cell r="U417">
            <v>0.3</v>
          </cell>
          <cell r="V417" t="str">
            <v>KG</v>
          </cell>
          <cell r="W417">
            <v>3.3333333333333335</v>
          </cell>
          <cell r="X417">
            <v>75</v>
          </cell>
        </row>
        <row r="418">
          <cell r="A418" t="str">
            <v>MIEL DORÉ</v>
          </cell>
          <cell r="B418">
            <v>1253749</v>
          </cell>
          <cell r="C418" t="str">
            <v>GFS</v>
          </cell>
          <cell r="D418" t="str">
            <v>RESERVE SECS</v>
          </cell>
          <cell r="E418" t="str">
            <v>Produits secs alimentaires</v>
          </cell>
          <cell r="F418"/>
          <cell r="G418"/>
          <cell r="H418"/>
          <cell r="I418"/>
          <cell r="J418"/>
          <cell r="K418"/>
          <cell r="L418"/>
          <cell r="M418"/>
          <cell r="N418"/>
          <cell r="O418"/>
          <cell r="P418">
            <v>56.36</v>
          </cell>
          <cell r="Q418" t="str">
            <v>C/S 6X1 KG</v>
          </cell>
          <cell r="R418">
            <v>1</v>
          </cell>
          <cell r="S418" t="str">
            <v>CAISSE</v>
          </cell>
          <cell r="T418">
            <v>56.36</v>
          </cell>
          <cell r="U418">
            <v>6</v>
          </cell>
          <cell r="V418" t="str">
            <v>KG</v>
          </cell>
          <cell r="W418">
            <v>0.16666666666666666</v>
          </cell>
          <cell r="X418">
            <v>9.3933333333333326</v>
          </cell>
        </row>
        <row r="419">
          <cell r="A419" t="str">
            <v>MIEL LIQUIDE PORTION</v>
          </cell>
          <cell r="B419">
            <v>1286306</v>
          </cell>
          <cell r="C419" t="str">
            <v>GFS</v>
          </cell>
          <cell r="D419" t="str">
            <v>RESERVE SECS</v>
          </cell>
          <cell r="E419" t="str">
            <v>Produits secs alimentaires</v>
          </cell>
          <cell r="F419"/>
          <cell r="G419"/>
          <cell r="H419"/>
          <cell r="I419"/>
          <cell r="J419"/>
          <cell r="K419"/>
          <cell r="L419"/>
          <cell r="M419"/>
          <cell r="N419"/>
          <cell r="O419"/>
          <cell r="P419">
            <v>59.99</v>
          </cell>
          <cell r="Q419" t="str">
            <v>C/S 200X21 GR</v>
          </cell>
          <cell r="R419">
            <v>1</v>
          </cell>
          <cell r="S419" t="str">
            <v>CAISSE</v>
          </cell>
          <cell r="T419">
            <v>59.99</v>
          </cell>
          <cell r="U419">
            <v>200</v>
          </cell>
          <cell r="V419" t="str">
            <v>UNITÉ</v>
          </cell>
          <cell r="W419">
            <v>5.0000000000000001E-3</v>
          </cell>
          <cell r="X419">
            <v>0.29994999999999999</v>
          </cell>
        </row>
        <row r="420">
          <cell r="A420" t="str">
            <v>MIEL PORTION BOCAL VITRE</v>
          </cell>
          <cell r="B420">
            <v>1295576</v>
          </cell>
          <cell r="C420" t="str">
            <v>GFS</v>
          </cell>
          <cell r="D420" t="str">
            <v>RESERVE SECS</v>
          </cell>
          <cell r="E420" t="str">
            <v>Produits secs alimentaires</v>
          </cell>
          <cell r="F420"/>
          <cell r="G420"/>
          <cell r="H420"/>
          <cell r="I420"/>
          <cell r="J420"/>
          <cell r="K420"/>
          <cell r="L420"/>
          <cell r="M420"/>
          <cell r="N420"/>
          <cell r="O420">
            <v>1</v>
          </cell>
          <cell r="P420">
            <v>47.07</v>
          </cell>
          <cell r="Q420" t="str">
            <v>C/S 60X30 ML</v>
          </cell>
          <cell r="R420">
            <v>1</v>
          </cell>
          <cell r="S420" t="str">
            <v>CAISSE</v>
          </cell>
          <cell r="T420">
            <v>47.07</v>
          </cell>
          <cell r="U420">
            <v>60</v>
          </cell>
          <cell r="V420" t="str">
            <v>CAISSE</v>
          </cell>
          <cell r="W420">
            <v>1.6666666666666666E-2</v>
          </cell>
          <cell r="X420">
            <v>0.78449999999999998</v>
          </cell>
        </row>
        <row r="421">
          <cell r="A421" t="str">
            <v>MILE PORTION BARQUETTE</v>
          </cell>
          <cell r="B421">
            <v>1286306</v>
          </cell>
          <cell r="C421" t="str">
            <v>GFS</v>
          </cell>
          <cell r="D421" t="str">
            <v>RESERVE SECS</v>
          </cell>
          <cell r="E421" t="str">
            <v>Produits secs alimentaires</v>
          </cell>
          <cell r="F421"/>
          <cell r="G421"/>
          <cell r="H421"/>
          <cell r="I421"/>
          <cell r="J421"/>
          <cell r="K421"/>
          <cell r="L421"/>
          <cell r="M421"/>
          <cell r="N421"/>
          <cell r="O421">
            <v>1</v>
          </cell>
          <cell r="P421">
            <v>59.99</v>
          </cell>
          <cell r="Q421" t="str">
            <v>C/S 200X21 GR</v>
          </cell>
          <cell r="R421">
            <v>1</v>
          </cell>
          <cell r="S421" t="str">
            <v>CAISSE</v>
          </cell>
          <cell r="T421">
            <v>59.99</v>
          </cell>
          <cell r="U421">
            <v>200</v>
          </cell>
          <cell r="V421" t="str">
            <v>CAISSE</v>
          </cell>
          <cell r="W421">
            <v>5.0000000000000001E-3</v>
          </cell>
          <cell r="X421">
            <v>0.29994999999999999</v>
          </cell>
        </row>
        <row r="422">
          <cell r="A422" t="str">
            <v>MINI BEIGNE CARAMEL</v>
          </cell>
          <cell r="B422">
            <v>0</v>
          </cell>
          <cell r="C422" t="str">
            <v>CAN-AM</v>
          </cell>
          <cell r="D422" t="str">
            <v>CONGÉLATEUR</v>
          </cell>
          <cell r="E422" t="str">
            <v>Produits pâtisserie SECS/ frais et/ou congelé</v>
          </cell>
          <cell r="F422"/>
          <cell r="G422"/>
          <cell r="H422"/>
          <cell r="I422"/>
          <cell r="J422"/>
          <cell r="K422"/>
          <cell r="L422"/>
          <cell r="M422"/>
          <cell r="N422"/>
          <cell r="O422"/>
          <cell r="P422">
            <v>85</v>
          </cell>
          <cell r="Q422" t="str">
            <v>C/S 175 UN</v>
          </cell>
          <cell r="R422">
            <v>1</v>
          </cell>
          <cell r="S422" t="str">
            <v>CAISSE</v>
          </cell>
          <cell r="T422">
            <v>85</v>
          </cell>
          <cell r="U422">
            <v>175</v>
          </cell>
          <cell r="V422" t="str">
            <v>UNITÉ</v>
          </cell>
          <cell r="W422">
            <v>5.7142857142857143E-3</v>
          </cell>
          <cell r="X422">
            <v>0.48571428571428571</v>
          </cell>
        </row>
        <row r="423">
          <cell r="A423" t="str">
            <v>MINI BEIGNE CHOCO-NOISETTES</v>
          </cell>
          <cell r="B423">
            <v>0</v>
          </cell>
          <cell r="C423" t="str">
            <v>CAN-AM</v>
          </cell>
          <cell r="D423" t="str">
            <v>CONGÉLATEUR</v>
          </cell>
          <cell r="E423" t="str">
            <v>Produits pâtisserie SECS/ frais et/ou congelé</v>
          </cell>
          <cell r="F423"/>
          <cell r="G423"/>
          <cell r="H423"/>
          <cell r="I423"/>
          <cell r="J423"/>
          <cell r="K423"/>
          <cell r="L423"/>
          <cell r="M423"/>
          <cell r="N423"/>
          <cell r="O423"/>
          <cell r="P423">
            <v>85</v>
          </cell>
          <cell r="Q423" t="str">
            <v>C/S 175 UN</v>
          </cell>
          <cell r="R423">
            <v>1</v>
          </cell>
          <cell r="S423" t="str">
            <v>CAISSE</v>
          </cell>
          <cell r="T423">
            <v>85</v>
          </cell>
          <cell r="U423">
            <v>175</v>
          </cell>
          <cell r="V423" t="str">
            <v>UNITÉ</v>
          </cell>
          <cell r="W423">
            <v>5.7142857142857143E-3</v>
          </cell>
          <cell r="X423">
            <v>0.48571428571428571</v>
          </cell>
        </row>
        <row r="424">
          <cell r="A424" t="str">
            <v>MINI BEIGNE FRUITS ROUGE</v>
          </cell>
          <cell r="B424">
            <v>0</v>
          </cell>
          <cell r="C424" t="str">
            <v>CAN-AM</v>
          </cell>
          <cell r="D424" t="str">
            <v>CONGÉLATEUR</v>
          </cell>
          <cell r="E424" t="str">
            <v>Produits pâtisserie SECS/ frais et/ou congelé</v>
          </cell>
          <cell r="F424"/>
          <cell r="G424"/>
          <cell r="H424"/>
          <cell r="I424"/>
          <cell r="J424"/>
          <cell r="K424"/>
          <cell r="L424"/>
          <cell r="M424"/>
          <cell r="N424"/>
          <cell r="O424"/>
          <cell r="P424">
            <v>85</v>
          </cell>
          <cell r="Q424" t="str">
            <v>C/S 175 UN</v>
          </cell>
          <cell r="R424">
            <v>1</v>
          </cell>
          <cell r="S424" t="str">
            <v>CAISSE</v>
          </cell>
          <cell r="T424">
            <v>85</v>
          </cell>
          <cell r="U424">
            <v>175</v>
          </cell>
          <cell r="V424" t="str">
            <v>UNITÉ</v>
          </cell>
          <cell r="W424">
            <v>5.7142857142857143E-3</v>
          </cell>
          <cell r="X424">
            <v>0.48571428571428571</v>
          </cell>
        </row>
        <row r="425">
          <cell r="A425" t="str">
            <v>MINI BLINIS</v>
          </cell>
          <cell r="B425">
            <v>9961628</v>
          </cell>
          <cell r="C425" t="str">
            <v>GFS</v>
          </cell>
          <cell r="D425" t="str">
            <v>CONGÉLATEUR</v>
          </cell>
          <cell r="E425" t="str">
            <v>Produits boulangerie frais et/ou congelé</v>
          </cell>
          <cell r="F425"/>
          <cell r="G425"/>
          <cell r="H425"/>
          <cell r="I425"/>
          <cell r="J425"/>
          <cell r="K425">
            <v>2</v>
          </cell>
          <cell r="L425"/>
          <cell r="M425"/>
          <cell r="N425"/>
          <cell r="O425"/>
          <cell r="P425">
            <v>52.42</v>
          </cell>
          <cell r="Q425" t="str">
            <v>C/S 256X8 GR</v>
          </cell>
          <cell r="R425">
            <v>1</v>
          </cell>
          <cell r="S425" t="str">
            <v>CAISSE</v>
          </cell>
          <cell r="T425">
            <v>52.42</v>
          </cell>
          <cell r="U425">
            <v>256</v>
          </cell>
          <cell r="V425" t="str">
            <v>UNITÉ</v>
          </cell>
          <cell r="W425">
            <v>3.90625E-3</v>
          </cell>
          <cell r="X425">
            <v>0.20476562500000001</v>
          </cell>
        </row>
        <row r="426">
          <cell r="A426" t="str">
            <v>MINI PAIN BURGER (RÉSERVE)</v>
          </cell>
          <cell r="B426">
            <v>0</v>
          </cell>
          <cell r="C426" t="str">
            <v>GFS</v>
          </cell>
          <cell r="D426" t="str">
            <v>CONGÉLATEUR</v>
          </cell>
          <cell r="E426" t="str">
            <v>Produits boulangerie frais et/ou congelé</v>
          </cell>
          <cell r="F426"/>
          <cell r="G426"/>
          <cell r="H426"/>
          <cell r="I426"/>
          <cell r="J426"/>
          <cell r="K426"/>
          <cell r="L426"/>
          <cell r="M426"/>
          <cell r="N426"/>
          <cell r="O426"/>
          <cell r="P426">
            <v>0</v>
          </cell>
          <cell r="Q426" t="str">
            <v>C/S</v>
          </cell>
          <cell r="R426"/>
          <cell r="S426"/>
          <cell r="T426">
            <v>0</v>
          </cell>
          <cell r="U426"/>
          <cell r="V426"/>
          <cell r="W426">
            <v>0</v>
          </cell>
          <cell r="X426">
            <v>0</v>
          </cell>
        </row>
        <row r="427">
          <cell r="A427" t="str">
            <v>MINI PAIN BURGER BRIOCHÉ</v>
          </cell>
          <cell r="B427">
            <v>0</v>
          </cell>
          <cell r="C427" t="str">
            <v>GUILLAUME</v>
          </cell>
          <cell r="D427" t="str">
            <v>CUISINE</v>
          </cell>
          <cell r="E427" t="str">
            <v>Produits boulangerie frais et/ou congelé</v>
          </cell>
          <cell r="F427"/>
          <cell r="G427"/>
          <cell r="H427"/>
          <cell r="I427"/>
          <cell r="J427"/>
          <cell r="K427"/>
          <cell r="L427"/>
          <cell r="M427"/>
          <cell r="N427"/>
          <cell r="O427"/>
          <cell r="P427">
            <v>0</v>
          </cell>
          <cell r="Q427" t="str">
            <v>C/S</v>
          </cell>
          <cell r="R427"/>
          <cell r="S427"/>
          <cell r="T427">
            <v>0</v>
          </cell>
          <cell r="U427"/>
          <cell r="V427"/>
          <cell r="W427">
            <v>0</v>
          </cell>
          <cell r="X427">
            <v>0</v>
          </cell>
        </row>
        <row r="428">
          <cell r="A428" t="str">
            <v>MINI ROLL BLANC</v>
          </cell>
          <cell r="B428">
            <v>0</v>
          </cell>
          <cell r="C428" t="str">
            <v>GUILLAUME</v>
          </cell>
          <cell r="D428" t="str">
            <v>CUISINE</v>
          </cell>
          <cell r="E428" t="str">
            <v>Produits boulangerie frais et/ou congelé</v>
          </cell>
          <cell r="F428"/>
          <cell r="G428"/>
          <cell r="H428"/>
          <cell r="I428"/>
          <cell r="J428"/>
          <cell r="K428"/>
          <cell r="L428"/>
          <cell r="M428"/>
          <cell r="N428"/>
          <cell r="O428"/>
          <cell r="P428">
            <v>0</v>
          </cell>
          <cell r="Q428" t="str">
            <v>UN</v>
          </cell>
          <cell r="R428"/>
          <cell r="S428"/>
          <cell r="T428">
            <v>0</v>
          </cell>
          <cell r="U428"/>
          <cell r="V428"/>
          <cell r="W428">
            <v>0</v>
          </cell>
          <cell r="X428">
            <v>0</v>
          </cell>
        </row>
        <row r="429">
          <cell r="A429" t="str">
            <v>MINI TARTELETTE RONDE CHOCOLAT MOYENNE 14 GR GASTRONOMIA</v>
          </cell>
          <cell r="B429">
            <v>0</v>
          </cell>
          <cell r="C429" t="str">
            <v>GASTRONOMIA</v>
          </cell>
          <cell r="D429" t="str">
            <v>CONGÉLATEUR</v>
          </cell>
          <cell r="E429" t="str">
            <v>Produits pâtisserie SECS/ frais et/ou congelé</v>
          </cell>
          <cell r="F429"/>
          <cell r="G429"/>
          <cell r="H429"/>
          <cell r="I429"/>
          <cell r="J429"/>
          <cell r="K429">
            <v>0.5</v>
          </cell>
          <cell r="L429"/>
          <cell r="M429"/>
          <cell r="N429"/>
          <cell r="O429"/>
          <cell r="P429">
            <v>58.38</v>
          </cell>
          <cell r="Q429" t="str">
            <v>C/S 90 UN</v>
          </cell>
          <cell r="R429">
            <v>1</v>
          </cell>
          <cell r="S429" t="str">
            <v>CAISSE</v>
          </cell>
          <cell r="T429">
            <v>58.38</v>
          </cell>
          <cell r="U429">
            <v>100</v>
          </cell>
          <cell r="V429" t="str">
            <v>UNITÉ</v>
          </cell>
          <cell r="W429">
            <v>0.01</v>
          </cell>
          <cell r="X429">
            <v>0.58379999999999999</v>
          </cell>
        </row>
        <row r="430">
          <cell r="A430" t="str">
            <v>MINI TARTELETTE RONDE COLORÉE SALÉE GASTRONOMIA</v>
          </cell>
          <cell r="B430">
            <v>0</v>
          </cell>
          <cell r="C430" t="str">
            <v>GASTRONOMIA</v>
          </cell>
          <cell r="D430" t="str">
            <v>CONGÉLATEUR</v>
          </cell>
          <cell r="E430" t="str">
            <v>Produits pâtisserie SECS/ frais et/ou congelé</v>
          </cell>
          <cell r="F430"/>
          <cell r="G430"/>
          <cell r="H430"/>
          <cell r="I430"/>
          <cell r="J430"/>
          <cell r="K430">
            <v>2</v>
          </cell>
          <cell r="L430"/>
          <cell r="M430"/>
          <cell r="N430"/>
          <cell r="O430"/>
          <cell r="P430">
            <v>94</v>
          </cell>
          <cell r="Q430" t="str">
            <v>C/S 240 UN</v>
          </cell>
          <cell r="R430">
            <v>1</v>
          </cell>
          <cell r="S430" t="str">
            <v>CAISSE</v>
          </cell>
          <cell r="T430">
            <v>94</v>
          </cell>
          <cell r="U430">
            <v>240</v>
          </cell>
          <cell r="V430" t="str">
            <v>UNITÉ</v>
          </cell>
          <cell r="W430">
            <v>4.1666666666666666E-3</v>
          </cell>
          <cell r="X430">
            <v>0.39166666666666666</v>
          </cell>
        </row>
        <row r="431">
          <cell r="A431" t="str">
            <v>MINI TARTELETTE RONDE SALÉE GASTRONOMIA</v>
          </cell>
          <cell r="B431">
            <v>0</v>
          </cell>
          <cell r="C431" t="str">
            <v>GASTRONOMIA</v>
          </cell>
          <cell r="D431" t="str">
            <v>CONGÉLATEUR</v>
          </cell>
          <cell r="E431" t="str">
            <v>Produits boulangerie frais et/ou congelé</v>
          </cell>
          <cell r="F431"/>
          <cell r="G431"/>
          <cell r="H431"/>
          <cell r="I431"/>
          <cell r="J431"/>
          <cell r="K431">
            <v>2</v>
          </cell>
          <cell r="L431"/>
          <cell r="M431"/>
          <cell r="N431"/>
          <cell r="O431"/>
          <cell r="P431">
            <v>88</v>
          </cell>
          <cell r="Q431" t="str">
            <v>C/S 210 UN</v>
          </cell>
          <cell r="R431">
            <v>1</v>
          </cell>
          <cell r="S431" t="str">
            <v>CAISSE</v>
          </cell>
          <cell r="T431">
            <v>88</v>
          </cell>
          <cell r="U431">
            <v>210</v>
          </cell>
          <cell r="V431" t="str">
            <v>UNITÉ</v>
          </cell>
          <cell r="W431">
            <v>4.7619047619047623E-3</v>
          </cell>
          <cell r="X431">
            <v>0.41904761904761911</v>
          </cell>
        </row>
        <row r="432">
          <cell r="A432" t="str">
            <v xml:space="preserve">MINI TARTELETTE RONDE VANILLE 8 GR GASTRONOMIA </v>
          </cell>
          <cell r="B432">
            <v>0</v>
          </cell>
          <cell r="C432" t="str">
            <v>GASTRONOMIA</v>
          </cell>
          <cell r="D432" t="str">
            <v>CONGÉLATEUR</v>
          </cell>
          <cell r="E432" t="str">
            <v>Produits pâtisserie SECS/ frais et/ou congelé</v>
          </cell>
          <cell r="F432"/>
          <cell r="G432"/>
          <cell r="H432"/>
          <cell r="I432"/>
          <cell r="J432"/>
          <cell r="K432">
            <v>3</v>
          </cell>
          <cell r="L432"/>
          <cell r="M432"/>
          <cell r="N432"/>
          <cell r="O432"/>
          <cell r="P432">
            <v>94.96</v>
          </cell>
          <cell r="Q432" t="str">
            <v>C/S210 UN</v>
          </cell>
          <cell r="R432">
            <v>1</v>
          </cell>
          <cell r="S432" t="str">
            <v>CAISSE</v>
          </cell>
          <cell r="T432">
            <v>94.96</v>
          </cell>
          <cell r="U432">
            <v>210</v>
          </cell>
          <cell r="V432" t="str">
            <v>UNITÉ</v>
          </cell>
          <cell r="W432">
            <v>4.7619047619047623E-3</v>
          </cell>
          <cell r="X432">
            <v>0.4521904761904762</v>
          </cell>
        </row>
        <row r="433">
          <cell r="A433" t="str">
            <v>MIRIN</v>
          </cell>
          <cell r="B433">
            <v>1713906</v>
          </cell>
          <cell r="C433" t="str">
            <v>GFS</v>
          </cell>
          <cell r="D433" t="str">
            <v>RESERVE SECS</v>
          </cell>
          <cell r="E433" t="str">
            <v>Produits secs alimentaires</v>
          </cell>
          <cell r="F433"/>
          <cell r="G433"/>
          <cell r="H433"/>
          <cell r="I433"/>
          <cell r="J433"/>
          <cell r="K433"/>
          <cell r="L433"/>
          <cell r="M433"/>
          <cell r="N433"/>
          <cell r="O433"/>
          <cell r="P433">
            <v>87.86</v>
          </cell>
          <cell r="Q433" t="str">
            <v>C/S 6X1,89 L</v>
          </cell>
          <cell r="R433">
            <v>1</v>
          </cell>
          <cell r="S433" t="str">
            <v>CAISSE</v>
          </cell>
          <cell r="T433">
            <v>87.86</v>
          </cell>
          <cell r="U433">
            <v>11.34</v>
          </cell>
          <cell r="V433" t="str">
            <v>L</v>
          </cell>
          <cell r="W433">
            <v>8.8183421516754845E-2</v>
          </cell>
          <cell r="X433">
            <v>7.7477954144620806</v>
          </cell>
        </row>
        <row r="434">
          <cell r="A434" t="str">
            <v>MOITIÉ DE PÊCHE AU SIROP</v>
          </cell>
          <cell r="B434">
            <v>6845896</v>
          </cell>
          <cell r="C434" t="str">
            <v>GFS</v>
          </cell>
          <cell r="D434" t="str">
            <v>RESERVE SECS</v>
          </cell>
          <cell r="E434" t="str">
            <v>Produits secs alimentaires</v>
          </cell>
          <cell r="F434"/>
          <cell r="G434"/>
          <cell r="H434"/>
          <cell r="I434"/>
          <cell r="J434"/>
          <cell r="K434"/>
          <cell r="L434"/>
          <cell r="M434"/>
          <cell r="N434"/>
          <cell r="O434">
            <v>2.83</v>
          </cell>
          <cell r="P434">
            <v>48.65</v>
          </cell>
          <cell r="Q434" t="str">
            <v>C/S 6X2,84 L</v>
          </cell>
          <cell r="R434">
            <v>1</v>
          </cell>
          <cell r="S434" t="str">
            <v>CAISSE</v>
          </cell>
          <cell r="T434">
            <v>48.65</v>
          </cell>
          <cell r="U434">
            <v>17.04</v>
          </cell>
          <cell r="V434" t="str">
            <v>L</v>
          </cell>
          <cell r="W434">
            <v>5.8685446009389672E-2</v>
          </cell>
          <cell r="X434">
            <v>2.8550469483568075</v>
          </cell>
        </row>
        <row r="435">
          <cell r="A435" t="str">
            <v>MORTADELLE</v>
          </cell>
          <cell r="B435">
            <v>0</v>
          </cell>
          <cell r="C435">
            <v>0</v>
          </cell>
          <cell r="D435" t="str">
            <v>FRIGO</v>
          </cell>
          <cell r="E435" t="str">
            <v>Viande et volaille frais et/ou congelé</v>
          </cell>
          <cell r="F435"/>
          <cell r="G435"/>
          <cell r="H435"/>
          <cell r="I435"/>
          <cell r="J435"/>
          <cell r="K435"/>
          <cell r="L435"/>
          <cell r="M435"/>
          <cell r="N435"/>
          <cell r="O435"/>
          <cell r="P435">
            <v>0</v>
          </cell>
          <cell r="Q435" t="str">
            <v>UN</v>
          </cell>
          <cell r="R435"/>
          <cell r="S435"/>
          <cell r="T435">
            <v>0</v>
          </cell>
          <cell r="U435"/>
          <cell r="V435"/>
          <cell r="W435">
            <v>0</v>
          </cell>
          <cell r="X435">
            <v>0</v>
          </cell>
        </row>
        <row r="436">
          <cell r="A436" t="str">
            <v>MORUE BEIGNET</v>
          </cell>
          <cell r="B436">
            <v>1380258</v>
          </cell>
          <cell r="C436" t="str">
            <v>GFS</v>
          </cell>
          <cell r="D436" t="str">
            <v>CONGÉLATEUR</v>
          </cell>
          <cell r="E436" t="str">
            <v>Poissons /fruits de mer frais et/ou congelés</v>
          </cell>
          <cell r="F436"/>
          <cell r="G436"/>
          <cell r="H436"/>
          <cell r="I436"/>
          <cell r="J436"/>
          <cell r="K436">
            <v>1</v>
          </cell>
          <cell r="L436"/>
          <cell r="M436"/>
          <cell r="N436"/>
          <cell r="O436"/>
          <cell r="P436">
            <v>77</v>
          </cell>
          <cell r="Q436" t="str">
            <v>C/S 3X 50UN</v>
          </cell>
          <cell r="R436">
            <v>1</v>
          </cell>
          <cell r="S436" t="str">
            <v>CAISSE</v>
          </cell>
          <cell r="T436">
            <v>77</v>
          </cell>
          <cell r="U436">
            <v>150</v>
          </cell>
          <cell r="V436" t="str">
            <v>UNITÉ</v>
          </cell>
          <cell r="W436">
            <v>6.6666666666666671E-3</v>
          </cell>
          <cell r="X436">
            <v>0.51333333333333342</v>
          </cell>
        </row>
        <row r="437">
          <cell r="A437" t="str">
            <v xml:space="preserve">MORUE EN PATE PORTION </v>
          </cell>
          <cell r="B437">
            <v>1316860</v>
          </cell>
          <cell r="C437" t="str">
            <v>GFS</v>
          </cell>
          <cell r="D437" t="str">
            <v>CONGÉLATEUR</v>
          </cell>
          <cell r="E437" t="str">
            <v>Poissons /fruits de mer frais et/ou congelés</v>
          </cell>
          <cell r="F437"/>
          <cell r="G437"/>
          <cell r="H437"/>
          <cell r="I437"/>
          <cell r="J437"/>
          <cell r="K437">
            <v>6</v>
          </cell>
          <cell r="L437"/>
          <cell r="M437"/>
          <cell r="N437"/>
          <cell r="O437"/>
          <cell r="P437">
            <v>69</v>
          </cell>
          <cell r="Q437" t="str">
            <v>C/S 4,5KG=</v>
          </cell>
          <cell r="R437">
            <v>1</v>
          </cell>
          <cell r="S437" t="str">
            <v>CAISSE</v>
          </cell>
          <cell r="T437">
            <v>69</v>
          </cell>
          <cell r="U437">
            <v>4.5</v>
          </cell>
          <cell r="V437" t="str">
            <v>KG</v>
          </cell>
          <cell r="W437">
            <v>0.22222222222222221</v>
          </cell>
          <cell r="X437">
            <v>15.333333333333332</v>
          </cell>
        </row>
        <row r="438">
          <cell r="A438" t="str">
            <v>MORUE LONGE SANS PEAU</v>
          </cell>
          <cell r="B438">
            <v>1173488</v>
          </cell>
          <cell r="C438" t="str">
            <v>GFS</v>
          </cell>
          <cell r="D438" t="str">
            <v>CONGÉLATEUR</v>
          </cell>
          <cell r="E438" t="str">
            <v>Poissons /fruits de mer frais et/ou congelés</v>
          </cell>
          <cell r="F438"/>
          <cell r="G438"/>
          <cell r="H438"/>
          <cell r="I438"/>
          <cell r="J438"/>
          <cell r="K438">
            <v>2</v>
          </cell>
          <cell r="L438"/>
          <cell r="M438"/>
          <cell r="N438"/>
          <cell r="O438"/>
          <cell r="P438">
            <v>69.66</v>
          </cell>
          <cell r="Q438" t="str">
            <v>C/S 2X2,27KG</v>
          </cell>
          <cell r="R438">
            <v>1</v>
          </cell>
          <cell r="S438" t="str">
            <v>CAISSE</v>
          </cell>
          <cell r="T438">
            <v>69.66</v>
          </cell>
          <cell r="U438">
            <v>4.54</v>
          </cell>
          <cell r="V438" t="str">
            <v>KG</v>
          </cell>
          <cell r="W438">
            <v>0.22026431718061673</v>
          </cell>
          <cell r="X438">
            <v>15.34361233480176</v>
          </cell>
        </row>
        <row r="439">
          <cell r="A439" t="str">
            <v>MORUE LONGE SANS PEAU</v>
          </cell>
          <cell r="B439">
            <v>1173488</v>
          </cell>
          <cell r="C439" t="str">
            <v>GFS</v>
          </cell>
          <cell r="D439" t="str">
            <v>CONGÉLATEUR</v>
          </cell>
          <cell r="E439" t="str">
            <v>Poissons /fruits de mer frais et/ou congelés</v>
          </cell>
          <cell r="F439"/>
          <cell r="G439"/>
          <cell r="H439"/>
          <cell r="I439"/>
          <cell r="J439">
            <v>4.5350000000000001</v>
          </cell>
          <cell r="K439"/>
          <cell r="L439"/>
          <cell r="M439"/>
          <cell r="N439"/>
          <cell r="O439"/>
          <cell r="P439">
            <v>69.66</v>
          </cell>
          <cell r="Q439" t="str">
            <v>C/S 2X2,27KG</v>
          </cell>
          <cell r="R439">
            <v>1</v>
          </cell>
          <cell r="S439" t="str">
            <v>CAISSE</v>
          </cell>
          <cell r="T439">
            <v>69.66</v>
          </cell>
          <cell r="U439">
            <v>5.44</v>
          </cell>
          <cell r="V439" t="str">
            <v>KG</v>
          </cell>
          <cell r="W439">
            <v>0.18382352941176469</v>
          </cell>
          <cell r="X439">
            <v>12.805147058823527</v>
          </cell>
        </row>
        <row r="440">
          <cell r="A440" t="str">
            <v>MORUE LONGE SANS PEAU</v>
          </cell>
          <cell r="B440">
            <v>1173488</v>
          </cell>
          <cell r="C440" t="str">
            <v>GFS</v>
          </cell>
          <cell r="D440" t="str">
            <v>CONGÉLATEUR</v>
          </cell>
          <cell r="E440" t="str">
            <v>Poissons /fruits de mer frais et/ou congelés</v>
          </cell>
          <cell r="F440"/>
          <cell r="G440"/>
          <cell r="H440"/>
          <cell r="I440"/>
          <cell r="J440">
            <v>4.5350000000000001</v>
          </cell>
          <cell r="K440"/>
          <cell r="L440"/>
          <cell r="M440"/>
          <cell r="N440"/>
          <cell r="O440"/>
          <cell r="P440">
            <v>69.66</v>
          </cell>
          <cell r="Q440" t="str">
            <v>C/S 2X2,27KG</v>
          </cell>
          <cell r="R440">
            <v>1</v>
          </cell>
          <cell r="S440" t="str">
            <v>CAISSE</v>
          </cell>
          <cell r="T440">
            <v>69.66</v>
          </cell>
          <cell r="U440">
            <v>5.44</v>
          </cell>
          <cell r="V440" t="str">
            <v>KG</v>
          </cell>
          <cell r="W440">
            <v>0.18382352941176469</v>
          </cell>
          <cell r="X440">
            <v>12.805147058823527</v>
          </cell>
        </row>
        <row r="441">
          <cell r="A441" t="str">
            <v>MOULES</v>
          </cell>
          <cell r="B441">
            <v>1108696</v>
          </cell>
          <cell r="C441" t="str">
            <v>GFS</v>
          </cell>
          <cell r="D441" t="str">
            <v>CONGÉLATEUR</v>
          </cell>
          <cell r="E441" t="str">
            <v>Poissons /fruits de mer frais et/ou congelés</v>
          </cell>
          <cell r="F441"/>
          <cell r="G441"/>
          <cell r="H441"/>
          <cell r="I441"/>
          <cell r="J441"/>
          <cell r="K441"/>
          <cell r="L441"/>
          <cell r="M441"/>
          <cell r="N441"/>
          <cell r="O441"/>
          <cell r="P441">
            <v>42.14</v>
          </cell>
          <cell r="Q441" t="str">
            <v>SAC 1X11,34 KG</v>
          </cell>
          <cell r="R441">
            <v>1</v>
          </cell>
          <cell r="S441" t="str">
            <v>KG</v>
          </cell>
          <cell r="T441">
            <v>42.14</v>
          </cell>
          <cell r="U441">
            <v>11.34</v>
          </cell>
          <cell r="V441" t="str">
            <v>KG</v>
          </cell>
          <cell r="W441">
            <v>8.8183421516754845E-2</v>
          </cell>
          <cell r="X441">
            <v>3.716049382716049</v>
          </cell>
        </row>
        <row r="442">
          <cell r="A442" t="str">
            <v>MOUSSE DE FOIE GRAS ROUGIÉ</v>
          </cell>
          <cell r="B442">
            <v>0</v>
          </cell>
          <cell r="C442">
            <v>0</v>
          </cell>
          <cell r="D442" t="str">
            <v>FRIGO</v>
          </cell>
          <cell r="E442" t="str">
            <v>Viande et volaille frais et/ou congelé</v>
          </cell>
          <cell r="F442"/>
          <cell r="G442"/>
          <cell r="H442"/>
          <cell r="I442"/>
          <cell r="J442"/>
          <cell r="K442"/>
          <cell r="L442"/>
          <cell r="M442"/>
          <cell r="N442"/>
          <cell r="O442"/>
          <cell r="P442">
            <v>21.5</v>
          </cell>
          <cell r="Q442" t="str">
            <v>UN 320 GR</v>
          </cell>
          <cell r="R442">
            <v>1</v>
          </cell>
          <cell r="S442" t="str">
            <v>CAISSE</v>
          </cell>
          <cell r="T442">
            <v>21.5</v>
          </cell>
          <cell r="U442">
            <v>0.32</v>
          </cell>
          <cell r="V442" t="str">
            <v>KG</v>
          </cell>
          <cell r="W442">
            <v>3.125</v>
          </cell>
          <cell r="X442">
            <v>67.1875</v>
          </cell>
        </row>
        <row r="443">
          <cell r="A443" t="str">
            <v>MOUTARDE À L'ANCIENNE</v>
          </cell>
          <cell r="B443">
            <v>2534205</v>
          </cell>
          <cell r="C443" t="str">
            <v>GFS</v>
          </cell>
          <cell r="D443" t="str">
            <v>RESERVE SECS</v>
          </cell>
          <cell r="E443" t="str">
            <v>Produits secs alimentaires</v>
          </cell>
          <cell r="F443"/>
          <cell r="G443"/>
          <cell r="H443"/>
          <cell r="I443"/>
          <cell r="J443"/>
          <cell r="K443"/>
          <cell r="L443"/>
          <cell r="M443"/>
          <cell r="N443"/>
          <cell r="O443">
            <v>1</v>
          </cell>
          <cell r="P443">
            <v>36.46</v>
          </cell>
          <cell r="Q443" t="str">
            <v>C/S 2X4,6 L</v>
          </cell>
          <cell r="R443">
            <v>1</v>
          </cell>
          <cell r="S443" t="str">
            <v>CAISSE</v>
          </cell>
          <cell r="T443">
            <v>36.46</v>
          </cell>
          <cell r="U443">
            <v>9.1999999999999993</v>
          </cell>
          <cell r="V443" t="str">
            <v>L</v>
          </cell>
          <cell r="W443">
            <v>0.10869565217391305</v>
          </cell>
          <cell r="X443">
            <v>3.9630434782608699</v>
          </cell>
        </row>
        <row r="444">
          <cell r="A444" t="str">
            <v>MOUTARDE DE DIJON</v>
          </cell>
          <cell r="B444">
            <v>1281809</v>
          </cell>
          <cell r="C444" t="str">
            <v>GFS</v>
          </cell>
          <cell r="D444" t="str">
            <v>RESERVE SECS</v>
          </cell>
          <cell r="E444" t="str">
            <v>Produits secs alimentaires</v>
          </cell>
          <cell r="F444"/>
          <cell r="G444"/>
          <cell r="H444"/>
          <cell r="I444"/>
          <cell r="J444"/>
          <cell r="K444"/>
          <cell r="L444"/>
          <cell r="M444"/>
          <cell r="N444"/>
          <cell r="O444">
            <v>0.5</v>
          </cell>
          <cell r="P444">
            <v>21.98</v>
          </cell>
          <cell r="Q444" t="str">
            <v>C/S 2X4 L</v>
          </cell>
          <cell r="R444">
            <v>1</v>
          </cell>
          <cell r="S444" t="str">
            <v>CAISSE</v>
          </cell>
          <cell r="T444">
            <v>21.98</v>
          </cell>
          <cell r="U444">
            <v>8</v>
          </cell>
          <cell r="V444" t="str">
            <v>L</v>
          </cell>
          <cell r="W444">
            <v>0.125</v>
          </cell>
          <cell r="X444">
            <v>2.7475000000000001</v>
          </cell>
        </row>
        <row r="445">
          <cell r="A445" t="str">
            <v>MOUTARDE JAUNE</v>
          </cell>
          <cell r="B445">
            <v>9472205</v>
          </cell>
          <cell r="C445" t="str">
            <v>GFS</v>
          </cell>
          <cell r="D445" t="str">
            <v>RESERVE SECS</v>
          </cell>
          <cell r="E445" t="str">
            <v>Produits secs alimentaires</v>
          </cell>
          <cell r="F445"/>
          <cell r="G445"/>
          <cell r="H445"/>
          <cell r="I445"/>
          <cell r="J445"/>
          <cell r="K445"/>
          <cell r="L445"/>
          <cell r="M445"/>
          <cell r="N445"/>
          <cell r="O445">
            <v>1.75</v>
          </cell>
          <cell r="P445">
            <v>21.76</v>
          </cell>
          <cell r="Q445" t="str">
            <v>C/S 4X2,84 L</v>
          </cell>
          <cell r="R445">
            <v>1</v>
          </cell>
          <cell r="S445" t="str">
            <v>CAISSE</v>
          </cell>
          <cell r="T445">
            <v>21.76</v>
          </cell>
          <cell r="U445">
            <v>11.36</v>
          </cell>
          <cell r="V445" t="str">
            <v>L</v>
          </cell>
          <cell r="W445">
            <v>8.8028169014084515E-2</v>
          </cell>
          <cell r="X445">
            <v>1.9154929577464792</v>
          </cell>
        </row>
        <row r="446">
          <cell r="A446" t="str">
            <v>MOUTARDE MOULUE</v>
          </cell>
          <cell r="B446">
            <v>8769605</v>
          </cell>
          <cell r="C446" t="str">
            <v>GFS</v>
          </cell>
          <cell r="D446" t="str">
            <v>RESERVE SECS</v>
          </cell>
          <cell r="E446" t="str">
            <v>Produits secs alimentaires</v>
          </cell>
          <cell r="F446"/>
          <cell r="G446"/>
          <cell r="H446"/>
          <cell r="I446"/>
          <cell r="J446"/>
          <cell r="K446"/>
          <cell r="L446"/>
          <cell r="M446"/>
          <cell r="N446"/>
          <cell r="O446">
            <v>4</v>
          </cell>
          <cell r="P446">
            <v>6.01</v>
          </cell>
          <cell r="Q446" t="str">
            <v>UN 450GR</v>
          </cell>
          <cell r="R446">
            <v>1</v>
          </cell>
          <cell r="S446" t="str">
            <v>UNITÉ</v>
          </cell>
          <cell r="T446">
            <v>6.01</v>
          </cell>
          <cell r="U446">
            <v>0.45</v>
          </cell>
          <cell r="V446" t="str">
            <v>KG</v>
          </cell>
          <cell r="W446">
            <v>2.2222222222222223</v>
          </cell>
          <cell r="X446">
            <v>13.355555555555556</v>
          </cell>
        </row>
        <row r="447">
          <cell r="A447" t="str">
            <v>MOUTARDE PORTION PETIT POT VITRÉ</v>
          </cell>
          <cell r="B447">
            <v>1058964</v>
          </cell>
          <cell r="C447" t="str">
            <v>GFS</v>
          </cell>
          <cell r="D447" t="str">
            <v>RESERVE SECS</v>
          </cell>
          <cell r="E447" t="str">
            <v>Produits secs alimentaires</v>
          </cell>
          <cell r="F447"/>
          <cell r="G447"/>
          <cell r="H447"/>
          <cell r="I447"/>
          <cell r="J447"/>
          <cell r="K447"/>
          <cell r="L447"/>
          <cell r="M447"/>
          <cell r="N447"/>
          <cell r="O447">
            <v>5</v>
          </cell>
          <cell r="P447">
            <v>39.96</v>
          </cell>
          <cell r="Q447" t="str">
            <v>C/S 60X57 ML</v>
          </cell>
          <cell r="R447">
            <v>1</v>
          </cell>
          <cell r="S447" t="str">
            <v>CAISSE</v>
          </cell>
          <cell r="T447">
            <v>39.96</v>
          </cell>
          <cell r="U447">
            <v>60</v>
          </cell>
          <cell r="V447" t="str">
            <v>UNITÉ</v>
          </cell>
          <cell r="W447">
            <v>1.6666666666666666E-2</v>
          </cell>
          <cell r="X447">
            <v>0.66600000000000004</v>
          </cell>
        </row>
        <row r="448">
          <cell r="A448" t="str">
            <v>MUSCADE MOULUE</v>
          </cell>
          <cell r="B448">
            <v>2126605</v>
          </cell>
          <cell r="C448" t="str">
            <v>GFS</v>
          </cell>
          <cell r="D448" t="str">
            <v>RESERVE SECS</v>
          </cell>
          <cell r="E448" t="str">
            <v>Produits secs alimentaires</v>
          </cell>
          <cell r="F448"/>
          <cell r="G448"/>
          <cell r="H448"/>
          <cell r="I448"/>
          <cell r="J448"/>
          <cell r="K448"/>
          <cell r="L448"/>
          <cell r="M448"/>
          <cell r="N448"/>
          <cell r="O448">
            <v>3</v>
          </cell>
          <cell r="P448">
            <v>24.35</v>
          </cell>
          <cell r="Q448" t="str">
            <v>UN 525GR</v>
          </cell>
          <cell r="R448">
            <v>1</v>
          </cell>
          <cell r="S448" t="str">
            <v>UNITÉ</v>
          </cell>
          <cell r="T448">
            <v>24.35</v>
          </cell>
          <cell r="U448">
            <v>0.52500000000000002</v>
          </cell>
          <cell r="V448" t="str">
            <v>KG</v>
          </cell>
          <cell r="W448">
            <v>1.9047619047619047</v>
          </cell>
          <cell r="X448">
            <v>46.38095238095238</v>
          </cell>
        </row>
        <row r="449">
          <cell r="A449" t="str">
            <v>NACHOS JAUNE ROND</v>
          </cell>
          <cell r="B449">
            <v>1372670</v>
          </cell>
          <cell r="C449" t="str">
            <v>GFS</v>
          </cell>
          <cell r="D449" t="str">
            <v>RESERVE SECS</v>
          </cell>
          <cell r="E449" t="str">
            <v>Produits secs alimentaires</v>
          </cell>
          <cell r="F449"/>
          <cell r="G449"/>
          <cell r="H449"/>
          <cell r="I449"/>
          <cell r="J449"/>
          <cell r="K449"/>
          <cell r="L449"/>
          <cell r="M449"/>
          <cell r="N449"/>
          <cell r="O449">
            <v>1</v>
          </cell>
          <cell r="P449">
            <v>18.559999999999999</v>
          </cell>
          <cell r="Q449" t="str">
            <v>C/S 6X454GR</v>
          </cell>
          <cell r="R449">
            <v>1</v>
          </cell>
          <cell r="S449" t="str">
            <v>CAISSE</v>
          </cell>
          <cell r="T449">
            <v>18.559999999999999</v>
          </cell>
          <cell r="U449">
            <v>2.7240000000000002</v>
          </cell>
          <cell r="V449" t="str">
            <v>KG</v>
          </cell>
          <cell r="W449">
            <v>0.36710719530102787</v>
          </cell>
          <cell r="X449">
            <v>6.8135095447870766</v>
          </cell>
        </row>
        <row r="450">
          <cell r="A450" t="str">
            <v>NACHOS TRICOLOR TRIANGLE</v>
          </cell>
          <cell r="B450">
            <v>1372668</v>
          </cell>
          <cell r="C450" t="str">
            <v>GFS</v>
          </cell>
          <cell r="D450" t="str">
            <v>RESERVE SECS</v>
          </cell>
          <cell r="E450" t="str">
            <v>Produits secs alimentaires</v>
          </cell>
          <cell r="F450"/>
          <cell r="G450"/>
          <cell r="H450"/>
          <cell r="I450"/>
          <cell r="J450"/>
          <cell r="K450"/>
          <cell r="L450"/>
          <cell r="M450"/>
          <cell r="N450"/>
          <cell r="O450">
            <v>1</v>
          </cell>
          <cell r="P450">
            <v>21.17</v>
          </cell>
          <cell r="Q450" t="str">
            <v>C/S 6X454GR</v>
          </cell>
          <cell r="R450">
            <v>1</v>
          </cell>
          <cell r="S450" t="str">
            <v>CAISSE</v>
          </cell>
          <cell r="T450">
            <v>21.17</v>
          </cell>
          <cell r="U450">
            <v>2.7240000000000002</v>
          </cell>
          <cell r="V450" t="str">
            <v>KG</v>
          </cell>
          <cell r="W450">
            <v>0.36710719530102787</v>
          </cell>
          <cell r="X450">
            <v>7.7716593245227603</v>
          </cell>
        </row>
        <row r="451">
          <cell r="A451" t="str">
            <v>NAPPAGE ABRICOT</v>
          </cell>
          <cell r="B451">
            <v>0</v>
          </cell>
          <cell r="C451">
            <v>0</v>
          </cell>
          <cell r="D451" t="str">
            <v>RESERVE SECS</v>
          </cell>
          <cell r="E451" t="str">
            <v>Produits pâtisserie SECS/ frais et/ou congelé</v>
          </cell>
          <cell r="F451"/>
          <cell r="G451"/>
          <cell r="H451"/>
          <cell r="I451"/>
          <cell r="J451"/>
          <cell r="K451"/>
          <cell r="L451"/>
          <cell r="M451"/>
          <cell r="N451"/>
          <cell r="O451">
            <v>1</v>
          </cell>
          <cell r="P451">
            <v>49.2</v>
          </cell>
          <cell r="Q451" t="str">
            <v>UN 12 KG</v>
          </cell>
          <cell r="R451">
            <v>1</v>
          </cell>
          <cell r="S451" t="str">
            <v>SAC</v>
          </cell>
          <cell r="T451">
            <v>49.2</v>
          </cell>
          <cell r="U451">
            <v>12</v>
          </cell>
          <cell r="V451" t="str">
            <v>KG</v>
          </cell>
          <cell r="W451">
            <v>8.3333333333333329E-2</v>
          </cell>
          <cell r="X451">
            <v>4.0999999999999996</v>
          </cell>
        </row>
        <row r="452">
          <cell r="A452" t="str">
            <v>NAPPAGE BLANC MOU</v>
          </cell>
          <cell r="B452">
            <v>0</v>
          </cell>
          <cell r="C452">
            <v>0</v>
          </cell>
          <cell r="D452" t="str">
            <v>RESERVE SECS</v>
          </cell>
          <cell r="E452" t="str">
            <v>Produits pâtisserie SECS/ frais et/ou congelé</v>
          </cell>
          <cell r="F452"/>
          <cell r="G452"/>
          <cell r="H452"/>
          <cell r="I452"/>
          <cell r="J452"/>
          <cell r="K452"/>
          <cell r="L452"/>
          <cell r="M452"/>
          <cell r="N452"/>
          <cell r="O452">
            <v>1</v>
          </cell>
          <cell r="P452">
            <v>90</v>
          </cell>
          <cell r="Q452" t="str">
            <v>UN 20 KG</v>
          </cell>
          <cell r="R452">
            <v>1</v>
          </cell>
          <cell r="S452" t="str">
            <v>SAC</v>
          </cell>
          <cell r="T452">
            <v>90</v>
          </cell>
          <cell r="U452">
            <v>20</v>
          </cell>
          <cell r="V452" t="str">
            <v>KG</v>
          </cell>
          <cell r="W452">
            <v>0.05</v>
          </cell>
          <cell r="X452">
            <v>4.5</v>
          </cell>
        </row>
        <row r="453">
          <cell r="A453" t="str">
            <v>NAPPAGE NEUTRE</v>
          </cell>
          <cell r="B453">
            <v>0</v>
          </cell>
          <cell r="C453">
            <v>0</v>
          </cell>
          <cell r="D453" t="str">
            <v>RESERVE SECS</v>
          </cell>
          <cell r="E453" t="str">
            <v>Produits pâtisserie SECS/ frais et/ou congelé</v>
          </cell>
          <cell r="F453"/>
          <cell r="G453"/>
          <cell r="H453"/>
          <cell r="I453"/>
          <cell r="J453"/>
          <cell r="K453"/>
          <cell r="L453"/>
          <cell r="M453"/>
          <cell r="N453"/>
          <cell r="O453">
            <v>2</v>
          </cell>
          <cell r="P453">
            <v>50.56</v>
          </cell>
          <cell r="Q453" t="str">
            <v>UN 14 KG</v>
          </cell>
          <cell r="R453">
            <v>1</v>
          </cell>
          <cell r="S453" t="str">
            <v>SAC</v>
          </cell>
          <cell r="T453">
            <v>50.56</v>
          </cell>
          <cell r="U453">
            <v>14</v>
          </cell>
          <cell r="V453" t="str">
            <v>KG</v>
          </cell>
          <cell r="W453">
            <v>7.1428571428571425E-2</v>
          </cell>
          <cell r="X453">
            <v>3.6114285714285712</v>
          </cell>
        </row>
        <row r="454">
          <cell r="A454" t="str">
            <v>NAVETTE BRIOCHÉ</v>
          </cell>
          <cell r="B454">
            <v>0</v>
          </cell>
          <cell r="C454" t="str">
            <v>GUILLAUME</v>
          </cell>
          <cell r="D454" t="str">
            <v>CUISINE</v>
          </cell>
          <cell r="E454" t="str">
            <v>Produits boulangerie frais et/ou congelé</v>
          </cell>
          <cell r="F454"/>
          <cell r="G454"/>
          <cell r="H454"/>
          <cell r="I454"/>
          <cell r="J454"/>
          <cell r="K454"/>
          <cell r="L454"/>
          <cell r="M454"/>
          <cell r="N454"/>
          <cell r="O454"/>
          <cell r="P454">
            <v>0</v>
          </cell>
          <cell r="Q454" t="str">
            <v>UN</v>
          </cell>
          <cell r="R454"/>
          <cell r="S454"/>
          <cell r="T454">
            <v>0</v>
          </cell>
          <cell r="U454"/>
          <cell r="V454"/>
          <cell r="W454">
            <v>0</v>
          </cell>
          <cell r="X454">
            <v>0</v>
          </cell>
        </row>
        <row r="455">
          <cell r="A455" t="str">
            <v>NEVULINE</v>
          </cell>
          <cell r="B455">
            <v>0</v>
          </cell>
          <cell r="C455">
            <v>0</v>
          </cell>
          <cell r="D455" t="str">
            <v>RESERVE SECS</v>
          </cell>
          <cell r="E455" t="str">
            <v>Produits pâtisserie SECS/ frais et/ou congelé</v>
          </cell>
          <cell r="F455"/>
          <cell r="G455"/>
          <cell r="H455"/>
          <cell r="I455"/>
          <cell r="J455"/>
          <cell r="K455"/>
          <cell r="L455"/>
          <cell r="M455"/>
          <cell r="N455"/>
          <cell r="O455">
            <v>0.33</v>
          </cell>
          <cell r="P455">
            <v>33.99</v>
          </cell>
          <cell r="Q455" t="str">
            <v>UN 7 KG</v>
          </cell>
          <cell r="R455">
            <v>1</v>
          </cell>
          <cell r="S455" t="str">
            <v>SAC</v>
          </cell>
          <cell r="T455">
            <v>33.99</v>
          </cell>
          <cell r="U455">
            <v>7</v>
          </cell>
          <cell r="V455" t="str">
            <v>KG</v>
          </cell>
          <cell r="W455">
            <v>0.14285714285714285</v>
          </cell>
          <cell r="X455">
            <v>4.8557142857142859</v>
          </cell>
        </row>
        <row r="456">
          <cell r="A456" t="str">
            <v>NOISETTES ENTIÈRES</v>
          </cell>
          <cell r="B456">
            <v>1160395</v>
          </cell>
          <cell r="C456" t="str">
            <v>GFS</v>
          </cell>
          <cell r="D456" t="str">
            <v>RESERVE SECS</v>
          </cell>
          <cell r="E456" t="str">
            <v>Produits secs alimentaires</v>
          </cell>
          <cell r="F456"/>
          <cell r="G456"/>
          <cell r="H456"/>
          <cell r="I456"/>
          <cell r="J456"/>
          <cell r="K456"/>
          <cell r="L456"/>
          <cell r="M456"/>
          <cell r="N456"/>
          <cell r="O456">
            <v>0.66</v>
          </cell>
          <cell r="P456">
            <v>99.79</v>
          </cell>
          <cell r="Q456" t="str">
            <v>C/S 3X1 KG</v>
          </cell>
          <cell r="R456">
            <v>1</v>
          </cell>
          <cell r="S456" t="str">
            <v>CAISSE</v>
          </cell>
          <cell r="T456">
            <v>99.79</v>
          </cell>
          <cell r="U456">
            <v>3</v>
          </cell>
          <cell r="V456" t="str">
            <v>KG</v>
          </cell>
          <cell r="W456">
            <v>0.33333333333333331</v>
          </cell>
          <cell r="X456">
            <v>33.263333333333335</v>
          </cell>
        </row>
        <row r="457">
          <cell r="A457" t="str">
            <v>NOIX DE CAJOUX</v>
          </cell>
          <cell r="B457">
            <v>1288619</v>
          </cell>
          <cell r="C457" t="str">
            <v>GFS</v>
          </cell>
          <cell r="D457" t="str">
            <v>RESERVE SECS</v>
          </cell>
          <cell r="E457" t="str">
            <v>Produits secs alimentaires</v>
          </cell>
          <cell r="F457"/>
          <cell r="G457"/>
          <cell r="H457"/>
          <cell r="I457"/>
          <cell r="J457"/>
          <cell r="K457"/>
          <cell r="L457"/>
          <cell r="M457"/>
          <cell r="N457"/>
          <cell r="O457">
            <v>0.33</v>
          </cell>
          <cell r="P457">
            <v>75.31</v>
          </cell>
          <cell r="Q457" t="str">
            <v>C/S 3X1 KG</v>
          </cell>
          <cell r="R457">
            <v>1</v>
          </cell>
          <cell r="S457" t="str">
            <v>CAISSE</v>
          </cell>
          <cell r="T457">
            <v>75.31</v>
          </cell>
          <cell r="U457">
            <v>3</v>
          </cell>
          <cell r="V457" t="str">
            <v>KG</v>
          </cell>
          <cell r="W457">
            <v>0.33333333333333331</v>
          </cell>
          <cell r="X457">
            <v>25.103333333333332</v>
          </cell>
        </row>
        <row r="458">
          <cell r="A458" t="str">
            <v>NOIX DE COCO RÂPÉ</v>
          </cell>
          <cell r="B458">
            <v>1225678</v>
          </cell>
          <cell r="C458" t="str">
            <v>GFS</v>
          </cell>
          <cell r="D458" t="str">
            <v>RESERVE SECS</v>
          </cell>
          <cell r="E458" t="str">
            <v>Produits secs alimentaires</v>
          </cell>
          <cell r="F458"/>
          <cell r="G458"/>
          <cell r="H458"/>
          <cell r="I458"/>
          <cell r="J458"/>
          <cell r="K458"/>
          <cell r="L458"/>
          <cell r="M458"/>
          <cell r="N458"/>
          <cell r="O458">
            <v>1</v>
          </cell>
          <cell r="P458">
            <v>13.13</v>
          </cell>
          <cell r="Q458" t="str">
            <v>C/S 3X1KG</v>
          </cell>
          <cell r="R458">
            <v>1</v>
          </cell>
          <cell r="S458" t="str">
            <v>CAISSE</v>
          </cell>
          <cell r="T458">
            <v>13.13</v>
          </cell>
          <cell r="U458">
            <v>3</v>
          </cell>
          <cell r="V458" t="str">
            <v>KG</v>
          </cell>
          <cell r="W458">
            <v>0.33333333333333331</v>
          </cell>
          <cell r="X458">
            <v>4.3766666666666669</v>
          </cell>
        </row>
        <row r="459">
          <cell r="A459" t="str">
            <v>NOIX DE COCO RÂPÉ N SUCRÉE</v>
          </cell>
          <cell r="B459">
            <v>6366005</v>
          </cell>
          <cell r="C459" t="str">
            <v>GFS</v>
          </cell>
          <cell r="D459" t="str">
            <v>RESERVE SECS</v>
          </cell>
          <cell r="E459" t="str">
            <v>Produits secs alimentaires</v>
          </cell>
          <cell r="F459"/>
          <cell r="G459"/>
          <cell r="H459"/>
          <cell r="I459"/>
          <cell r="J459"/>
          <cell r="K459"/>
          <cell r="L459"/>
          <cell r="M459"/>
          <cell r="N459"/>
          <cell r="O459">
            <v>1</v>
          </cell>
          <cell r="P459">
            <v>23.01</v>
          </cell>
          <cell r="Q459" t="str">
            <v>C/S 3X1KG</v>
          </cell>
          <cell r="R459">
            <v>1</v>
          </cell>
          <cell r="S459" t="str">
            <v>CAISSE</v>
          </cell>
          <cell r="T459">
            <v>23.01</v>
          </cell>
          <cell r="U459">
            <v>3</v>
          </cell>
          <cell r="V459" t="str">
            <v>KG</v>
          </cell>
          <cell r="W459">
            <v>0.33333333333333331</v>
          </cell>
          <cell r="X459">
            <v>7.67</v>
          </cell>
        </row>
        <row r="460">
          <cell r="A460" t="str">
            <v xml:space="preserve">NOIX DE GRENOBLES </v>
          </cell>
          <cell r="B460">
            <v>1321818</v>
          </cell>
          <cell r="C460" t="str">
            <v>GFS</v>
          </cell>
          <cell r="D460" t="str">
            <v>RESERVE SECS</v>
          </cell>
          <cell r="E460" t="str">
            <v>Produits secs alimentaires</v>
          </cell>
          <cell r="F460"/>
          <cell r="G460"/>
          <cell r="H460"/>
          <cell r="I460"/>
          <cell r="J460"/>
          <cell r="K460"/>
          <cell r="L460"/>
          <cell r="M460"/>
          <cell r="N460"/>
          <cell r="O460"/>
          <cell r="P460">
            <v>110.88</v>
          </cell>
          <cell r="Q460" t="str">
            <v>1X11,36 KG</v>
          </cell>
          <cell r="R460">
            <v>1</v>
          </cell>
          <cell r="S460" t="str">
            <v>CAISSE</v>
          </cell>
          <cell r="T460">
            <v>110.88</v>
          </cell>
          <cell r="U460">
            <v>11.36</v>
          </cell>
          <cell r="V460" t="str">
            <v>KG</v>
          </cell>
          <cell r="W460">
            <v>8.8028169014084515E-2</v>
          </cell>
          <cell r="X460">
            <v>9.76056338028169</v>
          </cell>
        </row>
        <row r="461">
          <cell r="A461" t="str">
            <v>NOIX DE PIN</v>
          </cell>
          <cell r="B461">
            <v>6361405</v>
          </cell>
          <cell r="C461" t="str">
            <v>GFS</v>
          </cell>
          <cell r="D461" t="str">
            <v>RESERVE SECS</v>
          </cell>
          <cell r="E461" t="str">
            <v>Produits secs alimentaires</v>
          </cell>
          <cell r="F461"/>
          <cell r="G461"/>
          <cell r="H461"/>
          <cell r="I461"/>
          <cell r="J461"/>
          <cell r="K461"/>
          <cell r="L461"/>
          <cell r="M461"/>
          <cell r="N461"/>
          <cell r="O461">
            <v>2</v>
          </cell>
          <cell r="P461">
            <v>282.62</v>
          </cell>
          <cell r="Q461" t="str">
            <v>C/S 3X1 KG</v>
          </cell>
          <cell r="R461">
            <v>1</v>
          </cell>
          <cell r="S461" t="str">
            <v>CAISSE</v>
          </cell>
          <cell r="T461">
            <v>282.62</v>
          </cell>
          <cell r="U461">
            <v>3</v>
          </cell>
          <cell r="V461" t="str">
            <v>KG</v>
          </cell>
          <cell r="W461">
            <v>0.33333333333333331</v>
          </cell>
          <cell r="X461">
            <v>94.206666666666663</v>
          </cell>
        </row>
        <row r="462">
          <cell r="A462" t="str">
            <v>NOUILLE DE RIZ</v>
          </cell>
          <cell r="B462">
            <v>1383297</v>
          </cell>
          <cell r="C462" t="str">
            <v>GFS</v>
          </cell>
          <cell r="D462" t="str">
            <v>RESERVE SECS</v>
          </cell>
          <cell r="E462" t="str">
            <v>Produits secs alimentaires</v>
          </cell>
          <cell r="F462"/>
          <cell r="G462"/>
          <cell r="H462"/>
          <cell r="I462"/>
          <cell r="J462"/>
          <cell r="K462"/>
          <cell r="L462"/>
          <cell r="M462"/>
          <cell r="N462"/>
          <cell r="O462">
            <v>9.9000000000000005E-2</v>
          </cell>
          <cell r="P462">
            <v>70.44</v>
          </cell>
          <cell r="Q462" t="str">
            <v>C/S 30X454 GR</v>
          </cell>
          <cell r="R462">
            <v>1</v>
          </cell>
          <cell r="S462" t="str">
            <v>CAISSE</v>
          </cell>
          <cell r="T462">
            <v>70.44</v>
          </cell>
          <cell r="U462">
            <v>13.62</v>
          </cell>
          <cell r="V462" t="str">
            <v>KG</v>
          </cell>
          <cell r="W462">
            <v>7.3421439060205582E-2</v>
          </cell>
          <cell r="X462">
            <v>5.1718061674008808</v>
          </cell>
        </row>
        <row r="463">
          <cell r="A463" t="str">
            <v>NUTELLA IND.</v>
          </cell>
          <cell r="B463">
            <v>1223073</v>
          </cell>
          <cell r="C463" t="str">
            <v>GFS</v>
          </cell>
          <cell r="D463" t="str">
            <v>RESERVE SECS</v>
          </cell>
          <cell r="E463" t="str">
            <v>Produits secs alimentaires</v>
          </cell>
          <cell r="F463"/>
          <cell r="G463"/>
          <cell r="H463"/>
          <cell r="I463"/>
          <cell r="J463"/>
          <cell r="K463"/>
          <cell r="L463"/>
          <cell r="M463"/>
          <cell r="N463"/>
          <cell r="O463">
            <v>1</v>
          </cell>
          <cell r="P463">
            <v>23.01</v>
          </cell>
          <cell r="Q463" t="str">
            <v>C/S 120X15GR</v>
          </cell>
          <cell r="R463">
            <v>1</v>
          </cell>
          <cell r="S463" t="str">
            <v>CAISSE</v>
          </cell>
          <cell r="T463">
            <v>23.01</v>
          </cell>
          <cell r="U463">
            <v>120</v>
          </cell>
          <cell r="V463" t="str">
            <v>CAISSE</v>
          </cell>
          <cell r="W463">
            <v>8.3333333333333332E-3</v>
          </cell>
          <cell r="X463">
            <v>0.19175</v>
          </cell>
        </row>
        <row r="464">
          <cell r="A464" t="str">
            <v>OEUF ENTIER LIQUIDE</v>
          </cell>
          <cell r="B464">
            <v>1340040</v>
          </cell>
          <cell r="C464" t="str">
            <v>GFS</v>
          </cell>
          <cell r="D464" t="str">
            <v>FRIGO</v>
          </cell>
          <cell r="E464" t="str">
            <v xml:space="preserve">Produits laitiers / oeufs </v>
          </cell>
          <cell r="F464"/>
          <cell r="G464"/>
          <cell r="H464"/>
          <cell r="I464"/>
          <cell r="J464"/>
          <cell r="K464"/>
          <cell r="L464"/>
          <cell r="M464">
            <v>2</v>
          </cell>
          <cell r="N464"/>
          <cell r="O464"/>
          <cell r="P464">
            <v>25.31</v>
          </cell>
          <cell r="Q464" t="str">
            <v>C/S 10KG</v>
          </cell>
          <cell r="R464">
            <v>10</v>
          </cell>
          <cell r="S464" t="str">
            <v>L</v>
          </cell>
          <cell r="T464">
            <v>2.5309999999999997</v>
          </cell>
          <cell r="U464">
            <v>1</v>
          </cell>
          <cell r="V464" t="str">
            <v>L</v>
          </cell>
          <cell r="W464">
            <v>1</v>
          </cell>
          <cell r="X464">
            <v>2.5309999999999997</v>
          </cell>
        </row>
        <row r="465">
          <cell r="A465" t="str">
            <v>ŒUF GROS CALIBRE</v>
          </cell>
          <cell r="B465">
            <v>9875405</v>
          </cell>
          <cell r="C465" t="str">
            <v>GFS</v>
          </cell>
          <cell r="D465" t="str">
            <v>FRIGO</v>
          </cell>
          <cell r="E465" t="str">
            <v xml:space="preserve">Produits laitiers / oeufs </v>
          </cell>
          <cell r="F465"/>
          <cell r="G465"/>
          <cell r="H465"/>
          <cell r="I465"/>
          <cell r="J465"/>
          <cell r="K465"/>
          <cell r="L465"/>
          <cell r="M465">
            <v>2</v>
          </cell>
          <cell r="N465"/>
          <cell r="O465"/>
          <cell r="P465">
            <v>43.92</v>
          </cell>
          <cell r="Q465" t="str">
            <v>CS / 15DZ</v>
          </cell>
          <cell r="R465">
            <v>1</v>
          </cell>
          <cell r="S465" t="str">
            <v>CAISSE</v>
          </cell>
          <cell r="T465">
            <v>43.92</v>
          </cell>
          <cell r="U465">
            <v>180</v>
          </cell>
          <cell r="V465" t="str">
            <v>UNITÉ</v>
          </cell>
          <cell r="W465">
            <v>5.5555555555555558E-3</v>
          </cell>
          <cell r="X465">
            <v>0.24400000000000002</v>
          </cell>
        </row>
        <row r="466">
          <cell r="A466" t="str">
            <v>OIGNONS CHIPOLINI</v>
          </cell>
          <cell r="B466">
            <v>0</v>
          </cell>
          <cell r="C466" t="str">
            <v>CAN-AM</v>
          </cell>
          <cell r="D466" t="str">
            <v>FRIGO</v>
          </cell>
          <cell r="E466" t="str">
            <v>Fruits / légumes / herbes</v>
          </cell>
          <cell r="F466"/>
          <cell r="G466"/>
          <cell r="H466"/>
          <cell r="I466"/>
          <cell r="J466"/>
          <cell r="K466"/>
          <cell r="L466"/>
          <cell r="M466"/>
          <cell r="N466"/>
          <cell r="O466"/>
          <cell r="P466">
            <v>30.45</v>
          </cell>
          <cell r="Q466" t="str">
            <v>SAC 4,54 KG</v>
          </cell>
          <cell r="R466">
            <v>1</v>
          </cell>
          <cell r="S466" t="str">
            <v>SAC</v>
          </cell>
          <cell r="T466">
            <v>30.45</v>
          </cell>
          <cell r="U466">
            <v>4.54</v>
          </cell>
          <cell r="V466" t="str">
            <v>KG</v>
          </cell>
          <cell r="W466">
            <v>0.22026431718061673</v>
          </cell>
          <cell r="X466">
            <v>6.7070484581497789</v>
          </cell>
        </row>
        <row r="467">
          <cell r="A467" t="str">
            <v>OIGNONS COCKTAIL MARINÉS SURS</v>
          </cell>
          <cell r="B467">
            <v>1111441</v>
          </cell>
          <cell r="C467" t="str">
            <v>GFS</v>
          </cell>
          <cell r="D467" t="str">
            <v>RESERVE SECS</v>
          </cell>
          <cell r="E467" t="str">
            <v>Produits secs alimentaires</v>
          </cell>
          <cell r="F467"/>
          <cell r="G467"/>
          <cell r="H467"/>
          <cell r="I467"/>
          <cell r="J467"/>
          <cell r="K467"/>
          <cell r="L467"/>
          <cell r="M467"/>
          <cell r="N467"/>
          <cell r="O467">
            <v>0.5</v>
          </cell>
          <cell r="P467">
            <v>31.46</v>
          </cell>
          <cell r="Q467" t="str">
            <v>C/S 2x4 L</v>
          </cell>
          <cell r="R467">
            <v>1</v>
          </cell>
          <cell r="S467" t="str">
            <v>CAISSE</v>
          </cell>
          <cell r="T467">
            <v>31.46</v>
          </cell>
          <cell r="U467">
            <v>8</v>
          </cell>
          <cell r="V467" t="str">
            <v>L</v>
          </cell>
          <cell r="W467">
            <v>0.125</v>
          </cell>
          <cell r="X467">
            <v>3.9325000000000001</v>
          </cell>
        </row>
        <row r="468">
          <cell r="A468" t="str">
            <v>OIGNONS FRITS</v>
          </cell>
          <cell r="B468">
            <v>1175105</v>
          </cell>
          <cell r="C468" t="str">
            <v>GFS</v>
          </cell>
          <cell r="D468" t="str">
            <v>RESERVE SECS</v>
          </cell>
          <cell r="E468" t="str">
            <v>Produits secs alimentaires</v>
          </cell>
          <cell r="F468"/>
          <cell r="G468"/>
          <cell r="H468"/>
          <cell r="I468"/>
          <cell r="J468"/>
          <cell r="K468"/>
          <cell r="L468"/>
          <cell r="M468"/>
          <cell r="N468"/>
          <cell r="O468"/>
          <cell r="P468">
            <v>47.89</v>
          </cell>
          <cell r="Q468" t="str">
            <v>C/S 6X680 GR</v>
          </cell>
          <cell r="R468">
            <v>1</v>
          </cell>
          <cell r="S468" t="str">
            <v>CAISSE</v>
          </cell>
          <cell r="T468">
            <v>47.89</v>
          </cell>
          <cell r="U468">
            <v>4.08</v>
          </cell>
          <cell r="V468" t="str">
            <v>KG</v>
          </cell>
          <cell r="W468">
            <v>0.24509803921568626</v>
          </cell>
          <cell r="X468">
            <v>11.737745098039216</v>
          </cell>
        </row>
        <row r="469">
          <cell r="A469" t="str">
            <v>OIGNONS LARGE ESPAGNOL</v>
          </cell>
          <cell r="B469">
            <v>0</v>
          </cell>
          <cell r="C469" t="str">
            <v>CAN-AM</v>
          </cell>
          <cell r="D469" t="str">
            <v>FRIGO</v>
          </cell>
          <cell r="E469" t="str">
            <v>Fruits / légumes / herbes</v>
          </cell>
          <cell r="F469"/>
          <cell r="G469"/>
          <cell r="H469"/>
          <cell r="I469"/>
          <cell r="J469"/>
          <cell r="K469"/>
          <cell r="L469"/>
          <cell r="M469">
            <v>1</v>
          </cell>
          <cell r="N469"/>
          <cell r="O469"/>
          <cell r="P469">
            <v>24.75</v>
          </cell>
          <cell r="Q469" t="str">
            <v>SAC / 50LBS</v>
          </cell>
          <cell r="R469">
            <v>1</v>
          </cell>
          <cell r="S469" t="str">
            <v>SAC</v>
          </cell>
          <cell r="T469">
            <v>24.75</v>
          </cell>
          <cell r="U469">
            <v>22.7</v>
          </cell>
          <cell r="V469" t="str">
            <v>KG</v>
          </cell>
          <cell r="W469">
            <v>4.405286343612335E-2</v>
          </cell>
          <cell r="X469">
            <v>1.090308370044053</v>
          </cell>
        </row>
        <row r="470">
          <cell r="A470" t="str">
            <v>OIGNONS PERLÉES</v>
          </cell>
          <cell r="B470">
            <v>1112944</v>
          </cell>
          <cell r="C470" t="str">
            <v>GFS</v>
          </cell>
          <cell r="D470" t="str">
            <v>CONGÉLATEUR</v>
          </cell>
          <cell r="E470" t="str">
            <v>Légumes et pâtes frais et/ou congelé</v>
          </cell>
          <cell r="F470"/>
          <cell r="G470"/>
          <cell r="H470"/>
          <cell r="I470"/>
          <cell r="J470"/>
          <cell r="K470"/>
          <cell r="L470"/>
          <cell r="M470"/>
          <cell r="N470"/>
          <cell r="O470"/>
          <cell r="P470">
            <v>16.68</v>
          </cell>
          <cell r="Q470" t="str">
            <v>C/S 5X1 KG</v>
          </cell>
          <cell r="R470">
            <v>1</v>
          </cell>
          <cell r="S470" t="str">
            <v>CAISSE</v>
          </cell>
          <cell r="T470">
            <v>16.68</v>
          </cell>
          <cell r="U470">
            <v>5</v>
          </cell>
          <cell r="V470" t="str">
            <v>KG</v>
          </cell>
          <cell r="W470">
            <v>0.2</v>
          </cell>
          <cell r="X470">
            <v>3.3360000000000003</v>
          </cell>
        </row>
        <row r="471">
          <cell r="A471" t="str">
            <v>OIGNONS ROUGES</v>
          </cell>
          <cell r="B471">
            <v>0</v>
          </cell>
          <cell r="C471" t="str">
            <v>CAN-AM</v>
          </cell>
          <cell r="D471" t="str">
            <v>FRIGO</v>
          </cell>
          <cell r="E471" t="str">
            <v>Fruits / légumes / herbes</v>
          </cell>
          <cell r="F471"/>
          <cell r="G471"/>
          <cell r="H471"/>
          <cell r="I471"/>
          <cell r="J471"/>
          <cell r="K471"/>
          <cell r="L471"/>
          <cell r="M471"/>
          <cell r="N471"/>
          <cell r="O471"/>
          <cell r="P471">
            <v>25.6</v>
          </cell>
          <cell r="Q471" t="str">
            <v>SAC 11,34KG</v>
          </cell>
          <cell r="R471">
            <v>1</v>
          </cell>
          <cell r="S471" t="str">
            <v>SAC</v>
          </cell>
          <cell r="T471">
            <v>25.6</v>
          </cell>
          <cell r="U471">
            <v>11.34</v>
          </cell>
          <cell r="V471" t="str">
            <v>KG</v>
          </cell>
          <cell r="W471">
            <v>8.8183421516754845E-2</v>
          </cell>
          <cell r="X471">
            <v>2.257495590828924</v>
          </cell>
        </row>
        <row r="472">
          <cell r="A472" t="str">
            <v>OLIVES FARCIES MANZANILLA</v>
          </cell>
          <cell r="B472">
            <v>2837205</v>
          </cell>
          <cell r="C472" t="str">
            <v>GFS</v>
          </cell>
          <cell r="D472" t="str">
            <v>RESERVE SECS</v>
          </cell>
          <cell r="E472" t="str">
            <v>Produits secs alimentaires</v>
          </cell>
          <cell r="F472"/>
          <cell r="G472"/>
          <cell r="H472"/>
          <cell r="I472"/>
          <cell r="J472"/>
          <cell r="K472"/>
          <cell r="L472"/>
          <cell r="M472"/>
          <cell r="N472"/>
          <cell r="O472">
            <v>1.5</v>
          </cell>
          <cell r="P472">
            <v>69.03</v>
          </cell>
          <cell r="Q472" t="str">
            <v>C/S 2x4 L</v>
          </cell>
          <cell r="R472">
            <v>1</v>
          </cell>
          <cell r="S472" t="str">
            <v>CAISSE</v>
          </cell>
          <cell r="T472">
            <v>69.03</v>
          </cell>
          <cell r="U472">
            <v>8</v>
          </cell>
          <cell r="V472" t="str">
            <v>L</v>
          </cell>
          <cell r="W472">
            <v>0.125</v>
          </cell>
          <cell r="X472">
            <v>8.6287500000000001</v>
          </cell>
        </row>
        <row r="473">
          <cell r="A473" t="str">
            <v>OLIVES KALAMATA DÉNOYAUTÉES</v>
          </cell>
          <cell r="B473">
            <v>1156930</v>
          </cell>
          <cell r="C473" t="str">
            <v>GFS</v>
          </cell>
          <cell r="D473" t="str">
            <v>FRIGO</v>
          </cell>
          <cell r="E473" t="str">
            <v>Autres produits food</v>
          </cell>
          <cell r="F473"/>
          <cell r="G473"/>
          <cell r="H473"/>
          <cell r="I473"/>
          <cell r="J473"/>
          <cell r="K473">
            <v>2</v>
          </cell>
          <cell r="L473"/>
          <cell r="M473">
            <v>0.5</v>
          </cell>
          <cell r="N473"/>
          <cell r="O473"/>
          <cell r="P473">
            <v>94.14</v>
          </cell>
          <cell r="Q473" t="str">
            <v>C/S 6X2 L</v>
          </cell>
          <cell r="R473">
            <v>1</v>
          </cell>
          <cell r="S473" t="str">
            <v>CAISSE</v>
          </cell>
          <cell r="T473">
            <v>94.14</v>
          </cell>
          <cell r="U473">
            <v>2.4</v>
          </cell>
          <cell r="V473" t="str">
            <v>KG</v>
          </cell>
          <cell r="W473">
            <v>0.41666666666666669</v>
          </cell>
          <cell r="X473">
            <v>39.225000000000001</v>
          </cell>
        </row>
        <row r="474">
          <cell r="A474" t="str">
            <v>OLIVES MIXTES</v>
          </cell>
          <cell r="B474">
            <v>1401002</v>
          </cell>
          <cell r="C474" t="str">
            <v>GFS</v>
          </cell>
          <cell r="D474" t="str">
            <v>FRIGO</v>
          </cell>
          <cell r="E474" t="str">
            <v>Autres produits food</v>
          </cell>
          <cell r="F474"/>
          <cell r="G474"/>
          <cell r="H474"/>
          <cell r="I474"/>
          <cell r="J474"/>
          <cell r="K474">
            <v>2</v>
          </cell>
          <cell r="L474"/>
          <cell r="M474">
            <v>1</v>
          </cell>
          <cell r="N474"/>
          <cell r="O474"/>
          <cell r="P474">
            <v>40.99</v>
          </cell>
          <cell r="Q474" t="str">
            <v>UN 2x2 KG</v>
          </cell>
          <cell r="R474">
            <v>1</v>
          </cell>
          <cell r="S474" t="str">
            <v>CAISSE</v>
          </cell>
          <cell r="T474">
            <v>40.99</v>
          </cell>
          <cell r="U474">
            <v>4</v>
          </cell>
          <cell r="V474" t="str">
            <v>KG</v>
          </cell>
          <cell r="W474">
            <v>0.25</v>
          </cell>
          <cell r="X474">
            <v>10.2475</v>
          </cell>
        </row>
        <row r="475">
          <cell r="A475" t="str">
            <v>OLIVES NOIRES DÉNOYAUTÉES</v>
          </cell>
          <cell r="B475">
            <v>2232405</v>
          </cell>
          <cell r="C475" t="str">
            <v>GFS</v>
          </cell>
          <cell r="D475" t="str">
            <v>RESERVE SECS</v>
          </cell>
          <cell r="E475" t="str">
            <v>Produits secs alimentaires</v>
          </cell>
          <cell r="F475"/>
          <cell r="G475"/>
          <cell r="H475"/>
          <cell r="I475"/>
          <cell r="J475"/>
          <cell r="K475"/>
          <cell r="L475"/>
          <cell r="M475"/>
          <cell r="N475"/>
          <cell r="O475">
            <v>1</v>
          </cell>
          <cell r="P475">
            <v>46.23</v>
          </cell>
          <cell r="Q475" t="str">
            <v>C/S 6X2,84L</v>
          </cell>
          <cell r="R475">
            <v>1</v>
          </cell>
          <cell r="S475" t="str">
            <v>CAISSE</v>
          </cell>
          <cell r="T475">
            <v>46.23</v>
          </cell>
          <cell r="U475">
            <v>17.04</v>
          </cell>
          <cell r="V475" t="str">
            <v>L</v>
          </cell>
          <cell r="W475">
            <v>5.8685446009389672E-2</v>
          </cell>
          <cell r="X475">
            <v>2.7130281690140845</v>
          </cell>
        </row>
        <row r="476">
          <cell r="A476" t="str">
            <v>OLIVES NOIRES TRANCHÉES</v>
          </cell>
          <cell r="B476">
            <v>2113405</v>
          </cell>
          <cell r="C476" t="str">
            <v>GFS</v>
          </cell>
          <cell r="D476" t="str">
            <v>RESERVE SECS</v>
          </cell>
          <cell r="E476" t="str">
            <v>Produits secs alimentaires</v>
          </cell>
          <cell r="F476"/>
          <cell r="G476"/>
          <cell r="H476"/>
          <cell r="I476"/>
          <cell r="J476"/>
          <cell r="K476"/>
          <cell r="L476"/>
          <cell r="M476"/>
          <cell r="N476"/>
          <cell r="O476">
            <v>0.16</v>
          </cell>
          <cell r="P476">
            <v>48.82</v>
          </cell>
          <cell r="Q476" t="str">
            <v>C/S 6X2,84L</v>
          </cell>
          <cell r="R476">
            <v>1</v>
          </cell>
          <cell r="S476" t="str">
            <v>CAISSE</v>
          </cell>
          <cell r="T476">
            <v>48.82</v>
          </cell>
          <cell r="U476">
            <v>17.04</v>
          </cell>
          <cell r="V476" t="str">
            <v>L</v>
          </cell>
          <cell r="W476">
            <v>5.8685446009389672E-2</v>
          </cell>
          <cell r="X476">
            <v>2.865023474178404</v>
          </cell>
        </row>
        <row r="477">
          <cell r="A477" t="str">
            <v>OLIVES REINE AVEC NOYAUX</v>
          </cell>
          <cell r="B477">
            <v>2838005</v>
          </cell>
          <cell r="C477" t="str">
            <v>GFS</v>
          </cell>
          <cell r="D477" t="str">
            <v>RESERVE SECS</v>
          </cell>
          <cell r="E477" t="str">
            <v>Produits secs alimentaires</v>
          </cell>
          <cell r="F477"/>
          <cell r="G477"/>
          <cell r="H477"/>
          <cell r="I477"/>
          <cell r="J477"/>
          <cell r="K477"/>
          <cell r="L477"/>
          <cell r="M477"/>
          <cell r="N477"/>
          <cell r="O477">
            <v>1</v>
          </cell>
          <cell r="P477">
            <v>60.6</v>
          </cell>
          <cell r="Q477" t="str">
            <v>C/S 2x4 L</v>
          </cell>
          <cell r="R477">
            <v>1</v>
          </cell>
          <cell r="S477" t="str">
            <v>CAISSE</v>
          </cell>
          <cell r="T477">
            <v>60.6</v>
          </cell>
          <cell r="U477">
            <v>8</v>
          </cell>
          <cell r="V477" t="str">
            <v>L</v>
          </cell>
          <cell r="W477">
            <v>0.125</v>
          </cell>
          <cell r="X477">
            <v>7.5750000000000002</v>
          </cell>
        </row>
        <row r="478">
          <cell r="A478" t="str">
            <v>OLIVES VERTES COCKTAIL</v>
          </cell>
          <cell r="B478">
            <v>0</v>
          </cell>
          <cell r="C478" t="str">
            <v>GFS</v>
          </cell>
          <cell r="D478" t="str">
            <v>RESERVE SECS</v>
          </cell>
          <cell r="E478" t="str">
            <v>Produits secs alimentaires</v>
          </cell>
          <cell r="F478"/>
          <cell r="G478"/>
          <cell r="H478"/>
          <cell r="I478"/>
          <cell r="J478"/>
          <cell r="K478"/>
          <cell r="L478"/>
          <cell r="M478"/>
          <cell r="N478"/>
          <cell r="O478"/>
          <cell r="P478">
            <v>0</v>
          </cell>
          <cell r="Q478" t="str">
            <v>UN</v>
          </cell>
          <cell r="R478"/>
          <cell r="S478"/>
          <cell r="T478">
            <v>0</v>
          </cell>
          <cell r="U478"/>
          <cell r="V478"/>
          <cell r="W478">
            <v>0</v>
          </cell>
          <cell r="X478">
            <v>0</v>
          </cell>
        </row>
        <row r="479">
          <cell r="A479" t="str">
            <v>OLIVES VERTES MAMOUTH</v>
          </cell>
          <cell r="B479">
            <v>0</v>
          </cell>
          <cell r="C479" t="str">
            <v>GFS</v>
          </cell>
          <cell r="D479" t="str">
            <v>RESERVE SECS</v>
          </cell>
          <cell r="E479" t="str">
            <v>Produits secs alimentaires</v>
          </cell>
          <cell r="F479"/>
          <cell r="G479"/>
          <cell r="H479"/>
          <cell r="I479"/>
          <cell r="J479"/>
          <cell r="K479"/>
          <cell r="L479"/>
          <cell r="M479"/>
          <cell r="N479"/>
          <cell r="O479"/>
          <cell r="P479">
            <v>0</v>
          </cell>
          <cell r="Q479" t="str">
            <v>UN</v>
          </cell>
          <cell r="R479"/>
          <cell r="S479"/>
          <cell r="T479">
            <v>0</v>
          </cell>
          <cell r="U479"/>
          <cell r="V479"/>
          <cell r="W479">
            <v>0</v>
          </cell>
          <cell r="X479">
            <v>0</v>
          </cell>
        </row>
        <row r="480">
          <cell r="A480" t="str">
            <v>ONGLET DE BŒUF</v>
          </cell>
          <cell r="B480">
            <v>0</v>
          </cell>
          <cell r="C480" t="str">
            <v>LAUZON</v>
          </cell>
          <cell r="D480" t="str">
            <v>FRIGO</v>
          </cell>
          <cell r="E480" t="str">
            <v>Viande et volaille frais et/ou congelé</v>
          </cell>
          <cell r="F480"/>
          <cell r="G480"/>
          <cell r="H480"/>
          <cell r="I480"/>
          <cell r="J480"/>
          <cell r="K480"/>
          <cell r="L480"/>
          <cell r="M480"/>
          <cell r="N480"/>
          <cell r="O480"/>
          <cell r="P480">
            <v>0</v>
          </cell>
          <cell r="Q480" t="str">
            <v>KG / UN</v>
          </cell>
          <cell r="R480"/>
          <cell r="S480"/>
          <cell r="T480">
            <v>0</v>
          </cell>
          <cell r="U480"/>
          <cell r="V480"/>
          <cell r="W480">
            <v>0</v>
          </cell>
          <cell r="X480">
            <v>0</v>
          </cell>
        </row>
        <row r="481">
          <cell r="A481" t="str">
            <v>ORANGES SUNKIST</v>
          </cell>
          <cell r="B481">
            <v>0</v>
          </cell>
          <cell r="C481" t="str">
            <v>CAN-AM</v>
          </cell>
          <cell r="D481" t="str">
            <v>FRIGO</v>
          </cell>
          <cell r="E481" t="str">
            <v>Fruits / légumes / herbes</v>
          </cell>
          <cell r="F481"/>
          <cell r="G481"/>
          <cell r="H481"/>
          <cell r="I481"/>
          <cell r="J481"/>
          <cell r="K481"/>
          <cell r="L481"/>
          <cell r="M481"/>
          <cell r="N481"/>
          <cell r="O481"/>
          <cell r="P481">
            <v>29.95</v>
          </cell>
          <cell r="Q481" t="str">
            <v>C/S 105UN</v>
          </cell>
          <cell r="R481">
            <v>1</v>
          </cell>
          <cell r="S481" t="str">
            <v>CAISSE</v>
          </cell>
          <cell r="T481">
            <v>29.95</v>
          </cell>
          <cell r="U481">
            <v>105</v>
          </cell>
          <cell r="V481" t="str">
            <v>UNITÉ</v>
          </cell>
          <cell r="W481">
            <v>9.5238095238095247E-3</v>
          </cell>
          <cell r="X481">
            <v>0.28523809523809524</v>
          </cell>
        </row>
        <row r="482">
          <cell r="A482" t="str">
            <v>OREGANO ENTIER</v>
          </cell>
          <cell r="B482">
            <v>2329338</v>
          </cell>
          <cell r="C482" t="str">
            <v>GFS</v>
          </cell>
          <cell r="D482" t="str">
            <v>RESERVE SECS</v>
          </cell>
          <cell r="E482" t="str">
            <v>Produits secs alimentaires</v>
          </cell>
          <cell r="F482"/>
          <cell r="G482"/>
          <cell r="H482"/>
          <cell r="I482"/>
          <cell r="J482"/>
          <cell r="K482"/>
          <cell r="L482"/>
          <cell r="M482"/>
          <cell r="N482"/>
          <cell r="O482"/>
          <cell r="P482">
            <v>15.85</v>
          </cell>
          <cell r="Q482" t="str">
            <v>UN 600 GR</v>
          </cell>
          <cell r="R482">
            <v>1</v>
          </cell>
          <cell r="S482" t="str">
            <v>UNITÉ</v>
          </cell>
          <cell r="T482">
            <v>15.85</v>
          </cell>
          <cell r="U482">
            <v>0.6</v>
          </cell>
          <cell r="V482" t="str">
            <v>KG</v>
          </cell>
          <cell r="W482">
            <v>1.6666666666666667</v>
          </cell>
          <cell r="X482">
            <v>26.416666666666668</v>
          </cell>
        </row>
        <row r="483">
          <cell r="A483" t="str">
            <v>OREGANO FRAIS</v>
          </cell>
          <cell r="B483">
            <v>0</v>
          </cell>
          <cell r="C483" t="str">
            <v>CAN-AM</v>
          </cell>
          <cell r="D483" t="str">
            <v>FRIGO</v>
          </cell>
          <cell r="E483" t="str">
            <v>Fruits / légumes / herbes</v>
          </cell>
          <cell r="F483"/>
          <cell r="G483"/>
          <cell r="H483"/>
          <cell r="I483"/>
          <cell r="J483"/>
          <cell r="K483"/>
          <cell r="L483"/>
          <cell r="M483"/>
          <cell r="N483"/>
          <cell r="O483"/>
          <cell r="P483">
            <v>1.5</v>
          </cell>
          <cell r="Q483" t="str">
            <v>UN</v>
          </cell>
          <cell r="R483">
            <v>1</v>
          </cell>
          <cell r="S483" t="str">
            <v>UNITÉ</v>
          </cell>
          <cell r="T483">
            <v>1.5</v>
          </cell>
          <cell r="U483">
            <v>1</v>
          </cell>
          <cell r="V483" t="str">
            <v>UNITÉ</v>
          </cell>
          <cell r="W483">
            <v>1</v>
          </cell>
          <cell r="X483">
            <v>1.5</v>
          </cell>
        </row>
        <row r="484">
          <cell r="A484" t="str">
            <v>ORGE PERLÉE</v>
          </cell>
          <cell r="B484">
            <v>1103238</v>
          </cell>
          <cell r="C484" t="str">
            <v>GFS</v>
          </cell>
          <cell r="D484" t="str">
            <v>RESERVE SECS</v>
          </cell>
          <cell r="E484" t="str">
            <v>Produits secs alimentaires</v>
          </cell>
          <cell r="F484"/>
          <cell r="G484"/>
          <cell r="H484"/>
          <cell r="I484"/>
          <cell r="J484"/>
          <cell r="K484"/>
          <cell r="L484"/>
          <cell r="M484"/>
          <cell r="N484"/>
          <cell r="O484">
            <v>3</v>
          </cell>
          <cell r="P484">
            <v>13.08</v>
          </cell>
          <cell r="Q484" t="str">
            <v>SAC 10 KG</v>
          </cell>
          <cell r="R484">
            <v>1</v>
          </cell>
          <cell r="S484" t="str">
            <v>CAISSE</v>
          </cell>
          <cell r="T484">
            <v>13.08</v>
          </cell>
          <cell r="U484">
            <v>10</v>
          </cell>
          <cell r="V484" t="str">
            <v>KG</v>
          </cell>
          <cell r="W484">
            <v>0.1</v>
          </cell>
          <cell r="X484">
            <v>1.3080000000000001</v>
          </cell>
        </row>
        <row r="485">
          <cell r="A485" t="str">
            <v>ORZO</v>
          </cell>
          <cell r="B485">
            <v>1247963</v>
          </cell>
          <cell r="C485" t="str">
            <v>GFS</v>
          </cell>
          <cell r="D485" t="str">
            <v>RESERVE SECS</v>
          </cell>
          <cell r="E485" t="str">
            <v>Produits secs alimentaires</v>
          </cell>
          <cell r="F485"/>
          <cell r="G485"/>
          <cell r="H485"/>
          <cell r="I485"/>
          <cell r="J485"/>
          <cell r="K485"/>
          <cell r="L485"/>
          <cell r="M485"/>
          <cell r="N485"/>
          <cell r="O485">
            <v>3</v>
          </cell>
          <cell r="P485">
            <v>20.8</v>
          </cell>
          <cell r="Q485" t="str">
            <v>C/S 9,07KG</v>
          </cell>
          <cell r="R485">
            <v>1</v>
          </cell>
          <cell r="S485" t="str">
            <v>CAISSE</v>
          </cell>
          <cell r="T485">
            <v>20.8</v>
          </cell>
          <cell r="U485">
            <v>9.07</v>
          </cell>
          <cell r="V485" t="str">
            <v>KG</v>
          </cell>
          <cell r="W485">
            <v>0.11025358324145534</v>
          </cell>
          <cell r="X485">
            <v>2.2932745314222713</v>
          </cell>
        </row>
        <row r="486">
          <cell r="A486" t="str">
            <v>OS DE POULET</v>
          </cell>
          <cell r="B486">
            <v>0</v>
          </cell>
          <cell r="C486" t="str">
            <v>LAUZON</v>
          </cell>
          <cell r="D486" t="str">
            <v>CONGÉLATEUR</v>
          </cell>
          <cell r="E486" t="str">
            <v>Viande et volaille frais et/ou congelé</v>
          </cell>
          <cell r="F486"/>
          <cell r="G486"/>
          <cell r="H486"/>
          <cell r="I486"/>
          <cell r="J486"/>
          <cell r="K486"/>
          <cell r="L486"/>
          <cell r="M486"/>
          <cell r="N486"/>
          <cell r="O486"/>
          <cell r="P486">
            <v>0</v>
          </cell>
          <cell r="Q486" t="str">
            <v>C/S</v>
          </cell>
          <cell r="R486">
            <v>1</v>
          </cell>
          <cell r="S486" t="str">
            <v>CAISSE</v>
          </cell>
          <cell r="T486">
            <v>0</v>
          </cell>
          <cell r="U486">
            <v>1</v>
          </cell>
          <cell r="V486" t="str">
            <v>CAISSE</v>
          </cell>
          <cell r="W486">
            <v>1</v>
          </cell>
          <cell r="X486">
            <v>0</v>
          </cell>
        </row>
        <row r="487">
          <cell r="A487" t="str">
            <v>OS DE POULET</v>
          </cell>
          <cell r="B487">
            <v>0</v>
          </cell>
          <cell r="C487" t="str">
            <v>LAUZON</v>
          </cell>
          <cell r="D487" t="str">
            <v>CONGÉLATEUR</v>
          </cell>
          <cell r="E487" t="str">
            <v>Viande et volaille frais et/ou congelé</v>
          </cell>
          <cell r="F487"/>
          <cell r="G487"/>
          <cell r="H487"/>
          <cell r="I487"/>
          <cell r="J487"/>
          <cell r="K487"/>
          <cell r="L487"/>
          <cell r="M487"/>
          <cell r="N487"/>
          <cell r="O487"/>
          <cell r="P487">
            <v>0</v>
          </cell>
          <cell r="Q487" t="str">
            <v>C/S</v>
          </cell>
          <cell r="R487"/>
          <cell r="S487"/>
          <cell r="T487">
            <v>0</v>
          </cell>
          <cell r="U487"/>
          <cell r="V487"/>
          <cell r="W487">
            <v>0</v>
          </cell>
          <cell r="X487">
            <v>0</v>
          </cell>
        </row>
        <row r="488">
          <cell r="A488" t="str">
            <v>OS DE VEAU</v>
          </cell>
          <cell r="B488">
            <v>0</v>
          </cell>
          <cell r="C488" t="str">
            <v>LAUZON</v>
          </cell>
          <cell r="D488" t="str">
            <v>FRIGO</v>
          </cell>
          <cell r="E488" t="str">
            <v>Viande et volaille frais et/ou congelé</v>
          </cell>
          <cell r="F488"/>
          <cell r="G488"/>
          <cell r="H488"/>
          <cell r="I488"/>
          <cell r="J488"/>
          <cell r="K488"/>
          <cell r="L488"/>
          <cell r="M488"/>
          <cell r="N488"/>
          <cell r="O488"/>
          <cell r="P488">
            <v>4.5</v>
          </cell>
          <cell r="Q488" t="str">
            <v>KG</v>
          </cell>
          <cell r="R488">
            <v>1</v>
          </cell>
          <cell r="S488" t="str">
            <v>KG</v>
          </cell>
          <cell r="T488">
            <v>4.5</v>
          </cell>
          <cell r="U488">
            <v>1</v>
          </cell>
          <cell r="V488" t="str">
            <v>KG</v>
          </cell>
          <cell r="W488">
            <v>1</v>
          </cell>
          <cell r="X488">
            <v>4.5</v>
          </cell>
        </row>
        <row r="489">
          <cell r="A489" t="str">
            <v>OSSO BUCCO DE PORC</v>
          </cell>
          <cell r="B489">
            <v>1328132</v>
          </cell>
          <cell r="C489" t="str">
            <v>GFS</v>
          </cell>
          <cell r="D489" t="str">
            <v>CONGÉLATEUR</v>
          </cell>
          <cell r="E489" t="str">
            <v>Viande et volaille frais et/ou congelé</v>
          </cell>
          <cell r="F489"/>
          <cell r="G489"/>
          <cell r="H489"/>
          <cell r="I489"/>
          <cell r="J489"/>
          <cell r="K489">
            <v>2</v>
          </cell>
          <cell r="L489"/>
          <cell r="M489"/>
          <cell r="N489"/>
          <cell r="O489"/>
          <cell r="P489">
            <v>74.73</v>
          </cell>
          <cell r="Q489" t="str">
            <v>C/S 24X300 GR</v>
          </cell>
          <cell r="R489">
            <v>1</v>
          </cell>
          <cell r="S489" t="str">
            <v>CAISSE</v>
          </cell>
          <cell r="T489">
            <v>74.73</v>
          </cell>
          <cell r="U489">
            <v>24</v>
          </cell>
          <cell r="V489" t="str">
            <v>UNITÉ</v>
          </cell>
          <cell r="W489">
            <v>4.1666666666666664E-2</v>
          </cell>
          <cell r="X489">
            <v>3.11375</v>
          </cell>
        </row>
        <row r="490">
          <cell r="A490" t="str">
            <v xml:space="preserve">PACANES  DEMIES &amp; ENTIERES  GFS                     </v>
          </cell>
          <cell r="B490">
            <v>1339969</v>
          </cell>
          <cell r="C490" t="str">
            <v>GFS</v>
          </cell>
          <cell r="D490" t="str">
            <v>RESERVE SECS</v>
          </cell>
          <cell r="E490" t="str">
            <v>Produits secs alimentaires</v>
          </cell>
          <cell r="F490"/>
          <cell r="G490"/>
          <cell r="H490"/>
          <cell r="I490"/>
          <cell r="J490"/>
          <cell r="K490"/>
          <cell r="L490"/>
          <cell r="M490"/>
          <cell r="N490"/>
          <cell r="O490"/>
          <cell r="P490">
            <v>69.040000000000006</v>
          </cell>
          <cell r="Q490" t="str">
            <v>1X3 KG</v>
          </cell>
          <cell r="R490">
            <v>1</v>
          </cell>
          <cell r="S490" t="str">
            <v>CAISSE</v>
          </cell>
          <cell r="T490">
            <v>69.040000000000006</v>
          </cell>
          <cell r="U490">
            <v>3</v>
          </cell>
          <cell r="V490" t="str">
            <v>KG</v>
          </cell>
          <cell r="W490">
            <v>0.33333333333333331</v>
          </cell>
          <cell r="X490">
            <v>23.013333333333335</v>
          </cell>
        </row>
        <row r="491">
          <cell r="A491" t="str">
            <v>PAILLETTE FEUILLETÉ BARRY PUR BEURRE</v>
          </cell>
          <cell r="B491">
            <v>0</v>
          </cell>
          <cell r="C491">
            <v>0</v>
          </cell>
          <cell r="D491" t="str">
            <v>RESERVE SECS</v>
          </cell>
          <cell r="E491" t="str">
            <v>Produits pâtisserie SECS/ frais et/ou congelé</v>
          </cell>
          <cell r="F491"/>
          <cell r="G491"/>
          <cell r="H491"/>
          <cell r="I491"/>
          <cell r="J491"/>
          <cell r="K491"/>
          <cell r="L491"/>
          <cell r="M491"/>
          <cell r="N491"/>
          <cell r="O491">
            <v>1</v>
          </cell>
          <cell r="P491">
            <v>36.99</v>
          </cell>
          <cell r="Q491" t="str">
            <v>C/S 2,5KG</v>
          </cell>
          <cell r="R491">
            <v>1</v>
          </cell>
          <cell r="S491" t="str">
            <v>CAISSE</v>
          </cell>
          <cell r="T491">
            <v>36.99</v>
          </cell>
          <cell r="U491">
            <v>2.5</v>
          </cell>
          <cell r="V491" t="str">
            <v>KG</v>
          </cell>
          <cell r="W491">
            <v>0.4</v>
          </cell>
          <cell r="X491">
            <v>14.796000000000001</v>
          </cell>
        </row>
        <row r="492">
          <cell r="A492" t="str">
            <v>PAIN AU LEVAIN</v>
          </cell>
          <cell r="B492">
            <v>0</v>
          </cell>
          <cell r="C492" t="str">
            <v>GUILLAUME</v>
          </cell>
          <cell r="D492" t="str">
            <v>CUISINE</v>
          </cell>
          <cell r="E492" t="str">
            <v>Produits boulangerie frais et/ou congelé</v>
          </cell>
          <cell r="F492"/>
          <cell r="G492"/>
          <cell r="H492"/>
          <cell r="I492"/>
          <cell r="J492"/>
          <cell r="K492"/>
          <cell r="L492"/>
          <cell r="M492"/>
          <cell r="N492"/>
          <cell r="O492"/>
          <cell r="P492">
            <v>0</v>
          </cell>
          <cell r="Q492" t="str">
            <v>UN</v>
          </cell>
          <cell r="R492"/>
          <cell r="S492"/>
          <cell r="T492">
            <v>0</v>
          </cell>
          <cell r="U492"/>
          <cell r="V492"/>
          <cell r="W492">
            <v>0</v>
          </cell>
          <cell r="X492">
            <v>0</v>
          </cell>
        </row>
        <row r="493">
          <cell r="A493" t="str">
            <v>PAIN BAGUETTE</v>
          </cell>
          <cell r="B493">
            <v>1129696</v>
          </cell>
          <cell r="C493" t="str">
            <v>GFS</v>
          </cell>
          <cell r="D493" t="str">
            <v>CONGÉLATEUR</v>
          </cell>
          <cell r="E493" t="str">
            <v>Produits boulangerie frais et/ou congelé</v>
          </cell>
          <cell r="F493"/>
          <cell r="G493"/>
          <cell r="H493"/>
          <cell r="I493"/>
          <cell r="J493"/>
          <cell r="K493"/>
          <cell r="L493"/>
          <cell r="M493"/>
          <cell r="N493"/>
          <cell r="O493"/>
          <cell r="P493">
            <v>33.840000000000003</v>
          </cell>
          <cell r="Q493" t="str">
            <v>C/S 24X325 GR</v>
          </cell>
          <cell r="R493">
            <v>1</v>
          </cell>
          <cell r="S493" t="str">
            <v>CAISSE</v>
          </cell>
          <cell r="T493">
            <v>33.840000000000003</v>
          </cell>
          <cell r="U493">
            <v>24</v>
          </cell>
          <cell r="V493" t="str">
            <v>UNITÉ</v>
          </cell>
          <cell r="W493">
            <v>4.1666666666666664E-2</v>
          </cell>
          <cell r="X493">
            <v>1.4100000000000001</v>
          </cell>
        </row>
        <row r="494">
          <cell r="A494" t="str">
            <v>PAIN BLANC À CLUB FRAIS</v>
          </cell>
          <cell r="B494">
            <v>0</v>
          </cell>
          <cell r="C494" t="str">
            <v>CANADA BREAD</v>
          </cell>
          <cell r="D494" t="str">
            <v>CUISINE/CONGÉLATEUR</v>
          </cell>
          <cell r="E494" t="str">
            <v>Produits boulangerie frais et/ou congelé</v>
          </cell>
          <cell r="F494"/>
          <cell r="G494"/>
          <cell r="H494"/>
          <cell r="I494"/>
          <cell r="J494"/>
          <cell r="K494"/>
          <cell r="L494"/>
          <cell r="M494"/>
          <cell r="N494"/>
          <cell r="O494">
            <v>2</v>
          </cell>
          <cell r="P494">
            <v>1.53</v>
          </cell>
          <cell r="Q494" t="str">
            <v>UN</v>
          </cell>
          <cell r="R494">
            <v>1</v>
          </cell>
          <cell r="S494" t="str">
            <v>CAISSE</v>
          </cell>
          <cell r="T494">
            <v>1.53</v>
          </cell>
          <cell r="U494">
            <v>1</v>
          </cell>
          <cell r="V494" t="str">
            <v>UNITÉ</v>
          </cell>
          <cell r="W494">
            <v>1</v>
          </cell>
          <cell r="X494">
            <v>1.53</v>
          </cell>
        </row>
        <row r="495">
          <cell r="A495" t="str">
            <v>PAIN BLANC TRANCHÉ  BL 3/8 PO</v>
          </cell>
          <cell r="B495">
            <v>1099023</v>
          </cell>
          <cell r="C495" t="str">
            <v>GFS</v>
          </cell>
          <cell r="D495" t="str">
            <v>CONGÉLATEUR</v>
          </cell>
          <cell r="E495" t="str">
            <v>Produits boulangerie frais et/ou congelé</v>
          </cell>
          <cell r="F495"/>
          <cell r="G495"/>
          <cell r="H495"/>
          <cell r="I495"/>
          <cell r="J495"/>
          <cell r="K495">
            <v>5</v>
          </cell>
          <cell r="L495"/>
          <cell r="M495"/>
          <cell r="N495"/>
          <cell r="O495"/>
          <cell r="P495">
            <v>35.1</v>
          </cell>
          <cell r="Q495" t="str">
            <v>C/S 16X675GR</v>
          </cell>
          <cell r="R495">
            <v>1</v>
          </cell>
          <cell r="S495" t="str">
            <v>CAISSE</v>
          </cell>
          <cell r="T495">
            <v>35.1</v>
          </cell>
          <cell r="U495">
            <v>16</v>
          </cell>
          <cell r="V495" t="str">
            <v>UNITÉ</v>
          </cell>
          <cell r="W495">
            <v>6.25E-2</v>
          </cell>
          <cell r="X495">
            <v>2.1937500000000001</v>
          </cell>
        </row>
        <row r="496">
          <cell r="A496" t="str">
            <v>PAIN BLANC TRANCHÉ GROS FRAIS</v>
          </cell>
          <cell r="B496">
            <v>0</v>
          </cell>
          <cell r="C496" t="str">
            <v>CANADA BREAD</v>
          </cell>
          <cell r="D496" t="str">
            <v>CUISINE/CONGÉLATEUR</v>
          </cell>
          <cell r="E496" t="str">
            <v>Produits boulangerie frais et/ou congelé</v>
          </cell>
          <cell r="F496"/>
          <cell r="G496"/>
          <cell r="H496"/>
          <cell r="I496"/>
          <cell r="J496"/>
          <cell r="K496"/>
          <cell r="L496"/>
          <cell r="M496"/>
          <cell r="N496"/>
          <cell r="O496">
            <v>2</v>
          </cell>
          <cell r="P496">
            <v>1.65</v>
          </cell>
          <cell r="Q496" t="str">
            <v>UN</v>
          </cell>
          <cell r="R496">
            <v>1</v>
          </cell>
          <cell r="S496" t="str">
            <v>CAISSE</v>
          </cell>
          <cell r="T496">
            <v>1.65</v>
          </cell>
          <cell r="U496">
            <v>1</v>
          </cell>
          <cell r="V496" t="str">
            <v>UNITÉ</v>
          </cell>
          <cell r="W496">
            <v>1</v>
          </cell>
          <cell r="X496">
            <v>1.65</v>
          </cell>
        </row>
        <row r="497">
          <cell r="A497" t="str">
            <v>PAIN BRIOCHÉ CARRÉ LONG</v>
          </cell>
          <cell r="B497">
            <v>1334686</v>
          </cell>
          <cell r="C497" t="str">
            <v>GFS</v>
          </cell>
          <cell r="D497" t="str">
            <v>CONGÉLATEUR</v>
          </cell>
          <cell r="E497" t="str">
            <v>Produits boulangerie frais et/ou congelé</v>
          </cell>
          <cell r="F497"/>
          <cell r="G497"/>
          <cell r="H497"/>
          <cell r="I497"/>
          <cell r="J497"/>
          <cell r="K497"/>
          <cell r="L497"/>
          <cell r="M497"/>
          <cell r="N497"/>
          <cell r="O497"/>
          <cell r="P497">
            <v>61.81</v>
          </cell>
          <cell r="Q497" t="str">
            <v>C/S 10X1 KG</v>
          </cell>
          <cell r="R497">
            <v>1</v>
          </cell>
          <cell r="S497" t="str">
            <v>CAISSE</v>
          </cell>
          <cell r="T497">
            <v>61.81</v>
          </cell>
          <cell r="U497">
            <v>10</v>
          </cell>
          <cell r="V497" t="str">
            <v>UNITÉ</v>
          </cell>
          <cell r="W497">
            <v>0.1</v>
          </cell>
          <cell r="X497">
            <v>6.1810000000000009</v>
          </cell>
        </row>
        <row r="498">
          <cell r="A498" t="str">
            <v>PAIN BRUN TRANCHÉ GROS FRAIS</v>
          </cell>
          <cell r="B498">
            <v>0</v>
          </cell>
          <cell r="C498" t="str">
            <v>CANADA BREAD</v>
          </cell>
          <cell r="D498" t="str">
            <v>CUISINE/CONGÉLATEUR</v>
          </cell>
          <cell r="E498" t="str">
            <v>Produits boulangerie frais et/ou congelé</v>
          </cell>
          <cell r="F498"/>
          <cell r="G498"/>
          <cell r="H498"/>
          <cell r="I498"/>
          <cell r="J498"/>
          <cell r="K498"/>
          <cell r="L498"/>
          <cell r="M498"/>
          <cell r="N498"/>
          <cell r="O498">
            <v>2</v>
          </cell>
          <cell r="P498">
            <v>1.65</v>
          </cell>
          <cell r="Q498" t="str">
            <v>UN</v>
          </cell>
          <cell r="R498">
            <v>1</v>
          </cell>
          <cell r="S498" t="str">
            <v>CAISSE</v>
          </cell>
          <cell r="T498">
            <v>1.65</v>
          </cell>
          <cell r="U498">
            <v>17.04</v>
          </cell>
          <cell r="V498" t="str">
            <v>UNITÉ</v>
          </cell>
          <cell r="W498">
            <v>5.8685446009389672E-2</v>
          </cell>
          <cell r="X498">
            <v>9.6830985915492954E-2</v>
          </cell>
        </row>
        <row r="499">
          <cell r="A499" t="str">
            <v>PAIN BURGER BRIOCHÉ</v>
          </cell>
          <cell r="B499">
            <v>0</v>
          </cell>
          <cell r="C499" t="str">
            <v>GUILLAUME</v>
          </cell>
          <cell r="D499" t="str">
            <v>CUISINE</v>
          </cell>
          <cell r="E499" t="str">
            <v>Produits boulangerie frais et/ou congelé</v>
          </cell>
          <cell r="F499"/>
          <cell r="G499"/>
          <cell r="H499"/>
          <cell r="I499"/>
          <cell r="J499"/>
          <cell r="K499"/>
          <cell r="L499"/>
          <cell r="M499"/>
          <cell r="N499"/>
          <cell r="O499"/>
          <cell r="P499">
            <v>0</v>
          </cell>
          <cell r="Q499" t="str">
            <v>UN</v>
          </cell>
          <cell r="R499"/>
          <cell r="S499"/>
          <cell r="T499">
            <v>0</v>
          </cell>
          <cell r="U499"/>
          <cell r="V499"/>
          <cell r="W499">
            <v>0</v>
          </cell>
          <cell r="X499">
            <v>0</v>
          </cell>
        </row>
        <row r="500">
          <cell r="A500" t="str">
            <v>PAIN DE CAMPAGNE</v>
          </cell>
          <cell r="B500">
            <v>0</v>
          </cell>
          <cell r="C500" t="str">
            <v>GFS</v>
          </cell>
          <cell r="D500" t="str">
            <v>CONGÉLATEUR</v>
          </cell>
          <cell r="E500" t="str">
            <v>Produits boulangerie frais et/ou congelé</v>
          </cell>
          <cell r="F500"/>
          <cell r="G500"/>
          <cell r="H500"/>
          <cell r="I500"/>
          <cell r="J500"/>
          <cell r="K500"/>
          <cell r="L500"/>
          <cell r="M500"/>
          <cell r="N500"/>
          <cell r="O500"/>
          <cell r="P500">
            <v>28.05</v>
          </cell>
          <cell r="Q500" t="str">
            <v>C/S 8X800GR</v>
          </cell>
          <cell r="R500">
            <v>1</v>
          </cell>
          <cell r="S500" t="str">
            <v>CAISSE</v>
          </cell>
          <cell r="T500">
            <v>28.05</v>
          </cell>
          <cell r="U500">
            <v>8</v>
          </cell>
          <cell r="V500" t="str">
            <v>UNITÉ</v>
          </cell>
          <cell r="W500">
            <v>0.125</v>
          </cell>
          <cell r="X500">
            <v>3.5062500000000001</v>
          </cell>
        </row>
        <row r="501">
          <cell r="A501" t="str">
            <v>PAIN FOCACCIA AUX ROMARIN GROS</v>
          </cell>
          <cell r="B501">
            <v>1144693</v>
          </cell>
          <cell r="C501" t="str">
            <v>GFS</v>
          </cell>
          <cell r="D501" t="str">
            <v>CONGÉLATEUR</v>
          </cell>
          <cell r="E501" t="str">
            <v>Produits boulangerie frais et/ou congelé</v>
          </cell>
          <cell r="F501"/>
          <cell r="G501"/>
          <cell r="H501"/>
          <cell r="I501"/>
          <cell r="J501"/>
          <cell r="K501"/>
          <cell r="L501"/>
          <cell r="M501"/>
          <cell r="N501"/>
          <cell r="O501"/>
          <cell r="P501">
            <v>31.64</v>
          </cell>
          <cell r="Q501" t="str">
            <v>C/S14X14UN</v>
          </cell>
          <cell r="R501">
            <v>1</v>
          </cell>
          <cell r="S501" t="str">
            <v>UNITÉ</v>
          </cell>
          <cell r="T501">
            <v>31.64</v>
          </cell>
          <cell r="U501">
            <v>14</v>
          </cell>
          <cell r="V501" t="str">
            <v>UNITÉ</v>
          </cell>
          <cell r="W501">
            <v>7.1428571428571425E-2</v>
          </cell>
          <cell r="X501">
            <v>2.2599999999999998</v>
          </cell>
        </row>
        <row r="502">
          <cell r="A502" t="str">
            <v>PAIN HAMBURGER 80GR 4,5 POUCES</v>
          </cell>
          <cell r="B502">
            <v>1257546</v>
          </cell>
          <cell r="C502" t="str">
            <v>GFS</v>
          </cell>
          <cell r="D502" t="str">
            <v>CONGÉLATEUR</v>
          </cell>
          <cell r="E502" t="str">
            <v>Produits boulangerie frais et/ou congelé</v>
          </cell>
          <cell r="F502"/>
          <cell r="G502"/>
          <cell r="H502"/>
          <cell r="I502"/>
          <cell r="J502"/>
          <cell r="K502">
            <v>2</v>
          </cell>
          <cell r="L502"/>
          <cell r="M502"/>
          <cell r="N502"/>
          <cell r="O502"/>
          <cell r="P502">
            <v>30.44</v>
          </cell>
          <cell r="Q502" t="str">
            <v>C/S 48 UN</v>
          </cell>
          <cell r="R502">
            <v>1</v>
          </cell>
          <cell r="S502" t="str">
            <v>CAISSE</v>
          </cell>
          <cell r="T502">
            <v>30.44</v>
          </cell>
          <cell r="U502">
            <v>48</v>
          </cell>
          <cell r="V502" t="str">
            <v>UNITÉ</v>
          </cell>
          <cell r="W502">
            <v>2.0833333333333332E-2</v>
          </cell>
          <cell r="X502">
            <v>0.63416666666666666</v>
          </cell>
        </row>
        <row r="503">
          <cell r="A503" t="str">
            <v>PAIN HAMBURGER SANS GLUTEN</v>
          </cell>
          <cell r="B503">
            <v>1306570</v>
          </cell>
          <cell r="C503" t="str">
            <v>GFS</v>
          </cell>
          <cell r="D503" t="str">
            <v>CONGÉLATEUR</v>
          </cell>
          <cell r="E503" t="str">
            <v>Produits boulangerie frais et/ou congelé</v>
          </cell>
          <cell r="F503"/>
          <cell r="G503"/>
          <cell r="H503"/>
          <cell r="I503"/>
          <cell r="J503"/>
          <cell r="K503">
            <v>1</v>
          </cell>
          <cell r="L503"/>
          <cell r="M503"/>
          <cell r="N503"/>
          <cell r="O503"/>
          <cell r="P503">
            <v>47.29</v>
          </cell>
          <cell r="Q503" t="str">
            <v>C/S 36X80GR</v>
          </cell>
          <cell r="R503">
            <v>1</v>
          </cell>
          <cell r="S503" t="str">
            <v>CAISSE</v>
          </cell>
          <cell r="T503">
            <v>47.29</v>
          </cell>
          <cell r="U503">
            <v>36</v>
          </cell>
          <cell r="V503" t="str">
            <v>UNITÉ</v>
          </cell>
          <cell r="W503">
            <v>2.7777777777777776E-2</v>
          </cell>
          <cell r="X503">
            <v>1.3136111111111111</v>
          </cell>
        </row>
        <row r="504">
          <cell r="A504" t="str">
            <v>PAIN NAAN 8 POUCE</v>
          </cell>
          <cell r="B504">
            <v>1324801</v>
          </cell>
          <cell r="C504" t="str">
            <v>GFS</v>
          </cell>
          <cell r="D504" t="str">
            <v>CONGÉLATEUR</v>
          </cell>
          <cell r="E504" t="str">
            <v>Produits boulangerie frais et/ou congelé</v>
          </cell>
          <cell r="F504"/>
          <cell r="G504"/>
          <cell r="H504"/>
          <cell r="I504"/>
          <cell r="J504"/>
          <cell r="K504">
            <v>1</v>
          </cell>
          <cell r="L504"/>
          <cell r="M504"/>
          <cell r="N504"/>
          <cell r="O504"/>
          <cell r="P504">
            <v>24.76</v>
          </cell>
          <cell r="Q504" t="str">
            <v>C/S 6X8UN</v>
          </cell>
          <cell r="R504">
            <v>1</v>
          </cell>
          <cell r="S504" t="str">
            <v>CAISSE</v>
          </cell>
          <cell r="T504">
            <v>24.76</v>
          </cell>
          <cell r="U504">
            <v>48</v>
          </cell>
          <cell r="V504" t="str">
            <v>UNITÉ</v>
          </cell>
          <cell r="W504">
            <v>2.0833333333333332E-2</v>
          </cell>
          <cell r="X504">
            <v>0.51583333333333337</v>
          </cell>
        </row>
        <row r="505">
          <cell r="A505" t="str">
            <v>PAIN PANINI 7PO</v>
          </cell>
          <cell r="B505">
            <v>1200181</v>
          </cell>
          <cell r="C505" t="str">
            <v>GFS</v>
          </cell>
          <cell r="D505" t="str">
            <v>CONGÉLATEUR</v>
          </cell>
          <cell r="E505" t="str">
            <v>Produits boulangerie frais et/ou congelé</v>
          </cell>
          <cell r="F505"/>
          <cell r="G505"/>
          <cell r="H505"/>
          <cell r="I505"/>
          <cell r="J505"/>
          <cell r="K505">
            <v>1</v>
          </cell>
          <cell r="L505"/>
          <cell r="M505"/>
          <cell r="N505"/>
          <cell r="O505"/>
          <cell r="P505">
            <v>27.02</v>
          </cell>
          <cell r="Q505" t="str">
            <v>C/S 60X105GR</v>
          </cell>
          <cell r="R505">
            <v>1</v>
          </cell>
          <cell r="S505" t="str">
            <v>CAISSE</v>
          </cell>
          <cell r="T505">
            <v>27.02</v>
          </cell>
          <cell r="U505">
            <v>60</v>
          </cell>
          <cell r="V505" t="str">
            <v>UNITÉ</v>
          </cell>
          <cell r="W505">
            <v>1.6666666666666666E-2</v>
          </cell>
          <cell r="X505">
            <v>0.45033333333333331</v>
          </cell>
        </row>
        <row r="506">
          <cell r="A506" t="str">
            <v>PAIN PITA 7 POUCES</v>
          </cell>
          <cell r="B506">
            <v>3750408</v>
          </cell>
          <cell r="C506" t="str">
            <v>GFS</v>
          </cell>
          <cell r="D506" t="str">
            <v>CONGÉLATEUR</v>
          </cell>
          <cell r="E506" t="str">
            <v>Produits boulangerie frais et/ou congelé</v>
          </cell>
          <cell r="F506"/>
          <cell r="G506"/>
          <cell r="H506"/>
          <cell r="I506"/>
          <cell r="J506"/>
          <cell r="K506">
            <v>0.75</v>
          </cell>
          <cell r="L506"/>
          <cell r="M506"/>
          <cell r="N506"/>
          <cell r="O506"/>
          <cell r="P506">
            <v>32.450000000000003</v>
          </cell>
          <cell r="Q506" t="str">
            <v>C/S 12X10 UN</v>
          </cell>
          <cell r="R506">
            <v>1</v>
          </cell>
          <cell r="S506" t="str">
            <v>CAISSE</v>
          </cell>
          <cell r="T506">
            <v>32.450000000000003</v>
          </cell>
          <cell r="U506">
            <v>120</v>
          </cell>
          <cell r="V506" t="str">
            <v>UNITÉ</v>
          </cell>
          <cell r="W506">
            <v>8.3333333333333332E-3</v>
          </cell>
          <cell r="X506">
            <v>0.27041666666666669</v>
          </cell>
        </row>
        <row r="507">
          <cell r="A507" t="str">
            <v>PAIN PLAT 8 PO GRILLÉ</v>
          </cell>
          <cell r="B507">
            <v>1167737</v>
          </cell>
          <cell r="C507" t="str">
            <v>GFS</v>
          </cell>
          <cell r="D507" t="str">
            <v>CONGÉLATEUR</v>
          </cell>
          <cell r="E507" t="str">
            <v>Produits boulangerie frais et/ou congelé</v>
          </cell>
          <cell r="F507"/>
          <cell r="G507"/>
          <cell r="H507"/>
          <cell r="I507"/>
          <cell r="J507"/>
          <cell r="K507"/>
          <cell r="L507"/>
          <cell r="M507"/>
          <cell r="N507"/>
          <cell r="O507"/>
          <cell r="P507">
            <v>41.43</v>
          </cell>
          <cell r="Q507" t="str">
            <v>C/S 10X12 UN</v>
          </cell>
          <cell r="R507">
            <v>1</v>
          </cell>
          <cell r="S507" t="str">
            <v>CAISSE</v>
          </cell>
          <cell r="T507">
            <v>41.43</v>
          </cell>
          <cell r="U507">
            <v>120</v>
          </cell>
          <cell r="V507" t="str">
            <v>UNITÉ</v>
          </cell>
          <cell r="W507">
            <v>8.3333333333333332E-3</v>
          </cell>
          <cell r="X507">
            <v>0.34525</v>
          </cell>
        </row>
        <row r="508">
          <cell r="A508" t="str">
            <v>PAIN SANS GLUTEN MULTI GRAINS</v>
          </cell>
          <cell r="B508">
            <v>1234774</v>
          </cell>
          <cell r="C508" t="str">
            <v>GFS</v>
          </cell>
          <cell r="D508" t="str">
            <v>CONGÉLATEUR</v>
          </cell>
          <cell r="E508" t="str">
            <v>Produits boulangerie frais et/ou congelé</v>
          </cell>
          <cell r="F508"/>
          <cell r="G508"/>
          <cell r="H508"/>
          <cell r="I508"/>
          <cell r="J508"/>
          <cell r="K508">
            <v>1.75</v>
          </cell>
          <cell r="L508"/>
          <cell r="M508"/>
          <cell r="N508"/>
          <cell r="O508"/>
          <cell r="P508">
            <v>27.06</v>
          </cell>
          <cell r="Q508" t="str">
            <v>C/S 6X600GR</v>
          </cell>
          <cell r="R508">
            <v>1</v>
          </cell>
          <cell r="S508" t="str">
            <v>CAISSE</v>
          </cell>
          <cell r="T508">
            <v>27.06</v>
          </cell>
          <cell r="U508">
            <v>6</v>
          </cell>
          <cell r="V508" t="str">
            <v>UNITÉ</v>
          </cell>
          <cell r="W508">
            <v>0.16666666666666666</v>
          </cell>
          <cell r="X508">
            <v>4.51</v>
          </cell>
        </row>
        <row r="509">
          <cell r="A509" t="str">
            <v>PAIN TRANCHÉ 14 GRAINS</v>
          </cell>
          <cell r="B509">
            <v>1395345</v>
          </cell>
          <cell r="C509" t="str">
            <v>GFS</v>
          </cell>
          <cell r="D509" t="str">
            <v>CONGÉLATEUR</v>
          </cell>
          <cell r="E509" t="str">
            <v>Produits boulangerie frais et/ou congelé</v>
          </cell>
          <cell r="F509"/>
          <cell r="G509"/>
          <cell r="H509"/>
          <cell r="I509"/>
          <cell r="J509"/>
          <cell r="K509">
            <v>4</v>
          </cell>
          <cell r="L509"/>
          <cell r="M509"/>
          <cell r="N509"/>
          <cell r="O509"/>
          <cell r="P509">
            <v>57.18</v>
          </cell>
          <cell r="Q509" t="str">
            <v>C/S 16X675GR</v>
          </cell>
          <cell r="R509">
            <v>1</v>
          </cell>
          <cell r="S509" t="str">
            <v>CAISSE</v>
          </cell>
          <cell r="T509">
            <v>57.18</v>
          </cell>
          <cell r="U509">
            <v>16</v>
          </cell>
          <cell r="V509" t="str">
            <v>UNITÉ</v>
          </cell>
          <cell r="W509">
            <v>6.25E-2</v>
          </cell>
          <cell r="X509">
            <v>3.57375</v>
          </cell>
        </row>
        <row r="510">
          <cell r="A510" t="str">
            <v>PAINS PETITS ASSORTI</v>
          </cell>
          <cell r="B510">
            <v>1274440</v>
          </cell>
          <cell r="C510" t="str">
            <v>GFS</v>
          </cell>
          <cell r="D510" t="str">
            <v>CONGÉLATEUR</v>
          </cell>
          <cell r="E510" t="str">
            <v>Produits boulangerie frais et/ou congelé</v>
          </cell>
          <cell r="F510"/>
          <cell r="G510"/>
          <cell r="H510"/>
          <cell r="I510"/>
          <cell r="J510"/>
          <cell r="K510">
            <v>2</v>
          </cell>
          <cell r="L510"/>
          <cell r="M510"/>
          <cell r="N510"/>
          <cell r="O510"/>
          <cell r="P510">
            <v>29.85</v>
          </cell>
          <cell r="Q510" t="str">
            <v>C/S 120X40 UN</v>
          </cell>
          <cell r="R510">
            <v>1</v>
          </cell>
          <cell r="S510" t="str">
            <v>CAISSE</v>
          </cell>
          <cell r="T510">
            <v>29.85</v>
          </cell>
          <cell r="U510">
            <v>120</v>
          </cell>
          <cell r="V510" t="str">
            <v>UNITÉ</v>
          </cell>
          <cell r="W510">
            <v>8.3333333333333332E-3</v>
          </cell>
          <cell r="X510">
            <v>0.24875</v>
          </cell>
        </row>
        <row r="511">
          <cell r="A511" t="str">
            <v>PALOURDE CONGELER</v>
          </cell>
          <cell r="B511">
            <v>1201914</v>
          </cell>
          <cell r="C511" t="str">
            <v>GFS</v>
          </cell>
          <cell r="D511" t="str">
            <v>CONGÉLATEUR</v>
          </cell>
          <cell r="E511" t="str">
            <v>Poissons /fruits de mer frais et/ou congelés</v>
          </cell>
          <cell r="F511"/>
          <cell r="G511"/>
          <cell r="H511"/>
          <cell r="I511"/>
          <cell r="J511"/>
          <cell r="K511">
            <v>2</v>
          </cell>
          <cell r="L511"/>
          <cell r="M511"/>
          <cell r="N511"/>
          <cell r="O511"/>
          <cell r="P511">
            <v>56.8</v>
          </cell>
          <cell r="Q511" t="str">
            <v>C/S 10X454 GR</v>
          </cell>
          <cell r="R511">
            <v>1</v>
          </cell>
          <cell r="S511" t="str">
            <v>CAISSE</v>
          </cell>
          <cell r="T511">
            <v>56.8</v>
          </cell>
          <cell r="U511">
            <v>4.54</v>
          </cell>
          <cell r="V511" t="str">
            <v>KG</v>
          </cell>
          <cell r="W511">
            <v>0.22026431718061673</v>
          </cell>
          <cell r="X511">
            <v>12.51101321585903</v>
          </cell>
        </row>
        <row r="512">
          <cell r="A512" t="str">
            <v>PALOURDE FRAICHES</v>
          </cell>
          <cell r="B512">
            <v>0</v>
          </cell>
          <cell r="C512" t="str">
            <v>CAN-AM</v>
          </cell>
          <cell r="D512" t="str">
            <v>FRIGO</v>
          </cell>
          <cell r="E512" t="str">
            <v>Poissons /fruits de mer frais et/ou congelés</v>
          </cell>
          <cell r="F512"/>
          <cell r="G512"/>
          <cell r="H512"/>
          <cell r="I512"/>
          <cell r="J512"/>
          <cell r="K512"/>
          <cell r="L512"/>
          <cell r="M512"/>
          <cell r="N512"/>
          <cell r="O512"/>
          <cell r="P512">
            <v>54.5</v>
          </cell>
          <cell r="Q512" t="str">
            <v xml:space="preserve"> SAC 1X4,54 KG</v>
          </cell>
          <cell r="R512">
            <v>1</v>
          </cell>
          <cell r="S512" t="str">
            <v>KG</v>
          </cell>
          <cell r="T512">
            <v>54.5</v>
          </cell>
          <cell r="U512">
            <v>4.54</v>
          </cell>
          <cell r="V512" t="str">
            <v>KG</v>
          </cell>
          <cell r="W512">
            <v>0.22026431718061673</v>
          </cell>
          <cell r="X512">
            <v>12.004405286343612</v>
          </cell>
        </row>
        <row r="513">
          <cell r="A513" t="str">
            <v>PAM ANTI ADHÉSIF</v>
          </cell>
          <cell r="B513">
            <v>2028605</v>
          </cell>
          <cell r="C513" t="str">
            <v>GFS</v>
          </cell>
          <cell r="D513" t="str">
            <v>RESERVE SECS</v>
          </cell>
          <cell r="E513" t="str">
            <v>Produits d'emballage</v>
          </cell>
          <cell r="F513"/>
          <cell r="G513"/>
          <cell r="H513"/>
          <cell r="I513"/>
          <cell r="J513"/>
          <cell r="K513"/>
          <cell r="L513">
            <v>4</v>
          </cell>
          <cell r="M513"/>
          <cell r="N513"/>
          <cell r="O513"/>
          <cell r="P513">
            <v>40.31</v>
          </cell>
          <cell r="Q513" t="str">
            <v>C/S 6X21 Z</v>
          </cell>
          <cell r="R513">
            <v>1</v>
          </cell>
          <cell r="S513" t="str">
            <v>CAISSE</v>
          </cell>
          <cell r="T513">
            <v>40.31</v>
          </cell>
          <cell r="U513">
            <v>6</v>
          </cell>
          <cell r="V513" t="str">
            <v>UNITÉ</v>
          </cell>
          <cell r="W513">
            <v>0.16666666666666666</v>
          </cell>
          <cell r="X513">
            <v>6.7183333333333337</v>
          </cell>
        </row>
        <row r="514">
          <cell r="A514" t="str">
            <v>PAMPLEMOUSSE ROSE</v>
          </cell>
          <cell r="B514">
            <v>0</v>
          </cell>
          <cell r="C514" t="str">
            <v>CAN-AM</v>
          </cell>
          <cell r="D514" t="str">
            <v>FRIGO</v>
          </cell>
          <cell r="E514" t="str">
            <v>Fruits / légumes / herbes</v>
          </cell>
          <cell r="F514"/>
          <cell r="G514"/>
          <cell r="H514"/>
          <cell r="I514"/>
          <cell r="J514"/>
          <cell r="K514"/>
          <cell r="L514"/>
          <cell r="M514"/>
          <cell r="N514"/>
          <cell r="O514"/>
          <cell r="P514">
            <v>0</v>
          </cell>
          <cell r="Q514" t="str">
            <v>C/S</v>
          </cell>
          <cell r="R514"/>
          <cell r="S514"/>
          <cell r="T514">
            <v>0</v>
          </cell>
          <cell r="U514"/>
          <cell r="V514"/>
          <cell r="W514">
            <v>0</v>
          </cell>
          <cell r="X514">
            <v>0</v>
          </cell>
        </row>
        <row r="515">
          <cell r="A515" t="str">
            <v>PANAIS</v>
          </cell>
          <cell r="B515">
            <v>0</v>
          </cell>
          <cell r="C515" t="str">
            <v>CAN-AM</v>
          </cell>
          <cell r="D515" t="str">
            <v>FRIGO</v>
          </cell>
          <cell r="E515" t="str">
            <v>Fruits / légumes / herbes</v>
          </cell>
          <cell r="F515"/>
          <cell r="G515"/>
          <cell r="H515"/>
          <cell r="I515"/>
          <cell r="J515"/>
          <cell r="K515"/>
          <cell r="L515"/>
          <cell r="M515"/>
          <cell r="N515"/>
          <cell r="O515"/>
          <cell r="P515">
            <v>22.9</v>
          </cell>
          <cell r="Q515" t="str">
            <v>SAC DE 20 LBS</v>
          </cell>
          <cell r="R515">
            <v>1</v>
          </cell>
          <cell r="S515" t="str">
            <v>SAC</v>
          </cell>
          <cell r="T515">
            <v>22.9</v>
          </cell>
          <cell r="U515">
            <v>9.08</v>
          </cell>
          <cell r="V515" t="str">
            <v>KG</v>
          </cell>
          <cell r="W515">
            <v>0.11013215859030837</v>
          </cell>
          <cell r="X515">
            <v>2.5220264317180616</v>
          </cell>
        </row>
        <row r="516">
          <cell r="A516" t="str">
            <v>PANCETTA</v>
          </cell>
          <cell r="B516">
            <v>1115154</v>
          </cell>
          <cell r="C516" t="str">
            <v>GFS</v>
          </cell>
          <cell r="D516" t="str">
            <v>FRIGO</v>
          </cell>
          <cell r="E516" t="str">
            <v>Viande et volaille frais et/ou congelé</v>
          </cell>
          <cell r="F516"/>
          <cell r="G516"/>
          <cell r="H516"/>
          <cell r="I516"/>
          <cell r="J516"/>
          <cell r="K516">
            <v>1</v>
          </cell>
          <cell r="L516"/>
          <cell r="M516"/>
          <cell r="N516"/>
          <cell r="O516"/>
          <cell r="P516">
            <v>39.31</v>
          </cell>
          <cell r="Q516" t="str">
            <v xml:space="preserve">UN 1,5KG </v>
          </cell>
          <cell r="R516">
            <v>1</v>
          </cell>
          <cell r="S516" t="str">
            <v>UNITÉ</v>
          </cell>
          <cell r="T516">
            <v>39.31</v>
          </cell>
          <cell r="U516">
            <v>1.5</v>
          </cell>
          <cell r="V516" t="str">
            <v>KG</v>
          </cell>
          <cell r="W516">
            <v>0.66666666666666663</v>
          </cell>
          <cell r="X516">
            <v>26.206666666666667</v>
          </cell>
        </row>
        <row r="517">
          <cell r="A517" t="str">
            <v>PAPAYE</v>
          </cell>
          <cell r="B517">
            <v>0</v>
          </cell>
          <cell r="C517" t="str">
            <v>CAN-AM</v>
          </cell>
          <cell r="D517" t="str">
            <v>FRIGO</v>
          </cell>
          <cell r="E517" t="str">
            <v>Viande et volaille frais et/ou congelé</v>
          </cell>
          <cell r="F517"/>
          <cell r="G517"/>
          <cell r="H517"/>
          <cell r="I517"/>
          <cell r="J517"/>
          <cell r="K517">
            <v>1</v>
          </cell>
          <cell r="L517"/>
          <cell r="M517"/>
          <cell r="N517"/>
          <cell r="O517"/>
          <cell r="P517">
            <v>3.85</v>
          </cell>
          <cell r="Q517" t="str">
            <v>UN</v>
          </cell>
          <cell r="R517">
            <v>1</v>
          </cell>
          <cell r="S517" t="str">
            <v>UNITÉ</v>
          </cell>
          <cell r="T517">
            <v>3.85</v>
          </cell>
          <cell r="U517">
            <v>1</v>
          </cell>
          <cell r="V517" t="str">
            <v>UNITÉ</v>
          </cell>
          <cell r="W517">
            <v>1</v>
          </cell>
          <cell r="X517">
            <v>3.85</v>
          </cell>
        </row>
        <row r="518">
          <cell r="A518" t="str">
            <v>PAPIER DAMIER CIRÉ NOIR ET BLANC</v>
          </cell>
          <cell r="B518">
            <v>8874205</v>
          </cell>
          <cell r="C518" t="str">
            <v>GFS</v>
          </cell>
          <cell r="D518" t="str">
            <v>RESERVE SECS</v>
          </cell>
          <cell r="E518" t="str">
            <v>Produits d'emballage</v>
          </cell>
          <cell r="F518"/>
          <cell r="G518"/>
          <cell r="H518"/>
          <cell r="I518"/>
          <cell r="J518"/>
          <cell r="K518"/>
          <cell r="L518"/>
          <cell r="M518">
            <v>1</v>
          </cell>
          <cell r="N518"/>
          <cell r="O518"/>
          <cell r="P518">
            <v>84.69</v>
          </cell>
          <cell r="Q518" t="str">
            <v>C/S 2000UN</v>
          </cell>
          <cell r="R518">
            <v>1</v>
          </cell>
          <cell r="S518" t="str">
            <v>CAISSE</v>
          </cell>
          <cell r="T518">
            <v>84.69</v>
          </cell>
          <cell r="U518">
            <v>2000</v>
          </cell>
          <cell r="V518" t="str">
            <v>UNITÉ</v>
          </cell>
          <cell r="W518">
            <v>5.0000000000000001E-4</v>
          </cell>
          <cell r="X518">
            <v>4.2345000000000001E-2</v>
          </cell>
        </row>
        <row r="519">
          <cell r="A519" t="str">
            <v>PAPRIKA FUMÉ</v>
          </cell>
          <cell r="B519">
            <v>1201365</v>
          </cell>
          <cell r="C519" t="str">
            <v>GFS</v>
          </cell>
          <cell r="D519" t="str">
            <v>RESERVE SECS</v>
          </cell>
          <cell r="E519" t="str">
            <v>Produits secs alimentaires</v>
          </cell>
          <cell r="F519"/>
          <cell r="G519"/>
          <cell r="H519"/>
          <cell r="I519"/>
          <cell r="J519"/>
          <cell r="K519"/>
          <cell r="L519"/>
          <cell r="M519"/>
          <cell r="N519"/>
          <cell r="O519">
            <v>1</v>
          </cell>
          <cell r="P519">
            <v>15.83</v>
          </cell>
          <cell r="Q519" t="str">
            <v>UN 545 GR</v>
          </cell>
          <cell r="R519">
            <v>1</v>
          </cell>
          <cell r="S519" t="str">
            <v>UNITÉ</v>
          </cell>
          <cell r="T519">
            <v>15.83</v>
          </cell>
          <cell r="U519">
            <v>0.54500000000000004</v>
          </cell>
          <cell r="V519" t="str">
            <v>KG</v>
          </cell>
          <cell r="W519">
            <v>1.8348623853211008</v>
          </cell>
          <cell r="X519">
            <v>29.045871559633024</v>
          </cell>
        </row>
        <row r="520">
          <cell r="A520" t="str">
            <v>PAPRIKA MOULU</v>
          </cell>
          <cell r="B520">
            <v>8803805</v>
          </cell>
          <cell r="C520" t="str">
            <v>GFS</v>
          </cell>
          <cell r="D520" t="str">
            <v>RESERVE SECS</v>
          </cell>
          <cell r="E520" t="str">
            <v>Produits secs alimentaires</v>
          </cell>
          <cell r="F520"/>
          <cell r="G520"/>
          <cell r="H520"/>
          <cell r="I520"/>
          <cell r="J520"/>
          <cell r="K520"/>
          <cell r="L520"/>
          <cell r="M520"/>
          <cell r="N520"/>
          <cell r="O520">
            <v>1</v>
          </cell>
          <cell r="P520">
            <v>15.83</v>
          </cell>
          <cell r="Q520" t="str">
            <v>UN 540 GR</v>
          </cell>
          <cell r="R520">
            <v>1</v>
          </cell>
          <cell r="S520" t="str">
            <v>UNITÉ</v>
          </cell>
          <cell r="T520">
            <v>15.83</v>
          </cell>
          <cell r="U520">
            <v>0.54</v>
          </cell>
          <cell r="V520" t="str">
            <v>KG</v>
          </cell>
          <cell r="W520">
            <v>1.8518518518518516</v>
          </cell>
          <cell r="X520">
            <v>29.314814814814813</v>
          </cell>
        </row>
        <row r="521">
          <cell r="A521" t="str">
            <v>PASTIS DÉNATURÉ</v>
          </cell>
          <cell r="B521">
            <v>1173968</v>
          </cell>
          <cell r="C521" t="str">
            <v>GFS</v>
          </cell>
          <cell r="D521" t="str">
            <v>RESERVE SECS</v>
          </cell>
          <cell r="E521" t="str">
            <v>Produits secs alimentaires</v>
          </cell>
          <cell r="F521"/>
          <cell r="G521"/>
          <cell r="H521"/>
          <cell r="I521"/>
          <cell r="J521"/>
          <cell r="K521"/>
          <cell r="L521"/>
          <cell r="M521"/>
          <cell r="N521"/>
          <cell r="O521"/>
          <cell r="P521">
            <v>13.44</v>
          </cell>
          <cell r="Q521" t="str">
            <v>2 L</v>
          </cell>
          <cell r="R521">
            <v>1</v>
          </cell>
          <cell r="S521" t="str">
            <v>SAC</v>
          </cell>
          <cell r="T521">
            <v>13.44</v>
          </cell>
          <cell r="U521">
            <v>2</v>
          </cell>
          <cell r="V521" t="str">
            <v>L</v>
          </cell>
          <cell r="W521">
            <v>0.5</v>
          </cell>
          <cell r="X521">
            <v>6.72</v>
          </cell>
        </row>
        <row r="522">
          <cell r="A522" t="str">
            <v>PATATE RATE</v>
          </cell>
          <cell r="B522">
            <v>0</v>
          </cell>
          <cell r="C522" t="str">
            <v>CAN-AM</v>
          </cell>
          <cell r="D522" t="str">
            <v>FRIGO</v>
          </cell>
          <cell r="E522" t="str">
            <v>Fruits / légumes / herbes</v>
          </cell>
          <cell r="F522"/>
          <cell r="G522"/>
          <cell r="H522"/>
          <cell r="I522"/>
          <cell r="J522"/>
          <cell r="K522"/>
          <cell r="L522"/>
          <cell r="M522"/>
          <cell r="N522"/>
          <cell r="O522"/>
          <cell r="P522">
            <v>0</v>
          </cell>
          <cell r="Q522" t="str">
            <v xml:space="preserve">SAC  </v>
          </cell>
          <cell r="R522"/>
          <cell r="S522"/>
          <cell r="T522">
            <v>0</v>
          </cell>
          <cell r="U522"/>
          <cell r="V522"/>
          <cell r="W522">
            <v>0</v>
          </cell>
          <cell r="X522">
            <v>0</v>
          </cell>
        </row>
        <row r="523">
          <cell r="A523" t="str">
            <v>PATATE RUSSET GROSSE (FRITES) 70^^</v>
          </cell>
          <cell r="B523">
            <v>0</v>
          </cell>
          <cell r="C523" t="str">
            <v>CAN-AM</v>
          </cell>
          <cell r="D523" t="str">
            <v>FRIGO</v>
          </cell>
          <cell r="E523" t="str">
            <v>Fruits / légumes / herbes</v>
          </cell>
          <cell r="F523"/>
          <cell r="G523"/>
          <cell r="H523"/>
          <cell r="I523"/>
          <cell r="J523"/>
          <cell r="K523"/>
          <cell r="L523"/>
          <cell r="M523"/>
          <cell r="N523"/>
          <cell r="O523"/>
          <cell r="P523">
            <v>0</v>
          </cell>
          <cell r="Q523" t="str">
            <v>SAC / 50LBS</v>
          </cell>
          <cell r="R523"/>
          <cell r="S523"/>
          <cell r="T523">
            <v>0</v>
          </cell>
          <cell r="U523"/>
          <cell r="V523"/>
          <cell r="W523">
            <v>0</v>
          </cell>
          <cell r="X523">
            <v>0</v>
          </cell>
        </row>
        <row r="524">
          <cell r="A524" t="str">
            <v>PATATE SUCRÉE Gros calibre</v>
          </cell>
          <cell r="B524">
            <v>0</v>
          </cell>
          <cell r="C524" t="str">
            <v>CAN-AM</v>
          </cell>
          <cell r="D524" t="str">
            <v>FRIGO</v>
          </cell>
          <cell r="E524" t="str">
            <v>Fruits / légumes / herbes</v>
          </cell>
          <cell r="F524"/>
          <cell r="G524"/>
          <cell r="H524"/>
          <cell r="I524"/>
          <cell r="J524"/>
          <cell r="K524"/>
          <cell r="L524"/>
          <cell r="M524"/>
          <cell r="N524"/>
          <cell r="O524"/>
          <cell r="P524">
            <v>0</v>
          </cell>
          <cell r="Q524" t="str">
            <v>C/S</v>
          </cell>
          <cell r="R524"/>
          <cell r="S524"/>
          <cell r="T524">
            <v>0</v>
          </cell>
          <cell r="U524"/>
          <cell r="V524"/>
          <cell r="W524">
            <v>0</v>
          </cell>
          <cell r="X524">
            <v>0</v>
          </cell>
        </row>
        <row r="525">
          <cell r="A525" t="str">
            <v>PATATE YUKON GOLD</v>
          </cell>
          <cell r="B525">
            <v>0</v>
          </cell>
          <cell r="C525" t="str">
            <v>CAN-AM</v>
          </cell>
          <cell r="D525" t="str">
            <v>FRIGO</v>
          </cell>
          <cell r="E525" t="str">
            <v>Fruits / légumes / herbes</v>
          </cell>
          <cell r="F525"/>
          <cell r="G525"/>
          <cell r="H525"/>
          <cell r="I525"/>
          <cell r="J525"/>
          <cell r="K525"/>
          <cell r="L525"/>
          <cell r="M525">
            <v>1</v>
          </cell>
          <cell r="N525"/>
          <cell r="O525"/>
          <cell r="P525">
            <v>21.95</v>
          </cell>
          <cell r="Q525" t="str">
            <v>SAC / 22,7 KG</v>
          </cell>
          <cell r="R525">
            <v>1</v>
          </cell>
          <cell r="S525" t="str">
            <v>SAC</v>
          </cell>
          <cell r="T525">
            <v>21.95</v>
          </cell>
          <cell r="U525">
            <v>22.7</v>
          </cell>
          <cell r="V525" t="str">
            <v>KG</v>
          </cell>
          <cell r="W525">
            <v>4.405286343612335E-2</v>
          </cell>
          <cell r="X525">
            <v>0.96696035242290745</v>
          </cell>
        </row>
        <row r="526">
          <cell r="A526" t="str">
            <v>PÂTE À BISCUIT AVOINE</v>
          </cell>
          <cell r="B526">
            <v>1623028</v>
          </cell>
          <cell r="C526" t="str">
            <v>GFS</v>
          </cell>
          <cell r="D526" t="str">
            <v>CONGÉLATEUR</v>
          </cell>
          <cell r="E526" t="str">
            <v>Produits pâtisserie SECS/ frais et/ou congelé</v>
          </cell>
          <cell r="F526"/>
          <cell r="G526"/>
          <cell r="H526"/>
          <cell r="I526"/>
          <cell r="J526"/>
          <cell r="K526">
            <v>2</v>
          </cell>
          <cell r="L526"/>
          <cell r="M526"/>
          <cell r="N526"/>
          <cell r="O526"/>
          <cell r="P526">
            <v>44.25</v>
          </cell>
          <cell r="Q526" t="str">
            <v>C/S 170X43GR</v>
          </cell>
          <cell r="R526">
            <v>1</v>
          </cell>
          <cell r="S526" t="str">
            <v>CAISSE</v>
          </cell>
          <cell r="T526">
            <v>44.25</v>
          </cell>
          <cell r="U526">
            <v>170</v>
          </cell>
          <cell r="V526" t="str">
            <v>UNITÉ</v>
          </cell>
          <cell r="W526">
            <v>5.8823529411764705E-3</v>
          </cell>
          <cell r="X526">
            <v>0.26029411764705884</v>
          </cell>
        </row>
        <row r="527">
          <cell r="A527" t="str">
            <v>PÂTE À BISCUIT CANNEBERGE</v>
          </cell>
          <cell r="B527">
            <v>2053518</v>
          </cell>
          <cell r="C527" t="str">
            <v>GFS</v>
          </cell>
          <cell r="D527" t="str">
            <v>CONGÉLATEUR</v>
          </cell>
          <cell r="E527" t="str">
            <v>Produits pâtisserie SECS/ frais et/ou congelé</v>
          </cell>
          <cell r="F527"/>
          <cell r="G527"/>
          <cell r="H527"/>
          <cell r="I527"/>
          <cell r="J527"/>
          <cell r="K527">
            <v>2</v>
          </cell>
          <cell r="L527"/>
          <cell r="M527"/>
          <cell r="N527"/>
          <cell r="O527"/>
          <cell r="P527">
            <v>33.729999999999997</v>
          </cell>
          <cell r="Q527" t="str">
            <v>C/S 106X42 GR</v>
          </cell>
          <cell r="R527">
            <v>1</v>
          </cell>
          <cell r="S527" t="str">
            <v>CAISSE</v>
          </cell>
          <cell r="T527">
            <v>33.729999999999997</v>
          </cell>
          <cell r="U527">
            <v>106</v>
          </cell>
          <cell r="V527" t="str">
            <v>UNITÉ</v>
          </cell>
          <cell r="W527">
            <v>9.433962264150943E-3</v>
          </cell>
          <cell r="X527">
            <v>0.31820754716981126</v>
          </cell>
        </row>
        <row r="528">
          <cell r="A528" t="str">
            <v>PÂTE À BISCUIT DOUBLE CHOCOLAT</v>
          </cell>
          <cell r="B528">
            <v>1673028</v>
          </cell>
          <cell r="C528" t="str">
            <v>GFS</v>
          </cell>
          <cell r="D528" t="str">
            <v>CONGÉLATEUR</v>
          </cell>
          <cell r="E528" t="str">
            <v>Produits pâtisserie SECS/ frais et/ou congelé</v>
          </cell>
          <cell r="F528"/>
          <cell r="G528"/>
          <cell r="H528"/>
          <cell r="I528"/>
          <cell r="J528"/>
          <cell r="K528">
            <v>2</v>
          </cell>
          <cell r="L528"/>
          <cell r="M528"/>
          <cell r="N528"/>
          <cell r="O528"/>
          <cell r="P528">
            <v>44.25</v>
          </cell>
          <cell r="Q528" t="str">
            <v>C/S 170X43GR</v>
          </cell>
          <cell r="R528">
            <v>1</v>
          </cell>
          <cell r="S528" t="str">
            <v>CAISSE</v>
          </cell>
          <cell r="T528">
            <v>44.25</v>
          </cell>
          <cell r="U528">
            <v>170</v>
          </cell>
          <cell r="V528" t="str">
            <v>UNITÉ</v>
          </cell>
          <cell r="W528">
            <v>5.8823529411764705E-3</v>
          </cell>
          <cell r="X528">
            <v>0.26029411764705884</v>
          </cell>
        </row>
        <row r="529">
          <cell r="A529" t="str">
            <v>PÂTE A EGG ROLL 1000 FEUILLES</v>
          </cell>
          <cell r="B529">
            <v>1340056</v>
          </cell>
          <cell r="C529" t="str">
            <v>GFS</v>
          </cell>
          <cell r="D529" t="str">
            <v>CONGÉLATEUR</v>
          </cell>
          <cell r="E529" t="str">
            <v>Légumes et pâtes frais et/ou congelé</v>
          </cell>
          <cell r="F529"/>
          <cell r="G529"/>
          <cell r="H529"/>
          <cell r="I529"/>
          <cell r="J529"/>
          <cell r="K529">
            <v>1</v>
          </cell>
          <cell r="L529"/>
          <cell r="M529"/>
          <cell r="N529"/>
          <cell r="O529"/>
          <cell r="P529">
            <v>31.14</v>
          </cell>
          <cell r="Q529" t="str">
            <v>C/S 12x454 gr</v>
          </cell>
          <cell r="R529">
            <v>1</v>
          </cell>
          <cell r="S529" t="str">
            <v>CAISSE</v>
          </cell>
          <cell r="T529">
            <v>31.14</v>
          </cell>
          <cell r="U529">
            <v>12</v>
          </cell>
          <cell r="V529" t="str">
            <v>UNITÉ</v>
          </cell>
          <cell r="W529">
            <v>8.3333333333333329E-2</v>
          </cell>
          <cell r="X529">
            <v>2.5949999999999998</v>
          </cell>
        </row>
        <row r="530">
          <cell r="A530" t="str">
            <v>PATE A PIZZA MINCE 12PO</v>
          </cell>
          <cell r="B530">
            <v>9986818</v>
          </cell>
          <cell r="C530" t="str">
            <v>GFS</v>
          </cell>
          <cell r="D530" t="str">
            <v>CONGÉLATEUR</v>
          </cell>
          <cell r="E530" t="str">
            <v>Produits boulangerie frais et/ou congelé</v>
          </cell>
          <cell r="F530"/>
          <cell r="G530"/>
          <cell r="H530"/>
          <cell r="I530"/>
          <cell r="J530"/>
          <cell r="K530">
            <v>4.5</v>
          </cell>
          <cell r="L530"/>
          <cell r="M530"/>
          <cell r="N530"/>
          <cell r="O530"/>
          <cell r="P530">
            <v>64.040000000000006</v>
          </cell>
          <cell r="Q530" t="str">
            <v>C/S 72UN</v>
          </cell>
          <cell r="R530">
            <v>1</v>
          </cell>
          <cell r="S530" t="str">
            <v>CAISSE</v>
          </cell>
          <cell r="T530">
            <v>64.040000000000006</v>
          </cell>
          <cell r="U530">
            <v>72</v>
          </cell>
          <cell r="V530" t="str">
            <v>UNITÉ</v>
          </cell>
          <cell r="W530">
            <v>1.3888888888888888E-2</v>
          </cell>
          <cell r="X530">
            <v>0.88944444444444448</v>
          </cell>
        </row>
        <row r="531">
          <cell r="A531" t="str">
            <v>PÂTE À ROULEAUX IMPÉRIAUX</v>
          </cell>
          <cell r="B531">
            <v>8100005</v>
          </cell>
          <cell r="C531" t="str">
            <v>GFS</v>
          </cell>
          <cell r="D531" t="str">
            <v>CONGÉLATEUR</v>
          </cell>
          <cell r="E531" t="str">
            <v xml:space="preserve">Produits laitiers / oeufs </v>
          </cell>
          <cell r="F531"/>
          <cell r="G531"/>
          <cell r="H531"/>
          <cell r="I531"/>
          <cell r="J531"/>
          <cell r="K531"/>
          <cell r="L531"/>
          <cell r="M531"/>
          <cell r="N531"/>
          <cell r="O531"/>
          <cell r="P531">
            <v>15.93</v>
          </cell>
          <cell r="Q531" t="str">
            <v>C/S 4X50 UN</v>
          </cell>
          <cell r="R531">
            <v>1</v>
          </cell>
          <cell r="S531" t="str">
            <v>CAISSE</v>
          </cell>
          <cell r="T531">
            <v>15.93</v>
          </cell>
          <cell r="U531">
            <v>200</v>
          </cell>
          <cell r="V531" t="str">
            <v>UNITÉ</v>
          </cell>
          <cell r="W531">
            <v>5.0000000000000001E-3</v>
          </cell>
          <cell r="X531">
            <v>7.9649999999999999E-2</v>
          </cell>
        </row>
        <row r="532">
          <cell r="A532" t="str">
            <v>PÂTE À TEMPURA</v>
          </cell>
          <cell r="B532">
            <v>2442005</v>
          </cell>
          <cell r="C532" t="str">
            <v>GFS</v>
          </cell>
          <cell r="D532" t="str">
            <v>RESERVE SECS</v>
          </cell>
          <cell r="E532" t="str">
            <v>Produits secs alimentaires</v>
          </cell>
          <cell r="F532"/>
          <cell r="G532"/>
          <cell r="H532"/>
          <cell r="I532"/>
          <cell r="J532"/>
          <cell r="K532"/>
          <cell r="L532"/>
          <cell r="M532"/>
          <cell r="N532"/>
          <cell r="O532">
            <v>1.75</v>
          </cell>
          <cell r="P532">
            <v>38.79</v>
          </cell>
          <cell r="Q532" t="str">
            <v>C/S 6X5LBS</v>
          </cell>
          <cell r="R532">
            <v>1</v>
          </cell>
          <cell r="S532" t="str">
            <v>CAISSE</v>
          </cell>
          <cell r="T532">
            <v>38.79</v>
          </cell>
          <cell r="U532">
            <v>13.62</v>
          </cell>
          <cell r="V532" t="str">
            <v>KG</v>
          </cell>
          <cell r="W532">
            <v>7.3421439060205582E-2</v>
          </cell>
          <cell r="X532">
            <v>2.8480176211453743</v>
          </cell>
        </row>
        <row r="533">
          <cell r="A533" t="str">
            <v>PÂTE AGNOLETTI AU FROMAGE</v>
          </cell>
          <cell r="B533">
            <v>0</v>
          </cell>
          <cell r="C533" t="str">
            <v>VILLA DU RAVIOLIS</v>
          </cell>
          <cell r="D533" t="str">
            <v>CONGÉLATEUR</v>
          </cell>
          <cell r="E533" t="str">
            <v>Légumes et pâtes frais et/ou congelé</v>
          </cell>
          <cell r="F533"/>
          <cell r="G533"/>
          <cell r="H533"/>
          <cell r="I533"/>
          <cell r="J533"/>
          <cell r="K533">
            <v>3</v>
          </cell>
          <cell r="L533"/>
          <cell r="M533"/>
          <cell r="N533"/>
          <cell r="O533"/>
          <cell r="P533">
            <v>60</v>
          </cell>
          <cell r="Q533" t="str">
            <v>C/S 7,5 KG</v>
          </cell>
          <cell r="R533">
            <v>1</v>
          </cell>
          <cell r="S533" t="str">
            <v>CAISSE</v>
          </cell>
          <cell r="T533">
            <v>60</v>
          </cell>
          <cell r="U533">
            <v>7.5</v>
          </cell>
          <cell r="V533" t="str">
            <v>KG</v>
          </cell>
          <cell r="W533">
            <v>0.13333333333333333</v>
          </cell>
          <cell r="X533">
            <v>8</v>
          </cell>
        </row>
        <row r="534">
          <cell r="A534" t="str">
            <v>PÂTE CANNELLONI À LA VIANDE</v>
          </cell>
          <cell r="B534">
            <v>1299816</v>
          </cell>
          <cell r="C534" t="str">
            <v>GFS</v>
          </cell>
          <cell r="D534" t="str">
            <v>CONGÉLATEUR</v>
          </cell>
          <cell r="E534" t="str">
            <v>Légumes et pâtes frais et/ou congelé</v>
          </cell>
          <cell r="F534"/>
          <cell r="G534"/>
          <cell r="H534"/>
          <cell r="I534"/>
          <cell r="J534"/>
          <cell r="K534">
            <v>2</v>
          </cell>
          <cell r="L534"/>
          <cell r="M534"/>
          <cell r="N534"/>
          <cell r="O534"/>
          <cell r="P534">
            <v>45.57</v>
          </cell>
          <cell r="Q534" t="str">
            <v>C/S 60X64 GR</v>
          </cell>
          <cell r="R534">
            <v>1</v>
          </cell>
          <cell r="S534" t="str">
            <v>CAISSE</v>
          </cell>
          <cell r="T534">
            <v>45.57</v>
          </cell>
          <cell r="U534">
            <v>60</v>
          </cell>
          <cell r="V534" t="str">
            <v>UNITÉ</v>
          </cell>
          <cell r="W534">
            <v>1.6666666666666666E-2</v>
          </cell>
          <cell r="X534">
            <v>0.75949999999999995</v>
          </cell>
        </row>
        <row r="535">
          <cell r="A535" t="str">
            <v>PÂTE CAVATELLIS PÂTES FRAICHES</v>
          </cell>
          <cell r="B535">
            <v>0</v>
          </cell>
          <cell r="C535" t="str">
            <v>PASTA DI PANZA</v>
          </cell>
          <cell r="D535" t="str">
            <v>CONGÉLATEUR</v>
          </cell>
          <cell r="E535" t="str">
            <v>Légumes et pâtes frais et/ou congelé</v>
          </cell>
          <cell r="F535"/>
          <cell r="G535"/>
          <cell r="H535"/>
          <cell r="I535"/>
          <cell r="J535"/>
          <cell r="K535"/>
          <cell r="L535"/>
          <cell r="M535"/>
          <cell r="N535"/>
          <cell r="O535"/>
          <cell r="P535">
            <v>12</v>
          </cell>
          <cell r="Q535" t="str">
            <v>1X10 KG</v>
          </cell>
          <cell r="R535">
            <v>1</v>
          </cell>
          <cell r="S535" t="str">
            <v>SAC</v>
          </cell>
          <cell r="T535">
            <v>12</v>
          </cell>
          <cell r="U535">
            <v>1</v>
          </cell>
          <cell r="V535" t="str">
            <v>KG</v>
          </cell>
          <cell r="W535">
            <v>1</v>
          </cell>
          <cell r="X535">
            <v>12</v>
          </cell>
        </row>
        <row r="536">
          <cell r="A536" t="str">
            <v>PATÉ DE CAMPAGNE</v>
          </cell>
          <cell r="B536">
            <v>1415005</v>
          </cell>
          <cell r="C536" t="str">
            <v>GFS</v>
          </cell>
          <cell r="D536" t="str">
            <v>FRIGO</v>
          </cell>
          <cell r="E536" t="str">
            <v>Viande et volaille frais et/ou congelé</v>
          </cell>
          <cell r="F536"/>
          <cell r="G536"/>
          <cell r="H536"/>
          <cell r="I536"/>
          <cell r="J536">
            <v>12</v>
          </cell>
          <cell r="K536"/>
          <cell r="L536"/>
          <cell r="M536"/>
          <cell r="N536"/>
          <cell r="O536"/>
          <cell r="P536">
            <v>24.09</v>
          </cell>
          <cell r="Q536" t="str">
            <v xml:space="preserve">UN 1,5KG </v>
          </cell>
          <cell r="R536">
            <v>1</v>
          </cell>
          <cell r="S536" t="str">
            <v>UNITÉ</v>
          </cell>
          <cell r="T536">
            <v>24.09</v>
          </cell>
          <cell r="U536">
            <v>1.5</v>
          </cell>
          <cell r="V536" t="str">
            <v>KG</v>
          </cell>
          <cell r="W536">
            <v>0.66666666666666663</v>
          </cell>
          <cell r="X536">
            <v>16.059999999999999</v>
          </cell>
        </row>
        <row r="537">
          <cell r="A537" t="str">
            <v>PÂTE DE CREVETTES</v>
          </cell>
          <cell r="B537">
            <v>0</v>
          </cell>
          <cell r="C537" t="str">
            <v>CAN-AM</v>
          </cell>
          <cell r="D537" t="str">
            <v>RESERVE SECS</v>
          </cell>
          <cell r="E537" t="str">
            <v>Produits secs alimentaires</v>
          </cell>
          <cell r="F537"/>
          <cell r="G537"/>
          <cell r="H537"/>
          <cell r="I537"/>
          <cell r="J537"/>
          <cell r="K537"/>
          <cell r="L537"/>
          <cell r="M537"/>
          <cell r="N537"/>
          <cell r="O537"/>
          <cell r="P537">
            <v>49.5</v>
          </cell>
          <cell r="Q537" t="str">
            <v>C/S 12X 287 ML</v>
          </cell>
          <cell r="R537">
            <v>1</v>
          </cell>
          <cell r="S537" t="str">
            <v>CAISSE</v>
          </cell>
          <cell r="T537">
            <v>49.5</v>
          </cell>
          <cell r="U537">
            <v>3.444</v>
          </cell>
          <cell r="V537" t="str">
            <v>L</v>
          </cell>
          <cell r="W537">
            <v>0.29036004645760743</v>
          </cell>
          <cell r="X537">
            <v>14.372822299651569</v>
          </cell>
        </row>
        <row r="538">
          <cell r="A538" t="str">
            <v>PÂTE DE MISO</v>
          </cell>
          <cell r="B538">
            <v>0</v>
          </cell>
          <cell r="C538" t="str">
            <v>CAN-AM</v>
          </cell>
          <cell r="D538" t="str">
            <v>FRIGO</v>
          </cell>
          <cell r="E538" t="str">
            <v>Autres produits food</v>
          </cell>
          <cell r="F538"/>
          <cell r="G538"/>
          <cell r="H538"/>
          <cell r="I538"/>
          <cell r="J538"/>
          <cell r="K538"/>
          <cell r="L538"/>
          <cell r="M538"/>
          <cell r="N538"/>
          <cell r="O538"/>
          <cell r="P538">
            <v>0</v>
          </cell>
          <cell r="Q538" t="str">
            <v>UN</v>
          </cell>
          <cell r="R538"/>
          <cell r="S538"/>
          <cell r="T538">
            <v>0</v>
          </cell>
          <cell r="U538"/>
          <cell r="V538"/>
          <cell r="W538">
            <v>0</v>
          </cell>
          <cell r="X538">
            <v>0</v>
          </cell>
        </row>
        <row r="539">
          <cell r="A539" t="str">
            <v>PÂTE DE TAMARIN</v>
          </cell>
          <cell r="B539">
            <v>0</v>
          </cell>
          <cell r="C539" t="str">
            <v>CAN-AM</v>
          </cell>
          <cell r="D539" t="str">
            <v>FRIGO</v>
          </cell>
          <cell r="E539" t="str">
            <v>Autres produits food</v>
          </cell>
          <cell r="F539"/>
          <cell r="G539"/>
          <cell r="H539"/>
          <cell r="I539"/>
          <cell r="J539"/>
          <cell r="K539"/>
          <cell r="L539"/>
          <cell r="M539"/>
          <cell r="N539"/>
          <cell r="O539"/>
          <cell r="P539">
            <v>31.63</v>
          </cell>
          <cell r="Q539" t="str">
            <v>C/S 12X200 GR</v>
          </cell>
          <cell r="R539">
            <v>1</v>
          </cell>
          <cell r="S539" t="str">
            <v>CAISSE</v>
          </cell>
          <cell r="T539">
            <v>31.63</v>
          </cell>
          <cell r="U539">
            <v>2.4</v>
          </cell>
          <cell r="V539" t="str">
            <v>KG</v>
          </cell>
          <cell r="W539">
            <v>0.41666666666666669</v>
          </cell>
          <cell r="X539">
            <v>13.179166666666667</v>
          </cell>
        </row>
        <row r="540">
          <cell r="A540" t="str">
            <v>PÂTE FAZZOLETTI AU FROMAGE</v>
          </cell>
          <cell r="B540">
            <v>1115365</v>
          </cell>
          <cell r="C540" t="str">
            <v>GFS</v>
          </cell>
          <cell r="D540" t="str">
            <v>CONGÉLATEUR</v>
          </cell>
          <cell r="E540" t="str">
            <v>Légumes et pâtes frais et/ou congelé</v>
          </cell>
          <cell r="F540"/>
          <cell r="G540"/>
          <cell r="H540"/>
          <cell r="I540"/>
          <cell r="J540"/>
          <cell r="K540">
            <v>0.5</v>
          </cell>
          <cell r="L540"/>
          <cell r="M540"/>
          <cell r="N540"/>
          <cell r="O540"/>
          <cell r="P540">
            <v>89.96</v>
          </cell>
          <cell r="Q540" t="str">
            <v>C/S 3X36 UN</v>
          </cell>
          <cell r="R540">
            <v>1</v>
          </cell>
          <cell r="S540" t="str">
            <v>CAISSE</v>
          </cell>
          <cell r="T540">
            <v>89.96</v>
          </cell>
          <cell r="U540">
            <v>108</v>
          </cell>
          <cell r="V540" t="str">
            <v>UNITÉ</v>
          </cell>
          <cell r="W540">
            <v>9.2592592592592587E-3</v>
          </cell>
          <cell r="X540">
            <v>0.83296296296296291</v>
          </cell>
        </row>
        <row r="541">
          <cell r="A541" t="str">
            <v>PÂTE FEUILLETÉ</v>
          </cell>
          <cell r="B541">
            <v>1327966</v>
          </cell>
          <cell r="C541" t="str">
            <v>GFS</v>
          </cell>
          <cell r="D541" t="str">
            <v>CONGÉLATEUR</v>
          </cell>
          <cell r="E541" t="str">
            <v>Produits pâtisserie SECS/ frais et/ou congelé</v>
          </cell>
          <cell r="F541"/>
          <cell r="G541"/>
          <cell r="H541"/>
          <cell r="I541"/>
          <cell r="J541">
            <v>0.75</v>
          </cell>
          <cell r="K541"/>
          <cell r="L541"/>
          <cell r="M541"/>
          <cell r="N541"/>
          <cell r="O541"/>
          <cell r="P541">
            <v>45.93</v>
          </cell>
          <cell r="Q541" t="str">
            <v>C/S 20X350 GR</v>
          </cell>
          <cell r="R541">
            <v>1</v>
          </cell>
          <cell r="S541" t="str">
            <v>CAISSE</v>
          </cell>
          <cell r="T541">
            <v>45.93</v>
          </cell>
          <cell r="U541">
            <v>20</v>
          </cell>
          <cell r="V541" t="str">
            <v>UNITÉ</v>
          </cell>
          <cell r="W541">
            <v>0.05</v>
          </cell>
          <cell r="X541">
            <v>2.2965</v>
          </cell>
        </row>
        <row r="542">
          <cell r="A542" t="str">
            <v xml:space="preserve">PÂTE FEUILLETÉ/FILO GRINOS </v>
          </cell>
          <cell r="B542">
            <v>1609048</v>
          </cell>
          <cell r="C542" t="str">
            <v>GFS</v>
          </cell>
          <cell r="D542" t="str">
            <v>CONGÉLATEUR</v>
          </cell>
          <cell r="E542" t="str">
            <v>Produits pâtisserie SECS/ frais et/ou congelé</v>
          </cell>
          <cell r="F542"/>
          <cell r="G542"/>
          <cell r="H542"/>
          <cell r="I542"/>
          <cell r="J542"/>
          <cell r="K542">
            <v>0.75</v>
          </cell>
          <cell r="L542"/>
          <cell r="M542"/>
          <cell r="N542"/>
          <cell r="O542"/>
          <cell r="P542">
            <v>47.07</v>
          </cell>
          <cell r="Q542" t="str">
            <v>C/S 24X454 GR</v>
          </cell>
          <cell r="R542">
            <v>1</v>
          </cell>
          <cell r="S542" t="str">
            <v>CAISSE</v>
          </cell>
          <cell r="T542">
            <v>47.07</v>
          </cell>
          <cell r="U542">
            <v>24</v>
          </cell>
          <cell r="V542" t="str">
            <v>UNITÉ</v>
          </cell>
          <cell r="W542">
            <v>4.1666666666666664E-2</v>
          </cell>
          <cell r="X542">
            <v>1.9612499999999999</v>
          </cell>
        </row>
        <row r="543">
          <cell r="A543" t="str">
            <v>PÂTE NOUILLE CANTONAISE AUX ŒUFS</v>
          </cell>
          <cell r="B543">
            <v>5177405</v>
          </cell>
          <cell r="C543" t="str">
            <v>GFS</v>
          </cell>
          <cell r="D543" t="str">
            <v>CONGÉLATEUR</v>
          </cell>
          <cell r="E543" t="str">
            <v>Légumes et pâtes frais et/ou congelé</v>
          </cell>
          <cell r="F543"/>
          <cell r="G543"/>
          <cell r="H543"/>
          <cell r="I543"/>
          <cell r="J543"/>
          <cell r="K543">
            <v>0.75</v>
          </cell>
          <cell r="L543"/>
          <cell r="M543"/>
          <cell r="N543"/>
          <cell r="O543"/>
          <cell r="P543">
            <v>39.229999999999997</v>
          </cell>
          <cell r="Q543" t="str">
            <v>C/S 6X2,27 KG</v>
          </cell>
          <cell r="R543">
            <v>1</v>
          </cell>
          <cell r="S543" t="str">
            <v>CAISSE</v>
          </cell>
          <cell r="T543">
            <v>39.229999999999997</v>
          </cell>
          <cell r="U543">
            <v>13.62</v>
          </cell>
          <cell r="V543" t="str">
            <v>KG</v>
          </cell>
          <cell r="W543">
            <v>7.3421439060205582E-2</v>
          </cell>
          <cell r="X543">
            <v>2.8803230543318645</v>
          </cell>
        </row>
        <row r="544">
          <cell r="A544" t="str">
            <v>PÂTE NOUILLE SOBA</v>
          </cell>
          <cell r="B544">
            <v>0</v>
          </cell>
          <cell r="C544" t="str">
            <v>GFS</v>
          </cell>
          <cell r="D544" t="str">
            <v>CONGÉLATEUR</v>
          </cell>
          <cell r="E544" t="str">
            <v>Légumes et pâtes frais et/ou congelé</v>
          </cell>
          <cell r="F544"/>
          <cell r="G544"/>
          <cell r="H544"/>
          <cell r="I544"/>
          <cell r="J544"/>
          <cell r="K544"/>
          <cell r="L544"/>
          <cell r="M544"/>
          <cell r="N544"/>
          <cell r="O544"/>
          <cell r="P544">
            <v>0</v>
          </cell>
          <cell r="Q544" t="str">
            <v>C/S 6X2 KG</v>
          </cell>
          <cell r="R544"/>
          <cell r="S544"/>
          <cell r="T544">
            <v>0</v>
          </cell>
          <cell r="U544"/>
          <cell r="V544"/>
          <cell r="W544">
            <v>0</v>
          </cell>
          <cell r="X544">
            <v>0</v>
          </cell>
        </row>
        <row r="545">
          <cell r="A545" t="str">
            <v>PÂTE PAPARDELLE PÂTES FRAICHES</v>
          </cell>
          <cell r="B545">
            <v>0</v>
          </cell>
          <cell r="C545" t="str">
            <v>PASTA DI PANZA</v>
          </cell>
          <cell r="D545" t="str">
            <v>CONGÉLATEUR</v>
          </cell>
          <cell r="E545" t="str">
            <v>Légumes et pâtes frais et/ou congelé</v>
          </cell>
          <cell r="F545"/>
          <cell r="G545"/>
          <cell r="H545"/>
          <cell r="I545"/>
          <cell r="J545"/>
          <cell r="K545">
            <v>1</v>
          </cell>
          <cell r="L545"/>
          <cell r="M545"/>
          <cell r="N545"/>
          <cell r="O545"/>
          <cell r="P545">
            <v>12</v>
          </cell>
          <cell r="Q545" t="str">
            <v>1X10 KG</v>
          </cell>
          <cell r="R545">
            <v>1</v>
          </cell>
          <cell r="S545" t="str">
            <v>CAISSE</v>
          </cell>
          <cell r="T545">
            <v>12</v>
          </cell>
          <cell r="U545">
            <v>1</v>
          </cell>
          <cell r="V545" t="str">
            <v>KG</v>
          </cell>
          <cell r="W545">
            <v>1</v>
          </cell>
          <cell r="X545">
            <v>12</v>
          </cell>
        </row>
        <row r="546">
          <cell r="A546" t="str">
            <v>PÂTE RAVIOLIS AU BŒUF</v>
          </cell>
          <cell r="B546">
            <v>1321973</v>
          </cell>
          <cell r="C546" t="str">
            <v>GFS</v>
          </cell>
          <cell r="D546" t="str">
            <v>CONGÉLATEUR</v>
          </cell>
          <cell r="E546" t="str">
            <v>Légumes et pâtes frais et/ou congelé</v>
          </cell>
          <cell r="F546"/>
          <cell r="G546"/>
          <cell r="H546"/>
          <cell r="I546"/>
          <cell r="J546"/>
          <cell r="K546">
            <v>1</v>
          </cell>
          <cell r="L546"/>
          <cell r="M546"/>
          <cell r="N546"/>
          <cell r="O546"/>
          <cell r="P546">
            <v>30.24</v>
          </cell>
          <cell r="Q546" t="str">
            <v>C/S 2X2 KG</v>
          </cell>
          <cell r="R546">
            <v>1</v>
          </cell>
          <cell r="S546" t="str">
            <v>CAISSE</v>
          </cell>
          <cell r="T546">
            <v>30.24</v>
          </cell>
          <cell r="U546">
            <v>4</v>
          </cell>
          <cell r="V546" t="str">
            <v>KG</v>
          </cell>
          <cell r="W546">
            <v>0.25</v>
          </cell>
          <cell r="X546">
            <v>7.56</v>
          </cell>
        </row>
        <row r="547">
          <cell r="A547" t="str">
            <v xml:space="preserve">PÂTE RAVIOLIS AUX CHAMPIGNONS </v>
          </cell>
          <cell r="B547">
            <v>1336734</v>
          </cell>
          <cell r="C547" t="str">
            <v>GFS</v>
          </cell>
          <cell r="D547" t="str">
            <v>CONGÉLATEUR</v>
          </cell>
          <cell r="E547" t="str">
            <v>Légumes et pâtes frais et/ou congelé</v>
          </cell>
          <cell r="F547"/>
          <cell r="G547"/>
          <cell r="H547"/>
          <cell r="I547"/>
          <cell r="J547"/>
          <cell r="K547">
            <v>4</v>
          </cell>
          <cell r="L547"/>
          <cell r="M547"/>
          <cell r="N547"/>
          <cell r="O547"/>
          <cell r="P547">
            <v>49.75</v>
          </cell>
          <cell r="Q547" t="str">
            <v>C/S 2X1,36 KG</v>
          </cell>
          <cell r="R547">
            <v>1</v>
          </cell>
          <cell r="S547" t="str">
            <v>CAISSE</v>
          </cell>
          <cell r="T547">
            <v>49.75</v>
          </cell>
          <cell r="U547">
            <v>2.6</v>
          </cell>
          <cell r="V547" t="str">
            <v>KG</v>
          </cell>
          <cell r="W547">
            <v>0.38461538461538458</v>
          </cell>
          <cell r="X547">
            <v>19.134615384615383</v>
          </cell>
        </row>
        <row r="548">
          <cell r="A548" t="str">
            <v>PÂTE TOTELLINI AU BOEUF GFS</v>
          </cell>
          <cell r="B548">
            <v>1322317</v>
          </cell>
          <cell r="C548" t="str">
            <v>GFS</v>
          </cell>
          <cell r="D548" t="str">
            <v>CONGÉLATEUR</v>
          </cell>
          <cell r="E548" t="str">
            <v>Légumes et pâtes frais et/ou congelé</v>
          </cell>
          <cell r="F548"/>
          <cell r="G548"/>
          <cell r="H548"/>
          <cell r="I548"/>
          <cell r="J548"/>
          <cell r="K548">
            <v>1</v>
          </cell>
          <cell r="L548"/>
          <cell r="M548"/>
          <cell r="N548"/>
          <cell r="O548"/>
          <cell r="P548">
            <v>28.69</v>
          </cell>
          <cell r="Q548" t="str">
            <v>C/S 2X2 KG</v>
          </cell>
          <cell r="R548">
            <v>1</v>
          </cell>
          <cell r="S548" t="str">
            <v>CAISSE</v>
          </cell>
          <cell r="T548">
            <v>28.69</v>
          </cell>
          <cell r="U548">
            <v>4</v>
          </cell>
          <cell r="V548" t="str">
            <v>KG</v>
          </cell>
          <cell r="W548">
            <v>0.25</v>
          </cell>
          <cell r="X548">
            <v>7.1725000000000003</v>
          </cell>
        </row>
        <row r="549">
          <cell r="A549" t="str">
            <v>PÂTE TOTELLINI AU FROMAGE GFS</v>
          </cell>
          <cell r="B549">
            <v>1108418</v>
          </cell>
          <cell r="C549" t="str">
            <v>GFS</v>
          </cell>
          <cell r="D549" t="str">
            <v>CONGÉLATEUR</v>
          </cell>
          <cell r="E549" t="str">
            <v>Légumes et pâtes frais et/ou congelé</v>
          </cell>
          <cell r="F549"/>
          <cell r="G549"/>
          <cell r="H549"/>
          <cell r="I549"/>
          <cell r="J549"/>
          <cell r="K549">
            <v>0.75</v>
          </cell>
          <cell r="L549"/>
          <cell r="M549"/>
          <cell r="N549"/>
          <cell r="O549"/>
          <cell r="P549">
            <v>76.88</v>
          </cell>
          <cell r="Q549" t="str">
            <v>C/S 4X2,5 KG</v>
          </cell>
          <cell r="R549">
            <v>1</v>
          </cell>
          <cell r="S549" t="str">
            <v>CAISSE</v>
          </cell>
          <cell r="T549">
            <v>76.88</v>
          </cell>
          <cell r="U549">
            <v>10</v>
          </cell>
          <cell r="V549" t="str">
            <v>KG</v>
          </cell>
          <cell r="W549">
            <v>0.1</v>
          </cell>
          <cell r="X549">
            <v>7.6879999999999997</v>
          </cell>
        </row>
        <row r="550">
          <cell r="A550" t="str">
            <v>PATISSONS JAUNES</v>
          </cell>
          <cell r="B550">
            <v>0</v>
          </cell>
          <cell r="C550" t="str">
            <v>CAN-AM</v>
          </cell>
          <cell r="D550" t="str">
            <v>FRIGO</v>
          </cell>
          <cell r="E550" t="str">
            <v>Fruits / légumes / herbes</v>
          </cell>
          <cell r="F550"/>
          <cell r="G550"/>
          <cell r="H550"/>
          <cell r="I550"/>
          <cell r="J550"/>
          <cell r="K550"/>
          <cell r="L550"/>
          <cell r="M550">
            <v>1</v>
          </cell>
          <cell r="N550"/>
          <cell r="O550"/>
          <cell r="P550">
            <v>21.5</v>
          </cell>
          <cell r="Q550" t="str">
            <v>CS 1X2 KG</v>
          </cell>
          <cell r="R550">
            <v>1</v>
          </cell>
          <cell r="S550" t="str">
            <v>CAISSE</v>
          </cell>
          <cell r="T550">
            <v>21.5</v>
          </cell>
          <cell r="U550">
            <v>2</v>
          </cell>
          <cell r="V550" t="str">
            <v>KG</v>
          </cell>
          <cell r="W550">
            <v>0.5</v>
          </cell>
          <cell r="X550">
            <v>10.75</v>
          </cell>
        </row>
        <row r="551">
          <cell r="A551" t="str">
            <v>PAVÉ (GROSSE BAGUETTE)</v>
          </cell>
          <cell r="B551">
            <v>0</v>
          </cell>
          <cell r="C551" t="str">
            <v>GUILLAUME</v>
          </cell>
          <cell r="D551" t="str">
            <v>CUISINE</v>
          </cell>
          <cell r="E551" t="str">
            <v>Produits boulangerie frais et/ou congelé</v>
          </cell>
          <cell r="F551"/>
          <cell r="G551"/>
          <cell r="H551"/>
          <cell r="I551"/>
          <cell r="J551"/>
          <cell r="K551"/>
          <cell r="L551"/>
          <cell r="M551"/>
          <cell r="N551"/>
          <cell r="O551"/>
          <cell r="P551">
            <v>0</v>
          </cell>
          <cell r="Q551" t="str">
            <v>UN</v>
          </cell>
          <cell r="R551"/>
          <cell r="S551"/>
          <cell r="T551">
            <v>0</v>
          </cell>
          <cell r="U551"/>
          <cell r="V551"/>
          <cell r="W551">
            <v>0</v>
          </cell>
          <cell r="X551">
            <v>0</v>
          </cell>
        </row>
        <row r="552">
          <cell r="A552" t="str">
            <v>PAVÉ DE THON ROUGE SAKU</v>
          </cell>
          <cell r="B552">
            <v>0</v>
          </cell>
          <cell r="C552" t="str">
            <v>PIERRE EN GROS</v>
          </cell>
          <cell r="D552" t="str">
            <v>CONGÉLATEUR</v>
          </cell>
          <cell r="E552" t="str">
            <v>Poissons /fruits de mer frais et/ou congelés</v>
          </cell>
          <cell r="F552"/>
          <cell r="G552"/>
          <cell r="H552"/>
          <cell r="I552"/>
          <cell r="J552"/>
          <cell r="K552"/>
          <cell r="L552"/>
          <cell r="M552"/>
          <cell r="N552"/>
          <cell r="O552"/>
          <cell r="P552">
            <v>0</v>
          </cell>
          <cell r="Q552" t="str">
            <v>C/S</v>
          </cell>
          <cell r="R552">
            <v>1</v>
          </cell>
          <cell r="S552" t="str">
            <v>CAISSE</v>
          </cell>
          <cell r="T552">
            <v>0</v>
          </cell>
          <cell r="U552">
            <v>1</v>
          </cell>
          <cell r="V552" t="str">
            <v>KG</v>
          </cell>
          <cell r="W552">
            <v>1</v>
          </cell>
          <cell r="X552">
            <v>0</v>
          </cell>
        </row>
        <row r="553">
          <cell r="A553" t="str">
            <v>PECTINE</v>
          </cell>
          <cell r="B553">
            <v>0</v>
          </cell>
          <cell r="C553">
            <v>0</v>
          </cell>
          <cell r="D553" t="str">
            <v>RESERVE SECS</v>
          </cell>
          <cell r="E553" t="str">
            <v>Produits pâtisserie SECS/ frais et/ou congelé</v>
          </cell>
          <cell r="F553"/>
          <cell r="G553"/>
          <cell r="H553"/>
          <cell r="I553"/>
          <cell r="J553"/>
          <cell r="K553"/>
          <cell r="L553"/>
          <cell r="M553"/>
          <cell r="N553"/>
          <cell r="O553">
            <v>5</v>
          </cell>
          <cell r="P553">
            <v>57</v>
          </cell>
          <cell r="Q553" t="str">
            <v>UN 1KG</v>
          </cell>
          <cell r="R553">
            <v>1</v>
          </cell>
          <cell r="S553" t="str">
            <v>SAC</v>
          </cell>
          <cell r="T553">
            <v>57</v>
          </cell>
          <cell r="U553">
            <v>1</v>
          </cell>
          <cell r="V553" t="str">
            <v>KG</v>
          </cell>
          <cell r="W553">
            <v>1</v>
          </cell>
          <cell r="X553">
            <v>57</v>
          </cell>
        </row>
        <row r="554">
          <cell r="A554" t="str">
            <v>PÉLICULE PLASTIQUE 18X2000</v>
          </cell>
          <cell r="B554">
            <v>1227833</v>
          </cell>
          <cell r="C554" t="str">
            <v>GFS</v>
          </cell>
          <cell r="D554" t="str">
            <v>RESERVE SECS</v>
          </cell>
          <cell r="E554" t="str">
            <v>Produits d'emballage</v>
          </cell>
          <cell r="F554"/>
          <cell r="G554"/>
          <cell r="H554"/>
          <cell r="I554"/>
          <cell r="J554"/>
          <cell r="K554"/>
          <cell r="L554"/>
          <cell r="M554">
            <v>4</v>
          </cell>
          <cell r="N554"/>
          <cell r="O554"/>
          <cell r="P554">
            <v>28.4</v>
          </cell>
          <cell r="Q554" t="str">
            <v>UN</v>
          </cell>
          <cell r="R554">
            <v>1</v>
          </cell>
          <cell r="S554" t="str">
            <v>UNITÉ</v>
          </cell>
          <cell r="T554">
            <v>28.4</v>
          </cell>
          <cell r="U554">
            <v>1</v>
          </cell>
          <cell r="V554" t="str">
            <v>UNITÉ</v>
          </cell>
          <cell r="W554">
            <v>1</v>
          </cell>
          <cell r="X554">
            <v>28.4</v>
          </cell>
        </row>
        <row r="555">
          <cell r="A555" t="str">
            <v>PENNE RIGATE</v>
          </cell>
          <cell r="B555">
            <v>6860936</v>
          </cell>
          <cell r="C555" t="str">
            <v>GFS</v>
          </cell>
          <cell r="D555" t="str">
            <v>RESERVE SECS</v>
          </cell>
          <cell r="E555" t="str">
            <v>Produits secs alimentaires</v>
          </cell>
          <cell r="F555"/>
          <cell r="G555"/>
          <cell r="H555"/>
          <cell r="I555"/>
          <cell r="J555"/>
          <cell r="K555"/>
          <cell r="L555"/>
          <cell r="M555"/>
          <cell r="N555"/>
          <cell r="O555">
            <v>1</v>
          </cell>
          <cell r="P555">
            <v>20.87</v>
          </cell>
          <cell r="Q555" t="str">
            <v>C/S 9,07 KG</v>
          </cell>
          <cell r="R555">
            <v>1</v>
          </cell>
          <cell r="S555" t="str">
            <v>CAISSE</v>
          </cell>
          <cell r="T555">
            <v>20.87</v>
          </cell>
          <cell r="U555">
            <v>9.07</v>
          </cell>
          <cell r="V555" t="str">
            <v>KG</v>
          </cell>
          <cell r="W555">
            <v>0.11025358324145534</v>
          </cell>
          <cell r="X555">
            <v>2.3009922822491733</v>
          </cell>
        </row>
        <row r="556">
          <cell r="A556" t="str">
            <v>PENNE SANS GLUTEN</v>
          </cell>
          <cell r="B556">
            <v>1074829</v>
          </cell>
          <cell r="C556" t="str">
            <v>GFS</v>
          </cell>
          <cell r="D556" t="str">
            <v>RESERVE SECS</v>
          </cell>
          <cell r="E556" t="str">
            <v>Produits secs alimentaires</v>
          </cell>
          <cell r="F556"/>
          <cell r="G556"/>
          <cell r="H556"/>
          <cell r="I556"/>
          <cell r="J556"/>
          <cell r="K556"/>
          <cell r="L556"/>
          <cell r="M556"/>
          <cell r="N556"/>
          <cell r="O556">
            <v>10</v>
          </cell>
          <cell r="P556">
            <v>27.2</v>
          </cell>
          <cell r="Q556" t="str">
            <v>C/S 12X250 GR</v>
          </cell>
          <cell r="R556">
            <v>1</v>
          </cell>
          <cell r="S556" t="str">
            <v>CAISSE</v>
          </cell>
          <cell r="T556">
            <v>27.2</v>
          </cell>
          <cell r="U556">
            <v>3</v>
          </cell>
          <cell r="V556" t="str">
            <v>KG</v>
          </cell>
          <cell r="W556">
            <v>0.33333333333333331</v>
          </cell>
          <cell r="X556">
            <v>9.0666666666666664</v>
          </cell>
        </row>
        <row r="557">
          <cell r="A557" t="str">
            <v>PEPERONI TRANCHÉ</v>
          </cell>
          <cell r="B557">
            <v>1292190</v>
          </cell>
          <cell r="C557" t="str">
            <v>GFS</v>
          </cell>
          <cell r="D557" t="str">
            <v>FRIGO</v>
          </cell>
          <cell r="E557" t="str">
            <v>Viande et volaille frais et/ou congelé</v>
          </cell>
          <cell r="F557"/>
          <cell r="G557"/>
          <cell r="H557"/>
          <cell r="I557"/>
          <cell r="J557"/>
          <cell r="K557">
            <v>2</v>
          </cell>
          <cell r="L557"/>
          <cell r="M557"/>
          <cell r="N557"/>
          <cell r="O557"/>
          <cell r="P557">
            <v>84.34</v>
          </cell>
          <cell r="Q557" t="str">
            <v>C/S 2X5KG</v>
          </cell>
          <cell r="R557">
            <v>1</v>
          </cell>
          <cell r="S557" t="str">
            <v>CAISSE</v>
          </cell>
          <cell r="T557">
            <v>84.34</v>
          </cell>
          <cell r="U557">
            <v>10</v>
          </cell>
          <cell r="V557" t="str">
            <v>KG</v>
          </cell>
          <cell r="W557">
            <v>0.1</v>
          </cell>
          <cell r="X557">
            <v>8.4340000000000011</v>
          </cell>
        </row>
        <row r="558">
          <cell r="A558" t="str">
            <v>PÉPITE DE CHOCOLAT CEBON</v>
          </cell>
          <cell r="B558">
            <v>0</v>
          </cell>
          <cell r="C558" t="str">
            <v>GFS</v>
          </cell>
          <cell r="D558" t="str">
            <v>RESERVE SECS</v>
          </cell>
          <cell r="E558" t="str">
            <v>Produits pâtisserie SECS/ frais et/ou congelé</v>
          </cell>
          <cell r="F558"/>
          <cell r="G558"/>
          <cell r="H558"/>
          <cell r="I558"/>
          <cell r="J558"/>
          <cell r="K558"/>
          <cell r="L558"/>
          <cell r="M558"/>
          <cell r="N558"/>
          <cell r="O558">
            <v>1</v>
          </cell>
          <cell r="P558">
            <v>25</v>
          </cell>
          <cell r="Q558" t="str">
            <v>UN 3 KG</v>
          </cell>
          <cell r="R558">
            <v>1</v>
          </cell>
          <cell r="S558" t="str">
            <v>SAC</v>
          </cell>
          <cell r="T558">
            <v>25</v>
          </cell>
          <cell r="U558">
            <v>3</v>
          </cell>
          <cell r="V558" t="str">
            <v>KG</v>
          </cell>
          <cell r="W558">
            <v>0.33333333333333331</v>
          </cell>
          <cell r="X558">
            <v>8.3333333333333321</v>
          </cell>
        </row>
        <row r="559">
          <cell r="A559" t="str">
            <v>PEPPERONCINI MARINÉ</v>
          </cell>
          <cell r="B559">
            <v>0</v>
          </cell>
          <cell r="C559" t="str">
            <v>GFS</v>
          </cell>
          <cell r="D559" t="str">
            <v>RESERVE SECS</v>
          </cell>
          <cell r="E559" t="str">
            <v>Produits secs alimentaires</v>
          </cell>
          <cell r="F559"/>
          <cell r="G559"/>
          <cell r="H559"/>
          <cell r="I559"/>
          <cell r="J559"/>
          <cell r="K559"/>
          <cell r="L559"/>
          <cell r="M559"/>
          <cell r="N559"/>
          <cell r="O559"/>
          <cell r="P559">
            <v>0</v>
          </cell>
          <cell r="Q559" t="str">
            <v>UN</v>
          </cell>
          <cell r="R559"/>
          <cell r="S559"/>
          <cell r="T559">
            <v>0</v>
          </cell>
          <cell r="U559"/>
          <cell r="V559"/>
          <cell r="W559">
            <v>0</v>
          </cell>
          <cell r="X559">
            <v>0</v>
          </cell>
        </row>
        <row r="560">
          <cell r="A560" t="str">
            <v>PERLES DE CHOCOLAT AU LAIT CALLEBAUT</v>
          </cell>
          <cell r="B560">
            <v>0</v>
          </cell>
          <cell r="C560">
            <v>0</v>
          </cell>
          <cell r="D560">
            <v>0</v>
          </cell>
          <cell r="E560" t="str">
            <v>Produits pâtisserie SECS/ frais et/ou congelé</v>
          </cell>
          <cell r="F560"/>
          <cell r="G560"/>
          <cell r="H560"/>
          <cell r="I560"/>
          <cell r="J560"/>
          <cell r="K560"/>
          <cell r="L560"/>
          <cell r="M560"/>
          <cell r="N560"/>
          <cell r="O560">
            <v>0.5</v>
          </cell>
          <cell r="P560">
            <v>60.99</v>
          </cell>
          <cell r="Q560" t="str">
            <v>C/S 4X800 GR</v>
          </cell>
          <cell r="R560">
            <v>1</v>
          </cell>
          <cell r="S560" t="str">
            <v>SAC</v>
          </cell>
          <cell r="T560">
            <v>60.99</v>
          </cell>
          <cell r="U560">
            <v>3.2</v>
          </cell>
          <cell r="V560" t="str">
            <v>KG</v>
          </cell>
          <cell r="W560">
            <v>0.3125</v>
          </cell>
          <cell r="X560">
            <v>19.059374999999999</v>
          </cell>
        </row>
        <row r="561">
          <cell r="A561" t="str">
            <v>PERSIL ITALIEN</v>
          </cell>
          <cell r="B561">
            <v>0</v>
          </cell>
          <cell r="C561" t="str">
            <v>CAN-AM</v>
          </cell>
          <cell r="D561" t="str">
            <v>FRIGO</v>
          </cell>
          <cell r="E561" t="str">
            <v>Fruits / légumes / herbes</v>
          </cell>
          <cell r="F561"/>
          <cell r="G561"/>
          <cell r="H561"/>
          <cell r="I561"/>
          <cell r="J561"/>
          <cell r="K561"/>
          <cell r="L561"/>
          <cell r="M561"/>
          <cell r="N561"/>
          <cell r="O561"/>
          <cell r="P561">
            <v>1</v>
          </cell>
          <cell r="Q561" t="str">
            <v>UN</v>
          </cell>
          <cell r="R561">
            <v>1</v>
          </cell>
          <cell r="S561" t="str">
            <v>UNITÉ</v>
          </cell>
          <cell r="T561">
            <v>1</v>
          </cell>
          <cell r="U561">
            <v>1</v>
          </cell>
          <cell r="V561" t="str">
            <v>UNITÉ</v>
          </cell>
          <cell r="W561">
            <v>1</v>
          </cell>
          <cell r="X561">
            <v>1</v>
          </cell>
        </row>
        <row r="562">
          <cell r="A562" t="str">
            <v>PETIT POIS VERTS CONGELÉ</v>
          </cell>
          <cell r="B562">
            <v>1212476</v>
          </cell>
          <cell r="C562" t="str">
            <v>GFS</v>
          </cell>
          <cell r="D562" t="str">
            <v>CONGÉLATEUR</v>
          </cell>
          <cell r="E562" t="str">
            <v>Légumes et pâtes frais et/ou congelé</v>
          </cell>
          <cell r="F562"/>
          <cell r="G562"/>
          <cell r="H562"/>
          <cell r="I562"/>
          <cell r="J562"/>
          <cell r="K562"/>
          <cell r="L562"/>
          <cell r="M562"/>
          <cell r="N562"/>
          <cell r="O562"/>
          <cell r="P562">
            <v>28.22</v>
          </cell>
          <cell r="Q562" t="str">
            <v>C/S 4X2 KG</v>
          </cell>
          <cell r="R562">
            <v>1</v>
          </cell>
          <cell r="S562" t="str">
            <v>CAISSE</v>
          </cell>
          <cell r="T562">
            <v>28.22</v>
          </cell>
          <cell r="U562">
            <v>8</v>
          </cell>
          <cell r="V562" t="str">
            <v>KG</v>
          </cell>
          <cell r="W562">
            <v>0.125</v>
          </cell>
          <cell r="X562">
            <v>3.5274999999999999</v>
          </cell>
        </row>
        <row r="563">
          <cell r="A563" t="str">
            <v>PÉTONCLES D BAIE</v>
          </cell>
          <cell r="B563">
            <v>0</v>
          </cell>
          <cell r="C563" t="str">
            <v>PIERRE EN GROS</v>
          </cell>
          <cell r="D563" t="str">
            <v>CONGÉLATEUR</v>
          </cell>
          <cell r="E563" t="str">
            <v>Poissons /fruits de mer frais et/ou congelés</v>
          </cell>
          <cell r="F563"/>
          <cell r="G563"/>
          <cell r="H563"/>
          <cell r="I563"/>
          <cell r="J563"/>
          <cell r="K563"/>
          <cell r="L563"/>
          <cell r="M563"/>
          <cell r="N563"/>
          <cell r="O563"/>
          <cell r="P563">
            <v>0</v>
          </cell>
          <cell r="Q563" t="str">
            <v>C/S</v>
          </cell>
          <cell r="R563">
            <v>1</v>
          </cell>
          <cell r="S563" t="str">
            <v>CAISSE</v>
          </cell>
          <cell r="T563">
            <v>0</v>
          </cell>
          <cell r="U563"/>
          <cell r="V563" t="str">
            <v>KG</v>
          </cell>
          <cell r="W563">
            <v>0</v>
          </cell>
          <cell r="X563">
            <v>0</v>
          </cell>
        </row>
        <row r="564">
          <cell r="A564" t="str">
            <v>PÉTONCLES U10</v>
          </cell>
          <cell r="B564">
            <v>4316506</v>
          </cell>
          <cell r="C564" t="str">
            <v>GFS</v>
          </cell>
          <cell r="D564" t="str">
            <v>CONGÉLATEUR</v>
          </cell>
          <cell r="E564" t="str">
            <v>Poissons /fruits de mer frais et/ou congelés</v>
          </cell>
          <cell r="F564"/>
          <cell r="G564"/>
          <cell r="H564"/>
          <cell r="I564"/>
          <cell r="J564"/>
          <cell r="K564">
            <v>1</v>
          </cell>
          <cell r="L564"/>
          <cell r="M564"/>
          <cell r="N564"/>
          <cell r="O564"/>
          <cell r="P564">
            <v>339.95</v>
          </cell>
          <cell r="Q564" t="str">
            <v>C/S 2c2,27 kg</v>
          </cell>
          <cell r="R564">
            <v>1</v>
          </cell>
          <cell r="S564" t="str">
            <v>CAISSE</v>
          </cell>
          <cell r="T564">
            <v>339.95</v>
          </cell>
          <cell r="U564">
            <v>4.54</v>
          </cell>
          <cell r="V564" t="str">
            <v>KG</v>
          </cell>
          <cell r="W564">
            <v>0.22026431718061673</v>
          </cell>
          <cell r="X564">
            <v>74.878854625550659</v>
          </cell>
        </row>
        <row r="565">
          <cell r="A565" t="str">
            <v>PIED DE PORC</v>
          </cell>
          <cell r="B565">
            <v>0</v>
          </cell>
          <cell r="C565">
            <v>0</v>
          </cell>
          <cell r="D565" t="str">
            <v>FRIGO</v>
          </cell>
          <cell r="E565" t="str">
            <v>Viande et volaille frais et/ou congelé</v>
          </cell>
          <cell r="F565"/>
          <cell r="G565"/>
          <cell r="H565"/>
          <cell r="I565"/>
          <cell r="J565"/>
          <cell r="K565"/>
          <cell r="L565"/>
          <cell r="M565"/>
          <cell r="N565"/>
          <cell r="O565"/>
          <cell r="P565">
            <v>0</v>
          </cell>
          <cell r="Q565" t="str">
            <v>KG</v>
          </cell>
          <cell r="R565"/>
          <cell r="S565"/>
          <cell r="T565">
            <v>0</v>
          </cell>
          <cell r="U565"/>
          <cell r="V565"/>
          <cell r="W565">
            <v>0</v>
          </cell>
          <cell r="X565">
            <v>0</v>
          </cell>
        </row>
        <row r="566">
          <cell r="A566" t="str">
            <v>PIMENT BANANE</v>
          </cell>
          <cell r="B566">
            <v>0</v>
          </cell>
          <cell r="C566" t="str">
            <v>GFS</v>
          </cell>
          <cell r="D566" t="str">
            <v>RESERVE SECS</v>
          </cell>
          <cell r="E566" t="str">
            <v>Produits secs alimentaires</v>
          </cell>
          <cell r="F566"/>
          <cell r="G566"/>
          <cell r="H566"/>
          <cell r="I566"/>
          <cell r="J566"/>
          <cell r="K566"/>
          <cell r="L566"/>
          <cell r="M566"/>
          <cell r="N566"/>
          <cell r="O566"/>
          <cell r="P566">
            <v>0</v>
          </cell>
          <cell r="Q566" t="str">
            <v>UN</v>
          </cell>
          <cell r="R566"/>
          <cell r="S566"/>
          <cell r="T566">
            <v>0</v>
          </cell>
          <cell r="U566"/>
          <cell r="V566"/>
          <cell r="W566">
            <v>0</v>
          </cell>
          <cell r="X566">
            <v>0</v>
          </cell>
        </row>
        <row r="567">
          <cell r="A567" t="str">
            <v>PIMENT DE CAYENNE BROYÉ</v>
          </cell>
          <cell r="B567">
            <v>8750405</v>
          </cell>
          <cell r="C567" t="str">
            <v>GFS</v>
          </cell>
          <cell r="D567" t="str">
            <v>RESERVE SECS</v>
          </cell>
          <cell r="E567" t="str">
            <v>Produits secs alimentaires</v>
          </cell>
          <cell r="F567"/>
          <cell r="G567"/>
          <cell r="H567"/>
          <cell r="I567"/>
          <cell r="J567"/>
          <cell r="K567"/>
          <cell r="L567"/>
          <cell r="M567"/>
          <cell r="N567"/>
          <cell r="O567">
            <v>1</v>
          </cell>
          <cell r="P567">
            <v>7.32</v>
          </cell>
          <cell r="Q567" t="str">
            <v>UN 350 GR</v>
          </cell>
          <cell r="R567">
            <v>1</v>
          </cell>
          <cell r="S567" t="str">
            <v>UNITÉ</v>
          </cell>
          <cell r="T567">
            <v>7.32</v>
          </cell>
          <cell r="U567">
            <v>0.35</v>
          </cell>
          <cell r="V567" t="str">
            <v>KG</v>
          </cell>
          <cell r="W567">
            <v>2.8571428571428572</v>
          </cell>
          <cell r="X567">
            <v>20.914285714285715</v>
          </cell>
        </row>
        <row r="568">
          <cell r="A568" t="str">
            <v>PIMENT DE LA JAMAIQUE</v>
          </cell>
          <cell r="B568">
            <v>7019338</v>
          </cell>
          <cell r="C568" t="str">
            <v>GFS</v>
          </cell>
          <cell r="D568" t="str">
            <v>RESERVE SECS</v>
          </cell>
          <cell r="E568" t="str">
            <v>Produits secs alimentaires</v>
          </cell>
          <cell r="F568"/>
          <cell r="G568"/>
          <cell r="H568"/>
          <cell r="I568"/>
          <cell r="J568"/>
          <cell r="K568"/>
          <cell r="L568"/>
          <cell r="M568"/>
          <cell r="N568"/>
          <cell r="O568">
            <v>3</v>
          </cell>
          <cell r="P568">
            <v>19.3</v>
          </cell>
          <cell r="Q568" t="str">
            <v>UN 485 GR</v>
          </cell>
          <cell r="R568">
            <v>1</v>
          </cell>
          <cell r="S568" t="str">
            <v>UNITÉ</v>
          </cell>
          <cell r="T568">
            <v>19.3</v>
          </cell>
          <cell r="U568">
            <v>0.48499999999999999</v>
          </cell>
          <cell r="V568" t="str">
            <v>KG</v>
          </cell>
          <cell r="W568">
            <v>2.061855670103093</v>
          </cell>
          <cell r="X568">
            <v>39.793814432989699</v>
          </cell>
        </row>
        <row r="569">
          <cell r="A569" t="str">
            <v>PIMENT D'ESPELETTE MOULU</v>
          </cell>
          <cell r="B569">
            <v>1197748</v>
          </cell>
          <cell r="C569" t="str">
            <v>GFS</v>
          </cell>
          <cell r="D569" t="str">
            <v>RESERVE SECS</v>
          </cell>
          <cell r="E569" t="str">
            <v>Produits secs alimentaires</v>
          </cell>
          <cell r="F569"/>
          <cell r="G569"/>
          <cell r="H569"/>
          <cell r="I569"/>
          <cell r="J569"/>
          <cell r="K569"/>
          <cell r="L569"/>
          <cell r="M569"/>
          <cell r="N569"/>
          <cell r="O569"/>
          <cell r="P569">
            <v>47.05</v>
          </cell>
          <cell r="Q569" t="str">
            <v>UN 250GR</v>
          </cell>
          <cell r="R569">
            <v>1</v>
          </cell>
          <cell r="S569" t="str">
            <v>UNITÉ</v>
          </cell>
          <cell r="T569">
            <v>47.05</v>
          </cell>
          <cell r="U569">
            <v>0.25</v>
          </cell>
          <cell r="V569" t="str">
            <v>KG</v>
          </cell>
          <cell r="W569">
            <v>4</v>
          </cell>
          <cell r="X569">
            <v>188.2</v>
          </cell>
        </row>
        <row r="570">
          <cell r="A570" t="str">
            <v>PIMENT JALAPENO TRANCHÉ</v>
          </cell>
          <cell r="B570">
            <v>3731605</v>
          </cell>
          <cell r="C570" t="str">
            <v>GFS</v>
          </cell>
          <cell r="D570" t="str">
            <v>FRIGO</v>
          </cell>
          <cell r="E570" t="str">
            <v>Produits secs alimentaires</v>
          </cell>
          <cell r="F570"/>
          <cell r="G570"/>
          <cell r="H570"/>
          <cell r="I570"/>
          <cell r="J570"/>
          <cell r="K570"/>
          <cell r="L570"/>
          <cell r="M570"/>
          <cell r="N570"/>
          <cell r="O570"/>
          <cell r="P570">
            <v>13.03</v>
          </cell>
          <cell r="Q570" t="str">
            <v>4L</v>
          </cell>
          <cell r="R570">
            <v>1</v>
          </cell>
          <cell r="S570" t="str">
            <v>UNITÉ</v>
          </cell>
          <cell r="T570">
            <v>13.03</v>
          </cell>
          <cell r="U570">
            <v>4</v>
          </cell>
          <cell r="V570" t="str">
            <v>L</v>
          </cell>
          <cell r="W570">
            <v>0.25</v>
          </cell>
          <cell r="X570">
            <v>3.2574999999999998</v>
          </cell>
        </row>
        <row r="571">
          <cell r="A571" t="str">
            <v>PIMENT OISEAU</v>
          </cell>
          <cell r="B571">
            <v>0</v>
          </cell>
          <cell r="C571" t="str">
            <v>CAN-AM</v>
          </cell>
          <cell r="D571" t="str">
            <v>FRIGO</v>
          </cell>
          <cell r="E571" t="str">
            <v>Fruits / légumes / herbes</v>
          </cell>
          <cell r="F571"/>
          <cell r="G571"/>
          <cell r="H571"/>
          <cell r="I571"/>
          <cell r="J571"/>
          <cell r="K571"/>
          <cell r="L571"/>
          <cell r="M571"/>
          <cell r="N571"/>
          <cell r="O571"/>
          <cell r="P571">
            <v>0</v>
          </cell>
          <cell r="Q571" t="str">
            <v>CASSEAU</v>
          </cell>
          <cell r="R571"/>
          <cell r="S571"/>
          <cell r="T571">
            <v>0</v>
          </cell>
          <cell r="U571"/>
          <cell r="V571"/>
          <cell r="W571">
            <v>0</v>
          </cell>
          <cell r="X571">
            <v>0</v>
          </cell>
        </row>
        <row r="572">
          <cell r="A572" t="str">
            <v>PINCE DE CRABE</v>
          </cell>
          <cell r="B572">
            <v>0</v>
          </cell>
          <cell r="C572" t="str">
            <v>PIERRE EN GROS</v>
          </cell>
          <cell r="D572" t="str">
            <v>CONGÉLATEUR</v>
          </cell>
          <cell r="E572" t="str">
            <v>Poissons /fruits de mer frais et/ou congelés</v>
          </cell>
          <cell r="F572"/>
          <cell r="G572"/>
          <cell r="H572"/>
          <cell r="I572"/>
          <cell r="J572">
            <v>4.5350000000000001</v>
          </cell>
          <cell r="K572"/>
          <cell r="L572"/>
          <cell r="M572"/>
          <cell r="N572"/>
          <cell r="O572"/>
          <cell r="P572">
            <v>477.08800000000002</v>
          </cell>
          <cell r="Q572" t="str">
            <v>C/S 6X907 GR</v>
          </cell>
          <cell r="R572">
            <v>1</v>
          </cell>
          <cell r="S572" t="str">
            <v>CAISSE</v>
          </cell>
          <cell r="T572">
            <v>477.08800000000002</v>
          </cell>
          <cell r="U572">
            <v>5.44</v>
          </cell>
          <cell r="V572" t="str">
            <v>KG</v>
          </cell>
          <cell r="W572">
            <v>0.18382352941176469</v>
          </cell>
          <cell r="X572">
            <v>87.7</v>
          </cell>
        </row>
        <row r="573">
          <cell r="A573" t="str">
            <v>PIRI-PIRI POUDRE</v>
          </cell>
          <cell r="B573">
            <v>0</v>
          </cell>
          <cell r="C573" t="str">
            <v>CAN-AM</v>
          </cell>
          <cell r="D573" t="str">
            <v>RESERVE SECS</v>
          </cell>
          <cell r="E573" t="str">
            <v>Produits secs alimentaires</v>
          </cell>
          <cell r="F573"/>
          <cell r="G573"/>
          <cell r="H573"/>
          <cell r="I573"/>
          <cell r="J573"/>
          <cell r="K573"/>
          <cell r="L573"/>
          <cell r="M573"/>
          <cell r="N573"/>
          <cell r="O573"/>
          <cell r="P573">
            <v>8.25</v>
          </cell>
          <cell r="Q573" t="str">
            <v>UN 600 GR</v>
          </cell>
          <cell r="R573">
            <v>1</v>
          </cell>
          <cell r="S573" t="str">
            <v>UNITÉ</v>
          </cell>
          <cell r="T573">
            <v>8.25</v>
          </cell>
          <cell r="U573">
            <v>0.6</v>
          </cell>
          <cell r="V573" t="str">
            <v>KG</v>
          </cell>
          <cell r="W573">
            <v>1.6666666666666667</v>
          </cell>
          <cell r="X573">
            <v>13.75</v>
          </cell>
        </row>
        <row r="574">
          <cell r="A574" t="str">
            <v>PISTACHES ÉCAILLÉES</v>
          </cell>
          <cell r="B574">
            <v>1288618</v>
          </cell>
          <cell r="C574" t="str">
            <v>GFS</v>
          </cell>
          <cell r="D574" t="str">
            <v>RESERVE SECS</v>
          </cell>
          <cell r="E574" t="str">
            <v>Produits secs alimentaires</v>
          </cell>
          <cell r="F574"/>
          <cell r="G574"/>
          <cell r="H574"/>
          <cell r="I574"/>
          <cell r="J574"/>
          <cell r="K574"/>
          <cell r="L574"/>
          <cell r="M574"/>
          <cell r="N574"/>
          <cell r="O574"/>
          <cell r="P574">
            <v>98.32</v>
          </cell>
          <cell r="Q574" t="str">
            <v>1X3KG</v>
          </cell>
          <cell r="R574"/>
          <cell r="S574"/>
          <cell r="T574">
            <v>0</v>
          </cell>
          <cell r="U574"/>
          <cell r="V574"/>
          <cell r="W574">
            <v>0</v>
          </cell>
          <cell r="X574">
            <v>0</v>
          </cell>
        </row>
        <row r="575">
          <cell r="A575" t="str">
            <v>POIRE ALCOOL DÉNATURÉ</v>
          </cell>
          <cell r="B575">
            <v>0</v>
          </cell>
          <cell r="C575" t="str">
            <v>GFS</v>
          </cell>
          <cell r="D575" t="str">
            <v>RESERVE SECS</v>
          </cell>
          <cell r="E575" t="str">
            <v>Produits secs alimentaires</v>
          </cell>
          <cell r="F575"/>
          <cell r="G575"/>
          <cell r="H575"/>
          <cell r="I575"/>
          <cell r="J575"/>
          <cell r="K575"/>
          <cell r="L575"/>
          <cell r="M575"/>
          <cell r="N575"/>
          <cell r="O575">
            <v>1</v>
          </cell>
          <cell r="P575">
            <v>35</v>
          </cell>
          <cell r="Q575" t="str">
            <v>UN 2L</v>
          </cell>
          <cell r="R575">
            <v>1</v>
          </cell>
          <cell r="S575" t="str">
            <v>UNITÉ</v>
          </cell>
          <cell r="T575">
            <v>35</v>
          </cell>
          <cell r="U575">
            <v>2</v>
          </cell>
          <cell r="V575" t="str">
            <v>L</v>
          </cell>
          <cell r="W575">
            <v>0.5</v>
          </cell>
          <cell r="X575">
            <v>17.5</v>
          </cell>
        </row>
        <row r="576">
          <cell r="A576" t="str">
            <v>POIRE ASIATIQUE</v>
          </cell>
          <cell r="B576">
            <v>0</v>
          </cell>
          <cell r="C576" t="str">
            <v>CAN-AM</v>
          </cell>
          <cell r="D576" t="str">
            <v>FRIGO</v>
          </cell>
          <cell r="E576" t="str">
            <v>Fruits / légumes / herbes</v>
          </cell>
          <cell r="F576"/>
          <cell r="G576"/>
          <cell r="H576"/>
          <cell r="I576"/>
          <cell r="J576"/>
          <cell r="K576"/>
          <cell r="L576"/>
          <cell r="M576"/>
          <cell r="N576"/>
          <cell r="O576"/>
          <cell r="P576">
            <v>0</v>
          </cell>
          <cell r="Q576" t="str">
            <v>C/S</v>
          </cell>
          <cell r="R576"/>
          <cell r="S576"/>
          <cell r="T576">
            <v>0</v>
          </cell>
          <cell r="U576"/>
          <cell r="V576"/>
          <cell r="W576">
            <v>0</v>
          </cell>
          <cell r="X576">
            <v>0</v>
          </cell>
        </row>
        <row r="577">
          <cell r="A577" t="str">
            <v>POIRE EN 1/2 AU SIROP</v>
          </cell>
          <cell r="B577" t="str">
            <v>6846196 </v>
          </cell>
          <cell r="C577" t="str">
            <v>GFS</v>
          </cell>
          <cell r="D577" t="str">
            <v>RESERVE SECS</v>
          </cell>
          <cell r="E577" t="str">
            <v>Produits secs alimentaires</v>
          </cell>
          <cell r="F577"/>
          <cell r="G577"/>
          <cell r="H577"/>
          <cell r="I577"/>
          <cell r="J577"/>
          <cell r="K577"/>
          <cell r="L577"/>
          <cell r="M577"/>
          <cell r="N577"/>
          <cell r="O577">
            <v>2</v>
          </cell>
          <cell r="P577">
            <v>57.64</v>
          </cell>
          <cell r="Q577" t="str">
            <v>C/S 6X2,84 L</v>
          </cell>
          <cell r="R577">
            <v>1</v>
          </cell>
          <cell r="S577" t="str">
            <v>CAISSE</v>
          </cell>
          <cell r="T577">
            <v>57.64</v>
          </cell>
          <cell r="U577">
            <v>17.04</v>
          </cell>
          <cell r="V577" t="str">
            <v>L</v>
          </cell>
          <cell r="W577">
            <v>5.8685446009389672E-2</v>
          </cell>
          <cell r="X577">
            <v>3.3826291079812205</v>
          </cell>
        </row>
        <row r="578">
          <cell r="A578" t="str">
            <v>POIRE EN DÉS BARTLET</v>
          </cell>
          <cell r="B578">
            <v>1185023</v>
          </cell>
          <cell r="C578" t="str">
            <v>GFS</v>
          </cell>
          <cell r="D578" t="str">
            <v>RESERVE SECS</v>
          </cell>
          <cell r="E578" t="str">
            <v>Produits secs alimentaires</v>
          </cell>
          <cell r="F578"/>
          <cell r="G578"/>
          <cell r="H578"/>
          <cell r="I578"/>
          <cell r="J578"/>
          <cell r="K578"/>
          <cell r="L578"/>
          <cell r="M578"/>
          <cell r="N578"/>
          <cell r="O578">
            <v>0.66</v>
          </cell>
          <cell r="P578">
            <v>67.23</v>
          </cell>
          <cell r="Q578" t="str">
            <v>C/S 6X2,84 L</v>
          </cell>
          <cell r="R578">
            <v>1</v>
          </cell>
          <cell r="S578" t="str">
            <v>CAISSE</v>
          </cell>
          <cell r="T578">
            <v>67.23</v>
          </cell>
          <cell r="U578">
            <v>17.04</v>
          </cell>
          <cell r="V578" t="str">
            <v>L</v>
          </cell>
          <cell r="W578">
            <v>5.8685446009389672E-2</v>
          </cell>
          <cell r="X578">
            <v>3.945422535211268</v>
          </cell>
        </row>
        <row r="579">
          <cell r="A579" t="str">
            <v>POIREAUX</v>
          </cell>
          <cell r="B579">
            <v>0</v>
          </cell>
          <cell r="C579" t="str">
            <v>CAN-AM</v>
          </cell>
          <cell r="D579" t="str">
            <v>FRIGO</v>
          </cell>
          <cell r="E579" t="str">
            <v>Fruits / légumes / herbes</v>
          </cell>
          <cell r="F579"/>
          <cell r="G579"/>
          <cell r="H579"/>
          <cell r="I579"/>
          <cell r="J579"/>
          <cell r="K579"/>
          <cell r="L579"/>
          <cell r="M579"/>
          <cell r="N579"/>
          <cell r="O579"/>
          <cell r="P579">
            <v>10.95</v>
          </cell>
          <cell r="Q579" t="str">
            <v>DZ</v>
          </cell>
          <cell r="R579">
            <v>12</v>
          </cell>
          <cell r="S579" t="str">
            <v>UNITÉ</v>
          </cell>
          <cell r="T579">
            <v>0.91249999999999998</v>
          </cell>
          <cell r="U579">
            <v>1</v>
          </cell>
          <cell r="V579" t="str">
            <v>UNITÉ</v>
          </cell>
          <cell r="W579">
            <v>1</v>
          </cell>
          <cell r="X579">
            <v>0.91249999999999998</v>
          </cell>
        </row>
        <row r="580">
          <cell r="A580" t="str">
            <v>POIS CHICHE</v>
          </cell>
          <cell r="B580">
            <v>1397767</v>
          </cell>
          <cell r="C580" t="str">
            <v>GFS</v>
          </cell>
          <cell r="D580" t="str">
            <v>RESERVE SECS</v>
          </cell>
          <cell r="E580" t="str">
            <v>Produits secs alimentaires</v>
          </cell>
          <cell r="F580"/>
          <cell r="G580"/>
          <cell r="H580"/>
          <cell r="I580"/>
          <cell r="J580"/>
          <cell r="K580"/>
          <cell r="L580"/>
          <cell r="M580"/>
          <cell r="N580"/>
          <cell r="O580"/>
          <cell r="P580">
            <v>28.28</v>
          </cell>
          <cell r="Q580" t="str">
            <v>C/S 24X540 ML</v>
          </cell>
          <cell r="R580">
            <v>1</v>
          </cell>
          <cell r="S580" t="str">
            <v>CAISSE</v>
          </cell>
          <cell r="T580">
            <v>28.28</v>
          </cell>
          <cell r="U580">
            <v>12.96</v>
          </cell>
          <cell r="V580" t="str">
            <v>L</v>
          </cell>
          <cell r="W580">
            <v>7.716049382716049E-2</v>
          </cell>
          <cell r="X580">
            <v>2.1820987654320989</v>
          </cell>
        </row>
        <row r="581">
          <cell r="A581" t="str">
            <v>POITRINE DE DINDE</v>
          </cell>
          <cell r="B581">
            <v>1324946</v>
          </cell>
          <cell r="C581" t="str">
            <v>GFS</v>
          </cell>
          <cell r="D581" t="str">
            <v>CONGÉLATEUR</v>
          </cell>
          <cell r="E581" t="str">
            <v>Viande et volaille frais et/ou congelé</v>
          </cell>
          <cell r="F581"/>
          <cell r="G581"/>
          <cell r="H581"/>
          <cell r="I581"/>
          <cell r="J581">
            <v>24.95</v>
          </cell>
          <cell r="K581"/>
          <cell r="L581"/>
          <cell r="M581"/>
          <cell r="N581"/>
          <cell r="O581"/>
          <cell r="P581">
            <v>98.72</v>
          </cell>
          <cell r="Q581" t="str">
            <v>C/S 4X2KG</v>
          </cell>
          <cell r="R581">
            <v>1</v>
          </cell>
          <cell r="S581" t="str">
            <v>CAISSE</v>
          </cell>
          <cell r="T581">
            <v>98.72</v>
          </cell>
          <cell r="U581">
            <v>8</v>
          </cell>
          <cell r="V581" t="str">
            <v>KG</v>
          </cell>
          <cell r="W581">
            <v>0.125</v>
          </cell>
          <cell r="X581">
            <v>12.34</v>
          </cell>
        </row>
        <row r="582">
          <cell r="A582" t="str">
            <v>POITRINE DE POULET AVEC PEAU ET MANCHON</v>
          </cell>
          <cell r="B582">
            <v>0</v>
          </cell>
          <cell r="C582" t="str">
            <v>NEPCO</v>
          </cell>
          <cell r="D582" t="str">
            <v>FRIGO</v>
          </cell>
          <cell r="E582" t="str">
            <v>Viande et volaille frais et/ou congelé</v>
          </cell>
          <cell r="F582"/>
          <cell r="G582"/>
          <cell r="H582"/>
          <cell r="I582"/>
          <cell r="J582"/>
          <cell r="K582"/>
          <cell r="L582"/>
          <cell r="M582"/>
          <cell r="N582"/>
          <cell r="O582"/>
          <cell r="P582">
            <v>64.75</v>
          </cell>
          <cell r="Q582" t="str">
            <v>C/S 5KG</v>
          </cell>
          <cell r="R582">
            <v>1</v>
          </cell>
          <cell r="S582" t="str">
            <v>CAISSE</v>
          </cell>
          <cell r="T582">
            <v>64.75</v>
          </cell>
          <cell r="U582">
            <v>5</v>
          </cell>
          <cell r="V582" t="str">
            <v>KG</v>
          </cell>
          <cell r="W582">
            <v>0.2</v>
          </cell>
          <cell r="X582">
            <v>12.950000000000001</v>
          </cell>
        </row>
        <row r="583">
          <cell r="A583" t="str">
            <v>POITRINE DE POULET SANS PEAU 300GR FRAIS GFS</v>
          </cell>
          <cell r="B583">
            <v>1282477</v>
          </cell>
          <cell r="C583" t="str">
            <v>GFS</v>
          </cell>
          <cell r="D583" t="str">
            <v>FRIGO</v>
          </cell>
          <cell r="E583" t="str">
            <v>Viande et volaille frais et/ou congelé</v>
          </cell>
          <cell r="F583"/>
          <cell r="G583"/>
          <cell r="H583"/>
          <cell r="I583"/>
          <cell r="J583"/>
          <cell r="K583"/>
          <cell r="L583"/>
          <cell r="M583"/>
          <cell r="N583"/>
          <cell r="O583"/>
          <cell r="P583">
            <v>63.43</v>
          </cell>
          <cell r="Q583" t="str">
            <v>C/S 1X5KG</v>
          </cell>
          <cell r="R583">
            <v>1</v>
          </cell>
          <cell r="S583" t="str">
            <v>CAISSE</v>
          </cell>
          <cell r="T583">
            <v>63.43</v>
          </cell>
          <cell r="U583">
            <v>5</v>
          </cell>
          <cell r="V583" t="str">
            <v>KG</v>
          </cell>
          <cell r="W583">
            <v>0.2</v>
          </cell>
          <cell r="X583">
            <v>12.686</v>
          </cell>
        </row>
        <row r="584">
          <cell r="A584" t="str">
            <v>POITRINE DE POULET SANS PEAU 7OZ BOVITENDRE</v>
          </cell>
          <cell r="B584">
            <v>0</v>
          </cell>
          <cell r="C584" t="str">
            <v>BOVITENDRE</v>
          </cell>
          <cell r="D584" t="str">
            <v>FRIGO</v>
          </cell>
          <cell r="E584" t="str">
            <v>Viande et volaille frais et/ou congelé</v>
          </cell>
          <cell r="F584"/>
          <cell r="G584"/>
          <cell r="H584"/>
          <cell r="I584"/>
          <cell r="J584"/>
          <cell r="K584"/>
          <cell r="L584"/>
          <cell r="M584"/>
          <cell r="N584"/>
          <cell r="O584"/>
          <cell r="P584">
            <v>79.75</v>
          </cell>
          <cell r="Q584" t="str">
            <v>C/S 1X5KG</v>
          </cell>
          <cell r="R584">
            <v>1</v>
          </cell>
          <cell r="S584" t="str">
            <v>CAISSE</v>
          </cell>
          <cell r="T584">
            <v>79.75</v>
          </cell>
          <cell r="U584">
            <v>5</v>
          </cell>
          <cell r="V584" t="str">
            <v>KG</v>
          </cell>
          <cell r="W584">
            <v>0.2</v>
          </cell>
          <cell r="X584">
            <v>15.950000000000001</v>
          </cell>
        </row>
        <row r="585">
          <cell r="A585" t="str">
            <v>POIVRE BLANC MOULU</v>
          </cell>
          <cell r="B585">
            <v>8804205</v>
          </cell>
          <cell r="C585" t="str">
            <v>GFS</v>
          </cell>
          <cell r="D585" t="str">
            <v>RESERVE SECS</v>
          </cell>
          <cell r="E585" t="str">
            <v>Produits secs alimentaires</v>
          </cell>
          <cell r="F585"/>
          <cell r="G585"/>
          <cell r="H585"/>
          <cell r="I585"/>
          <cell r="J585"/>
          <cell r="K585"/>
          <cell r="L585"/>
          <cell r="M585"/>
          <cell r="N585"/>
          <cell r="O585">
            <v>1</v>
          </cell>
          <cell r="P585">
            <v>30.05</v>
          </cell>
          <cell r="Q585" t="str">
            <v>1X600 GR</v>
          </cell>
          <cell r="R585">
            <v>1</v>
          </cell>
          <cell r="S585" t="str">
            <v>UNITÉ</v>
          </cell>
          <cell r="T585">
            <v>30.05</v>
          </cell>
          <cell r="U585">
            <v>0.6</v>
          </cell>
          <cell r="V585" t="str">
            <v>KG</v>
          </cell>
          <cell r="W585">
            <v>1.6666666666666667</v>
          </cell>
          <cell r="X585">
            <v>50.083333333333336</v>
          </cell>
        </row>
        <row r="586">
          <cell r="A586" t="str">
            <v>POIVRE DE CAYENNE MOULU</v>
          </cell>
          <cell r="B586">
            <v>8793405</v>
          </cell>
          <cell r="C586" t="str">
            <v>GFS</v>
          </cell>
          <cell r="D586" t="str">
            <v>RESERVE SECS</v>
          </cell>
          <cell r="E586" t="str">
            <v>Produits secs alimentaires</v>
          </cell>
          <cell r="F586"/>
          <cell r="G586"/>
          <cell r="H586"/>
          <cell r="I586"/>
          <cell r="J586"/>
          <cell r="K586"/>
          <cell r="L586"/>
          <cell r="M586"/>
          <cell r="N586"/>
          <cell r="O586">
            <v>4</v>
          </cell>
          <cell r="P586">
            <v>8.76</v>
          </cell>
          <cell r="Q586" t="str">
            <v>UN 450 GR</v>
          </cell>
          <cell r="R586">
            <v>1</v>
          </cell>
          <cell r="S586" t="str">
            <v>UNITÉ</v>
          </cell>
          <cell r="T586">
            <v>8.76</v>
          </cell>
          <cell r="U586">
            <v>0.45</v>
          </cell>
          <cell r="V586" t="str">
            <v>KG</v>
          </cell>
          <cell r="W586">
            <v>2.2222222222222223</v>
          </cell>
          <cell r="X586">
            <v>19.466666666666669</v>
          </cell>
        </row>
        <row r="587">
          <cell r="A587" t="str">
            <v>POIVRE DE SICHUAN</v>
          </cell>
          <cell r="B587">
            <v>0</v>
          </cell>
          <cell r="C587" t="str">
            <v>GFS</v>
          </cell>
          <cell r="D587" t="str">
            <v>RESERVE SECS</v>
          </cell>
          <cell r="E587" t="str">
            <v>Produits secs alimentaires</v>
          </cell>
          <cell r="F587"/>
          <cell r="G587"/>
          <cell r="H587"/>
          <cell r="I587"/>
          <cell r="J587"/>
          <cell r="K587"/>
          <cell r="L587"/>
          <cell r="M587"/>
          <cell r="N587"/>
          <cell r="O587"/>
          <cell r="P587">
            <v>0</v>
          </cell>
          <cell r="Q587">
            <v>0</v>
          </cell>
          <cell r="R587"/>
          <cell r="S587"/>
          <cell r="T587">
            <v>0</v>
          </cell>
          <cell r="U587"/>
          <cell r="V587"/>
          <cell r="W587">
            <v>0</v>
          </cell>
          <cell r="X587">
            <v>0</v>
          </cell>
        </row>
        <row r="588">
          <cell r="A588" t="str">
            <v>POIVRE EN SACHET</v>
          </cell>
          <cell r="B588">
            <v>1070754</v>
          </cell>
          <cell r="C588" t="str">
            <v>GFS</v>
          </cell>
          <cell r="D588" t="str">
            <v>RESERVE SECS</v>
          </cell>
          <cell r="E588" t="str">
            <v>Produits secs alimentaires</v>
          </cell>
          <cell r="F588"/>
          <cell r="G588"/>
          <cell r="H588"/>
          <cell r="I588"/>
          <cell r="J588"/>
          <cell r="K588"/>
          <cell r="L588"/>
          <cell r="M588"/>
          <cell r="N588"/>
          <cell r="O588">
            <v>2</v>
          </cell>
          <cell r="P588">
            <v>31.26</v>
          </cell>
          <cell r="Q588" t="str">
            <v>C/S 6X1000 UN</v>
          </cell>
          <cell r="R588">
            <v>1</v>
          </cell>
          <cell r="S588" t="str">
            <v>CAISSE</v>
          </cell>
          <cell r="T588">
            <v>31.26</v>
          </cell>
          <cell r="U588">
            <v>6000</v>
          </cell>
          <cell r="V588" t="str">
            <v>UNITÉ</v>
          </cell>
          <cell r="W588">
            <v>1.6666666666666666E-4</v>
          </cell>
          <cell r="X588">
            <v>5.2100000000000002E-3</v>
          </cell>
        </row>
        <row r="589">
          <cell r="A589" t="str">
            <v>POIVRE NOIR BROYÉ</v>
          </cell>
          <cell r="B589">
            <v>5248405</v>
          </cell>
          <cell r="C589" t="str">
            <v>GFS</v>
          </cell>
          <cell r="D589" t="str">
            <v>RESERVE SECS</v>
          </cell>
          <cell r="E589" t="str">
            <v>Produits secs alimentaires</v>
          </cell>
          <cell r="F589"/>
          <cell r="G589"/>
          <cell r="H589"/>
          <cell r="I589"/>
          <cell r="J589"/>
          <cell r="K589"/>
          <cell r="L589"/>
          <cell r="M589"/>
          <cell r="N589"/>
          <cell r="O589"/>
          <cell r="P589">
            <v>78.760000000000005</v>
          </cell>
          <cell r="Q589" t="str">
            <v>UN 1X2,2 KG</v>
          </cell>
          <cell r="R589">
            <v>1</v>
          </cell>
          <cell r="S589" t="str">
            <v>UNITÉ</v>
          </cell>
          <cell r="T589">
            <v>78.760000000000005</v>
          </cell>
          <cell r="U589">
            <v>2.2000000000000002</v>
          </cell>
          <cell r="V589" t="str">
            <v>KG</v>
          </cell>
          <cell r="W589">
            <v>0.45454545454545453</v>
          </cell>
          <cell r="X589">
            <v>35.800000000000004</v>
          </cell>
        </row>
        <row r="590">
          <cell r="A590" t="str">
            <v>POIVRE NOIR DE L'ILE AU GRU (VIETENAM)</v>
          </cell>
          <cell r="B590">
            <v>0</v>
          </cell>
          <cell r="C590" t="str">
            <v>GFS</v>
          </cell>
          <cell r="D590" t="str">
            <v>RESERVE SECS</v>
          </cell>
          <cell r="E590" t="str">
            <v>Produits secs alimentaires</v>
          </cell>
          <cell r="F590"/>
          <cell r="G590"/>
          <cell r="H590"/>
          <cell r="I590"/>
          <cell r="J590"/>
          <cell r="K590"/>
          <cell r="L590"/>
          <cell r="M590"/>
          <cell r="N590"/>
          <cell r="O590"/>
          <cell r="P590">
            <v>0</v>
          </cell>
          <cell r="Q590" t="str">
            <v>UN</v>
          </cell>
          <cell r="R590"/>
          <cell r="S590"/>
          <cell r="T590">
            <v>0</v>
          </cell>
          <cell r="U590"/>
          <cell r="V590"/>
          <cell r="W590">
            <v>0</v>
          </cell>
          <cell r="X590">
            <v>0</v>
          </cell>
        </row>
        <row r="591">
          <cell r="A591" t="str">
            <v>POIVRE NOIR ENTIER</v>
          </cell>
          <cell r="B591">
            <v>8789205</v>
          </cell>
          <cell r="C591" t="str">
            <v>GFS</v>
          </cell>
          <cell r="D591" t="str">
            <v>RESERVE SECS</v>
          </cell>
          <cell r="E591" t="str">
            <v>Produits secs alimentaires</v>
          </cell>
          <cell r="F591"/>
          <cell r="G591"/>
          <cell r="H591"/>
          <cell r="I591"/>
          <cell r="J591"/>
          <cell r="K591"/>
          <cell r="L591"/>
          <cell r="M591"/>
          <cell r="N591"/>
          <cell r="O591">
            <v>2</v>
          </cell>
          <cell r="P591">
            <v>22.5</v>
          </cell>
          <cell r="Q591" t="str">
            <v>UN 575 GR</v>
          </cell>
          <cell r="R591">
            <v>1</v>
          </cell>
          <cell r="S591" t="str">
            <v>UNITÉ</v>
          </cell>
          <cell r="T591">
            <v>22.5</v>
          </cell>
          <cell r="U591">
            <v>0.57499999999999996</v>
          </cell>
          <cell r="V591" t="str">
            <v>KG</v>
          </cell>
          <cell r="W591">
            <v>1.7391304347826089</v>
          </cell>
          <cell r="X591">
            <v>39.130434782608702</v>
          </cell>
        </row>
        <row r="592">
          <cell r="A592" t="str">
            <v>POIVRE NOIR MOULU</v>
          </cell>
          <cell r="B592">
            <v>8736405</v>
          </cell>
          <cell r="C592" t="str">
            <v>GFS</v>
          </cell>
          <cell r="D592" t="str">
            <v>RESERVE SECS</v>
          </cell>
          <cell r="E592" t="str">
            <v>Produits secs alimentaires</v>
          </cell>
          <cell r="F592"/>
          <cell r="G592"/>
          <cell r="H592"/>
          <cell r="I592"/>
          <cell r="J592"/>
          <cell r="K592"/>
          <cell r="L592"/>
          <cell r="M592"/>
          <cell r="N592"/>
          <cell r="O592">
            <v>3</v>
          </cell>
          <cell r="P592">
            <v>21.22</v>
          </cell>
          <cell r="Q592" t="str">
            <v>1X540 GR</v>
          </cell>
          <cell r="R592">
            <v>1</v>
          </cell>
          <cell r="S592" t="str">
            <v>UNITÉ</v>
          </cell>
          <cell r="T592">
            <v>21.22</v>
          </cell>
          <cell r="U592">
            <v>0.54</v>
          </cell>
          <cell r="V592" t="str">
            <v>KG</v>
          </cell>
          <cell r="W592">
            <v>1.8518518518518516</v>
          </cell>
          <cell r="X592">
            <v>39.296296296296291</v>
          </cell>
        </row>
        <row r="593">
          <cell r="A593" t="str">
            <v>POIVRE ROSE</v>
          </cell>
          <cell r="B593">
            <v>1107900</v>
          </cell>
          <cell r="C593" t="str">
            <v>GFS</v>
          </cell>
          <cell r="D593" t="str">
            <v>RESERVE SECS</v>
          </cell>
          <cell r="E593" t="str">
            <v>Produits secs alimentaires</v>
          </cell>
          <cell r="F593"/>
          <cell r="G593"/>
          <cell r="H593"/>
          <cell r="I593"/>
          <cell r="J593"/>
          <cell r="K593"/>
          <cell r="L593"/>
          <cell r="M593"/>
          <cell r="N593"/>
          <cell r="O593">
            <v>4</v>
          </cell>
          <cell r="P593">
            <v>27.24</v>
          </cell>
          <cell r="Q593" t="str">
            <v>UN 235 GR</v>
          </cell>
          <cell r="R593">
            <v>1</v>
          </cell>
          <cell r="S593" t="str">
            <v>UNITÉ</v>
          </cell>
          <cell r="T593">
            <v>27.24</v>
          </cell>
          <cell r="U593">
            <v>0.23499999999999999</v>
          </cell>
          <cell r="V593" t="str">
            <v>KG</v>
          </cell>
          <cell r="W593">
            <v>4.2553191489361701</v>
          </cell>
          <cell r="X593">
            <v>115.91489361702126</v>
          </cell>
        </row>
        <row r="594">
          <cell r="A594" t="str">
            <v>POIVRE VERT</v>
          </cell>
          <cell r="B594">
            <v>9449405</v>
          </cell>
          <cell r="C594" t="str">
            <v>GFS</v>
          </cell>
          <cell r="D594" t="str">
            <v>RESERVE SECS</v>
          </cell>
          <cell r="E594" t="str">
            <v>Produits secs alimentaires</v>
          </cell>
          <cell r="F594"/>
          <cell r="G594"/>
          <cell r="H594"/>
          <cell r="I594"/>
          <cell r="J594"/>
          <cell r="K594"/>
          <cell r="L594"/>
          <cell r="M594"/>
          <cell r="N594"/>
          <cell r="O594"/>
          <cell r="P594">
            <v>40.81</v>
          </cell>
          <cell r="Q594" t="str">
            <v>C/S 12X100 GR</v>
          </cell>
          <cell r="R594">
            <v>1</v>
          </cell>
          <cell r="S594" t="str">
            <v>CAISSE</v>
          </cell>
          <cell r="T594">
            <v>40.81</v>
          </cell>
          <cell r="U594">
            <v>1.2</v>
          </cell>
          <cell r="V594" t="str">
            <v>KG</v>
          </cell>
          <cell r="W594">
            <v>0.83333333333333337</v>
          </cell>
          <cell r="X594">
            <v>34.00833333333334</v>
          </cell>
        </row>
        <row r="595">
          <cell r="A595" t="str">
            <v>POIVRONS JAUNES</v>
          </cell>
          <cell r="B595">
            <v>0</v>
          </cell>
          <cell r="C595" t="str">
            <v>CAN-AM</v>
          </cell>
          <cell r="D595" t="str">
            <v>FRIGO</v>
          </cell>
          <cell r="E595" t="str">
            <v>Fruits / légumes / herbes</v>
          </cell>
          <cell r="F595"/>
          <cell r="G595"/>
          <cell r="H595"/>
          <cell r="I595"/>
          <cell r="J595"/>
          <cell r="K595"/>
          <cell r="L595"/>
          <cell r="M595"/>
          <cell r="N595"/>
          <cell r="O595"/>
          <cell r="P595">
            <v>0</v>
          </cell>
          <cell r="Q595" t="str">
            <v>C/S</v>
          </cell>
          <cell r="R595"/>
          <cell r="S595"/>
          <cell r="T595">
            <v>0</v>
          </cell>
          <cell r="U595"/>
          <cell r="V595"/>
          <cell r="W595">
            <v>0</v>
          </cell>
          <cell r="X595">
            <v>0</v>
          </cell>
        </row>
        <row r="596">
          <cell r="A596" t="str">
            <v>POIVRONS MINI SUCRÉS</v>
          </cell>
          <cell r="B596">
            <v>1266768</v>
          </cell>
          <cell r="C596" t="str">
            <v>GFS</v>
          </cell>
          <cell r="D596" t="str">
            <v>RESERVE SECS</v>
          </cell>
          <cell r="E596" t="str">
            <v>Produits secs alimentaires</v>
          </cell>
          <cell r="F596"/>
          <cell r="G596"/>
          <cell r="H596"/>
          <cell r="I596"/>
          <cell r="J596"/>
          <cell r="K596"/>
          <cell r="L596"/>
          <cell r="M596"/>
          <cell r="N596"/>
          <cell r="O596">
            <v>1.33</v>
          </cell>
          <cell r="P596">
            <v>85.45</v>
          </cell>
          <cell r="Q596" t="str">
            <v>C/S 6X1 L</v>
          </cell>
          <cell r="R596">
            <v>1</v>
          </cell>
          <cell r="S596" t="str">
            <v>CAISSE</v>
          </cell>
          <cell r="T596">
            <v>85.45</v>
          </cell>
          <cell r="U596">
            <v>6</v>
          </cell>
          <cell r="V596" t="str">
            <v>L</v>
          </cell>
          <cell r="W596">
            <v>0.16666666666666666</v>
          </cell>
          <cell r="X596">
            <v>14.241666666666667</v>
          </cell>
        </row>
        <row r="597">
          <cell r="A597" t="str">
            <v>POIVRONS ROUGES</v>
          </cell>
          <cell r="B597">
            <v>0</v>
          </cell>
          <cell r="C597" t="str">
            <v>CAN-AM</v>
          </cell>
          <cell r="D597" t="str">
            <v>FRIGO</v>
          </cell>
          <cell r="E597" t="str">
            <v>Fruits / légumes / herbes</v>
          </cell>
          <cell r="F597"/>
          <cell r="G597"/>
          <cell r="H597"/>
          <cell r="I597"/>
          <cell r="J597"/>
          <cell r="K597"/>
          <cell r="L597"/>
          <cell r="M597">
            <v>2</v>
          </cell>
          <cell r="N597"/>
          <cell r="O597"/>
          <cell r="P597">
            <v>19.5</v>
          </cell>
          <cell r="Q597" t="str">
            <v>C/S 5KG</v>
          </cell>
          <cell r="R597">
            <v>1</v>
          </cell>
          <cell r="S597" t="str">
            <v>CAISSE</v>
          </cell>
          <cell r="T597">
            <v>19.5</v>
          </cell>
          <cell r="U597">
            <v>5</v>
          </cell>
          <cell r="V597" t="str">
            <v>KG</v>
          </cell>
          <cell r="W597">
            <v>0.2</v>
          </cell>
          <cell r="X597">
            <v>3.9000000000000004</v>
          </cell>
        </row>
        <row r="598">
          <cell r="A598" t="str">
            <v>POIVRONS ROUGES GRILLÉS</v>
          </cell>
          <cell r="B598">
            <v>1123862</v>
          </cell>
          <cell r="C598" t="str">
            <v>GFS</v>
          </cell>
          <cell r="D598" t="str">
            <v>RESERVE SECS</v>
          </cell>
          <cell r="E598" t="str">
            <v>Produits secs alimentaires</v>
          </cell>
          <cell r="F598"/>
          <cell r="G598"/>
          <cell r="H598"/>
          <cell r="I598"/>
          <cell r="J598"/>
          <cell r="K598"/>
          <cell r="L598"/>
          <cell r="M598"/>
          <cell r="N598"/>
          <cell r="O598">
            <v>2</v>
          </cell>
          <cell r="P598">
            <v>51.18</v>
          </cell>
          <cell r="Q598" t="str">
            <v>C/S 6X2,84 L</v>
          </cell>
          <cell r="R598">
            <v>1</v>
          </cell>
          <cell r="S598" t="str">
            <v>CAISSE</v>
          </cell>
          <cell r="T598">
            <v>51.18</v>
          </cell>
          <cell r="U598">
            <v>17.04</v>
          </cell>
          <cell r="V598" t="str">
            <v>L</v>
          </cell>
          <cell r="W598">
            <v>5.8685446009389672E-2</v>
          </cell>
          <cell r="X598">
            <v>3.0035211267605635</v>
          </cell>
        </row>
        <row r="599">
          <cell r="A599" t="str">
            <v>POIVRONS VERTS</v>
          </cell>
          <cell r="B599">
            <v>0</v>
          </cell>
          <cell r="C599" t="str">
            <v>CAN-AM</v>
          </cell>
          <cell r="D599" t="str">
            <v>FRIGO</v>
          </cell>
          <cell r="E599" t="str">
            <v>Fruits / légumes / herbes</v>
          </cell>
          <cell r="F599"/>
          <cell r="G599"/>
          <cell r="H599"/>
          <cell r="I599"/>
          <cell r="J599"/>
          <cell r="K599"/>
          <cell r="L599"/>
          <cell r="M599">
            <v>1</v>
          </cell>
          <cell r="N599"/>
          <cell r="O599"/>
          <cell r="P599">
            <v>21.95</v>
          </cell>
          <cell r="Q599" t="str">
            <v>C/S</v>
          </cell>
          <cell r="R599">
            <v>1</v>
          </cell>
          <cell r="S599" t="str">
            <v>CAISSE</v>
          </cell>
          <cell r="T599">
            <v>21.95</v>
          </cell>
          <cell r="U599">
            <v>9.08</v>
          </cell>
          <cell r="V599" t="str">
            <v>KG</v>
          </cell>
          <cell r="W599">
            <v>0.11013215859030837</v>
          </cell>
          <cell r="X599">
            <v>2.4174008810572687</v>
          </cell>
        </row>
        <row r="600">
          <cell r="A600" t="str">
            <v>POLENTA EXPRESS</v>
          </cell>
          <cell r="B600">
            <v>0</v>
          </cell>
          <cell r="C600" t="str">
            <v>GFS</v>
          </cell>
          <cell r="D600" t="str">
            <v>RESERVE SECS</v>
          </cell>
          <cell r="E600" t="str">
            <v>Produits secs alimentaires</v>
          </cell>
          <cell r="F600"/>
          <cell r="G600"/>
          <cell r="H600"/>
          <cell r="I600"/>
          <cell r="J600"/>
          <cell r="K600"/>
          <cell r="L600"/>
          <cell r="M600"/>
          <cell r="N600"/>
          <cell r="O600"/>
          <cell r="P600">
            <v>0</v>
          </cell>
          <cell r="Q600" t="str">
            <v>C/S</v>
          </cell>
          <cell r="R600"/>
          <cell r="S600"/>
          <cell r="T600">
            <v>0</v>
          </cell>
          <cell r="U600"/>
          <cell r="V600"/>
          <cell r="W600">
            <v>0</v>
          </cell>
          <cell r="X600">
            <v>0</v>
          </cell>
        </row>
        <row r="601">
          <cell r="A601" t="str">
            <v>POMME CORTLAND</v>
          </cell>
          <cell r="B601">
            <v>0</v>
          </cell>
          <cell r="C601" t="str">
            <v>CAN-AM</v>
          </cell>
          <cell r="D601" t="str">
            <v>FRIGO</v>
          </cell>
          <cell r="E601" t="str">
            <v>Fruits / légumes / herbes</v>
          </cell>
          <cell r="F601"/>
          <cell r="G601"/>
          <cell r="H601"/>
          <cell r="I601"/>
          <cell r="J601"/>
          <cell r="K601"/>
          <cell r="L601"/>
          <cell r="M601">
            <v>1</v>
          </cell>
          <cell r="N601"/>
          <cell r="O601"/>
          <cell r="P601">
            <v>0</v>
          </cell>
          <cell r="Q601" t="str">
            <v>C/S 50 UN</v>
          </cell>
          <cell r="R601">
            <v>1</v>
          </cell>
          <cell r="S601" t="str">
            <v>CAISSE</v>
          </cell>
          <cell r="T601">
            <v>0</v>
          </cell>
          <cell r="U601">
            <v>50</v>
          </cell>
          <cell r="V601" t="str">
            <v>UNITÉ</v>
          </cell>
          <cell r="W601">
            <v>0.02</v>
          </cell>
          <cell r="X601">
            <v>0</v>
          </cell>
        </row>
        <row r="602">
          <cell r="A602" t="str">
            <v>POMME DE TERRE EN QUARTIER ASSAIS.</v>
          </cell>
          <cell r="B602">
            <v>1224550</v>
          </cell>
          <cell r="C602" t="str">
            <v>GFS</v>
          </cell>
          <cell r="D602" t="str">
            <v>CONGÉLATEUR</v>
          </cell>
          <cell r="E602" t="str">
            <v>Légumes et pâtes frais et/ou congelé</v>
          </cell>
          <cell r="F602"/>
          <cell r="G602"/>
          <cell r="H602"/>
          <cell r="I602"/>
          <cell r="J602"/>
          <cell r="K602"/>
          <cell r="L602"/>
          <cell r="M602"/>
          <cell r="N602"/>
          <cell r="O602"/>
          <cell r="P602">
            <v>37.340000000000003</v>
          </cell>
          <cell r="Q602" t="str">
            <v>C/S 6X2,27KG</v>
          </cell>
          <cell r="R602">
            <v>1</v>
          </cell>
          <cell r="S602" t="str">
            <v>CAISSE</v>
          </cell>
          <cell r="T602">
            <v>37.340000000000003</v>
          </cell>
          <cell r="U602">
            <v>13.62</v>
          </cell>
          <cell r="V602" t="str">
            <v>KG</v>
          </cell>
          <cell r="W602">
            <v>7.3421439060205582E-2</v>
          </cell>
          <cell r="X602">
            <v>2.7415565345080766</v>
          </cell>
        </row>
        <row r="603">
          <cell r="A603" t="str">
            <v>POMME GRENADE</v>
          </cell>
          <cell r="B603">
            <v>0</v>
          </cell>
          <cell r="C603" t="str">
            <v>CAN-AM</v>
          </cell>
          <cell r="D603" t="str">
            <v>FRIGO</v>
          </cell>
          <cell r="E603" t="str">
            <v>Fruits / légumes / herbes</v>
          </cell>
          <cell r="F603"/>
          <cell r="G603"/>
          <cell r="H603"/>
          <cell r="I603"/>
          <cell r="J603"/>
          <cell r="K603"/>
          <cell r="L603"/>
          <cell r="M603">
            <v>1</v>
          </cell>
          <cell r="N603"/>
          <cell r="O603"/>
          <cell r="P603">
            <v>21.9</v>
          </cell>
          <cell r="Q603" t="str">
            <v>C/S 10 UN</v>
          </cell>
          <cell r="R603">
            <v>1</v>
          </cell>
          <cell r="S603" t="str">
            <v>CAISSE</v>
          </cell>
          <cell r="T603">
            <v>21.9</v>
          </cell>
          <cell r="U603">
            <v>10</v>
          </cell>
          <cell r="V603" t="str">
            <v>UNITÉ</v>
          </cell>
          <cell r="W603">
            <v>0.1</v>
          </cell>
          <cell r="X603">
            <v>2.19</v>
          </cell>
        </row>
        <row r="604">
          <cell r="A604" t="str">
            <v>POMME TRANCHÉ AU SIROP</v>
          </cell>
          <cell r="B604">
            <v>1185012</v>
          </cell>
          <cell r="C604" t="str">
            <v>GFS</v>
          </cell>
          <cell r="D604" t="str">
            <v>RESERVE SECS</v>
          </cell>
          <cell r="E604" t="str">
            <v>Produits secs alimentaires</v>
          </cell>
          <cell r="F604"/>
          <cell r="G604"/>
          <cell r="H604"/>
          <cell r="I604"/>
          <cell r="J604"/>
          <cell r="K604"/>
          <cell r="L604"/>
          <cell r="M604"/>
          <cell r="N604"/>
          <cell r="O604">
            <v>1</v>
          </cell>
          <cell r="P604">
            <v>42.37</v>
          </cell>
          <cell r="Q604" t="str">
            <v>C/S 6X2,84 L</v>
          </cell>
          <cell r="R604">
            <v>1</v>
          </cell>
          <cell r="S604" t="str">
            <v>CAISSE</v>
          </cell>
          <cell r="T604">
            <v>42.37</v>
          </cell>
          <cell r="U604">
            <v>17.04</v>
          </cell>
          <cell r="V604" t="str">
            <v>L</v>
          </cell>
          <cell r="W604">
            <v>5.8685446009389672E-2</v>
          </cell>
          <cell r="X604">
            <v>2.48650234741784</v>
          </cell>
        </row>
        <row r="605">
          <cell r="A605" t="str">
            <v>POMMES GRANNY SMITH</v>
          </cell>
          <cell r="B605">
            <v>0</v>
          </cell>
          <cell r="C605" t="str">
            <v>CAN-AM</v>
          </cell>
          <cell r="D605" t="str">
            <v>FRIGO</v>
          </cell>
          <cell r="E605" t="str">
            <v>Fruits / légumes / herbes</v>
          </cell>
          <cell r="F605"/>
          <cell r="G605"/>
          <cell r="H605"/>
          <cell r="I605"/>
          <cell r="J605"/>
          <cell r="K605"/>
          <cell r="L605"/>
          <cell r="M605"/>
          <cell r="N605"/>
          <cell r="O605"/>
          <cell r="P605">
            <v>49.9</v>
          </cell>
          <cell r="Q605" t="str">
            <v>C/S 115 UN</v>
          </cell>
          <cell r="R605">
            <v>1</v>
          </cell>
          <cell r="S605" t="str">
            <v>CAISSE</v>
          </cell>
          <cell r="T605">
            <v>49.9</v>
          </cell>
          <cell r="U605">
            <v>115</v>
          </cell>
          <cell r="V605" t="str">
            <v>UNITÉ</v>
          </cell>
          <cell r="W605">
            <v>8.6956521739130436E-3</v>
          </cell>
          <cell r="X605">
            <v>0.43391304347826087</v>
          </cell>
        </row>
        <row r="606">
          <cell r="A606" t="str">
            <v>POMMES ROYAL GALA</v>
          </cell>
          <cell r="B606">
            <v>0</v>
          </cell>
          <cell r="C606" t="str">
            <v>CAN-AM</v>
          </cell>
          <cell r="D606" t="str">
            <v>FRIGO</v>
          </cell>
          <cell r="E606" t="str">
            <v>Fruits / légumes / herbes</v>
          </cell>
          <cell r="F606"/>
          <cell r="G606"/>
          <cell r="H606"/>
          <cell r="I606"/>
          <cell r="J606"/>
          <cell r="K606"/>
          <cell r="L606"/>
          <cell r="M606">
            <v>1</v>
          </cell>
          <cell r="N606"/>
          <cell r="O606"/>
          <cell r="P606">
            <v>60.95</v>
          </cell>
          <cell r="Q606" t="str">
            <v>C/S 115 UN</v>
          </cell>
          <cell r="R606">
            <v>1</v>
          </cell>
          <cell r="S606" t="str">
            <v>CAISSE</v>
          </cell>
          <cell r="T606">
            <v>60.95</v>
          </cell>
          <cell r="U606">
            <v>115</v>
          </cell>
          <cell r="V606" t="str">
            <v>UNITÉ</v>
          </cell>
          <cell r="W606">
            <v>8.6956521739130436E-3</v>
          </cell>
          <cell r="X606">
            <v>0.53</v>
          </cell>
        </row>
        <row r="607">
          <cell r="A607" t="str">
            <v>PORC  HACHÉ MI-MAIGRE</v>
          </cell>
          <cell r="B607">
            <v>0</v>
          </cell>
          <cell r="C607">
            <v>0</v>
          </cell>
          <cell r="D607" t="str">
            <v>FRIGO</v>
          </cell>
          <cell r="E607" t="str">
            <v>Viande et volaille frais et/ou congelé</v>
          </cell>
          <cell r="F607"/>
          <cell r="G607"/>
          <cell r="H607"/>
          <cell r="I607"/>
          <cell r="J607"/>
          <cell r="K607"/>
          <cell r="L607"/>
          <cell r="M607"/>
          <cell r="N607"/>
          <cell r="O607"/>
          <cell r="P607">
            <v>0</v>
          </cell>
          <cell r="Q607" t="str">
            <v>KG</v>
          </cell>
          <cell r="R607"/>
          <cell r="S607"/>
          <cell r="T607">
            <v>0</v>
          </cell>
          <cell r="U607"/>
          <cell r="V607"/>
          <cell r="W607">
            <v>0</v>
          </cell>
          <cell r="X607">
            <v>0</v>
          </cell>
        </row>
        <row r="608">
          <cell r="A608" t="str">
            <v>PORC CARRÉ FRANCAIS</v>
          </cell>
          <cell r="B608">
            <v>1303118</v>
          </cell>
          <cell r="C608" t="str">
            <v>GFS</v>
          </cell>
          <cell r="D608" t="str">
            <v>CONGÉLATEUR</v>
          </cell>
          <cell r="E608" t="str">
            <v>Viande et volaille frais et/ou congelé</v>
          </cell>
          <cell r="F608"/>
          <cell r="G608"/>
          <cell r="H608"/>
          <cell r="I608"/>
          <cell r="J608">
            <v>6.42</v>
          </cell>
          <cell r="K608"/>
          <cell r="L608"/>
          <cell r="M608"/>
          <cell r="N608"/>
          <cell r="O608"/>
          <cell r="P608">
            <v>123.59</v>
          </cell>
          <cell r="Q608" t="str">
            <v>C/S 3X2,25 KG</v>
          </cell>
          <cell r="R608">
            <v>1</v>
          </cell>
          <cell r="S608" t="str">
            <v>CAISSE</v>
          </cell>
          <cell r="T608">
            <v>123.59</v>
          </cell>
          <cell r="U608">
            <v>6.75</v>
          </cell>
          <cell r="V608" t="str">
            <v>KG</v>
          </cell>
          <cell r="W608">
            <v>0.14814814814814814</v>
          </cell>
          <cell r="X608">
            <v>18.309629629629629</v>
          </cell>
        </row>
        <row r="609">
          <cell r="A609" t="str">
            <v>POUDRE À PÂTE</v>
          </cell>
          <cell r="B609">
            <v>7669338</v>
          </cell>
          <cell r="C609" t="str">
            <v>GFS</v>
          </cell>
          <cell r="D609" t="str">
            <v>RESERVE SECS</v>
          </cell>
          <cell r="E609" t="str">
            <v>Produits pâtisserie SECS/ frais et/ou congelé</v>
          </cell>
          <cell r="F609"/>
          <cell r="G609"/>
          <cell r="H609"/>
          <cell r="I609"/>
          <cell r="J609"/>
          <cell r="K609"/>
          <cell r="L609"/>
          <cell r="M609"/>
          <cell r="N609"/>
          <cell r="O609">
            <v>3</v>
          </cell>
          <cell r="P609">
            <v>18.78</v>
          </cell>
          <cell r="Q609" t="str">
            <v>UN 3,5 KG</v>
          </cell>
          <cell r="R609">
            <v>1</v>
          </cell>
          <cell r="S609" t="str">
            <v>SAC</v>
          </cell>
          <cell r="T609">
            <v>18.78</v>
          </cell>
          <cell r="U609">
            <v>3.5</v>
          </cell>
          <cell r="V609" t="str">
            <v>KG</v>
          </cell>
          <cell r="W609">
            <v>0.2857142857142857</v>
          </cell>
          <cell r="X609">
            <v>5.3657142857142857</v>
          </cell>
        </row>
        <row r="610">
          <cell r="A610" t="str">
            <v>POUDRE D'AIL</v>
          </cell>
          <cell r="B610">
            <v>8799405</v>
          </cell>
          <cell r="C610" t="str">
            <v>GFS</v>
          </cell>
          <cell r="D610" t="str">
            <v>RESERVE SECS</v>
          </cell>
          <cell r="E610" t="str">
            <v>Produits secs alimentaires</v>
          </cell>
          <cell r="F610"/>
          <cell r="G610"/>
          <cell r="H610"/>
          <cell r="I610"/>
          <cell r="J610"/>
          <cell r="K610"/>
          <cell r="L610"/>
          <cell r="M610"/>
          <cell r="N610"/>
          <cell r="O610"/>
          <cell r="P610">
            <v>11.47</v>
          </cell>
          <cell r="Q610" t="str">
            <v>UN 525GR</v>
          </cell>
          <cell r="R610">
            <v>1</v>
          </cell>
          <cell r="S610" t="str">
            <v>UNITÉ</v>
          </cell>
          <cell r="T610">
            <v>11.47</v>
          </cell>
          <cell r="U610">
            <v>0.52500000000000002</v>
          </cell>
          <cell r="V610" t="str">
            <v>KG</v>
          </cell>
          <cell r="W610">
            <v>1.9047619047619047</v>
          </cell>
          <cell r="X610">
            <v>21.847619047619048</v>
          </cell>
        </row>
        <row r="611">
          <cell r="A611" t="str">
            <v>POUDRE DE CACAO BARRY</v>
          </cell>
          <cell r="B611">
            <v>1107357</v>
          </cell>
          <cell r="C611" t="str">
            <v>GFS</v>
          </cell>
          <cell r="D611" t="str">
            <v>RESERVE SECS</v>
          </cell>
          <cell r="E611" t="str">
            <v>Produits pâtisserie SECS/ frais et/ou congelé</v>
          </cell>
          <cell r="F611"/>
          <cell r="G611"/>
          <cell r="H611"/>
          <cell r="I611"/>
          <cell r="J611"/>
          <cell r="K611"/>
          <cell r="L611"/>
          <cell r="M611"/>
          <cell r="N611"/>
          <cell r="O611">
            <v>0.32</v>
          </cell>
          <cell r="P611">
            <v>105.91</v>
          </cell>
          <cell r="Q611" t="str">
            <v>C/S 6X1 KG</v>
          </cell>
          <cell r="R611">
            <v>1</v>
          </cell>
          <cell r="S611" t="str">
            <v>SAC</v>
          </cell>
          <cell r="T611">
            <v>105.91</v>
          </cell>
          <cell r="U611">
            <v>6</v>
          </cell>
          <cell r="V611" t="str">
            <v>KG</v>
          </cell>
          <cell r="W611">
            <v>0.16666666666666666</v>
          </cell>
          <cell r="X611">
            <v>17.651666666666664</v>
          </cell>
        </row>
        <row r="612">
          <cell r="A612" t="str">
            <v>POUDRE D'OIGNONS</v>
          </cell>
          <cell r="B612" t="str">
            <v>1186320 </v>
          </cell>
          <cell r="C612" t="str">
            <v>GFS</v>
          </cell>
          <cell r="D612" t="str">
            <v>RESERVE SECS</v>
          </cell>
          <cell r="E612" t="str">
            <v>Produits secs alimentaires</v>
          </cell>
          <cell r="F612"/>
          <cell r="G612"/>
          <cell r="H612"/>
          <cell r="I612"/>
          <cell r="J612"/>
          <cell r="K612"/>
          <cell r="L612"/>
          <cell r="M612"/>
          <cell r="N612"/>
          <cell r="O612"/>
          <cell r="P612">
            <v>7.87</v>
          </cell>
          <cell r="Q612" t="str">
            <v>UN 480 GR</v>
          </cell>
          <cell r="R612">
            <v>1</v>
          </cell>
          <cell r="S612" t="str">
            <v>UNITÉ</v>
          </cell>
          <cell r="T612">
            <v>7.87</v>
          </cell>
          <cell r="U612">
            <v>0.48</v>
          </cell>
          <cell r="V612" t="str">
            <v>KG</v>
          </cell>
          <cell r="W612">
            <v>2.0833333333333335</v>
          </cell>
          <cell r="X612">
            <v>16.395833333333336</v>
          </cell>
        </row>
        <row r="613">
          <cell r="A613" t="str">
            <v>POULET ENTIER  1,35/ 1,45 KG</v>
          </cell>
          <cell r="B613">
            <v>1213325</v>
          </cell>
          <cell r="C613" t="str">
            <v>GFS</v>
          </cell>
          <cell r="D613" t="str">
            <v>CONGÉLATEUR</v>
          </cell>
          <cell r="E613" t="str">
            <v>Viande et volaille frais et/ou congelé</v>
          </cell>
          <cell r="F613"/>
          <cell r="G613"/>
          <cell r="H613"/>
          <cell r="I613"/>
          <cell r="J613"/>
          <cell r="K613"/>
          <cell r="L613"/>
          <cell r="M613"/>
          <cell r="N613"/>
          <cell r="O613"/>
          <cell r="P613">
            <v>35.549999999999997</v>
          </cell>
          <cell r="Q613" t="str">
            <v>C/S DE 4 UN</v>
          </cell>
          <cell r="R613">
            <v>1</v>
          </cell>
          <cell r="S613" t="str">
            <v>CAISSE</v>
          </cell>
          <cell r="T613">
            <v>35.549999999999997</v>
          </cell>
          <cell r="U613">
            <v>4</v>
          </cell>
          <cell r="V613" t="str">
            <v>UNITÉ</v>
          </cell>
          <cell r="W613">
            <v>0.25</v>
          </cell>
          <cell r="X613">
            <v>8.8874999999999993</v>
          </cell>
        </row>
        <row r="614">
          <cell r="A614" t="str">
            <v>POULET ENTIER DE CORNOUAILLE</v>
          </cell>
          <cell r="B614">
            <v>3634602</v>
          </cell>
          <cell r="C614" t="str">
            <v>GFS</v>
          </cell>
          <cell r="D614" t="str">
            <v>CONGÉLATEUR</v>
          </cell>
          <cell r="E614" t="str">
            <v>Viande et volaille frais et/ou congelé</v>
          </cell>
          <cell r="F614"/>
          <cell r="G614"/>
          <cell r="H614"/>
          <cell r="I614"/>
          <cell r="J614"/>
          <cell r="K614"/>
          <cell r="L614"/>
          <cell r="M614"/>
          <cell r="N614"/>
          <cell r="O614"/>
          <cell r="P614">
            <v>8.4700000000000006</v>
          </cell>
          <cell r="Q614" t="str">
            <v>C/S 12X700GR</v>
          </cell>
          <cell r="R614">
            <v>0.7</v>
          </cell>
          <cell r="S614" t="str">
            <v>KG</v>
          </cell>
          <cell r="T614">
            <v>12.100000000000001</v>
          </cell>
          <cell r="U614">
            <v>1</v>
          </cell>
          <cell r="V614" t="str">
            <v>UNITÉ</v>
          </cell>
          <cell r="W614">
            <v>1</v>
          </cell>
          <cell r="X614">
            <v>12.100000000000001</v>
          </cell>
        </row>
        <row r="615">
          <cell r="A615" t="str">
            <v>POULET FILET PANNÉ RUVEN</v>
          </cell>
          <cell r="B615">
            <v>1192663</v>
          </cell>
          <cell r="C615" t="str">
            <v>GFS</v>
          </cell>
          <cell r="D615" t="str">
            <v>CONGÉLATEUR</v>
          </cell>
          <cell r="E615" t="str">
            <v>Viande et volaille frais et/ou congelé</v>
          </cell>
          <cell r="F615"/>
          <cell r="G615"/>
          <cell r="H615"/>
          <cell r="I615"/>
          <cell r="J615">
            <v>3.5</v>
          </cell>
          <cell r="K615"/>
          <cell r="L615"/>
          <cell r="M615"/>
          <cell r="N615"/>
          <cell r="O615"/>
          <cell r="P615">
            <v>53.34</v>
          </cell>
          <cell r="Q615" t="str">
            <v>C/S 2X2KG</v>
          </cell>
          <cell r="R615">
            <v>1</v>
          </cell>
          <cell r="S615" t="str">
            <v>CAISSE</v>
          </cell>
          <cell r="T615">
            <v>53.34</v>
          </cell>
          <cell r="U615">
            <v>4</v>
          </cell>
          <cell r="V615" t="str">
            <v>KG</v>
          </cell>
          <cell r="W615">
            <v>0.25</v>
          </cell>
          <cell r="X615">
            <v>13.335000000000001</v>
          </cell>
        </row>
        <row r="616">
          <cell r="A616" t="str">
            <v>POULET POP CORN</v>
          </cell>
          <cell r="B616">
            <v>1360192</v>
          </cell>
          <cell r="C616" t="str">
            <v>GFS</v>
          </cell>
          <cell r="D616" t="str">
            <v>CONGÉLATEUR</v>
          </cell>
          <cell r="E616" t="str">
            <v>Viande et volaille frais et/ou congelé</v>
          </cell>
          <cell r="F616"/>
          <cell r="G616"/>
          <cell r="H616"/>
          <cell r="I616"/>
          <cell r="J616">
            <v>3.5</v>
          </cell>
          <cell r="K616"/>
          <cell r="L616"/>
          <cell r="M616"/>
          <cell r="N616"/>
          <cell r="O616"/>
          <cell r="P616">
            <v>46.7</v>
          </cell>
          <cell r="Q616" t="str">
            <v>C/S 2X2KG</v>
          </cell>
          <cell r="R616">
            <v>1</v>
          </cell>
          <cell r="S616" t="str">
            <v>CAISSE</v>
          </cell>
          <cell r="T616">
            <v>46.7</v>
          </cell>
          <cell r="U616">
            <v>4</v>
          </cell>
          <cell r="V616" t="str">
            <v>KG</v>
          </cell>
          <cell r="W616">
            <v>0.25</v>
          </cell>
          <cell r="X616">
            <v>11.675000000000001</v>
          </cell>
        </row>
        <row r="617">
          <cell r="A617" t="str">
            <v>POUSSE D'OSEILLE SANGUINE</v>
          </cell>
          <cell r="B617">
            <v>0</v>
          </cell>
          <cell r="C617" t="str">
            <v>CAN-AM</v>
          </cell>
          <cell r="D617" t="str">
            <v>FRIGO</v>
          </cell>
          <cell r="E617" t="str">
            <v>Fruits / légumes / herbes</v>
          </cell>
          <cell r="F617"/>
          <cell r="G617"/>
          <cell r="H617"/>
          <cell r="I617"/>
          <cell r="J617"/>
          <cell r="K617"/>
          <cell r="L617"/>
          <cell r="M617"/>
          <cell r="N617"/>
          <cell r="O617"/>
          <cell r="P617">
            <v>0</v>
          </cell>
          <cell r="Q617" t="str">
            <v>UN</v>
          </cell>
          <cell r="R617"/>
          <cell r="S617"/>
          <cell r="T617">
            <v>0</v>
          </cell>
          <cell r="U617"/>
          <cell r="V617"/>
          <cell r="W617">
            <v>0</v>
          </cell>
          <cell r="X617">
            <v>0</v>
          </cell>
        </row>
        <row r="618">
          <cell r="A618" t="str">
            <v>PROSCIUTTO SAN DANIEL</v>
          </cell>
          <cell r="B618">
            <v>1106957</v>
          </cell>
          <cell r="C618" t="str">
            <v>GFS</v>
          </cell>
          <cell r="D618" t="str">
            <v>FRIGO</v>
          </cell>
          <cell r="E618" t="str">
            <v>Viande et volaille frais et/ou congelé</v>
          </cell>
          <cell r="F618"/>
          <cell r="G618"/>
          <cell r="H618"/>
          <cell r="I618"/>
          <cell r="J618"/>
          <cell r="K618">
            <v>1</v>
          </cell>
          <cell r="L618"/>
          <cell r="M618"/>
          <cell r="N618"/>
          <cell r="O618"/>
          <cell r="P618">
            <v>196.96</v>
          </cell>
          <cell r="Q618" t="str">
            <v>C/S 2X4 KG</v>
          </cell>
          <cell r="R618">
            <v>1</v>
          </cell>
          <cell r="S618" t="str">
            <v>CAISSE</v>
          </cell>
          <cell r="T618">
            <v>196.96</v>
          </cell>
          <cell r="U618">
            <v>8</v>
          </cell>
          <cell r="V618" t="str">
            <v>KG</v>
          </cell>
          <cell r="W618">
            <v>0.125</v>
          </cell>
          <cell r="X618">
            <v>24.62</v>
          </cell>
        </row>
        <row r="619">
          <cell r="A619" t="str">
            <v>PROSCIUTTO TRANCHÉ</v>
          </cell>
          <cell r="B619">
            <v>5582405</v>
          </cell>
          <cell r="C619" t="str">
            <v>GFS</v>
          </cell>
          <cell r="D619" t="str">
            <v>FRIGO</v>
          </cell>
          <cell r="E619" t="str">
            <v>Viande et volaille frais et/ou congelé</v>
          </cell>
          <cell r="F619"/>
          <cell r="G619"/>
          <cell r="H619"/>
          <cell r="I619"/>
          <cell r="J619"/>
          <cell r="K619"/>
          <cell r="L619"/>
          <cell r="M619"/>
          <cell r="N619"/>
          <cell r="O619"/>
          <cell r="P619">
            <v>129.75</v>
          </cell>
          <cell r="Q619" t="str">
            <v>12X300GR</v>
          </cell>
          <cell r="R619">
            <v>3.6</v>
          </cell>
          <cell r="S619" t="str">
            <v>KG</v>
          </cell>
          <cell r="T619">
            <v>36.041666666666664</v>
          </cell>
          <cell r="U619">
            <v>1</v>
          </cell>
          <cell r="V619" t="str">
            <v>KG</v>
          </cell>
          <cell r="W619">
            <v>1</v>
          </cell>
          <cell r="X619">
            <v>36.041666666666664</v>
          </cell>
        </row>
        <row r="620">
          <cell r="A620" t="str">
            <v>PRUNEAUX SÉCHÉES</v>
          </cell>
          <cell r="B620">
            <v>4281698</v>
          </cell>
          <cell r="C620" t="str">
            <v>GFS</v>
          </cell>
          <cell r="D620" t="str">
            <v>RESERVE SECS</v>
          </cell>
          <cell r="E620" t="str">
            <v>Produits secs alimentaires</v>
          </cell>
          <cell r="F620"/>
          <cell r="G620"/>
          <cell r="H620"/>
          <cell r="I620"/>
          <cell r="J620"/>
          <cell r="K620"/>
          <cell r="L620"/>
          <cell r="M620"/>
          <cell r="N620"/>
          <cell r="O620">
            <v>1</v>
          </cell>
          <cell r="P620">
            <v>62.76</v>
          </cell>
          <cell r="Q620" t="str">
            <v>UN 10 KG</v>
          </cell>
          <cell r="R620">
            <v>1</v>
          </cell>
          <cell r="S620" t="str">
            <v>CAISSE</v>
          </cell>
          <cell r="T620">
            <v>62.76</v>
          </cell>
          <cell r="U620">
            <v>10</v>
          </cell>
          <cell r="V620" t="str">
            <v>KG</v>
          </cell>
          <cell r="W620">
            <v>0.1</v>
          </cell>
          <cell r="X620">
            <v>6.2759999999999998</v>
          </cell>
        </row>
        <row r="621">
          <cell r="A621" t="str">
            <v>PRURÉE DE FRUITS DE LA PASSION</v>
          </cell>
          <cell r="B621">
            <v>1370224</v>
          </cell>
          <cell r="C621" t="str">
            <v>GFS</v>
          </cell>
          <cell r="D621" t="str">
            <v>CONGÉLATEUR</v>
          </cell>
          <cell r="E621" t="str">
            <v>Produits pâtisserie SECS/ frais et/ou congelé</v>
          </cell>
          <cell r="F621"/>
          <cell r="G621"/>
          <cell r="H621"/>
          <cell r="I621"/>
          <cell r="J621">
            <v>2</v>
          </cell>
          <cell r="K621"/>
          <cell r="L621"/>
          <cell r="M621"/>
          <cell r="N621"/>
          <cell r="O621"/>
          <cell r="P621">
            <v>94.89</v>
          </cell>
          <cell r="Q621" t="str">
            <v>C/S 6X1KG</v>
          </cell>
          <cell r="R621">
            <v>1</v>
          </cell>
          <cell r="S621" t="str">
            <v>CAISSE</v>
          </cell>
          <cell r="T621">
            <v>94.89</v>
          </cell>
          <cell r="U621">
            <v>6</v>
          </cell>
          <cell r="V621" t="str">
            <v>L</v>
          </cell>
          <cell r="W621">
            <v>0.16666666666666666</v>
          </cell>
          <cell r="X621">
            <v>15.815</v>
          </cell>
        </row>
        <row r="622">
          <cell r="A622" t="str">
            <v>PURÉE D'AIL</v>
          </cell>
          <cell r="B622">
            <v>1345735</v>
          </cell>
          <cell r="C622" t="str">
            <v>GFS</v>
          </cell>
          <cell r="D622" t="str">
            <v>FRIGO</v>
          </cell>
          <cell r="E622" t="str">
            <v>Autres produits food</v>
          </cell>
          <cell r="F622"/>
          <cell r="G622"/>
          <cell r="H622"/>
          <cell r="I622"/>
          <cell r="J622"/>
          <cell r="K622"/>
          <cell r="L622"/>
          <cell r="M622"/>
          <cell r="N622"/>
          <cell r="O622"/>
          <cell r="P622">
            <v>10.11</v>
          </cell>
          <cell r="Q622" t="str">
            <v>L</v>
          </cell>
          <cell r="R622">
            <v>1</v>
          </cell>
          <cell r="S622" t="str">
            <v>UNITÉ</v>
          </cell>
          <cell r="T622">
            <v>10.11</v>
          </cell>
          <cell r="U622">
            <v>1</v>
          </cell>
          <cell r="V622" t="str">
            <v>L</v>
          </cell>
          <cell r="W622">
            <v>1</v>
          </cell>
          <cell r="X622">
            <v>10.11</v>
          </cell>
        </row>
        <row r="623">
          <cell r="A623" t="str">
            <v>PURÉE DE BASILIC</v>
          </cell>
          <cell r="B623">
            <v>1345737</v>
          </cell>
          <cell r="C623" t="str">
            <v>GFS</v>
          </cell>
          <cell r="D623" t="str">
            <v>FRIGO</v>
          </cell>
          <cell r="E623" t="str">
            <v>Autres produits food</v>
          </cell>
          <cell r="F623"/>
          <cell r="G623"/>
          <cell r="H623"/>
          <cell r="I623"/>
          <cell r="J623"/>
          <cell r="K623"/>
          <cell r="L623"/>
          <cell r="M623">
            <v>1</v>
          </cell>
          <cell r="N623"/>
          <cell r="O623"/>
          <cell r="P623">
            <v>17.97</v>
          </cell>
          <cell r="Q623" t="str">
            <v>L</v>
          </cell>
          <cell r="R623">
            <v>1</v>
          </cell>
          <cell r="S623" t="str">
            <v>UNITÉ</v>
          </cell>
          <cell r="T623">
            <v>17.97</v>
          </cell>
          <cell r="U623">
            <v>1</v>
          </cell>
          <cell r="V623" t="str">
            <v>L</v>
          </cell>
          <cell r="W623">
            <v>1</v>
          </cell>
          <cell r="X623">
            <v>17.97</v>
          </cell>
        </row>
        <row r="624">
          <cell r="A624" t="str">
            <v>PURÉE DE CITROUILLE</v>
          </cell>
          <cell r="B624">
            <v>9541516</v>
          </cell>
          <cell r="C624" t="str">
            <v>GFS</v>
          </cell>
          <cell r="D624" t="str">
            <v>RESERVE SECS</v>
          </cell>
          <cell r="E624" t="str">
            <v>Produits secs alimentaires</v>
          </cell>
          <cell r="F624"/>
          <cell r="G624"/>
          <cell r="H624"/>
          <cell r="I624"/>
          <cell r="J624"/>
          <cell r="K624"/>
          <cell r="L624"/>
          <cell r="M624"/>
          <cell r="N624"/>
          <cell r="O624">
            <v>0.66</v>
          </cell>
          <cell r="P624">
            <v>41.11</v>
          </cell>
          <cell r="Q624" t="str">
            <v>C/S 12X796 ML</v>
          </cell>
          <cell r="R624">
            <v>1</v>
          </cell>
          <cell r="S624" t="str">
            <v>CAISSE</v>
          </cell>
          <cell r="T624">
            <v>41.11</v>
          </cell>
          <cell r="U624">
            <v>9.5500000000000007</v>
          </cell>
          <cell r="V624" t="str">
            <v>KG</v>
          </cell>
          <cell r="W624">
            <v>0.10471204188481674</v>
          </cell>
          <cell r="X624">
            <v>4.3047120418848159</v>
          </cell>
        </row>
        <row r="625">
          <cell r="A625" t="str">
            <v>PURÉE DE CORIANDRE</v>
          </cell>
          <cell r="B625">
            <v>1345740</v>
          </cell>
          <cell r="C625" t="str">
            <v>GFS</v>
          </cell>
          <cell r="D625" t="str">
            <v>FRIGO</v>
          </cell>
          <cell r="E625" t="str">
            <v>Autres produits food</v>
          </cell>
          <cell r="F625"/>
          <cell r="G625"/>
          <cell r="H625"/>
          <cell r="I625"/>
          <cell r="J625"/>
          <cell r="K625"/>
          <cell r="L625"/>
          <cell r="M625"/>
          <cell r="N625"/>
          <cell r="O625"/>
          <cell r="P625">
            <v>18.36</v>
          </cell>
          <cell r="Q625" t="str">
            <v>L</v>
          </cell>
          <cell r="R625">
            <v>1</v>
          </cell>
          <cell r="S625" t="str">
            <v>UNITÉ</v>
          </cell>
          <cell r="T625">
            <v>18.36</v>
          </cell>
          <cell r="U625">
            <v>1</v>
          </cell>
          <cell r="V625" t="str">
            <v>L</v>
          </cell>
          <cell r="W625">
            <v>1</v>
          </cell>
          <cell r="X625">
            <v>18.36</v>
          </cell>
        </row>
        <row r="626">
          <cell r="A626" t="str">
            <v>PURÉE DE FRAMBOISE</v>
          </cell>
          <cell r="B626">
            <v>1370235</v>
          </cell>
          <cell r="C626" t="str">
            <v>GFS</v>
          </cell>
          <cell r="D626" t="str">
            <v>CONGÉLATEUR</v>
          </cell>
          <cell r="E626" t="str">
            <v>Produits pâtisserie SECS/ frais et/ou congelé</v>
          </cell>
          <cell r="F626"/>
          <cell r="G626"/>
          <cell r="H626"/>
          <cell r="I626"/>
          <cell r="J626">
            <v>3</v>
          </cell>
          <cell r="K626"/>
          <cell r="L626"/>
          <cell r="M626"/>
          <cell r="N626"/>
          <cell r="O626"/>
          <cell r="P626">
            <v>87.34</v>
          </cell>
          <cell r="Q626" t="str">
            <v>C/S 6X1KG</v>
          </cell>
          <cell r="R626">
            <v>1</v>
          </cell>
          <cell r="S626" t="str">
            <v>CAISSE</v>
          </cell>
          <cell r="T626">
            <v>87.34</v>
          </cell>
          <cell r="U626">
            <v>6</v>
          </cell>
          <cell r="V626" t="str">
            <v>L</v>
          </cell>
          <cell r="W626">
            <v>0.16666666666666666</v>
          </cell>
          <cell r="X626">
            <v>14.556666666666667</v>
          </cell>
        </row>
        <row r="627">
          <cell r="A627" t="str">
            <v>PURÉE DE FRUITS DE LA PASSION</v>
          </cell>
          <cell r="B627">
            <v>0</v>
          </cell>
          <cell r="C627" t="str">
            <v>CAN-AM</v>
          </cell>
          <cell r="D627" t="str">
            <v>CONGÉLATEUR</v>
          </cell>
          <cell r="E627" t="str">
            <v>Produits pâtisserie SECS/ frais et/ou congelé</v>
          </cell>
          <cell r="F627"/>
          <cell r="G627"/>
          <cell r="H627"/>
          <cell r="I627"/>
          <cell r="J627"/>
          <cell r="K627"/>
          <cell r="L627"/>
          <cell r="M627"/>
          <cell r="N627"/>
          <cell r="O627"/>
          <cell r="P627">
            <v>0</v>
          </cell>
          <cell r="Q627" t="str">
            <v>UN</v>
          </cell>
          <cell r="R627">
            <v>1</v>
          </cell>
          <cell r="S627"/>
          <cell r="T627">
            <v>0</v>
          </cell>
          <cell r="U627"/>
          <cell r="V627"/>
          <cell r="W627">
            <v>0</v>
          </cell>
          <cell r="X627">
            <v>0</v>
          </cell>
        </row>
        <row r="628">
          <cell r="A628" t="str">
            <v>PURÉE DE GINGEMBRE</v>
          </cell>
          <cell r="B628">
            <v>1345742</v>
          </cell>
          <cell r="C628" t="str">
            <v>GFS</v>
          </cell>
          <cell r="D628" t="str">
            <v>FRIGO</v>
          </cell>
          <cell r="E628" t="str">
            <v>Autres produits food</v>
          </cell>
          <cell r="F628"/>
          <cell r="G628"/>
          <cell r="H628"/>
          <cell r="I628"/>
          <cell r="J628"/>
          <cell r="K628"/>
          <cell r="L628"/>
          <cell r="M628"/>
          <cell r="N628"/>
          <cell r="O628"/>
          <cell r="P628">
            <v>17.28</v>
          </cell>
          <cell r="Q628" t="str">
            <v>L</v>
          </cell>
          <cell r="R628">
            <v>1</v>
          </cell>
          <cell r="S628" t="str">
            <v>UNITÉ</v>
          </cell>
          <cell r="T628">
            <v>17.28</v>
          </cell>
          <cell r="U628">
            <v>1</v>
          </cell>
          <cell r="V628" t="str">
            <v>L</v>
          </cell>
          <cell r="W628">
            <v>1</v>
          </cell>
          <cell r="X628">
            <v>17.28</v>
          </cell>
        </row>
        <row r="629">
          <cell r="A629" t="str">
            <v>PURÉE DE LIME</v>
          </cell>
          <cell r="B629">
            <v>0</v>
          </cell>
          <cell r="C629" t="str">
            <v>CAN-AM</v>
          </cell>
          <cell r="D629" t="str">
            <v>CONGÉLATEUR</v>
          </cell>
          <cell r="E629" t="str">
            <v>Produits pâtisserie SECS/ frais et/ou congelé</v>
          </cell>
          <cell r="F629"/>
          <cell r="G629"/>
          <cell r="H629"/>
          <cell r="I629"/>
          <cell r="J629">
            <v>3</v>
          </cell>
          <cell r="K629"/>
          <cell r="L629"/>
          <cell r="M629"/>
          <cell r="N629"/>
          <cell r="O629"/>
          <cell r="P629">
            <v>15.75</v>
          </cell>
          <cell r="Q629" t="str">
            <v>UN 1X1 L</v>
          </cell>
          <cell r="R629">
            <v>1</v>
          </cell>
          <cell r="S629" t="str">
            <v>CAISSE</v>
          </cell>
          <cell r="T629">
            <v>15.75</v>
          </cell>
          <cell r="U629">
            <v>1</v>
          </cell>
          <cell r="V629" t="str">
            <v>L</v>
          </cell>
          <cell r="W629">
            <v>1</v>
          </cell>
          <cell r="X629">
            <v>15.75</v>
          </cell>
        </row>
        <row r="630">
          <cell r="A630" t="str">
            <v>PURÉE DE MANGUE</v>
          </cell>
          <cell r="B630">
            <v>1370645</v>
          </cell>
          <cell r="C630" t="str">
            <v>GFS</v>
          </cell>
          <cell r="D630" t="str">
            <v>CONGÉLATEUR</v>
          </cell>
          <cell r="E630" t="str">
            <v>Produits pâtisserie SECS/ frais et/ou congelé</v>
          </cell>
          <cell r="F630"/>
          <cell r="G630"/>
          <cell r="H630"/>
          <cell r="I630"/>
          <cell r="J630">
            <v>2</v>
          </cell>
          <cell r="K630"/>
          <cell r="L630"/>
          <cell r="M630"/>
          <cell r="N630"/>
          <cell r="O630"/>
          <cell r="P630">
            <v>93.77</v>
          </cell>
          <cell r="Q630" t="str">
            <v>C/S 6X1KG</v>
          </cell>
          <cell r="R630">
            <v>1</v>
          </cell>
          <cell r="S630" t="str">
            <v>CAISSE</v>
          </cell>
          <cell r="T630">
            <v>93.77</v>
          </cell>
          <cell r="U630">
            <v>6</v>
          </cell>
          <cell r="V630" t="str">
            <v>L</v>
          </cell>
          <cell r="W630">
            <v>0.16666666666666666</v>
          </cell>
          <cell r="X630">
            <v>15.628333333333332</v>
          </cell>
        </row>
        <row r="631">
          <cell r="A631" t="str">
            <v>PURÉE DE POIRE WILLIAMS</v>
          </cell>
          <cell r="B631">
            <v>0</v>
          </cell>
          <cell r="C631" t="str">
            <v>GFS</v>
          </cell>
          <cell r="D631" t="str">
            <v>CONGÉLATEUR</v>
          </cell>
          <cell r="E631" t="str">
            <v>Produits pâtisserie SECS/ frais et/ou congelé</v>
          </cell>
          <cell r="F631"/>
          <cell r="G631"/>
          <cell r="H631"/>
          <cell r="I631"/>
          <cell r="J631">
            <v>3</v>
          </cell>
          <cell r="K631"/>
          <cell r="L631"/>
          <cell r="M631"/>
          <cell r="N631"/>
          <cell r="O631"/>
          <cell r="P631">
            <v>94.89</v>
          </cell>
          <cell r="Q631" t="str">
            <v>C/S 6X1KG</v>
          </cell>
          <cell r="R631">
            <v>1</v>
          </cell>
          <cell r="S631" t="str">
            <v>CAISSE</v>
          </cell>
          <cell r="T631">
            <v>94.89</v>
          </cell>
          <cell r="U631">
            <v>6</v>
          </cell>
          <cell r="V631" t="str">
            <v>L</v>
          </cell>
          <cell r="W631">
            <v>0.16666666666666666</v>
          </cell>
          <cell r="X631">
            <v>15.815</v>
          </cell>
        </row>
        <row r="632">
          <cell r="A632" t="str">
            <v>PURÉE DE POMME</v>
          </cell>
          <cell r="B632">
            <v>1742506</v>
          </cell>
          <cell r="C632" t="str">
            <v>GFS</v>
          </cell>
          <cell r="D632" t="str">
            <v>RESERVE SECS</v>
          </cell>
          <cell r="E632" t="str">
            <v>Produits secs alimentaires</v>
          </cell>
          <cell r="F632"/>
          <cell r="G632"/>
          <cell r="H632"/>
          <cell r="I632"/>
          <cell r="J632"/>
          <cell r="K632"/>
          <cell r="L632"/>
          <cell r="M632"/>
          <cell r="N632"/>
          <cell r="O632">
            <v>0.5</v>
          </cell>
          <cell r="P632">
            <v>26.1</v>
          </cell>
          <cell r="Q632" t="str">
            <v>C/S 6X2,84 L</v>
          </cell>
          <cell r="R632">
            <v>1</v>
          </cell>
          <cell r="S632" t="str">
            <v>CAISSE</v>
          </cell>
          <cell r="T632">
            <v>26.1</v>
          </cell>
          <cell r="U632">
            <v>17.04</v>
          </cell>
          <cell r="V632" t="str">
            <v>L</v>
          </cell>
          <cell r="W632">
            <v>5.8685446009389672E-2</v>
          </cell>
          <cell r="X632">
            <v>1.5316901408450705</v>
          </cell>
        </row>
        <row r="633">
          <cell r="A633" t="str">
            <v>PURÉE D'ORANGE SANGUINE</v>
          </cell>
          <cell r="B633">
            <v>0</v>
          </cell>
          <cell r="C633" t="str">
            <v>CAN-AM</v>
          </cell>
          <cell r="D633" t="str">
            <v>CONGÉLATEUR</v>
          </cell>
          <cell r="E633" t="str">
            <v>Produits pâtisserie SECS/ frais et/ou congelé</v>
          </cell>
          <cell r="F633"/>
          <cell r="G633"/>
          <cell r="H633"/>
          <cell r="I633"/>
          <cell r="J633">
            <v>3</v>
          </cell>
          <cell r="K633"/>
          <cell r="L633"/>
          <cell r="M633"/>
          <cell r="N633"/>
          <cell r="O633"/>
          <cell r="P633">
            <v>21.95</v>
          </cell>
          <cell r="Q633" t="str">
            <v>UN 1X1 L</v>
          </cell>
          <cell r="R633">
            <v>1</v>
          </cell>
          <cell r="S633" t="str">
            <v>CAISSE</v>
          </cell>
          <cell r="T633">
            <v>21.95</v>
          </cell>
          <cell r="U633">
            <v>1</v>
          </cell>
          <cell r="V633" t="str">
            <v>L</v>
          </cell>
          <cell r="W633">
            <v>1</v>
          </cell>
          <cell r="X633">
            <v>21.95</v>
          </cell>
        </row>
        <row r="634">
          <cell r="A634" t="str">
            <v>PURÉE EN POUDRE MINUTE</v>
          </cell>
          <cell r="B634">
            <v>5173806</v>
          </cell>
          <cell r="C634" t="str">
            <v>GFS</v>
          </cell>
          <cell r="D634" t="str">
            <v>RESERVE SECS</v>
          </cell>
          <cell r="E634" t="str">
            <v>Produits secs alimentaires</v>
          </cell>
          <cell r="F634"/>
          <cell r="G634"/>
          <cell r="H634"/>
          <cell r="I634"/>
          <cell r="J634"/>
          <cell r="K634"/>
          <cell r="L634"/>
          <cell r="M634"/>
          <cell r="N634"/>
          <cell r="O634">
            <v>2.3199999999999998</v>
          </cell>
          <cell r="P634">
            <v>76.819999999999993</v>
          </cell>
          <cell r="Q634" t="str">
            <v>C/S 6X2,61 KG</v>
          </cell>
          <cell r="R634">
            <v>1</v>
          </cell>
          <cell r="S634" t="str">
            <v>CAISSE</v>
          </cell>
          <cell r="T634">
            <v>76.819999999999993</v>
          </cell>
          <cell r="U634">
            <v>15.66</v>
          </cell>
          <cell r="V634" t="str">
            <v>KG</v>
          </cell>
          <cell r="W634">
            <v>6.3856960408684549E-2</v>
          </cell>
          <cell r="X634">
            <v>4.9054916985951467</v>
          </cell>
        </row>
        <row r="635">
          <cell r="A635" t="str">
            <v>QUEUE DE HOMARD 3/4 OZ</v>
          </cell>
          <cell r="B635">
            <v>1300944</v>
          </cell>
          <cell r="C635" t="str">
            <v>GFS</v>
          </cell>
          <cell r="D635" t="str">
            <v>CONGÉLATEUR</v>
          </cell>
          <cell r="E635" t="str">
            <v>Poissons /fruits de mer frais et/ou congelés</v>
          </cell>
          <cell r="F635"/>
          <cell r="G635"/>
          <cell r="H635"/>
          <cell r="I635"/>
          <cell r="J635"/>
          <cell r="K635"/>
          <cell r="L635"/>
          <cell r="M635"/>
          <cell r="N635"/>
          <cell r="O635"/>
          <cell r="P635">
            <v>286.27</v>
          </cell>
          <cell r="Q635" t="str">
            <v>C/S 4,54 KG</v>
          </cell>
          <cell r="R635">
            <v>1</v>
          </cell>
          <cell r="S635" t="str">
            <v>CAISSE</v>
          </cell>
          <cell r="T635">
            <v>286.27</v>
          </cell>
          <cell r="U635">
            <v>4.54</v>
          </cell>
          <cell r="V635" t="str">
            <v>KG</v>
          </cell>
          <cell r="W635">
            <v>0.22026431718061673</v>
          </cell>
          <cell r="X635">
            <v>63.055066079295145</v>
          </cell>
        </row>
        <row r="636">
          <cell r="A636" t="str">
            <v>QUINOA BLANC</v>
          </cell>
          <cell r="B636">
            <v>1288751</v>
          </cell>
          <cell r="C636" t="str">
            <v>GFS</v>
          </cell>
          <cell r="D636" t="str">
            <v>RESERVE SECS</v>
          </cell>
          <cell r="E636" t="str">
            <v>Produits secs alimentaires</v>
          </cell>
          <cell r="F636"/>
          <cell r="G636"/>
          <cell r="H636"/>
          <cell r="I636"/>
          <cell r="J636"/>
          <cell r="K636"/>
          <cell r="L636"/>
          <cell r="M636"/>
          <cell r="N636"/>
          <cell r="O636">
            <v>3.5</v>
          </cell>
          <cell r="P636">
            <v>57.82</v>
          </cell>
          <cell r="Q636" t="str">
            <v>SAC 10 KG</v>
          </cell>
          <cell r="R636">
            <v>1</v>
          </cell>
          <cell r="S636" t="str">
            <v>SAC</v>
          </cell>
          <cell r="T636">
            <v>57.82</v>
          </cell>
          <cell r="U636">
            <v>10</v>
          </cell>
          <cell r="V636" t="str">
            <v>KG</v>
          </cell>
          <cell r="W636">
            <v>0.1</v>
          </cell>
          <cell r="X636">
            <v>5.782</v>
          </cell>
        </row>
        <row r="637">
          <cell r="A637" t="str">
            <v>QUINOA ROUGE</v>
          </cell>
          <cell r="B637">
            <v>1227774</v>
          </cell>
          <cell r="C637" t="str">
            <v>GFS</v>
          </cell>
          <cell r="D637" t="str">
            <v>RESERVE SECS</v>
          </cell>
          <cell r="E637" t="str">
            <v>Produits secs alimentaires</v>
          </cell>
          <cell r="F637"/>
          <cell r="G637"/>
          <cell r="H637"/>
          <cell r="I637"/>
          <cell r="J637"/>
          <cell r="K637"/>
          <cell r="L637"/>
          <cell r="M637"/>
          <cell r="N637"/>
          <cell r="O637"/>
          <cell r="P637">
            <v>60.09</v>
          </cell>
          <cell r="Q637" t="str">
            <v>SAC 10 KG</v>
          </cell>
          <cell r="R637">
            <v>1</v>
          </cell>
          <cell r="S637" t="str">
            <v>SAC</v>
          </cell>
          <cell r="T637">
            <v>60.09</v>
          </cell>
          <cell r="U637">
            <v>10</v>
          </cell>
          <cell r="V637" t="str">
            <v>KG</v>
          </cell>
          <cell r="W637">
            <v>0.1</v>
          </cell>
          <cell r="X637">
            <v>6.0090000000000003</v>
          </cell>
        </row>
        <row r="638">
          <cell r="A638" t="str">
            <v>RACINE DE LOTUS</v>
          </cell>
          <cell r="B638">
            <v>0</v>
          </cell>
          <cell r="C638" t="str">
            <v>CAN-AM</v>
          </cell>
          <cell r="D638" t="str">
            <v>FRIGO</v>
          </cell>
          <cell r="E638" t="str">
            <v>Fruits / légumes / herbes</v>
          </cell>
          <cell r="F638"/>
          <cell r="G638"/>
          <cell r="H638"/>
          <cell r="I638"/>
          <cell r="J638"/>
          <cell r="K638"/>
          <cell r="L638"/>
          <cell r="M638"/>
          <cell r="N638"/>
          <cell r="O638"/>
          <cell r="P638">
            <v>0</v>
          </cell>
          <cell r="Q638" t="str">
            <v>LBS</v>
          </cell>
          <cell r="R638">
            <v>1</v>
          </cell>
          <cell r="S638"/>
          <cell r="T638">
            <v>0</v>
          </cell>
          <cell r="U638"/>
          <cell r="V638"/>
          <cell r="W638">
            <v>0</v>
          </cell>
          <cell r="X638">
            <v>0</v>
          </cell>
        </row>
        <row r="639">
          <cell r="A639" t="str">
            <v>RACINE DE RAIFORT</v>
          </cell>
          <cell r="B639">
            <v>0</v>
          </cell>
          <cell r="C639" t="str">
            <v>CAN-AM</v>
          </cell>
          <cell r="D639" t="str">
            <v>FRIGO</v>
          </cell>
          <cell r="E639" t="str">
            <v>Fruits / légumes / herbes</v>
          </cell>
          <cell r="F639"/>
          <cell r="G639"/>
          <cell r="H639"/>
          <cell r="I639"/>
          <cell r="J639"/>
          <cell r="K639"/>
          <cell r="L639"/>
          <cell r="M639"/>
          <cell r="N639"/>
          <cell r="O639"/>
          <cell r="P639">
            <v>0</v>
          </cell>
          <cell r="Q639" t="str">
            <v>LBS</v>
          </cell>
          <cell r="R639">
            <v>1</v>
          </cell>
          <cell r="S639"/>
          <cell r="T639">
            <v>0</v>
          </cell>
          <cell r="U639"/>
          <cell r="V639"/>
          <cell r="W639">
            <v>0</v>
          </cell>
          <cell r="X639">
            <v>0</v>
          </cell>
        </row>
        <row r="640">
          <cell r="A640" t="str">
            <v>RACINE DE TARO</v>
          </cell>
          <cell r="B640">
            <v>0</v>
          </cell>
          <cell r="C640" t="str">
            <v>CAN-AM</v>
          </cell>
          <cell r="D640" t="str">
            <v>FRIGO</v>
          </cell>
          <cell r="E640" t="str">
            <v>Fruits / légumes / herbes</v>
          </cell>
          <cell r="F640"/>
          <cell r="G640"/>
          <cell r="H640"/>
          <cell r="I640"/>
          <cell r="J640"/>
          <cell r="K640"/>
          <cell r="L640"/>
          <cell r="M640"/>
          <cell r="N640"/>
          <cell r="O640"/>
          <cell r="P640">
            <v>0</v>
          </cell>
          <cell r="Q640" t="str">
            <v>LBS</v>
          </cell>
          <cell r="R640">
            <v>1</v>
          </cell>
          <cell r="S640"/>
          <cell r="T640">
            <v>0</v>
          </cell>
          <cell r="U640"/>
          <cell r="V640"/>
          <cell r="W640">
            <v>0</v>
          </cell>
          <cell r="X640">
            <v>0</v>
          </cell>
        </row>
        <row r="641">
          <cell r="A641" t="str">
            <v>RADIS SAC CELLO</v>
          </cell>
          <cell r="B641">
            <v>0</v>
          </cell>
          <cell r="C641" t="str">
            <v>CAN-AM</v>
          </cell>
          <cell r="D641" t="str">
            <v>FRIGO</v>
          </cell>
          <cell r="E641" t="str">
            <v>Fruits / légumes / herbes</v>
          </cell>
          <cell r="F641"/>
          <cell r="G641"/>
          <cell r="H641"/>
          <cell r="I641"/>
          <cell r="J641"/>
          <cell r="K641"/>
          <cell r="L641"/>
          <cell r="M641"/>
          <cell r="N641"/>
          <cell r="O641"/>
          <cell r="P641">
            <v>0</v>
          </cell>
          <cell r="Q641" t="str">
            <v>C/S</v>
          </cell>
          <cell r="R641"/>
          <cell r="S641"/>
          <cell r="T641">
            <v>0</v>
          </cell>
          <cell r="U641"/>
          <cell r="V641"/>
          <cell r="W641">
            <v>0</v>
          </cell>
          <cell r="X641">
            <v>0</v>
          </cell>
        </row>
        <row r="642">
          <cell r="A642" t="str">
            <v>RAISINS ROUGES SEEDLESS</v>
          </cell>
          <cell r="B642">
            <v>0</v>
          </cell>
          <cell r="C642" t="str">
            <v>CAN-AM</v>
          </cell>
          <cell r="D642" t="str">
            <v>FRIGO</v>
          </cell>
          <cell r="E642" t="str">
            <v>Fruits / légumes / herbes</v>
          </cell>
          <cell r="F642"/>
          <cell r="G642"/>
          <cell r="H642"/>
          <cell r="I642"/>
          <cell r="J642"/>
          <cell r="K642"/>
          <cell r="L642"/>
          <cell r="M642"/>
          <cell r="N642"/>
          <cell r="O642"/>
          <cell r="P642">
            <v>0</v>
          </cell>
          <cell r="Q642" t="str">
            <v>C/S</v>
          </cell>
          <cell r="R642"/>
          <cell r="S642"/>
          <cell r="T642">
            <v>0</v>
          </cell>
          <cell r="U642"/>
          <cell r="V642"/>
          <cell r="W642">
            <v>0</v>
          </cell>
          <cell r="X642">
            <v>0</v>
          </cell>
        </row>
        <row r="643">
          <cell r="A643" t="str">
            <v>RAISINS SECS SULTANA</v>
          </cell>
          <cell r="B643">
            <v>6363605</v>
          </cell>
          <cell r="C643" t="str">
            <v>GFS</v>
          </cell>
          <cell r="D643" t="str">
            <v>RESERVE SECS</v>
          </cell>
          <cell r="E643" t="str">
            <v>Autres produits congelés</v>
          </cell>
          <cell r="F643"/>
          <cell r="G643"/>
          <cell r="H643"/>
          <cell r="I643"/>
          <cell r="J643"/>
          <cell r="K643"/>
          <cell r="L643"/>
          <cell r="M643"/>
          <cell r="N643"/>
          <cell r="O643"/>
          <cell r="P643">
            <v>52.25</v>
          </cell>
          <cell r="Q643" t="str">
            <v>C/S 8X1 KG</v>
          </cell>
          <cell r="R643">
            <v>1</v>
          </cell>
          <cell r="S643" t="str">
            <v>CAISSE</v>
          </cell>
          <cell r="T643">
            <v>52.25</v>
          </cell>
          <cell r="U643">
            <v>8</v>
          </cell>
          <cell r="V643" t="str">
            <v>KG</v>
          </cell>
          <cell r="W643">
            <v>0.125</v>
          </cell>
          <cell r="X643">
            <v>6.53125</v>
          </cell>
        </row>
        <row r="644">
          <cell r="A644" t="str">
            <v>RAS-EL-HANOUT</v>
          </cell>
          <cell r="B644">
            <v>1281710</v>
          </cell>
          <cell r="C644" t="str">
            <v>GFS</v>
          </cell>
          <cell r="D644" t="str">
            <v>RESERVE SECS</v>
          </cell>
          <cell r="E644" t="str">
            <v>Produits secs alimentaires</v>
          </cell>
          <cell r="F644"/>
          <cell r="G644"/>
          <cell r="H644"/>
          <cell r="I644"/>
          <cell r="J644"/>
          <cell r="K644"/>
          <cell r="L644"/>
          <cell r="M644"/>
          <cell r="N644"/>
          <cell r="O644">
            <v>4</v>
          </cell>
          <cell r="P644">
            <v>13.62</v>
          </cell>
          <cell r="Q644" t="str">
            <v>UN 450 GR</v>
          </cell>
          <cell r="R644">
            <v>1</v>
          </cell>
          <cell r="S644" t="str">
            <v>UNITÉ</v>
          </cell>
          <cell r="T644">
            <v>13.62</v>
          </cell>
          <cell r="U644">
            <v>0.45</v>
          </cell>
          <cell r="V644" t="str">
            <v>KG</v>
          </cell>
          <cell r="W644">
            <v>2.2222222222222223</v>
          </cell>
          <cell r="X644">
            <v>30.266666666666666</v>
          </cell>
        </row>
        <row r="645">
          <cell r="A645" t="str">
            <v>RHUBARBE COUPÉ IQF</v>
          </cell>
          <cell r="B645">
            <v>6796405</v>
          </cell>
          <cell r="C645" t="str">
            <v>GFS</v>
          </cell>
          <cell r="D645" t="str">
            <v>CONGÉLATEUR</v>
          </cell>
          <cell r="E645" t="str">
            <v>Produits pâtisserie SECS/ frais et/ou congelé</v>
          </cell>
          <cell r="F645"/>
          <cell r="G645"/>
          <cell r="H645"/>
          <cell r="I645"/>
          <cell r="J645"/>
          <cell r="K645">
            <v>7</v>
          </cell>
          <cell r="L645"/>
          <cell r="M645"/>
          <cell r="N645"/>
          <cell r="O645"/>
          <cell r="P645">
            <v>34.840000000000003</v>
          </cell>
          <cell r="Q645" t="str">
            <v>C/S 2X2,5KG</v>
          </cell>
          <cell r="R645">
            <v>1</v>
          </cell>
          <cell r="S645" t="str">
            <v>CAISSE</v>
          </cell>
          <cell r="T645">
            <v>34.840000000000003</v>
          </cell>
          <cell r="U645">
            <v>5</v>
          </cell>
          <cell r="V645" t="str">
            <v>KG</v>
          </cell>
          <cell r="W645">
            <v>0.2</v>
          </cell>
          <cell r="X645">
            <v>6.9680000000000009</v>
          </cell>
        </row>
        <row r="646">
          <cell r="A646" t="str">
            <v>RHUM ALCOOL DÉNATURÉ NÉGRITA</v>
          </cell>
          <cell r="B646">
            <v>1339972</v>
          </cell>
          <cell r="C646" t="str">
            <v>GFS</v>
          </cell>
          <cell r="D646" t="str">
            <v>RESERVE SECS</v>
          </cell>
          <cell r="E646" t="str">
            <v>Produits secs alimentaires</v>
          </cell>
          <cell r="F646"/>
          <cell r="G646"/>
          <cell r="H646"/>
          <cell r="I646"/>
          <cell r="J646"/>
          <cell r="K646"/>
          <cell r="L646"/>
          <cell r="M646"/>
          <cell r="N646"/>
          <cell r="O646">
            <v>1</v>
          </cell>
          <cell r="P646">
            <v>24.53</v>
          </cell>
          <cell r="Q646" t="str">
            <v>UN 2L</v>
          </cell>
          <cell r="R646">
            <v>1</v>
          </cell>
          <cell r="S646" t="str">
            <v>UNITÉ</v>
          </cell>
          <cell r="T646">
            <v>24.53</v>
          </cell>
          <cell r="U646">
            <v>2</v>
          </cell>
          <cell r="V646" t="str">
            <v>L</v>
          </cell>
          <cell r="W646">
            <v>0.5</v>
          </cell>
          <cell r="X646">
            <v>12.265000000000001</v>
          </cell>
        </row>
        <row r="647">
          <cell r="A647" t="str">
            <v>RIGATONI</v>
          </cell>
          <cell r="B647">
            <v>9792005</v>
          </cell>
          <cell r="C647" t="str">
            <v>GFS</v>
          </cell>
          <cell r="D647" t="str">
            <v>RESERVE SECS</v>
          </cell>
          <cell r="E647" t="str">
            <v>Produits secs alimentaires</v>
          </cell>
          <cell r="F647"/>
          <cell r="G647"/>
          <cell r="H647"/>
          <cell r="I647"/>
          <cell r="J647"/>
          <cell r="K647"/>
          <cell r="L647"/>
          <cell r="M647"/>
          <cell r="N647"/>
          <cell r="O647">
            <v>2</v>
          </cell>
          <cell r="P647">
            <v>21.11</v>
          </cell>
          <cell r="Q647" t="str">
            <v>C/S 9,07 KG</v>
          </cell>
          <cell r="R647">
            <v>1</v>
          </cell>
          <cell r="S647" t="str">
            <v>CAISSE</v>
          </cell>
          <cell r="T647">
            <v>21.11</v>
          </cell>
          <cell r="U647">
            <v>9.07</v>
          </cell>
          <cell r="V647" t="str">
            <v>KG</v>
          </cell>
          <cell r="W647">
            <v>0.11025358324145534</v>
          </cell>
          <cell r="X647">
            <v>2.3274531422271223</v>
          </cell>
        </row>
        <row r="648">
          <cell r="A648" t="str">
            <v>RILLETTE DE CANARD</v>
          </cell>
          <cell r="B648">
            <v>362436</v>
          </cell>
          <cell r="C648" t="str">
            <v>GFS</v>
          </cell>
          <cell r="D648" t="str">
            <v>CONGÉLATEUR</v>
          </cell>
          <cell r="E648" t="str">
            <v>Viande et volaille frais et/ou congelé</v>
          </cell>
          <cell r="F648"/>
          <cell r="G648"/>
          <cell r="H648"/>
          <cell r="I648"/>
          <cell r="J648"/>
          <cell r="K648">
            <v>3</v>
          </cell>
          <cell r="L648"/>
          <cell r="M648"/>
          <cell r="N648"/>
          <cell r="O648"/>
          <cell r="P648">
            <v>50</v>
          </cell>
          <cell r="Q648" t="str">
            <v>C/S 2X1,3KG</v>
          </cell>
          <cell r="R648">
            <v>1</v>
          </cell>
          <cell r="S648" t="str">
            <v>CAISSE</v>
          </cell>
          <cell r="T648">
            <v>50</v>
          </cell>
          <cell r="U648">
            <v>2.6</v>
          </cell>
          <cell r="V648" t="str">
            <v>KG</v>
          </cell>
          <cell r="W648">
            <v>0.38461538461538458</v>
          </cell>
          <cell r="X648">
            <v>19.23076923076923</v>
          </cell>
        </row>
        <row r="649">
          <cell r="A649" t="str">
            <v>RIZ A SUSHIS</v>
          </cell>
          <cell r="B649">
            <v>1230008</v>
          </cell>
          <cell r="C649" t="str">
            <v>GFS</v>
          </cell>
          <cell r="D649" t="str">
            <v>RESERVE SECS</v>
          </cell>
          <cell r="E649" t="str">
            <v>Produits secs alimentaires</v>
          </cell>
          <cell r="F649"/>
          <cell r="G649"/>
          <cell r="H649"/>
          <cell r="I649"/>
          <cell r="J649"/>
          <cell r="K649"/>
          <cell r="L649"/>
          <cell r="M649"/>
          <cell r="N649"/>
          <cell r="O649">
            <v>1</v>
          </cell>
          <cell r="P649">
            <v>59.41</v>
          </cell>
          <cell r="Q649" t="str">
            <v>SAC 20 KG</v>
          </cell>
          <cell r="R649">
            <v>1</v>
          </cell>
          <cell r="S649" t="str">
            <v>CAISSE</v>
          </cell>
          <cell r="T649">
            <v>59.41</v>
          </cell>
          <cell r="U649">
            <v>4.53</v>
          </cell>
          <cell r="V649" t="str">
            <v>KG</v>
          </cell>
          <cell r="W649">
            <v>0.22075055187637968</v>
          </cell>
          <cell r="X649">
            <v>13.114790286975715</v>
          </cell>
        </row>
        <row r="650">
          <cell r="A650" t="str">
            <v>RIZ ARBORIO</v>
          </cell>
          <cell r="B650">
            <v>1169203</v>
          </cell>
          <cell r="C650" t="str">
            <v>GFS</v>
          </cell>
          <cell r="D650" t="str">
            <v>RESERVE SECS</v>
          </cell>
          <cell r="E650" t="str">
            <v>Produits secs alimentaires</v>
          </cell>
          <cell r="F650"/>
          <cell r="G650"/>
          <cell r="H650"/>
          <cell r="I650"/>
          <cell r="J650"/>
          <cell r="K650"/>
          <cell r="L650"/>
          <cell r="M650"/>
          <cell r="N650"/>
          <cell r="O650">
            <v>1</v>
          </cell>
          <cell r="P650">
            <v>49.25</v>
          </cell>
          <cell r="Q650" t="str">
            <v>C/S 12X1 KG</v>
          </cell>
          <cell r="R650">
            <v>1</v>
          </cell>
          <cell r="S650" t="str">
            <v>CAISSE</v>
          </cell>
          <cell r="T650">
            <v>49.25</v>
          </cell>
          <cell r="U650">
            <v>12</v>
          </cell>
          <cell r="V650" t="str">
            <v>KG</v>
          </cell>
          <cell r="W650">
            <v>8.3333333333333329E-2</v>
          </cell>
          <cell r="X650">
            <v>4.1041666666666661</v>
          </cell>
        </row>
        <row r="651">
          <cell r="A651" t="str">
            <v>RIZ BASMATI</v>
          </cell>
          <cell r="B651">
            <v>1229965</v>
          </cell>
          <cell r="C651" t="str">
            <v>GFS</v>
          </cell>
          <cell r="D651" t="str">
            <v>RESERVE SECS</v>
          </cell>
          <cell r="E651" t="str">
            <v>Produits secs alimentaires</v>
          </cell>
          <cell r="F651"/>
          <cell r="G651"/>
          <cell r="H651"/>
          <cell r="I651"/>
          <cell r="J651"/>
          <cell r="K651"/>
          <cell r="L651"/>
          <cell r="M651"/>
          <cell r="N651"/>
          <cell r="O651">
            <v>2</v>
          </cell>
          <cell r="P651">
            <v>16.63</v>
          </cell>
          <cell r="Q651" t="str">
            <v>SAC/ 5KG</v>
          </cell>
          <cell r="R651">
            <v>1</v>
          </cell>
          <cell r="S651" t="str">
            <v>CAISSE</v>
          </cell>
          <cell r="T651">
            <v>16.63</v>
          </cell>
          <cell r="U651">
            <v>5</v>
          </cell>
          <cell r="V651" t="str">
            <v>KG</v>
          </cell>
          <cell r="W651">
            <v>0.2</v>
          </cell>
          <cell r="X651">
            <v>3.3260000000000001</v>
          </cell>
        </row>
        <row r="652">
          <cell r="A652" t="str">
            <v>RIZ BLANC LONG GRAIN</v>
          </cell>
          <cell r="B652">
            <v>8001898</v>
          </cell>
          <cell r="C652" t="str">
            <v>GFS</v>
          </cell>
          <cell r="D652" t="str">
            <v>RESERVE SECS</v>
          </cell>
          <cell r="E652" t="str">
            <v>Produits secs alimentaires</v>
          </cell>
          <cell r="F652"/>
          <cell r="G652"/>
          <cell r="H652"/>
          <cell r="I652"/>
          <cell r="J652"/>
          <cell r="K652"/>
          <cell r="L652"/>
          <cell r="M652"/>
          <cell r="N652"/>
          <cell r="O652">
            <v>2</v>
          </cell>
          <cell r="P652">
            <v>12.41</v>
          </cell>
          <cell r="Q652" t="str">
            <v>SAC 8KG</v>
          </cell>
          <cell r="R652">
            <v>1</v>
          </cell>
          <cell r="S652" t="str">
            <v>CAISSE</v>
          </cell>
          <cell r="T652">
            <v>12.41</v>
          </cell>
          <cell r="U652">
            <v>8</v>
          </cell>
          <cell r="V652" t="str">
            <v>KG</v>
          </cell>
          <cell r="W652">
            <v>0.125</v>
          </cell>
          <cell r="X652">
            <v>1.55125</v>
          </cell>
        </row>
        <row r="653">
          <cell r="A653" t="str">
            <v>RIZ BRUN</v>
          </cell>
          <cell r="B653">
            <v>0</v>
          </cell>
          <cell r="C653" t="str">
            <v>GFS</v>
          </cell>
          <cell r="D653" t="str">
            <v>RESERVE SECS</v>
          </cell>
          <cell r="E653" t="str">
            <v>Produits secs alimentaires</v>
          </cell>
          <cell r="F653"/>
          <cell r="G653"/>
          <cell r="H653"/>
          <cell r="I653"/>
          <cell r="J653"/>
          <cell r="K653"/>
          <cell r="L653"/>
          <cell r="M653"/>
          <cell r="N653"/>
          <cell r="O653"/>
          <cell r="P653">
            <v>0</v>
          </cell>
          <cell r="Q653" t="str">
            <v>SAC</v>
          </cell>
          <cell r="R653">
            <v>1</v>
          </cell>
          <cell r="S653"/>
          <cell r="T653">
            <v>0</v>
          </cell>
          <cell r="U653"/>
          <cell r="V653"/>
          <cell r="W653">
            <v>0</v>
          </cell>
          <cell r="X653">
            <v>0</v>
          </cell>
        </row>
        <row r="654">
          <cell r="A654" t="str">
            <v>RIZ DE VEAU</v>
          </cell>
          <cell r="B654">
            <v>1213368</v>
          </cell>
          <cell r="C654" t="str">
            <v>GFS</v>
          </cell>
          <cell r="D654" t="str">
            <v>CONGÉLATEUR</v>
          </cell>
          <cell r="E654" t="str">
            <v>Viande et volaille frais et/ou congelé</v>
          </cell>
          <cell r="F654"/>
          <cell r="G654"/>
          <cell r="H654"/>
          <cell r="I654"/>
          <cell r="J654">
            <v>6.28</v>
          </cell>
          <cell r="K654"/>
          <cell r="L654"/>
          <cell r="M654"/>
          <cell r="N654"/>
          <cell r="O654"/>
          <cell r="P654">
            <v>62.01</v>
          </cell>
          <cell r="Q654" t="str">
            <v>C/S 10X500GR</v>
          </cell>
          <cell r="R654">
            <v>1</v>
          </cell>
          <cell r="S654" t="str">
            <v>CAISSE</v>
          </cell>
          <cell r="T654">
            <v>62.01</v>
          </cell>
          <cell r="U654">
            <v>5</v>
          </cell>
          <cell r="V654" t="str">
            <v>KG</v>
          </cell>
          <cell r="W654">
            <v>0.2</v>
          </cell>
          <cell r="X654">
            <v>12.402000000000001</v>
          </cell>
        </row>
        <row r="655">
          <cell r="A655" t="str">
            <v>RIZ JASMIN</v>
          </cell>
          <cell r="B655">
            <v>0</v>
          </cell>
          <cell r="C655" t="str">
            <v>GFS</v>
          </cell>
          <cell r="D655" t="str">
            <v>RESERVE SECS</v>
          </cell>
          <cell r="E655" t="str">
            <v>Produits secs alimentaires</v>
          </cell>
          <cell r="F655"/>
          <cell r="G655"/>
          <cell r="H655"/>
          <cell r="I655"/>
          <cell r="J655"/>
          <cell r="K655"/>
          <cell r="L655"/>
          <cell r="M655"/>
          <cell r="N655"/>
          <cell r="O655"/>
          <cell r="P655">
            <v>0</v>
          </cell>
          <cell r="Q655" t="str">
            <v>SAC</v>
          </cell>
          <cell r="R655">
            <v>1</v>
          </cell>
          <cell r="S655"/>
          <cell r="T655">
            <v>0</v>
          </cell>
          <cell r="U655"/>
          <cell r="V655"/>
          <cell r="W655">
            <v>0</v>
          </cell>
          <cell r="X655">
            <v>0</v>
          </cell>
        </row>
        <row r="656">
          <cell r="A656" t="str">
            <v>RIZ SAUVAGE</v>
          </cell>
          <cell r="B656">
            <v>0</v>
          </cell>
          <cell r="C656" t="str">
            <v>GFS</v>
          </cell>
          <cell r="D656" t="str">
            <v>RESERVE SECS</v>
          </cell>
          <cell r="E656" t="str">
            <v>Produits secs alimentaires</v>
          </cell>
          <cell r="F656"/>
          <cell r="G656"/>
          <cell r="H656"/>
          <cell r="I656"/>
          <cell r="J656"/>
          <cell r="K656"/>
          <cell r="L656"/>
          <cell r="M656"/>
          <cell r="N656"/>
          <cell r="O656"/>
          <cell r="P656">
            <v>0</v>
          </cell>
          <cell r="Q656" t="str">
            <v>1 KG</v>
          </cell>
          <cell r="R656">
            <v>1</v>
          </cell>
          <cell r="S656"/>
          <cell r="T656">
            <v>0</v>
          </cell>
          <cell r="U656"/>
          <cell r="V656"/>
          <cell r="W656">
            <v>0</v>
          </cell>
          <cell r="X656">
            <v>0</v>
          </cell>
        </row>
        <row r="657">
          <cell r="A657" t="str">
            <v>ROMARIN</v>
          </cell>
          <cell r="B657">
            <v>0</v>
          </cell>
          <cell r="C657" t="str">
            <v>CAN-AM</v>
          </cell>
          <cell r="D657" t="str">
            <v>FRIGO</v>
          </cell>
          <cell r="E657" t="str">
            <v>Fruits / légumes / herbes</v>
          </cell>
          <cell r="F657"/>
          <cell r="G657"/>
          <cell r="H657"/>
          <cell r="I657"/>
          <cell r="J657"/>
          <cell r="K657"/>
          <cell r="L657"/>
          <cell r="M657"/>
          <cell r="N657"/>
          <cell r="O657"/>
          <cell r="P657">
            <v>1.5</v>
          </cell>
          <cell r="Q657" t="str">
            <v>UN</v>
          </cell>
          <cell r="R657">
            <v>1</v>
          </cell>
          <cell r="S657" t="str">
            <v>UNITÉ</v>
          </cell>
          <cell r="T657">
            <v>1.5</v>
          </cell>
          <cell r="U657">
            <v>1</v>
          </cell>
          <cell r="V657" t="str">
            <v>UNITÉ</v>
          </cell>
          <cell r="W657">
            <v>1</v>
          </cell>
          <cell r="X657">
            <v>1.5</v>
          </cell>
        </row>
        <row r="658">
          <cell r="A658" t="str">
            <v>ROMARIN ENTIER</v>
          </cell>
          <cell r="B658">
            <v>8802605</v>
          </cell>
          <cell r="C658" t="str">
            <v>GFS</v>
          </cell>
          <cell r="D658" t="str">
            <v>RESERVE SECS</v>
          </cell>
          <cell r="E658" t="str">
            <v>Produits secs alimentaires</v>
          </cell>
          <cell r="F658"/>
          <cell r="G658"/>
          <cell r="H658"/>
          <cell r="I658"/>
          <cell r="J658"/>
          <cell r="K658"/>
          <cell r="L658"/>
          <cell r="M658"/>
          <cell r="N658"/>
          <cell r="O658">
            <v>2</v>
          </cell>
          <cell r="P658">
            <v>10.76</v>
          </cell>
          <cell r="Q658" t="str">
            <v>UN 275 GR</v>
          </cell>
          <cell r="R658">
            <v>1</v>
          </cell>
          <cell r="S658" t="str">
            <v>UNITÉ</v>
          </cell>
          <cell r="T658">
            <v>10.76</v>
          </cell>
          <cell r="U658">
            <v>0.27500000000000002</v>
          </cell>
          <cell r="V658" t="str">
            <v>KG</v>
          </cell>
          <cell r="W658">
            <v>3.6363636363636362</v>
          </cell>
          <cell r="X658">
            <v>39.127272727272725</v>
          </cell>
        </row>
        <row r="659">
          <cell r="A659" t="str">
            <v>RONDELLES D'OIGNONS</v>
          </cell>
          <cell r="B659">
            <v>1289714</v>
          </cell>
          <cell r="C659" t="str">
            <v>GFS</v>
          </cell>
          <cell r="D659" t="str">
            <v>CONGÉLATEUR</v>
          </cell>
          <cell r="E659" t="str">
            <v>Légumes et pâtes frais et/ou congelé</v>
          </cell>
          <cell r="F659"/>
          <cell r="G659"/>
          <cell r="H659"/>
          <cell r="I659"/>
          <cell r="J659"/>
          <cell r="K659">
            <v>1</v>
          </cell>
          <cell r="L659"/>
          <cell r="M659"/>
          <cell r="N659"/>
          <cell r="O659"/>
          <cell r="P659">
            <v>21.71</v>
          </cell>
          <cell r="Q659" t="str">
            <v>C/S 4KG</v>
          </cell>
          <cell r="R659">
            <v>1</v>
          </cell>
          <cell r="S659" t="str">
            <v>CAISSE</v>
          </cell>
          <cell r="T659">
            <v>21.71</v>
          </cell>
          <cell r="U659">
            <v>4</v>
          </cell>
          <cell r="V659" t="str">
            <v>KG</v>
          </cell>
          <cell r="W659">
            <v>0.25</v>
          </cell>
          <cell r="X659">
            <v>5.4275000000000002</v>
          </cell>
        </row>
        <row r="660">
          <cell r="A660" t="str">
            <v xml:space="preserve">ROULEAU DE PRINTEMP </v>
          </cell>
          <cell r="B660" t="str">
            <v>1380446 </v>
          </cell>
          <cell r="C660" t="str">
            <v>GFS</v>
          </cell>
          <cell r="D660" t="str">
            <v>CONGÉLATEUR</v>
          </cell>
          <cell r="E660" t="str">
            <v>Autres produits congelés</v>
          </cell>
          <cell r="F660"/>
          <cell r="G660"/>
          <cell r="H660"/>
          <cell r="I660"/>
          <cell r="J660"/>
          <cell r="K660">
            <v>3</v>
          </cell>
          <cell r="L660"/>
          <cell r="M660"/>
          <cell r="N660"/>
          <cell r="O660"/>
          <cell r="P660">
            <v>32.43</v>
          </cell>
          <cell r="Q660" t="str">
            <v>C/S 50X50GR</v>
          </cell>
          <cell r="R660">
            <v>1</v>
          </cell>
          <cell r="S660" t="str">
            <v>CAISSE</v>
          </cell>
          <cell r="T660">
            <v>32.43</v>
          </cell>
          <cell r="U660">
            <v>50</v>
          </cell>
          <cell r="V660" t="str">
            <v>UNITÉ</v>
          </cell>
          <cell r="W660">
            <v>0.02</v>
          </cell>
          <cell r="X660">
            <v>0.64859999999999995</v>
          </cell>
        </row>
        <row r="661">
          <cell r="A661" t="str">
            <v xml:space="preserve">S KETCHUP </v>
          </cell>
          <cell r="B661">
            <v>9552005</v>
          </cell>
          <cell r="C661" t="str">
            <v>GFS</v>
          </cell>
          <cell r="D661" t="str">
            <v>RESERVE SECS</v>
          </cell>
          <cell r="E661" t="str">
            <v>Produits secs alimentaires</v>
          </cell>
          <cell r="F661"/>
          <cell r="G661"/>
          <cell r="H661"/>
          <cell r="I661"/>
          <cell r="J661"/>
          <cell r="K661"/>
          <cell r="L661"/>
          <cell r="M661"/>
          <cell r="N661"/>
          <cell r="O661">
            <v>1.1599999999999999</v>
          </cell>
          <cell r="P661">
            <v>48.01</v>
          </cell>
          <cell r="Q661" t="str">
            <v>C/S 6X2,84 L</v>
          </cell>
          <cell r="R661">
            <v>1</v>
          </cell>
          <cell r="S661" t="str">
            <v>CAISSE</v>
          </cell>
          <cell r="T661">
            <v>48.01</v>
          </cell>
          <cell r="U661">
            <v>17.04</v>
          </cell>
          <cell r="V661" t="str">
            <v>L</v>
          </cell>
          <cell r="W661">
            <v>5.8685446009389672E-2</v>
          </cell>
          <cell r="X661">
            <v>2.817488262910798</v>
          </cell>
        </row>
        <row r="662">
          <cell r="A662" t="str">
            <v>S KETCHUP PORTION</v>
          </cell>
          <cell r="B662">
            <v>3319058</v>
          </cell>
          <cell r="C662" t="str">
            <v>GFS</v>
          </cell>
          <cell r="D662" t="str">
            <v>RESERVE SECS</v>
          </cell>
          <cell r="E662" t="str">
            <v>Produits secs alimentaires</v>
          </cell>
          <cell r="F662"/>
          <cell r="G662"/>
          <cell r="H662"/>
          <cell r="I662"/>
          <cell r="J662"/>
          <cell r="K662"/>
          <cell r="L662"/>
          <cell r="M662"/>
          <cell r="N662"/>
          <cell r="O662">
            <v>2</v>
          </cell>
          <cell r="P662">
            <v>37.08</v>
          </cell>
          <cell r="Q662" t="str">
            <v>C/S 1000X8 ML</v>
          </cell>
          <cell r="R662">
            <v>1</v>
          </cell>
          <cell r="S662" t="str">
            <v>CAISSE</v>
          </cell>
          <cell r="T662">
            <v>37.08</v>
          </cell>
          <cell r="U662">
            <v>1000</v>
          </cell>
          <cell r="V662" t="str">
            <v>UNITÉ</v>
          </cell>
          <cell r="W662">
            <v>1E-3</v>
          </cell>
          <cell r="X662">
            <v>3.7080000000000002E-2</v>
          </cell>
        </row>
        <row r="663">
          <cell r="A663" t="str">
            <v>S MOUTARDE JAUNE PORTION SACHET</v>
          </cell>
          <cell r="B663">
            <v>1303439</v>
          </cell>
          <cell r="C663" t="str">
            <v>GFS</v>
          </cell>
          <cell r="D663" t="str">
            <v>RESERVE SECS</v>
          </cell>
          <cell r="E663" t="str">
            <v>Produits secs alimentaires</v>
          </cell>
          <cell r="F663"/>
          <cell r="G663"/>
          <cell r="H663"/>
          <cell r="I663"/>
          <cell r="J663"/>
          <cell r="K663"/>
          <cell r="L663"/>
          <cell r="M663"/>
          <cell r="N663"/>
          <cell r="O663">
            <v>1</v>
          </cell>
          <cell r="P663">
            <v>15.69</v>
          </cell>
          <cell r="Q663" t="str">
            <v>C/S 500X6,8 ML</v>
          </cell>
          <cell r="R663">
            <v>1</v>
          </cell>
          <cell r="S663" t="str">
            <v>CAISSE</v>
          </cell>
          <cell r="T663">
            <v>15.69</v>
          </cell>
          <cell r="U663">
            <v>500</v>
          </cell>
          <cell r="V663" t="str">
            <v>UNITÉ</v>
          </cell>
          <cell r="W663">
            <v>2E-3</v>
          </cell>
          <cell r="X663">
            <v>3.1379999999999998E-2</v>
          </cell>
        </row>
        <row r="664">
          <cell r="A664" t="str">
            <v xml:space="preserve">S PIRI-PIRI </v>
          </cell>
          <cell r="B664">
            <v>0</v>
          </cell>
          <cell r="C664" t="str">
            <v>CAN-AM</v>
          </cell>
          <cell r="D664" t="str">
            <v>RESERVE SECS</v>
          </cell>
          <cell r="E664" t="str">
            <v>Produits secs alimentaires</v>
          </cell>
          <cell r="F664"/>
          <cell r="G664"/>
          <cell r="H664"/>
          <cell r="I664"/>
          <cell r="J664"/>
          <cell r="K664"/>
          <cell r="L664"/>
          <cell r="M664"/>
          <cell r="N664"/>
          <cell r="O664"/>
          <cell r="P664">
            <v>79.95</v>
          </cell>
          <cell r="Q664" t="str">
            <v>C/S 12X250 ML</v>
          </cell>
          <cell r="R664">
            <v>1</v>
          </cell>
          <cell r="S664" t="str">
            <v>CAISSE</v>
          </cell>
          <cell r="T664">
            <v>79.95</v>
          </cell>
          <cell r="U664">
            <v>3</v>
          </cell>
          <cell r="V664" t="str">
            <v>L</v>
          </cell>
          <cell r="W664">
            <v>0.33333333333333331</v>
          </cell>
          <cell r="X664">
            <v>26.65</v>
          </cell>
        </row>
        <row r="665">
          <cell r="A665" t="str">
            <v>S RED HOT</v>
          </cell>
          <cell r="B665">
            <v>0</v>
          </cell>
          <cell r="C665" t="str">
            <v>GFS</v>
          </cell>
          <cell r="D665" t="str">
            <v>RESERVE SECS</v>
          </cell>
          <cell r="E665" t="str">
            <v>Produits secs alimentaires</v>
          </cell>
          <cell r="F665"/>
          <cell r="G665"/>
          <cell r="H665"/>
          <cell r="I665"/>
          <cell r="J665"/>
          <cell r="K665"/>
          <cell r="L665"/>
          <cell r="M665"/>
          <cell r="N665"/>
          <cell r="O665"/>
          <cell r="P665">
            <v>0</v>
          </cell>
          <cell r="Q665" t="str">
            <v>UN</v>
          </cell>
          <cell r="R665">
            <v>1</v>
          </cell>
          <cell r="S665"/>
          <cell r="T665">
            <v>0</v>
          </cell>
          <cell r="U665"/>
          <cell r="V665"/>
          <cell r="W665">
            <v>0</v>
          </cell>
          <cell r="X665">
            <v>0</v>
          </cell>
        </row>
        <row r="666">
          <cell r="A666" t="str">
            <v>S SAMBAL OELEK</v>
          </cell>
          <cell r="B666">
            <v>1145010</v>
          </cell>
          <cell r="C666" t="str">
            <v>GFS</v>
          </cell>
          <cell r="D666" t="str">
            <v>RESERVE SECS</v>
          </cell>
          <cell r="E666" t="str">
            <v>Produits secs alimentaires</v>
          </cell>
          <cell r="F666"/>
          <cell r="G666"/>
          <cell r="H666"/>
          <cell r="I666"/>
          <cell r="J666"/>
          <cell r="K666"/>
          <cell r="L666"/>
          <cell r="M666"/>
          <cell r="N666"/>
          <cell r="O666">
            <v>0.58299999999999996</v>
          </cell>
          <cell r="P666">
            <v>42.89</v>
          </cell>
          <cell r="Q666" t="str">
            <v>C/S 24X227 ML</v>
          </cell>
          <cell r="R666">
            <v>1</v>
          </cell>
          <cell r="S666" t="str">
            <v>CAISSE</v>
          </cell>
          <cell r="T666">
            <v>42.89</v>
          </cell>
          <cell r="U666">
            <v>5.4480000000000004</v>
          </cell>
          <cell r="V666" t="str">
            <v>L</v>
          </cell>
          <cell r="W666">
            <v>0.18355359765051393</v>
          </cell>
          <cell r="X666">
            <v>7.8726138032305428</v>
          </cell>
        </row>
        <row r="667">
          <cell r="A667" t="str">
            <v>S SAUCE AUX HUITRE KIKOMAN</v>
          </cell>
          <cell r="B667">
            <v>1174931</v>
          </cell>
          <cell r="C667" t="str">
            <v>GFS</v>
          </cell>
          <cell r="D667" t="str">
            <v>RESERVE SECS</v>
          </cell>
          <cell r="E667" t="str">
            <v>Produits secs alimentaires</v>
          </cell>
          <cell r="F667"/>
          <cell r="G667"/>
          <cell r="H667"/>
          <cell r="I667"/>
          <cell r="J667"/>
          <cell r="K667"/>
          <cell r="L667"/>
          <cell r="M667"/>
          <cell r="N667"/>
          <cell r="O667">
            <v>1.0832999999999999</v>
          </cell>
          <cell r="P667">
            <v>22.91</v>
          </cell>
          <cell r="Q667" t="str">
            <v>C/S 12X290 ML</v>
          </cell>
          <cell r="R667">
            <v>1</v>
          </cell>
          <cell r="S667" t="str">
            <v>CAISSE</v>
          </cell>
          <cell r="T667">
            <v>22.91</v>
          </cell>
          <cell r="U667">
            <v>3.48</v>
          </cell>
          <cell r="V667" t="str">
            <v>L</v>
          </cell>
          <cell r="W667">
            <v>0.28735632183908044</v>
          </cell>
          <cell r="X667">
            <v>6.583333333333333</v>
          </cell>
        </row>
        <row r="668">
          <cell r="A668" t="str">
            <v>S SAUCE AUX PRUNES</v>
          </cell>
          <cell r="B668">
            <v>1141985</v>
          </cell>
          <cell r="C668" t="str">
            <v>GFS</v>
          </cell>
          <cell r="D668" t="str">
            <v>RESERVE SECS</v>
          </cell>
          <cell r="E668" t="str">
            <v>Produits secs alimentaires</v>
          </cell>
          <cell r="F668"/>
          <cell r="G668"/>
          <cell r="H668"/>
          <cell r="I668"/>
          <cell r="J668"/>
          <cell r="K668"/>
          <cell r="L668"/>
          <cell r="M668"/>
          <cell r="N668"/>
          <cell r="O668">
            <v>1</v>
          </cell>
          <cell r="P668">
            <v>17.43</v>
          </cell>
          <cell r="Q668" t="str">
            <v>C/S 2X3,7 L</v>
          </cell>
          <cell r="R668">
            <v>1</v>
          </cell>
          <cell r="S668" t="str">
            <v>CAISSE</v>
          </cell>
          <cell r="T668">
            <v>17.43</v>
          </cell>
          <cell r="U668">
            <v>7.4</v>
          </cell>
          <cell r="V668" t="str">
            <v>L</v>
          </cell>
          <cell r="W668">
            <v>0.13513513513513511</v>
          </cell>
          <cell r="X668">
            <v>2.355405405405405</v>
          </cell>
        </row>
        <row r="669">
          <cell r="A669" t="str">
            <v>S SAUCE BBQ ORIGINAL DIANA</v>
          </cell>
          <cell r="B669">
            <v>1926106</v>
          </cell>
          <cell r="C669" t="str">
            <v>GFS</v>
          </cell>
          <cell r="D669" t="str">
            <v>RESERVE SECS</v>
          </cell>
          <cell r="E669" t="str">
            <v>Produits secs alimentaires</v>
          </cell>
          <cell r="F669"/>
          <cell r="G669"/>
          <cell r="H669"/>
          <cell r="I669"/>
          <cell r="J669"/>
          <cell r="K669"/>
          <cell r="L669"/>
          <cell r="M669"/>
          <cell r="N669"/>
          <cell r="O669">
            <v>1</v>
          </cell>
          <cell r="P669">
            <v>33.049999999999997</v>
          </cell>
          <cell r="Q669" t="str">
            <v>C/S 2X3,78L</v>
          </cell>
          <cell r="R669">
            <v>1</v>
          </cell>
          <cell r="S669" t="str">
            <v>CAISSE</v>
          </cell>
          <cell r="T669">
            <v>33.049999999999997</v>
          </cell>
          <cell r="U669">
            <v>3.78</v>
          </cell>
          <cell r="V669" t="str">
            <v>L</v>
          </cell>
          <cell r="W669">
            <v>0.26455026455026459</v>
          </cell>
          <cell r="X669">
            <v>8.7433862433862437</v>
          </cell>
        </row>
        <row r="670">
          <cell r="A670" t="str">
            <v>S SAUCE CANNEBERGES LYNCH</v>
          </cell>
          <cell r="B670">
            <v>5635258</v>
          </cell>
          <cell r="C670" t="str">
            <v>GFS</v>
          </cell>
          <cell r="D670" t="str">
            <v>RESERVE SECS</v>
          </cell>
          <cell r="E670" t="str">
            <v>Produits secs alimentaires</v>
          </cell>
          <cell r="F670"/>
          <cell r="G670"/>
          <cell r="H670"/>
          <cell r="I670"/>
          <cell r="J670"/>
          <cell r="K670"/>
          <cell r="L670"/>
          <cell r="M670"/>
          <cell r="N670"/>
          <cell r="O670">
            <v>0.16</v>
          </cell>
          <cell r="P670">
            <v>58.08</v>
          </cell>
          <cell r="Q670" t="str">
            <v>C/S 6X1,5 L</v>
          </cell>
          <cell r="R670">
            <v>1</v>
          </cell>
          <cell r="S670" t="str">
            <v>CAISSE</v>
          </cell>
          <cell r="T670">
            <v>58.08</v>
          </cell>
          <cell r="U670">
            <v>9</v>
          </cell>
          <cell r="V670" t="str">
            <v>L</v>
          </cell>
          <cell r="W670">
            <v>0.1111111111111111</v>
          </cell>
          <cell r="X670">
            <v>6.4533333333333331</v>
          </cell>
        </row>
        <row r="671">
          <cell r="A671" t="str">
            <v xml:space="preserve">S SAUCE CHILI SUCRÉE </v>
          </cell>
          <cell r="B671">
            <v>1789806</v>
          </cell>
          <cell r="C671" t="str">
            <v>GFS</v>
          </cell>
          <cell r="D671" t="str">
            <v>RESERVE SECS</v>
          </cell>
          <cell r="E671" t="str">
            <v>Produits secs alimentaires</v>
          </cell>
          <cell r="F671"/>
          <cell r="G671"/>
          <cell r="H671"/>
          <cell r="I671"/>
          <cell r="J671"/>
          <cell r="K671"/>
          <cell r="L671"/>
          <cell r="M671"/>
          <cell r="N671"/>
          <cell r="O671">
            <v>1</v>
          </cell>
          <cell r="P671">
            <v>29.98</v>
          </cell>
          <cell r="Q671" t="str">
            <v>C/S 6X2,84 L</v>
          </cell>
          <cell r="R671">
            <v>1</v>
          </cell>
          <cell r="S671" t="str">
            <v>CAISSE</v>
          </cell>
          <cell r="T671">
            <v>29.98</v>
          </cell>
          <cell r="U671">
            <v>7.4</v>
          </cell>
          <cell r="V671" t="str">
            <v>L</v>
          </cell>
          <cell r="W671">
            <v>0.13513513513513511</v>
          </cell>
          <cell r="X671">
            <v>4.051351351351351</v>
          </cell>
        </row>
        <row r="672">
          <cell r="A672" t="str">
            <v>S SAUCE CHILI SUCRÉE HEINZ</v>
          </cell>
          <cell r="B672">
            <v>2060005</v>
          </cell>
          <cell r="C672" t="str">
            <v>GFS</v>
          </cell>
          <cell r="D672" t="str">
            <v>RESERVE SECS</v>
          </cell>
          <cell r="E672" t="str">
            <v>Produits secs alimentaires</v>
          </cell>
          <cell r="F672"/>
          <cell r="G672"/>
          <cell r="H672"/>
          <cell r="I672"/>
          <cell r="J672"/>
          <cell r="K672"/>
          <cell r="L672"/>
          <cell r="M672"/>
          <cell r="N672"/>
          <cell r="O672">
            <v>1</v>
          </cell>
          <cell r="P672">
            <v>48.59</v>
          </cell>
          <cell r="Q672" t="str">
            <v>C/S 6X2,84 L</v>
          </cell>
          <cell r="R672">
            <v>1</v>
          </cell>
          <cell r="S672" t="str">
            <v>CAISSE</v>
          </cell>
          <cell r="T672">
            <v>48.59</v>
          </cell>
          <cell r="U672">
            <v>17.04</v>
          </cell>
          <cell r="V672" t="str">
            <v>L</v>
          </cell>
          <cell r="W672">
            <v>5.8685446009389672E-2</v>
          </cell>
          <cell r="X672">
            <v>2.8515258215962445</v>
          </cell>
        </row>
        <row r="673">
          <cell r="A673" t="str">
            <v>S SAUCE CONFITURE FRAMBOISE LYNCH</v>
          </cell>
          <cell r="B673">
            <v>2468405</v>
          </cell>
          <cell r="C673" t="str">
            <v>GFS</v>
          </cell>
          <cell r="D673" t="str">
            <v>RESERVE SECS</v>
          </cell>
          <cell r="E673" t="str">
            <v>Produits secs alimentaires</v>
          </cell>
          <cell r="F673"/>
          <cell r="G673"/>
          <cell r="H673"/>
          <cell r="I673"/>
          <cell r="J673"/>
          <cell r="K673"/>
          <cell r="L673"/>
          <cell r="M673"/>
          <cell r="N673"/>
          <cell r="O673">
            <v>0.32</v>
          </cell>
          <cell r="P673">
            <v>53.03</v>
          </cell>
          <cell r="Q673" t="str">
            <v>C/S 6X1,5 L</v>
          </cell>
          <cell r="R673">
            <v>1</v>
          </cell>
          <cell r="S673" t="str">
            <v>CAISSE</v>
          </cell>
          <cell r="T673">
            <v>53.03</v>
          </cell>
          <cell r="U673">
            <v>9</v>
          </cell>
          <cell r="V673" t="str">
            <v>L</v>
          </cell>
          <cell r="W673">
            <v>0.1111111111111111</v>
          </cell>
          <cell r="X673">
            <v>5.8922222222222222</v>
          </cell>
        </row>
        <row r="674">
          <cell r="A674" t="str">
            <v>S SAUCE DASHI</v>
          </cell>
          <cell r="B674">
            <v>0</v>
          </cell>
          <cell r="C674" t="str">
            <v>GFS</v>
          </cell>
          <cell r="D674" t="str">
            <v>RESERVE SECS</v>
          </cell>
          <cell r="E674" t="str">
            <v>Produits secs alimentaires</v>
          </cell>
          <cell r="F674"/>
          <cell r="G674"/>
          <cell r="H674"/>
          <cell r="I674"/>
          <cell r="J674"/>
          <cell r="K674"/>
          <cell r="L674"/>
          <cell r="M674"/>
          <cell r="N674"/>
          <cell r="O674"/>
          <cell r="P674">
            <v>0</v>
          </cell>
          <cell r="Q674" t="str">
            <v>UN</v>
          </cell>
          <cell r="R674">
            <v>1</v>
          </cell>
          <cell r="S674"/>
          <cell r="T674">
            <v>0</v>
          </cell>
          <cell r="U674"/>
          <cell r="V674"/>
          <cell r="W674">
            <v>0</v>
          </cell>
          <cell r="X674">
            <v>0</v>
          </cell>
        </row>
        <row r="675">
          <cell r="A675" t="str">
            <v>S SAUCE GROSEILLES LYNCH</v>
          </cell>
          <cell r="B675">
            <v>2469005</v>
          </cell>
          <cell r="C675" t="str">
            <v>GFS</v>
          </cell>
          <cell r="D675" t="str">
            <v>RESERVE SECS</v>
          </cell>
          <cell r="E675" t="str">
            <v>Produits secs alimentaires</v>
          </cell>
          <cell r="F675"/>
          <cell r="G675"/>
          <cell r="H675"/>
          <cell r="I675"/>
          <cell r="J675"/>
          <cell r="K675"/>
          <cell r="L675"/>
          <cell r="M675"/>
          <cell r="N675"/>
          <cell r="O675">
            <v>0.16</v>
          </cell>
          <cell r="P675">
            <v>60</v>
          </cell>
          <cell r="Q675" t="str">
            <v>C/S 6X1,5 L</v>
          </cell>
          <cell r="R675">
            <v>1</v>
          </cell>
          <cell r="S675" t="str">
            <v>CAISSE</v>
          </cell>
          <cell r="T675">
            <v>60</v>
          </cell>
          <cell r="U675">
            <v>9</v>
          </cell>
          <cell r="V675" t="str">
            <v>L</v>
          </cell>
          <cell r="W675">
            <v>0.1111111111111111</v>
          </cell>
          <cell r="X675">
            <v>6.6666666666666661</v>
          </cell>
        </row>
        <row r="676">
          <cell r="A676" t="str">
            <v>S SAUCE HARISSA</v>
          </cell>
          <cell r="B676">
            <v>0</v>
          </cell>
          <cell r="C676" t="str">
            <v>GFS</v>
          </cell>
          <cell r="D676" t="str">
            <v>RESERVE SECS</v>
          </cell>
          <cell r="E676" t="str">
            <v>Produits secs alimentaires</v>
          </cell>
          <cell r="F676"/>
          <cell r="G676"/>
          <cell r="H676"/>
          <cell r="I676"/>
          <cell r="J676"/>
          <cell r="K676"/>
          <cell r="L676"/>
          <cell r="M676"/>
          <cell r="N676"/>
          <cell r="O676"/>
          <cell r="P676">
            <v>0</v>
          </cell>
          <cell r="Q676" t="str">
            <v>C/S</v>
          </cell>
          <cell r="R676"/>
          <cell r="S676"/>
          <cell r="T676">
            <v>0</v>
          </cell>
          <cell r="U676"/>
          <cell r="V676"/>
          <cell r="W676">
            <v>0</v>
          </cell>
          <cell r="X676">
            <v>0</v>
          </cell>
        </row>
        <row r="677">
          <cell r="A677" t="str">
            <v>S SAUCE HOI-SIN</v>
          </cell>
          <cell r="B677">
            <v>0</v>
          </cell>
          <cell r="C677" t="str">
            <v>GFS</v>
          </cell>
          <cell r="D677" t="str">
            <v>RESERVE SECS</v>
          </cell>
          <cell r="E677" t="str">
            <v>Produits secs alimentaires</v>
          </cell>
          <cell r="F677"/>
          <cell r="G677"/>
          <cell r="H677"/>
          <cell r="I677"/>
          <cell r="J677"/>
          <cell r="K677"/>
          <cell r="L677"/>
          <cell r="M677"/>
          <cell r="N677"/>
          <cell r="O677"/>
          <cell r="P677">
            <v>0</v>
          </cell>
          <cell r="Q677" t="str">
            <v>UN</v>
          </cell>
          <cell r="R677">
            <v>1</v>
          </cell>
          <cell r="S677"/>
          <cell r="T677">
            <v>0</v>
          </cell>
          <cell r="U677"/>
          <cell r="V677"/>
          <cell r="W677">
            <v>0</v>
          </cell>
          <cell r="X677">
            <v>0</v>
          </cell>
        </row>
        <row r="678">
          <cell r="A678" t="str">
            <v>S SAUCE KATSU (KIKKOMAN)</v>
          </cell>
          <cell r="B678">
            <v>0</v>
          </cell>
          <cell r="C678" t="str">
            <v>GFS</v>
          </cell>
          <cell r="D678" t="str">
            <v>RESERVE SECS</v>
          </cell>
          <cell r="E678" t="str">
            <v>Produits secs alimentaires</v>
          </cell>
          <cell r="F678"/>
          <cell r="G678"/>
          <cell r="H678"/>
          <cell r="I678"/>
          <cell r="J678"/>
          <cell r="K678"/>
          <cell r="L678"/>
          <cell r="M678"/>
          <cell r="N678"/>
          <cell r="O678"/>
          <cell r="P678">
            <v>0</v>
          </cell>
          <cell r="Q678" t="str">
            <v>UN</v>
          </cell>
          <cell r="R678">
            <v>1</v>
          </cell>
          <cell r="S678"/>
          <cell r="T678">
            <v>0</v>
          </cell>
          <cell r="U678"/>
          <cell r="V678"/>
          <cell r="W678">
            <v>0</v>
          </cell>
          <cell r="X678">
            <v>0</v>
          </cell>
        </row>
        <row r="679">
          <cell r="A679" t="str">
            <v>S SAUCE RELISH PORTION</v>
          </cell>
          <cell r="B679">
            <v>2385605</v>
          </cell>
          <cell r="C679" t="str">
            <v>GFS</v>
          </cell>
          <cell r="D679" t="str">
            <v>RESERVE SECS</v>
          </cell>
          <cell r="E679" t="str">
            <v>Produits secs alimentaires</v>
          </cell>
          <cell r="F679"/>
          <cell r="G679"/>
          <cell r="H679"/>
          <cell r="I679"/>
          <cell r="J679"/>
          <cell r="K679"/>
          <cell r="L679"/>
          <cell r="M679"/>
          <cell r="N679"/>
          <cell r="O679">
            <v>1</v>
          </cell>
          <cell r="P679">
            <v>20.97</v>
          </cell>
          <cell r="Q679" t="str">
            <v>C/S 500X8 ML</v>
          </cell>
          <cell r="R679">
            <v>1</v>
          </cell>
          <cell r="S679" t="str">
            <v>CAISSE</v>
          </cell>
          <cell r="T679">
            <v>20.97</v>
          </cell>
          <cell r="U679">
            <v>500</v>
          </cell>
          <cell r="V679" t="str">
            <v>UNITÉ</v>
          </cell>
          <cell r="W679">
            <v>2E-3</v>
          </cell>
          <cell r="X679">
            <v>4.1939999999999998E-2</v>
          </cell>
        </row>
        <row r="680">
          <cell r="A680" t="str">
            <v>S SAUCE SALSA CHUNKY</v>
          </cell>
          <cell r="B680">
            <v>1215758</v>
          </cell>
          <cell r="C680" t="str">
            <v>GFS</v>
          </cell>
          <cell r="D680" t="str">
            <v>RESERVE SECS</v>
          </cell>
          <cell r="E680" t="str">
            <v>Produits secs alimentaires</v>
          </cell>
          <cell r="F680"/>
          <cell r="G680"/>
          <cell r="H680"/>
          <cell r="I680"/>
          <cell r="J680"/>
          <cell r="K680"/>
          <cell r="L680"/>
          <cell r="M680"/>
          <cell r="N680"/>
          <cell r="O680">
            <v>1.5</v>
          </cell>
          <cell r="P680">
            <v>34.26</v>
          </cell>
          <cell r="Q680" t="str">
            <v>C/S 2X3,65 L</v>
          </cell>
          <cell r="R680">
            <v>1</v>
          </cell>
          <cell r="S680" t="str">
            <v>CAISSE</v>
          </cell>
          <cell r="T680">
            <v>34.26</v>
          </cell>
          <cell r="U680">
            <v>7.3</v>
          </cell>
          <cell r="V680" t="str">
            <v>L</v>
          </cell>
          <cell r="W680">
            <v>0.13698630136986301</v>
          </cell>
          <cell r="X680">
            <v>4.6931506849315063</v>
          </cell>
        </row>
        <row r="681">
          <cell r="A681" t="str">
            <v xml:space="preserve">S SAUCE SOYA LÉGÈRE </v>
          </cell>
          <cell r="B681">
            <v>1258239</v>
          </cell>
          <cell r="C681" t="str">
            <v>GFS</v>
          </cell>
          <cell r="D681" t="str">
            <v>RESERVE SECS</v>
          </cell>
          <cell r="E681" t="str">
            <v>Produits secs alimentaires</v>
          </cell>
          <cell r="F681"/>
          <cell r="G681"/>
          <cell r="H681"/>
          <cell r="I681"/>
          <cell r="J681"/>
          <cell r="K681"/>
          <cell r="L681"/>
          <cell r="M681"/>
          <cell r="N681"/>
          <cell r="O681">
            <v>1</v>
          </cell>
          <cell r="P681">
            <v>58.45</v>
          </cell>
          <cell r="Q681" t="str">
            <v>C/S 4X3,78 L</v>
          </cell>
          <cell r="R681">
            <v>1</v>
          </cell>
          <cell r="S681" t="str">
            <v>CAISSE</v>
          </cell>
          <cell r="T681">
            <v>58.45</v>
          </cell>
          <cell r="U681">
            <v>15.12</v>
          </cell>
          <cell r="V681" t="str">
            <v>L</v>
          </cell>
          <cell r="W681">
            <v>6.6137566137566148E-2</v>
          </cell>
          <cell r="X681">
            <v>3.8657407407407414</v>
          </cell>
        </row>
        <row r="682">
          <cell r="A682" t="str">
            <v>S SAUCE TERRIYAKI</v>
          </cell>
          <cell r="B682">
            <v>1141989</v>
          </cell>
          <cell r="C682" t="str">
            <v>GFS</v>
          </cell>
          <cell r="D682" t="str">
            <v>RESERVE SECS</v>
          </cell>
          <cell r="E682" t="str">
            <v>Produits secs alimentaires</v>
          </cell>
          <cell r="F682"/>
          <cell r="G682"/>
          <cell r="H682"/>
          <cell r="I682"/>
          <cell r="J682"/>
          <cell r="K682"/>
          <cell r="L682"/>
          <cell r="M682"/>
          <cell r="N682"/>
          <cell r="O682"/>
          <cell r="P682">
            <v>26.24</v>
          </cell>
          <cell r="Q682" t="str">
            <v>C/S 2X3,78 L</v>
          </cell>
          <cell r="R682">
            <v>1</v>
          </cell>
          <cell r="S682" t="str">
            <v>CAISSE</v>
          </cell>
          <cell r="T682">
            <v>26.24</v>
          </cell>
          <cell r="U682">
            <v>7.56</v>
          </cell>
          <cell r="V682" t="str">
            <v>L</v>
          </cell>
          <cell r="W682">
            <v>0.1322751322751323</v>
          </cell>
          <cell r="X682">
            <v>3.4708994708994712</v>
          </cell>
        </row>
        <row r="683">
          <cell r="A683" t="str">
            <v>S SAUCE WORCESTERSHIRE</v>
          </cell>
          <cell r="B683">
            <v>3336205</v>
          </cell>
          <cell r="C683" t="str">
            <v>GFS</v>
          </cell>
          <cell r="D683" t="str">
            <v>RESERVE SECS</v>
          </cell>
          <cell r="E683" t="str">
            <v>Produits secs alimentaires</v>
          </cell>
          <cell r="F683"/>
          <cell r="G683"/>
          <cell r="H683"/>
          <cell r="I683"/>
          <cell r="J683"/>
          <cell r="K683"/>
          <cell r="L683"/>
          <cell r="M683"/>
          <cell r="N683"/>
          <cell r="O683"/>
          <cell r="P683">
            <v>25.31</v>
          </cell>
          <cell r="Q683" t="str">
            <v>C/S 12X142MML</v>
          </cell>
          <cell r="R683">
            <v>1</v>
          </cell>
          <cell r="S683" t="str">
            <v>CAISSE</v>
          </cell>
          <cell r="T683">
            <v>25.31</v>
          </cell>
          <cell r="U683">
            <v>1.704</v>
          </cell>
          <cell r="V683" t="str">
            <v>L</v>
          </cell>
          <cell r="W683">
            <v>0.58685446009389675</v>
          </cell>
          <cell r="X683">
            <v>14.853286384976526</v>
          </cell>
        </row>
        <row r="684">
          <cell r="A684" t="str">
            <v>S SRIRACHA</v>
          </cell>
          <cell r="B684">
            <v>2488356</v>
          </cell>
          <cell r="C684" t="str">
            <v>GFS</v>
          </cell>
          <cell r="D684" t="str">
            <v>RESERVE SECS</v>
          </cell>
          <cell r="E684" t="str">
            <v>Produits secs alimentaires</v>
          </cell>
          <cell r="F684"/>
          <cell r="G684"/>
          <cell r="H684"/>
          <cell r="I684"/>
          <cell r="J684"/>
          <cell r="K684"/>
          <cell r="L684"/>
          <cell r="M684"/>
          <cell r="N684"/>
          <cell r="O684">
            <v>0.08</v>
          </cell>
          <cell r="P684">
            <v>47.14</v>
          </cell>
          <cell r="Q684" t="str">
            <v>C/S 12X740 ML</v>
          </cell>
          <cell r="R684">
            <v>1</v>
          </cell>
          <cell r="S684" t="str">
            <v>CAISSE</v>
          </cell>
          <cell r="T684">
            <v>47.14</v>
          </cell>
          <cell r="U684">
            <v>8.8800000000000008</v>
          </cell>
          <cell r="V684" t="str">
            <v>L</v>
          </cell>
          <cell r="W684">
            <v>0.1126126126126126</v>
          </cell>
          <cell r="X684">
            <v>5.3085585585585582</v>
          </cell>
        </row>
        <row r="685">
          <cell r="A685" t="str">
            <v>S TABASCO</v>
          </cell>
          <cell r="B685">
            <v>2768605</v>
          </cell>
          <cell r="C685" t="str">
            <v>GFS</v>
          </cell>
          <cell r="D685" t="str">
            <v>RESERVE SECS</v>
          </cell>
          <cell r="E685" t="str">
            <v>Produits secs alimentaires</v>
          </cell>
          <cell r="F685"/>
          <cell r="G685"/>
          <cell r="H685"/>
          <cell r="I685"/>
          <cell r="J685"/>
          <cell r="K685"/>
          <cell r="L685"/>
          <cell r="M685"/>
          <cell r="N685"/>
          <cell r="O685"/>
          <cell r="P685">
            <v>59.73</v>
          </cell>
          <cell r="Q685" t="str">
            <v>C/S 12X142 ML</v>
          </cell>
          <cell r="R685">
            <v>1</v>
          </cell>
          <cell r="S685" t="str">
            <v>CAISSE</v>
          </cell>
          <cell r="T685">
            <v>59.73</v>
          </cell>
          <cell r="U685">
            <v>1.704</v>
          </cell>
          <cell r="V685" t="str">
            <v>L</v>
          </cell>
          <cell r="W685">
            <v>0.58685446009389675</v>
          </cell>
          <cell r="X685">
            <v>35.052816901408448</v>
          </cell>
        </row>
        <row r="686">
          <cell r="A686" t="str">
            <v>SAC EN PAPIER BRUN 12,63 x 9 x 15 po avec poignée N 10</v>
          </cell>
          <cell r="B686">
            <v>1392472</v>
          </cell>
          <cell r="C686" t="str">
            <v>GFS</v>
          </cell>
          <cell r="D686" t="str">
            <v>RESERVE SECS</v>
          </cell>
          <cell r="E686" t="str">
            <v>Produits d'emballage</v>
          </cell>
          <cell r="F686"/>
          <cell r="G686"/>
          <cell r="H686"/>
          <cell r="I686"/>
          <cell r="J686"/>
          <cell r="K686"/>
          <cell r="L686"/>
          <cell r="M686">
            <v>1.5</v>
          </cell>
          <cell r="N686"/>
          <cell r="O686"/>
          <cell r="P686">
            <v>82.94</v>
          </cell>
          <cell r="Q686" t="str">
            <v>C/S 200 UN</v>
          </cell>
          <cell r="R686">
            <v>1</v>
          </cell>
          <cell r="S686" t="str">
            <v>CAISSE</v>
          </cell>
          <cell r="T686">
            <v>82.94</v>
          </cell>
          <cell r="U686">
            <v>200</v>
          </cell>
          <cell r="V686" t="str">
            <v>UNITÉ</v>
          </cell>
          <cell r="W686">
            <v>5.0000000000000001E-3</v>
          </cell>
          <cell r="X686">
            <v>0.41470000000000001</v>
          </cell>
        </row>
        <row r="687">
          <cell r="A687" t="str">
            <v>SAC EN PAPIER BRUN AVEC FENÊTRE 6,5 x 2 x 8,5 po N5</v>
          </cell>
          <cell r="B687">
            <v>1231975</v>
          </cell>
          <cell r="C687" t="str">
            <v>GFS</v>
          </cell>
          <cell r="D687" t="str">
            <v>RESERVE SECS</v>
          </cell>
          <cell r="E687" t="str">
            <v>Produits d'emballage</v>
          </cell>
          <cell r="F687"/>
          <cell r="G687"/>
          <cell r="H687"/>
          <cell r="I687"/>
          <cell r="J687"/>
          <cell r="K687"/>
          <cell r="L687"/>
          <cell r="M687">
            <v>1</v>
          </cell>
          <cell r="N687"/>
          <cell r="O687"/>
          <cell r="P687">
            <v>59.62</v>
          </cell>
          <cell r="Q687" t="str">
            <v>C/S 500 UN</v>
          </cell>
          <cell r="R687">
            <v>1</v>
          </cell>
          <cell r="S687" t="str">
            <v>CAISSE</v>
          </cell>
          <cell r="T687">
            <v>59.62</v>
          </cell>
          <cell r="U687">
            <v>500</v>
          </cell>
          <cell r="V687" t="str">
            <v>UNITÉ</v>
          </cell>
          <cell r="W687">
            <v>2E-3</v>
          </cell>
          <cell r="X687">
            <v>0.11924</v>
          </cell>
        </row>
        <row r="688">
          <cell r="A688" t="str">
            <v>SAC EN PAPIER NAT TW K</v>
          </cell>
          <cell r="B688">
            <v>1315392</v>
          </cell>
          <cell r="C688" t="str">
            <v>GFS</v>
          </cell>
          <cell r="D688" t="str">
            <v>RESERVE SECS</v>
          </cell>
          <cell r="E688" t="str">
            <v>Produits d'emballage</v>
          </cell>
          <cell r="F688"/>
          <cell r="G688"/>
          <cell r="H688"/>
          <cell r="I688"/>
          <cell r="J688"/>
          <cell r="K688"/>
          <cell r="L688"/>
          <cell r="M688"/>
          <cell r="N688"/>
          <cell r="O688"/>
          <cell r="P688">
            <v>0</v>
          </cell>
          <cell r="Q688" t="str">
            <v>C/S 200 UN</v>
          </cell>
          <cell r="R688">
            <v>1</v>
          </cell>
          <cell r="S688"/>
          <cell r="T688">
            <v>0</v>
          </cell>
          <cell r="U688"/>
          <cell r="V688"/>
          <cell r="W688">
            <v>0</v>
          </cell>
          <cell r="X688">
            <v>0</v>
          </cell>
        </row>
        <row r="689">
          <cell r="A689" t="str">
            <v>SAFRAN Espagne</v>
          </cell>
          <cell r="B689">
            <v>1323418</v>
          </cell>
          <cell r="C689" t="str">
            <v>GFS</v>
          </cell>
          <cell r="D689" t="str">
            <v>RESERVE SECS</v>
          </cell>
          <cell r="E689" t="str">
            <v>Produits secs alimentaires</v>
          </cell>
          <cell r="F689"/>
          <cell r="G689"/>
          <cell r="H689"/>
          <cell r="I689"/>
          <cell r="J689"/>
          <cell r="K689"/>
          <cell r="L689"/>
          <cell r="M689"/>
          <cell r="N689"/>
          <cell r="O689"/>
          <cell r="P689">
            <v>23.54</v>
          </cell>
          <cell r="Q689" t="str">
            <v>C/S 12X0,5 GR</v>
          </cell>
          <cell r="R689">
            <v>1</v>
          </cell>
          <cell r="S689" t="str">
            <v>CAISSE</v>
          </cell>
          <cell r="T689">
            <v>23.54</v>
          </cell>
          <cell r="U689">
            <v>6.0000000000000001E-3</v>
          </cell>
          <cell r="V689" t="str">
            <v>KG</v>
          </cell>
          <cell r="W689">
            <v>166.66666666666666</v>
          </cell>
          <cell r="X689">
            <v>3923.333333333333</v>
          </cell>
        </row>
        <row r="690">
          <cell r="A690" t="str">
            <v>SALAMI GÉNOA</v>
          </cell>
          <cell r="B690">
            <v>1106143</v>
          </cell>
          <cell r="C690" t="str">
            <v>GFS</v>
          </cell>
          <cell r="D690" t="str">
            <v>FRIGO</v>
          </cell>
          <cell r="E690" t="str">
            <v>Viande et volaille frais et/ou congelé</v>
          </cell>
          <cell r="F690"/>
          <cell r="G690"/>
          <cell r="H690"/>
          <cell r="I690"/>
          <cell r="J690"/>
          <cell r="K690">
            <v>0.5</v>
          </cell>
          <cell r="L690"/>
          <cell r="M690"/>
          <cell r="N690"/>
          <cell r="O690"/>
          <cell r="P690">
            <v>68.349999999999994</v>
          </cell>
          <cell r="Q690" t="str">
            <v>C/S 2X2,3 KG</v>
          </cell>
          <cell r="R690">
            <v>1</v>
          </cell>
          <cell r="S690" t="str">
            <v>CAISSE</v>
          </cell>
          <cell r="T690">
            <v>68.349999999999994</v>
          </cell>
          <cell r="U690">
            <v>4.5999999999999996</v>
          </cell>
          <cell r="V690" t="str">
            <v>KG</v>
          </cell>
          <cell r="W690">
            <v>0.21739130434782611</v>
          </cell>
          <cell r="X690">
            <v>14.858695652173914</v>
          </cell>
        </row>
        <row r="691">
          <cell r="A691" t="str">
            <v>SALSIFIS ELYSÉE</v>
          </cell>
          <cell r="B691">
            <v>0</v>
          </cell>
          <cell r="C691" t="str">
            <v>GFS</v>
          </cell>
          <cell r="D691" t="str">
            <v>RESERVE SECS</v>
          </cell>
          <cell r="E691" t="str">
            <v>Produits secs alimentaires</v>
          </cell>
          <cell r="F691"/>
          <cell r="G691"/>
          <cell r="H691"/>
          <cell r="I691"/>
          <cell r="J691"/>
          <cell r="K691"/>
          <cell r="L691"/>
          <cell r="M691"/>
          <cell r="N691"/>
          <cell r="O691">
            <v>5.74</v>
          </cell>
          <cell r="P691">
            <v>45</v>
          </cell>
          <cell r="Q691" t="str">
            <v>C/S 12X796 ML</v>
          </cell>
          <cell r="R691">
            <v>1</v>
          </cell>
          <cell r="S691" t="str">
            <v>CAISSE</v>
          </cell>
          <cell r="T691">
            <v>45</v>
          </cell>
          <cell r="U691">
            <v>9.5519999999999996</v>
          </cell>
          <cell r="V691" t="str">
            <v>L</v>
          </cell>
          <cell r="W691">
            <v>0.10469011725293133</v>
          </cell>
          <cell r="X691">
            <v>4.7110552763819094</v>
          </cell>
        </row>
        <row r="692">
          <cell r="A692" t="str">
            <v xml:space="preserve">SAUCE CARAMEL </v>
          </cell>
          <cell r="B692">
            <v>9280805</v>
          </cell>
          <cell r="C692" t="str">
            <v>GFS</v>
          </cell>
          <cell r="D692" t="str">
            <v>RESERVE SECS</v>
          </cell>
          <cell r="E692" t="str">
            <v>Produits pâtisserie SECS/ frais et/ou congelé</v>
          </cell>
          <cell r="F692"/>
          <cell r="G692"/>
          <cell r="H692"/>
          <cell r="I692"/>
          <cell r="J692"/>
          <cell r="K692"/>
          <cell r="L692"/>
          <cell r="M692"/>
          <cell r="N692"/>
          <cell r="O692">
            <v>2</v>
          </cell>
          <cell r="P692">
            <v>38.799999999999997</v>
          </cell>
          <cell r="Q692" t="str">
            <v>C/S 12X420MML</v>
          </cell>
          <cell r="R692">
            <v>1</v>
          </cell>
          <cell r="S692" t="str">
            <v>CAISSE</v>
          </cell>
          <cell r="T692">
            <v>38.799999999999997</v>
          </cell>
          <cell r="U692">
            <v>5.04</v>
          </cell>
          <cell r="V692" t="str">
            <v>L</v>
          </cell>
          <cell r="W692">
            <v>0.1984126984126984</v>
          </cell>
          <cell r="X692">
            <v>7.6984126984126977</v>
          </cell>
        </row>
        <row r="693">
          <cell r="A693" t="str">
            <v>SAUCE CARI ROUGE THAI GORDON</v>
          </cell>
          <cell r="B693">
            <v>1357326</v>
          </cell>
          <cell r="C693" t="str">
            <v>GFS</v>
          </cell>
          <cell r="D693" t="str">
            <v>RESERVE SECS</v>
          </cell>
          <cell r="E693" t="str">
            <v>Produits secs alimentaires</v>
          </cell>
          <cell r="F693"/>
          <cell r="G693"/>
          <cell r="H693"/>
          <cell r="I693"/>
          <cell r="J693"/>
          <cell r="K693"/>
          <cell r="L693"/>
          <cell r="M693"/>
          <cell r="N693"/>
          <cell r="O693">
            <v>1</v>
          </cell>
          <cell r="P693">
            <v>29.29</v>
          </cell>
          <cell r="Q693" t="str">
            <v>C/S 2X1,89 L</v>
          </cell>
          <cell r="R693">
            <v>1</v>
          </cell>
          <cell r="S693" t="str">
            <v>CAISSE</v>
          </cell>
          <cell r="T693">
            <v>29.29</v>
          </cell>
          <cell r="U693">
            <v>3.78</v>
          </cell>
          <cell r="V693" t="str">
            <v>L</v>
          </cell>
          <cell r="W693">
            <v>0.26455026455026459</v>
          </cell>
          <cell r="X693">
            <v>7.7486772486772493</v>
          </cell>
        </row>
        <row r="694">
          <cell r="A694" t="str">
            <v>SAUCE CHOCOLAT</v>
          </cell>
          <cell r="B694">
            <v>9281405</v>
          </cell>
          <cell r="C694" t="str">
            <v>GFS</v>
          </cell>
          <cell r="D694" t="str">
            <v>RESERVE SECS</v>
          </cell>
          <cell r="E694" t="str">
            <v>Produits pâtisserie SECS/ frais et/ou congelé</v>
          </cell>
          <cell r="F694"/>
          <cell r="G694"/>
          <cell r="H694"/>
          <cell r="I694"/>
          <cell r="J694"/>
          <cell r="K694"/>
          <cell r="L694"/>
          <cell r="M694"/>
          <cell r="N694"/>
          <cell r="O694">
            <v>1</v>
          </cell>
          <cell r="P694">
            <v>40.369999999999997</v>
          </cell>
          <cell r="Q694" t="str">
            <v>C/S 12X420MML</v>
          </cell>
          <cell r="R694">
            <v>1</v>
          </cell>
          <cell r="S694" t="str">
            <v>CAISSE</v>
          </cell>
          <cell r="T694">
            <v>40.369999999999997</v>
          </cell>
          <cell r="U694">
            <v>5.04</v>
          </cell>
          <cell r="V694" t="str">
            <v>L</v>
          </cell>
          <cell r="W694">
            <v>0.1984126984126984</v>
          </cell>
          <cell r="X694">
            <v>8.0099206349206344</v>
          </cell>
        </row>
        <row r="695">
          <cell r="A695" t="str">
            <v>SAUCE COULIS DE FRAMBOISES</v>
          </cell>
          <cell r="B695">
            <v>9281605</v>
          </cell>
          <cell r="C695" t="str">
            <v>GFS</v>
          </cell>
          <cell r="D695" t="str">
            <v>RESERVE SECS</v>
          </cell>
          <cell r="E695" t="str">
            <v>Produits pâtisserie SECS/ frais et/ou congelé</v>
          </cell>
          <cell r="F695"/>
          <cell r="G695"/>
          <cell r="H695"/>
          <cell r="I695"/>
          <cell r="J695"/>
          <cell r="K695"/>
          <cell r="L695"/>
          <cell r="M695"/>
          <cell r="N695"/>
          <cell r="O695">
            <v>1</v>
          </cell>
          <cell r="P695">
            <v>54.53</v>
          </cell>
          <cell r="Q695" t="str">
            <v>C/S 12X420MML</v>
          </cell>
          <cell r="R695">
            <v>1</v>
          </cell>
          <cell r="S695" t="str">
            <v>CAISSE</v>
          </cell>
          <cell r="T695">
            <v>54.53</v>
          </cell>
          <cell r="U695">
            <v>5.04</v>
          </cell>
          <cell r="V695" t="str">
            <v>L</v>
          </cell>
          <cell r="W695">
            <v>0.1984126984126984</v>
          </cell>
          <cell r="X695">
            <v>10.819444444444445</v>
          </cell>
        </row>
        <row r="696">
          <cell r="A696" t="str">
            <v>SAUCE HP</v>
          </cell>
          <cell r="B696">
            <v>0</v>
          </cell>
          <cell r="C696">
            <v>0</v>
          </cell>
          <cell r="D696" t="str">
            <v>RESERVE SECS</v>
          </cell>
          <cell r="E696" t="str">
            <v>Produits secs alimentaires</v>
          </cell>
          <cell r="F696"/>
          <cell r="G696"/>
          <cell r="H696"/>
          <cell r="I696"/>
          <cell r="J696"/>
          <cell r="K696"/>
          <cell r="L696"/>
          <cell r="M696"/>
          <cell r="N696">
            <v>7</v>
          </cell>
          <cell r="O696"/>
          <cell r="P696">
            <v>52.99</v>
          </cell>
          <cell r="Q696" t="str">
            <v>C/S 12X400 MML</v>
          </cell>
          <cell r="R696">
            <v>1</v>
          </cell>
          <cell r="S696" t="str">
            <v>CAISSE</v>
          </cell>
          <cell r="T696">
            <v>52.99</v>
          </cell>
          <cell r="U696">
            <v>12</v>
          </cell>
          <cell r="V696" t="str">
            <v>UNITÉ</v>
          </cell>
          <cell r="W696">
            <v>8.3333333333333329E-2</v>
          </cell>
          <cell r="X696">
            <v>4.4158333333333335</v>
          </cell>
        </row>
        <row r="697">
          <cell r="A697" t="str">
            <v>SAUCE MIEL ET AIL GORDON</v>
          </cell>
          <cell r="B697">
            <v>1141983</v>
          </cell>
          <cell r="C697" t="str">
            <v>GFS</v>
          </cell>
          <cell r="D697" t="str">
            <v>RESERVE SECS</v>
          </cell>
          <cell r="E697" t="str">
            <v>Produits secs alimentaires</v>
          </cell>
          <cell r="F697"/>
          <cell r="G697"/>
          <cell r="H697"/>
          <cell r="I697"/>
          <cell r="J697"/>
          <cell r="K697"/>
          <cell r="L697"/>
          <cell r="M697"/>
          <cell r="N697"/>
          <cell r="O697">
            <v>1</v>
          </cell>
          <cell r="P697">
            <v>27.44</v>
          </cell>
          <cell r="Q697" t="str">
            <v>C/S 2X3,7 L</v>
          </cell>
          <cell r="R697">
            <v>1</v>
          </cell>
          <cell r="S697" t="str">
            <v>CAISSE</v>
          </cell>
          <cell r="T697">
            <v>27.44</v>
          </cell>
          <cell r="U697">
            <v>7.4</v>
          </cell>
          <cell r="V697" t="str">
            <v>L</v>
          </cell>
          <cell r="W697">
            <v>0.13513513513513511</v>
          </cell>
          <cell r="X697">
            <v>3.7081081081081075</v>
          </cell>
        </row>
        <row r="698">
          <cell r="A698" t="str">
            <v>SAUCISSE DÉJEUNER PORC/BŒUF</v>
          </cell>
          <cell r="B698">
            <v>1038489</v>
          </cell>
          <cell r="C698" t="str">
            <v>GFS</v>
          </cell>
          <cell r="D698" t="str">
            <v>CONGÉLATEUR</v>
          </cell>
          <cell r="E698" t="str">
            <v>Viande et volaille frais et/ou congelé</v>
          </cell>
          <cell r="F698"/>
          <cell r="G698"/>
          <cell r="H698"/>
          <cell r="I698"/>
          <cell r="J698"/>
          <cell r="K698">
            <v>4.5</v>
          </cell>
          <cell r="L698"/>
          <cell r="M698"/>
          <cell r="N698"/>
          <cell r="O698"/>
          <cell r="P698">
            <v>37.549999999999997</v>
          </cell>
          <cell r="Q698" t="str">
            <v>C/S 5KG</v>
          </cell>
          <cell r="R698">
            <v>1</v>
          </cell>
          <cell r="S698" t="str">
            <v>CAISSE</v>
          </cell>
          <cell r="T698">
            <v>37.549999999999997</v>
          </cell>
          <cell r="U698">
            <v>5</v>
          </cell>
          <cell r="V698" t="str">
            <v>KG</v>
          </cell>
          <cell r="W698">
            <v>0.2</v>
          </cell>
          <cell r="X698">
            <v>7.51</v>
          </cell>
        </row>
        <row r="699">
          <cell r="A699" t="str">
            <v>SAUCISSON NDUJA CALABRESS MOU ÉPICÉ</v>
          </cell>
          <cell r="B699">
            <v>0</v>
          </cell>
          <cell r="C699" t="str">
            <v>MACCHI. INC</v>
          </cell>
          <cell r="D699" t="str">
            <v>FRIGO</v>
          </cell>
          <cell r="E699" t="str">
            <v>Viande et volaille frais et/ou congelé</v>
          </cell>
          <cell r="F699"/>
          <cell r="G699"/>
          <cell r="H699"/>
          <cell r="I699"/>
          <cell r="J699"/>
          <cell r="K699"/>
          <cell r="L699"/>
          <cell r="M699"/>
          <cell r="N699"/>
          <cell r="O699"/>
          <cell r="P699">
            <v>28.75</v>
          </cell>
          <cell r="Q699" t="str">
            <v>UN 450 GR</v>
          </cell>
          <cell r="R699">
            <v>1</v>
          </cell>
          <cell r="S699" t="str">
            <v>UNITÉ</v>
          </cell>
          <cell r="T699">
            <v>28.75</v>
          </cell>
          <cell r="U699">
            <v>0.45</v>
          </cell>
          <cell r="V699" t="str">
            <v>KG</v>
          </cell>
          <cell r="W699">
            <v>2.2222222222222223</v>
          </cell>
          <cell r="X699">
            <v>63.888888888888893</v>
          </cell>
        </row>
        <row r="700">
          <cell r="A700" t="str">
            <v>SAUGE</v>
          </cell>
          <cell r="B700">
            <v>0</v>
          </cell>
          <cell r="C700" t="str">
            <v>CAN-AM</v>
          </cell>
          <cell r="D700" t="str">
            <v>FRIGO</v>
          </cell>
          <cell r="E700" t="str">
            <v>Fruits / légumes / herbes</v>
          </cell>
          <cell r="F700"/>
          <cell r="G700"/>
          <cell r="H700"/>
          <cell r="I700"/>
          <cell r="J700"/>
          <cell r="K700"/>
          <cell r="L700"/>
          <cell r="M700"/>
          <cell r="N700"/>
          <cell r="O700"/>
          <cell r="P700">
            <v>0</v>
          </cell>
          <cell r="Q700" t="str">
            <v>UN</v>
          </cell>
          <cell r="R700">
            <v>1</v>
          </cell>
          <cell r="S700"/>
          <cell r="T700">
            <v>0</v>
          </cell>
          <cell r="U700"/>
          <cell r="V700"/>
          <cell r="W700">
            <v>0</v>
          </cell>
          <cell r="X700">
            <v>0</v>
          </cell>
        </row>
        <row r="701">
          <cell r="A701" t="str">
            <v>SAUMON FUMÉ</v>
          </cell>
          <cell r="B701">
            <v>1107910</v>
          </cell>
          <cell r="C701" t="str">
            <v>GFS</v>
          </cell>
          <cell r="D701" t="str">
            <v>CONGÉLATEUR</v>
          </cell>
          <cell r="E701" t="str">
            <v>Poissons /fruits de mer frais et/ou congelés</v>
          </cell>
          <cell r="F701"/>
          <cell r="G701"/>
          <cell r="H701"/>
          <cell r="I701"/>
          <cell r="J701"/>
          <cell r="K701">
            <v>3.5</v>
          </cell>
          <cell r="L701"/>
          <cell r="M701"/>
          <cell r="N701"/>
          <cell r="O701"/>
          <cell r="P701">
            <v>166.63</v>
          </cell>
          <cell r="Q701" t="str">
            <v>C/S 7x715 gr</v>
          </cell>
          <cell r="R701">
            <v>1</v>
          </cell>
          <cell r="S701" t="str">
            <v>CAISSE</v>
          </cell>
          <cell r="T701">
            <v>166.63</v>
          </cell>
          <cell r="U701">
            <v>5.0049999999999999</v>
          </cell>
          <cell r="V701" t="str">
            <v>KG</v>
          </cell>
          <cell r="W701">
            <v>0.19980019980019981</v>
          </cell>
          <cell r="X701">
            <v>33.292707292707291</v>
          </cell>
        </row>
        <row r="702">
          <cell r="A702" t="str">
            <v>SEL CASCHER</v>
          </cell>
          <cell r="B702">
            <v>9362805</v>
          </cell>
          <cell r="C702" t="str">
            <v>GFS</v>
          </cell>
          <cell r="D702" t="str">
            <v>RESERVE SECS</v>
          </cell>
          <cell r="E702" t="str">
            <v>Produits secs alimentaires</v>
          </cell>
          <cell r="F702"/>
          <cell r="G702"/>
          <cell r="H702"/>
          <cell r="I702"/>
          <cell r="J702"/>
          <cell r="K702"/>
          <cell r="L702"/>
          <cell r="M702"/>
          <cell r="N702"/>
          <cell r="O702">
            <v>0.66</v>
          </cell>
          <cell r="P702">
            <v>45.87</v>
          </cell>
          <cell r="Q702" t="str">
            <v>C/S 12X1,36 KG</v>
          </cell>
          <cell r="R702">
            <v>1</v>
          </cell>
          <cell r="S702" t="str">
            <v>CAISSE</v>
          </cell>
          <cell r="T702">
            <v>45.87</v>
          </cell>
          <cell r="U702">
            <v>16.32</v>
          </cell>
          <cell r="V702" t="str">
            <v>KG</v>
          </cell>
          <cell r="W702">
            <v>6.1274509803921566E-2</v>
          </cell>
          <cell r="X702">
            <v>2.8106617647058822</v>
          </cell>
        </row>
        <row r="703">
          <cell r="A703" t="str">
            <v>SEL DE CÉLERI</v>
          </cell>
          <cell r="B703">
            <v>1283825</v>
          </cell>
          <cell r="C703" t="str">
            <v>GFS</v>
          </cell>
          <cell r="D703" t="str">
            <v>RESERVE SECS</v>
          </cell>
          <cell r="E703" t="str">
            <v>Produits secs alimentaires</v>
          </cell>
          <cell r="F703"/>
          <cell r="G703"/>
          <cell r="H703"/>
          <cell r="I703"/>
          <cell r="J703"/>
          <cell r="K703"/>
          <cell r="L703"/>
          <cell r="M703"/>
          <cell r="N703"/>
          <cell r="O703"/>
          <cell r="P703">
            <v>22.98</v>
          </cell>
          <cell r="Q703" t="str">
            <v>UN 3,8 KG</v>
          </cell>
          <cell r="R703">
            <v>1</v>
          </cell>
          <cell r="S703" t="str">
            <v>UNITÉ</v>
          </cell>
          <cell r="T703">
            <v>22.98</v>
          </cell>
          <cell r="U703">
            <v>3.8</v>
          </cell>
          <cell r="V703" t="str">
            <v>KG</v>
          </cell>
          <cell r="W703">
            <v>0.26315789473684209</v>
          </cell>
          <cell r="X703">
            <v>6.0473684210526315</v>
          </cell>
        </row>
        <row r="704">
          <cell r="A704" t="str">
            <v>SEL FIN</v>
          </cell>
          <cell r="B704">
            <v>2346405</v>
          </cell>
          <cell r="C704" t="str">
            <v>GFS</v>
          </cell>
          <cell r="D704" t="str">
            <v>RESERVE SECS</v>
          </cell>
          <cell r="E704" t="str">
            <v>Produits secs alimentaires</v>
          </cell>
          <cell r="F704"/>
          <cell r="G704"/>
          <cell r="H704"/>
          <cell r="I704"/>
          <cell r="J704"/>
          <cell r="K704"/>
          <cell r="L704"/>
          <cell r="M704"/>
          <cell r="N704"/>
          <cell r="O704">
            <v>1</v>
          </cell>
          <cell r="P704">
            <v>8.56</v>
          </cell>
          <cell r="Q704" t="str">
            <v>SAC 20 KG</v>
          </cell>
          <cell r="R704">
            <v>1</v>
          </cell>
          <cell r="S704" t="str">
            <v>SAC</v>
          </cell>
          <cell r="T704">
            <v>8.56</v>
          </cell>
          <cell r="U704">
            <v>20</v>
          </cell>
          <cell r="V704" t="str">
            <v>KG</v>
          </cell>
          <cell r="W704">
            <v>0.05</v>
          </cell>
          <cell r="X704">
            <v>0.42800000000000005</v>
          </cell>
        </row>
        <row r="705">
          <cell r="A705" t="str">
            <v xml:space="preserve">SEL GROS </v>
          </cell>
          <cell r="B705">
            <v>1059574</v>
          </cell>
          <cell r="C705" t="str">
            <v>GFS</v>
          </cell>
          <cell r="D705" t="str">
            <v>RESERVE SECS</v>
          </cell>
          <cell r="E705" t="str">
            <v>Produits secs alimentaires</v>
          </cell>
          <cell r="F705"/>
          <cell r="G705"/>
          <cell r="H705"/>
          <cell r="I705"/>
          <cell r="J705"/>
          <cell r="K705"/>
          <cell r="L705"/>
          <cell r="M705"/>
          <cell r="N705"/>
          <cell r="O705"/>
          <cell r="P705">
            <v>14.64</v>
          </cell>
          <cell r="Q705" t="str">
            <v>SAC 1X20 KG</v>
          </cell>
          <cell r="R705">
            <v>1</v>
          </cell>
          <cell r="S705" t="str">
            <v>SAC</v>
          </cell>
          <cell r="T705">
            <v>14.64</v>
          </cell>
          <cell r="U705">
            <v>20</v>
          </cell>
          <cell r="V705" t="str">
            <v>KG</v>
          </cell>
          <cell r="W705">
            <v>0.05</v>
          </cell>
          <cell r="X705">
            <v>0.7320000000000001</v>
          </cell>
        </row>
        <row r="706">
          <cell r="A706" t="str">
            <v>SEL H</v>
          </cell>
          <cell r="B706">
            <v>111</v>
          </cell>
          <cell r="C706" t="str">
            <v>GFS</v>
          </cell>
          <cell r="D706" t="str">
            <v>RESERVE SECS</v>
          </cell>
          <cell r="E706" t="str">
            <v xml:space="preserve">Produits laitiers / oeufs </v>
          </cell>
          <cell r="F706"/>
          <cell r="G706"/>
          <cell r="H706"/>
          <cell r="I706"/>
          <cell r="J706"/>
          <cell r="K706"/>
          <cell r="L706"/>
          <cell r="M706"/>
          <cell r="N706"/>
          <cell r="O706"/>
          <cell r="P706">
            <v>8.56</v>
          </cell>
          <cell r="Q706" t="str">
            <v>SAC 20 KG</v>
          </cell>
          <cell r="R706">
            <v>1</v>
          </cell>
          <cell r="S706"/>
          <cell r="T706">
            <v>8.56</v>
          </cell>
          <cell r="U706"/>
          <cell r="V706"/>
          <cell r="W706">
            <v>0</v>
          </cell>
          <cell r="X706">
            <v>0</v>
          </cell>
        </row>
        <row r="707">
          <cell r="A707" t="str">
            <v xml:space="preserve">SEMOULE DE BLÉ DUR </v>
          </cell>
          <cell r="B707">
            <v>0</v>
          </cell>
          <cell r="C707">
            <v>0</v>
          </cell>
          <cell r="D707" t="str">
            <v>RESERVE SECS</v>
          </cell>
          <cell r="E707" t="str">
            <v>Produits secs alimentaires</v>
          </cell>
          <cell r="F707"/>
          <cell r="G707"/>
          <cell r="H707"/>
          <cell r="I707"/>
          <cell r="J707"/>
          <cell r="K707"/>
          <cell r="L707"/>
          <cell r="M707"/>
          <cell r="N707"/>
          <cell r="O707">
            <v>1</v>
          </cell>
          <cell r="P707">
            <v>12</v>
          </cell>
          <cell r="Q707" t="str">
            <v>SAC 5KG</v>
          </cell>
          <cell r="R707">
            <v>1</v>
          </cell>
          <cell r="S707" t="str">
            <v>SAC</v>
          </cell>
          <cell r="T707">
            <v>12</v>
          </cell>
          <cell r="U707">
            <v>5</v>
          </cell>
          <cell r="V707" t="str">
            <v>KG</v>
          </cell>
          <cell r="W707">
            <v>0.2</v>
          </cell>
          <cell r="X707">
            <v>2.4000000000000004</v>
          </cell>
        </row>
        <row r="708">
          <cell r="A708" t="str">
            <v>SEMOULE DE BLÉ DUR 750GR</v>
          </cell>
          <cell r="B708">
            <v>0</v>
          </cell>
          <cell r="C708">
            <v>0</v>
          </cell>
          <cell r="D708" t="str">
            <v>RESERVE SECS</v>
          </cell>
          <cell r="E708" t="str">
            <v>Produits secs alimentaires</v>
          </cell>
          <cell r="F708"/>
          <cell r="G708"/>
          <cell r="H708"/>
          <cell r="I708"/>
          <cell r="J708"/>
          <cell r="K708"/>
          <cell r="L708"/>
          <cell r="M708"/>
          <cell r="N708"/>
          <cell r="O708">
            <v>6</v>
          </cell>
          <cell r="P708">
            <v>3.74</v>
          </cell>
          <cell r="Q708" t="str">
            <v>UN 750GR</v>
          </cell>
          <cell r="R708">
            <v>1</v>
          </cell>
          <cell r="S708" t="str">
            <v>SAC</v>
          </cell>
          <cell r="T708">
            <v>3.74</v>
          </cell>
          <cell r="U708">
            <v>0.75</v>
          </cell>
          <cell r="V708" t="str">
            <v>KG</v>
          </cell>
          <cell r="W708">
            <v>1.3333333333333333</v>
          </cell>
          <cell r="X708">
            <v>4.9866666666666664</v>
          </cell>
        </row>
        <row r="709">
          <cell r="A709" t="str">
            <v>SEMOULE DE MAIS 400</v>
          </cell>
          <cell r="B709" t="str">
            <v>1288611 </v>
          </cell>
          <cell r="C709" t="str">
            <v>GFS</v>
          </cell>
          <cell r="D709" t="str">
            <v>RESERVE SECS</v>
          </cell>
          <cell r="E709" t="str">
            <v>Produits secs alimentaires</v>
          </cell>
          <cell r="F709"/>
          <cell r="G709"/>
          <cell r="H709"/>
          <cell r="I709"/>
          <cell r="J709"/>
          <cell r="K709"/>
          <cell r="L709"/>
          <cell r="M709"/>
          <cell r="N709"/>
          <cell r="O709">
            <v>6</v>
          </cell>
          <cell r="P709">
            <v>8.3699999999999992</v>
          </cell>
          <cell r="Q709" t="str">
            <v>SAC 4 KG</v>
          </cell>
          <cell r="R709">
            <v>1</v>
          </cell>
          <cell r="S709" t="str">
            <v>SAC</v>
          </cell>
          <cell r="T709">
            <v>8.3699999999999992</v>
          </cell>
          <cell r="U709">
            <v>4</v>
          </cell>
          <cell r="V709" t="str">
            <v>KG</v>
          </cell>
          <cell r="W709">
            <v>0.25</v>
          </cell>
          <cell r="X709">
            <v>2.0924999999999998</v>
          </cell>
        </row>
        <row r="710">
          <cell r="A710" t="str">
            <v>SIROP DE MAïS</v>
          </cell>
          <cell r="B710">
            <v>1272135</v>
          </cell>
          <cell r="C710" t="str">
            <v>GFS</v>
          </cell>
          <cell r="D710" t="str">
            <v>RESERVE SECS</v>
          </cell>
          <cell r="E710" t="str">
            <v>Produits secs alimentaires</v>
          </cell>
          <cell r="F710"/>
          <cell r="G710"/>
          <cell r="H710"/>
          <cell r="I710"/>
          <cell r="J710"/>
          <cell r="K710"/>
          <cell r="L710"/>
          <cell r="M710"/>
          <cell r="N710"/>
          <cell r="O710">
            <v>1.5</v>
          </cell>
          <cell r="P710">
            <v>51.48</v>
          </cell>
          <cell r="Q710" t="str">
            <v>c/s 4x4l</v>
          </cell>
          <cell r="R710">
            <v>1</v>
          </cell>
          <cell r="S710" t="str">
            <v>CAISSE</v>
          </cell>
          <cell r="T710">
            <v>51.48</v>
          </cell>
          <cell r="U710">
            <v>16</v>
          </cell>
          <cell r="V710" t="str">
            <v>L</v>
          </cell>
          <cell r="W710">
            <v>6.25E-2</v>
          </cell>
          <cell r="X710">
            <v>3.2174999999999998</v>
          </cell>
        </row>
        <row r="711">
          <cell r="A711" t="str">
            <v>SIROP D'ÉRABLE</v>
          </cell>
          <cell r="B711">
            <v>1368463</v>
          </cell>
          <cell r="C711" t="str">
            <v>GFS</v>
          </cell>
          <cell r="D711" t="str">
            <v>RESERVE SECS</v>
          </cell>
          <cell r="E711" t="str">
            <v>Produits secs alimentaires</v>
          </cell>
          <cell r="F711"/>
          <cell r="G711"/>
          <cell r="H711"/>
          <cell r="I711"/>
          <cell r="J711"/>
          <cell r="K711"/>
          <cell r="L711"/>
          <cell r="M711"/>
          <cell r="N711"/>
          <cell r="O711">
            <v>1.5</v>
          </cell>
          <cell r="P711">
            <v>92.01</v>
          </cell>
          <cell r="Q711" t="str">
            <v>C/S 2X4L</v>
          </cell>
          <cell r="R711">
            <v>1</v>
          </cell>
          <cell r="S711" t="str">
            <v>CAISSE</v>
          </cell>
          <cell r="T711">
            <v>92.01</v>
          </cell>
          <cell r="U711">
            <v>8</v>
          </cell>
          <cell r="V711" t="str">
            <v>L</v>
          </cell>
          <cell r="W711">
            <v>0.125</v>
          </cell>
          <cell r="X711">
            <v>11.501250000000001</v>
          </cell>
        </row>
        <row r="712">
          <cell r="A712" t="str">
            <v>SODA À PÂTE CLUB HOUSE</v>
          </cell>
          <cell r="B712">
            <v>7405516</v>
          </cell>
          <cell r="C712" t="str">
            <v>GFS</v>
          </cell>
          <cell r="D712" t="str">
            <v>RESERVE SECS</v>
          </cell>
          <cell r="E712" t="str">
            <v>Produits pâtisserie SECS/ frais et/ou congelé</v>
          </cell>
          <cell r="F712"/>
          <cell r="G712"/>
          <cell r="H712"/>
          <cell r="I712"/>
          <cell r="J712"/>
          <cell r="K712"/>
          <cell r="L712"/>
          <cell r="M712"/>
          <cell r="N712"/>
          <cell r="O712">
            <v>0.24990000000000001</v>
          </cell>
          <cell r="P712">
            <v>88.74</v>
          </cell>
          <cell r="Q712" t="str">
            <v>C/S 12X1,14 KG</v>
          </cell>
          <cell r="R712">
            <v>1</v>
          </cell>
          <cell r="S712" t="str">
            <v>SAC</v>
          </cell>
          <cell r="T712">
            <v>88.74</v>
          </cell>
          <cell r="U712">
            <v>13.68</v>
          </cell>
          <cell r="V712" t="str">
            <v>KG</v>
          </cell>
          <cell r="W712">
            <v>7.3099415204678359E-2</v>
          </cell>
          <cell r="X712">
            <v>6.4868421052631575</v>
          </cell>
        </row>
        <row r="713">
          <cell r="A713" t="str">
            <v>SOPRESSATA</v>
          </cell>
          <cell r="B713">
            <v>0</v>
          </cell>
          <cell r="C713">
            <v>0</v>
          </cell>
          <cell r="D713" t="str">
            <v>FRIGO</v>
          </cell>
          <cell r="E713" t="str">
            <v>Viande et volaille frais et/ou congelé</v>
          </cell>
          <cell r="F713"/>
          <cell r="G713"/>
          <cell r="H713"/>
          <cell r="I713"/>
          <cell r="J713"/>
          <cell r="K713"/>
          <cell r="L713"/>
          <cell r="M713"/>
          <cell r="N713"/>
          <cell r="O713"/>
          <cell r="P713">
            <v>0</v>
          </cell>
          <cell r="Q713" t="str">
            <v>UN</v>
          </cell>
          <cell r="R713">
            <v>1</v>
          </cell>
          <cell r="S713"/>
          <cell r="T713">
            <v>0</v>
          </cell>
          <cell r="U713"/>
          <cell r="V713"/>
          <cell r="W713">
            <v>0</v>
          </cell>
          <cell r="X713">
            <v>0</v>
          </cell>
        </row>
        <row r="714">
          <cell r="A714" t="str">
            <v>SORBET FRAISE</v>
          </cell>
          <cell r="B714">
            <v>1339328</v>
          </cell>
          <cell r="C714" t="str">
            <v>GFS</v>
          </cell>
          <cell r="D714" t="str">
            <v>CONGÉLATEUR</v>
          </cell>
          <cell r="E714" t="str">
            <v>Produits pâtisserie SECS/ frais et/ou congelé</v>
          </cell>
          <cell r="F714"/>
          <cell r="G714"/>
          <cell r="H714"/>
          <cell r="I714"/>
          <cell r="J714"/>
          <cell r="K714">
            <v>1</v>
          </cell>
          <cell r="L714"/>
          <cell r="M714"/>
          <cell r="N714"/>
          <cell r="O714"/>
          <cell r="P714">
            <v>40</v>
          </cell>
          <cell r="Q714" t="str">
            <v>C/S 2X2,5 L</v>
          </cell>
          <cell r="R714">
            <v>1</v>
          </cell>
          <cell r="S714" t="str">
            <v>CAISSE</v>
          </cell>
          <cell r="T714">
            <v>40</v>
          </cell>
          <cell r="U714">
            <v>5</v>
          </cell>
          <cell r="V714" t="str">
            <v>L</v>
          </cell>
          <cell r="W714">
            <v>0.2</v>
          </cell>
          <cell r="X714">
            <v>8</v>
          </cell>
        </row>
        <row r="715">
          <cell r="A715" t="str">
            <v>SORBET FRAMBOISE</v>
          </cell>
          <cell r="B715">
            <v>1182192</v>
          </cell>
          <cell r="C715" t="str">
            <v>GFS</v>
          </cell>
          <cell r="D715" t="str">
            <v>CONGÉLATEUR</v>
          </cell>
          <cell r="E715" t="str">
            <v>Produits pâtisserie SECS/ frais et/ou congelé</v>
          </cell>
          <cell r="F715"/>
          <cell r="G715"/>
          <cell r="H715"/>
          <cell r="I715"/>
          <cell r="J715"/>
          <cell r="K715">
            <v>1.5</v>
          </cell>
          <cell r="L715"/>
          <cell r="M715"/>
          <cell r="N715"/>
          <cell r="O715"/>
          <cell r="P715">
            <v>36.03</v>
          </cell>
          <cell r="Q715" t="str">
            <v>UN 1X5,7 L</v>
          </cell>
          <cell r="R715">
            <v>1</v>
          </cell>
          <cell r="S715" t="str">
            <v>CAISSE</v>
          </cell>
          <cell r="T715">
            <v>36.03</v>
          </cell>
          <cell r="U715">
            <v>5.7</v>
          </cell>
          <cell r="V715" t="str">
            <v>L</v>
          </cell>
          <cell r="W715">
            <v>0.17543859649122806</v>
          </cell>
          <cell r="X715">
            <v>6.3210526315789473</v>
          </cell>
        </row>
        <row r="716">
          <cell r="A716" t="str">
            <v>SORBET MANGO</v>
          </cell>
          <cell r="B716">
            <v>1339334</v>
          </cell>
          <cell r="C716" t="str">
            <v>GFS</v>
          </cell>
          <cell r="D716" t="str">
            <v>CONGÉLATEUR</v>
          </cell>
          <cell r="E716" t="str">
            <v>Produits pâtisserie SECS/ frais et/ou congelé</v>
          </cell>
          <cell r="F716"/>
          <cell r="G716"/>
          <cell r="H716"/>
          <cell r="I716"/>
          <cell r="J716"/>
          <cell r="K716">
            <v>0.5</v>
          </cell>
          <cell r="L716"/>
          <cell r="M716"/>
          <cell r="N716"/>
          <cell r="O716"/>
          <cell r="P716">
            <v>40</v>
          </cell>
          <cell r="Q716" t="str">
            <v>C/S 2X2,5 L</v>
          </cell>
          <cell r="R716">
            <v>1</v>
          </cell>
          <cell r="S716" t="str">
            <v>CAISSE</v>
          </cell>
          <cell r="T716">
            <v>40</v>
          </cell>
          <cell r="U716">
            <v>5</v>
          </cell>
          <cell r="V716" t="str">
            <v>L</v>
          </cell>
          <cell r="W716">
            <v>0.2</v>
          </cell>
          <cell r="X716">
            <v>8</v>
          </cell>
        </row>
        <row r="717">
          <cell r="A717" t="str">
            <v>SORBET POIRE</v>
          </cell>
          <cell r="B717">
            <v>1339339</v>
          </cell>
          <cell r="C717" t="str">
            <v>GFS</v>
          </cell>
          <cell r="D717" t="str">
            <v>CONGÉLATEUR</v>
          </cell>
          <cell r="E717" t="str">
            <v>Produits pâtisserie SECS/ frais et/ou congelé</v>
          </cell>
          <cell r="F717"/>
          <cell r="G717"/>
          <cell r="H717"/>
          <cell r="I717"/>
          <cell r="J717"/>
          <cell r="K717">
            <v>3.5</v>
          </cell>
          <cell r="L717"/>
          <cell r="M717"/>
          <cell r="N717"/>
          <cell r="O717"/>
          <cell r="P717">
            <v>40</v>
          </cell>
          <cell r="Q717" t="str">
            <v>C/S 2X2,5 L</v>
          </cell>
          <cell r="R717">
            <v>1</v>
          </cell>
          <cell r="S717" t="str">
            <v>CAISSE</v>
          </cell>
          <cell r="T717">
            <v>40</v>
          </cell>
          <cell r="U717">
            <v>5</v>
          </cell>
          <cell r="V717" t="str">
            <v>L</v>
          </cell>
          <cell r="W717">
            <v>0.2</v>
          </cell>
          <cell r="X717">
            <v>8</v>
          </cell>
        </row>
        <row r="718">
          <cell r="A718" t="str">
            <v>SPAGHETTIS 20``</v>
          </cell>
          <cell r="B718">
            <v>9791405</v>
          </cell>
          <cell r="C718" t="str">
            <v>GFS</v>
          </cell>
          <cell r="D718" t="str">
            <v>RESERVE SECS</v>
          </cell>
          <cell r="E718" t="str">
            <v>Produits secs alimentaires</v>
          </cell>
          <cell r="F718"/>
          <cell r="G718"/>
          <cell r="H718"/>
          <cell r="I718"/>
          <cell r="J718"/>
          <cell r="K718"/>
          <cell r="L718"/>
          <cell r="M718"/>
          <cell r="N718"/>
          <cell r="O718"/>
          <cell r="P718">
            <v>21.23</v>
          </cell>
          <cell r="Q718" t="str">
            <v>C/S 9,07 KG</v>
          </cell>
          <cell r="R718">
            <v>1</v>
          </cell>
          <cell r="S718" t="str">
            <v>CAISSE</v>
          </cell>
          <cell r="T718">
            <v>21.23</v>
          </cell>
          <cell r="U718">
            <v>9.07</v>
          </cell>
          <cell r="V718"/>
          <cell r="W718">
            <v>0.11025358324145534</v>
          </cell>
          <cell r="X718">
            <v>2.340683572216097</v>
          </cell>
        </row>
        <row r="719">
          <cell r="A719" t="str">
            <v>SUCRE À GLACER</v>
          </cell>
          <cell r="B719">
            <v>7540216</v>
          </cell>
          <cell r="C719" t="str">
            <v>GFS</v>
          </cell>
          <cell r="D719" t="str">
            <v>RESERVE SECS</v>
          </cell>
          <cell r="E719" t="str">
            <v>Produits pâtisserie SECS/ frais et/ou congelé</v>
          </cell>
          <cell r="F719"/>
          <cell r="G719"/>
          <cell r="H719"/>
          <cell r="I719"/>
          <cell r="J719"/>
          <cell r="K719"/>
          <cell r="L719"/>
          <cell r="M719"/>
          <cell r="N719"/>
          <cell r="O719">
            <v>1</v>
          </cell>
          <cell r="P719">
            <v>31.96</v>
          </cell>
          <cell r="Q719" t="str">
            <v>20KG</v>
          </cell>
          <cell r="R719">
            <v>1</v>
          </cell>
          <cell r="S719" t="str">
            <v>CAISSE</v>
          </cell>
          <cell r="T719">
            <v>31.96</v>
          </cell>
          <cell r="U719">
            <v>20</v>
          </cell>
          <cell r="V719" t="str">
            <v>KG</v>
          </cell>
          <cell r="W719">
            <v>0.05</v>
          </cell>
          <cell r="X719">
            <v>1.5980000000000001</v>
          </cell>
        </row>
        <row r="720">
          <cell r="A720" t="str">
            <v>SUCRE BATON</v>
          </cell>
          <cell r="B720">
            <v>1359028</v>
          </cell>
          <cell r="C720" t="str">
            <v>GFS</v>
          </cell>
          <cell r="D720" t="str">
            <v>RESERVE SECS</v>
          </cell>
          <cell r="E720" t="str">
            <v>Produits secs alimentaires</v>
          </cell>
          <cell r="F720"/>
          <cell r="G720"/>
          <cell r="H720"/>
          <cell r="I720"/>
          <cell r="J720"/>
          <cell r="K720"/>
          <cell r="L720"/>
          <cell r="M720"/>
          <cell r="N720"/>
          <cell r="O720"/>
          <cell r="P720">
            <v>21.47</v>
          </cell>
          <cell r="Q720" t="str">
            <v>C/S 2000X2,8G</v>
          </cell>
          <cell r="R720">
            <v>1</v>
          </cell>
          <cell r="S720" t="str">
            <v>CAISSE</v>
          </cell>
          <cell r="T720">
            <v>21.47</v>
          </cell>
          <cell r="U720">
            <v>2000</v>
          </cell>
          <cell r="V720" t="str">
            <v>UNITÉ</v>
          </cell>
          <cell r="W720">
            <v>5.0000000000000001E-4</v>
          </cell>
          <cell r="X720">
            <v>1.0735E-2</v>
          </cell>
        </row>
        <row r="721">
          <cell r="A721" t="str">
            <v>SUCRE BLANC FIN GRANULÉ</v>
          </cell>
          <cell r="B721">
            <v>1096513</v>
          </cell>
          <cell r="C721" t="str">
            <v>GFS</v>
          </cell>
          <cell r="D721" t="str">
            <v>RESERVE SECS</v>
          </cell>
          <cell r="E721" t="str">
            <v>Produits pâtisserie SECS/ frais et/ou congelé</v>
          </cell>
          <cell r="F721"/>
          <cell r="G721"/>
          <cell r="H721"/>
          <cell r="I721"/>
          <cell r="J721"/>
          <cell r="K721"/>
          <cell r="L721"/>
          <cell r="M721"/>
          <cell r="N721"/>
          <cell r="O721">
            <v>1</v>
          </cell>
          <cell r="P721">
            <v>14.72</v>
          </cell>
          <cell r="Q721" t="str">
            <v>SAC 10 KG</v>
          </cell>
          <cell r="R721">
            <v>1</v>
          </cell>
          <cell r="S721" t="str">
            <v>SAC</v>
          </cell>
          <cell r="T721">
            <v>14.72</v>
          </cell>
          <cell r="U721">
            <v>10</v>
          </cell>
          <cell r="V721" t="str">
            <v>KG</v>
          </cell>
          <cell r="W721">
            <v>0.1</v>
          </cell>
          <cell r="X721">
            <v>1.4720000000000002</v>
          </cell>
        </row>
        <row r="722">
          <cell r="A722" t="str">
            <v>SUCRE BRUN EN SACHET</v>
          </cell>
          <cell r="B722">
            <v>2333405</v>
          </cell>
          <cell r="C722" t="str">
            <v>GFS</v>
          </cell>
          <cell r="D722" t="str">
            <v>RESERVE SECS</v>
          </cell>
          <cell r="E722" t="str">
            <v>Produits secs alimentaires</v>
          </cell>
          <cell r="F722"/>
          <cell r="G722"/>
          <cell r="H722"/>
          <cell r="I722"/>
          <cell r="J722"/>
          <cell r="K722"/>
          <cell r="L722"/>
          <cell r="M722"/>
          <cell r="N722"/>
          <cell r="O722"/>
          <cell r="P722">
            <v>19.18</v>
          </cell>
          <cell r="Q722" t="str">
            <v>C/S 1000X3,5 GR</v>
          </cell>
          <cell r="R722">
            <v>1</v>
          </cell>
          <cell r="S722" t="str">
            <v>CAISSE</v>
          </cell>
          <cell r="T722">
            <v>19.18</v>
          </cell>
          <cell r="U722">
            <v>1000</v>
          </cell>
          <cell r="V722" t="str">
            <v>UNITÉ</v>
          </cell>
          <cell r="W722">
            <v>1E-3</v>
          </cell>
          <cell r="X722">
            <v>1.9179999999999999E-2</v>
          </cell>
        </row>
        <row r="723">
          <cell r="A723" t="str">
            <v>SUCRE ÉDULCORANT</v>
          </cell>
          <cell r="B723">
            <v>0</v>
          </cell>
          <cell r="C723" t="str">
            <v>GFS</v>
          </cell>
          <cell r="D723" t="str">
            <v>RESERVE SECS</v>
          </cell>
          <cell r="E723" t="str">
            <v>Produits secs alimentaires</v>
          </cell>
          <cell r="F723"/>
          <cell r="G723"/>
          <cell r="H723"/>
          <cell r="I723"/>
          <cell r="J723"/>
          <cell r="K723"/>
          <cell r="L723"/>
          <cell r="M723"/>
          <cell r="N723"/>
          <cell r="O723"/>
          <cell r="P723">
            <v>0</v>
          </cell>
          <cell r="Q723" t="str">
            <v>C/S</v>
          </cell>
          <cell r="R723"/>
          <cell r="S723"/>
          <cell r="T723">
            <v>0</v>
          </cell>
          <cell r="U723"/>
          <cell r="V723"/>
          <cell r="W723">
            <v>0</v>
          </cell>
          <cell r="X723">
            <v>0</v>
          </cell>
        </row>
        <row r="724">
          <cell r="A724" t="str">
            <v>SUCRE FIN GRANULÉ LANTIC</v>
          </cell>
          <cell r="B724">
            <v>1117304</v>
          </cell>
          <cell r="C724" t="str">
            <v>GFS</v>
          </cell>
          <cell r="D724" t="str">
            <v>RESERVE SECS</v>
          </cell>
          <cell r="E724" t="str">
            <v>Produits pâtisserie SECS/ frais et/ou congelé</v>
          </cell>
          <cell r="F724"/>
          <cell r="G724"/>
          <cell r="H724"/>
          <cell r="I724"/>
          <cell r="J724"/>
          <cell r="K724"/>
          <cell r="L724"/>
          <cell r="M724"/>
          <cell r="N724"/>
          <cell r="O724">
            <v>0.6</v>
          </cell>
          <cell r="P724">
            <v>29.14</v>
          </cell>
          <cell r="Q724" t="str">
            <v>C/S 10X2 KG</v>
          </cell>
          <cell r="R724">
            <v>1</v>
          </cell>
          <cell r="S724" t="str">
            <v>SAC</v>
          </cell>
          <cell r="T724">
            <v>29.14</v>
          </cell>
          <cell r="U724">
            <v>20</v>
          </cell>
          <cell r="V724" t="str">
            <v>KG</v>
          </cell>
          <cell r="W724">
            <v>0.05</v>
          </cell>
          <cell r="X724">
            <v>1.4570000000000001</v>
          </cell>
        </row>
        <row r="725">
          <cell r="A725" t="str">
            <v>TAGLIATELLE</v>
          </cell>
          <cell r="B725">
            <v>0</v>
          </cell>
          <cell r="C725" t="str">
            <v>GFS</v>
          </cell>
          <cell r="D725" t="str">
            <v>RESERVE SECS</v>
          </cell>
          <cell r="E725" t="str">
            <v>Produits secs alimentaires</v>
          </cell>
          <cell r="F725"/>
          <cell r="G725"/>
          <cell r="H725"/>
          <cell r="I725"/>
          <cell r="J725"/>
          <cell r="K725"/>
          <cell r="L725"/>
          <cell r="M725"/>
          <cell r="N725"/>
          <cell r="O725"/>
          <cell r="P725">
            <v>0</v>
          </cell>
          <cell r="Q725" t="str">
            <v>C/S</v>
          </cell>
          <cell r="R725"/>
          <cell r="S725"/>
          <cell r="T725">
            <v>0</v>
          </cell>
          <cell r="U725"/>
          <cell r="V725"/>
          <cell r="W725">
            <v>0</v>
          </cell>
          <cell r="X725">
            <v>0</v>
          </cell>
        </row>
        <row r="726">
          <cell r="A726" t="str">
            <v>TAHINI PÂTE</v>
          </cell>
          <cell r="B726">
            <v>1210488</v>
          </cell>
          <cell r="C726" t="str">
            <v>GFS</v>
          </cell>
          <cell r="D726" t="str">
            <v>RESERVE SECS</v>
          </cell>
          <cell r="E726" t="str">
            <v>Produits secs alimentaires</v>
          </cell>
          <cell r="F726"/>
          <cell r="G726"/>
          <cell r="H726"/>
          <cell r="I726"/>
          <cell r="J726"/>
          <cell r="K726"/>
          <cell r="L726"/>
          <cell r="M726"/>
          <cell r="N726"/>
          <cell r="O726">
            <v>0.249</v>
          </cell>
          <cell r="P726">
            <v>71.13</v>
          </cell>
          <cell r="Q726" t="str">
            <v>C/S 12X907 GR</v>
          </cell>
          <cell r="R726">
            <v>1</v>
          </cell>
          <cell r="S726" t="str">
            <v>CAISSE</v>
          </cell>
          <cell r="T726">
            <v>71.13</v>
          </cell>
          <cell r="U726">
            <v>10.884</v>
          </cell>
          <cell r="V726" t="str">
            <v>KG</v>
          </cell>
          <cell r="W726">
            <v>9.1877986034546125E-2</v>
          </cell>
          <cell r="X726">
            <v>6.5352811466372653</v>
          </cell>
        </row>
        <row r="727">
          <cell r="A727" t="str">
            <v xml:space="preserve">TAMPON A RÉCURER PAD VERT </v>
          </cell>
          <cell r="B727">
            <v>6120107</v>
          </cell>
          <cell r="C727" t="str">
            <v>GFS</v>
          </cell>
          <cell r="D727" t="str">
            <v>RESERVE SECS</v>
          </cell>
          <cell r="E727" t="str">
            <v>Produits d'emballage</v>
          </cell>
          <cell r="F727"/>
          <cell r="G727"/>
          <cell r="H727"/>
          <cell r="I727"/>
          <cell r="J727"/>
          <cell r="K727"/>
          <cell r="L727"/>
          <cell r="M727">
            <v>2</v>
          </cell>
          <cell r="N727"/>
          <cell r="O727"/>
          <cell r="P727">
            <v>80.95</v>
          </cell>
          <cell r="Q727" t="str">
            <v>C/S 3X12 UN</v>
          </cell>
          <cell r="R727">
            <v>1</v>
          </cell>
          <cell r="S727" t="str">
            <v>CAISSE</v>
          </cell>
          <cell r="T727">
            <v>80.95</v>
          </cell>
          <cell r="U727">
            <v>36</v>
          </cell>
          <cell r="V727" t="str">
            <v>UNITÉ</v>
          </cell>
          <cell r="W727">
            <v>2.7777777777777776E-2</v>
          </cell>
          <cell r="X727">
            <v>2.2486111111111109</v>
          </cell>
        </row>
        <row r="728">
          <cell r="A728" t="str">
            <v>TARTELETTE VANILLE RECTANGLE LARGE VANILLE GASTRONOMIA</v>
          </cell>
          <cell r="B728">
            <v>0</v>
          </cell>
          <cell r="C728" t="str">
            <v>GASTRONOMIA</v>
          </cell>
          <cell r="D728" t="str">
            <v>CONGÉLATEUR</v>
          </cell>
          <cell r="E728" t="str">
            <v>Produits pâtisserie SECS/ frais et/ou congelé</v>
          </cell>
          <cell r="F728"/>
          <cell r="G728"/>
          <cell r="H728"/>
          <cell r="I728"/>
          <cell r="J728"/>
          <cell r="K728">
            <v>16</v>
          </cell>
          <cell r="L728"/>
          <cell r="M728"/>
          <cell r="N728"/>
          <cell r="O728"/>
          <cell r="P728">
            <v>93.94</v>
          </cell>
          <cell r="Q728" t="str">
            <v>C/S 90 UN</v>
          </cell>
          <cell r="R728">
            <v>1</v>
          </cell>
          <cell r="S728" t="str">
            <v>CAISSE</v>
          </cell>
          <cell r="T728">
            <v>93.94</v>
          </cell>
          <cell r="U728">
            <v>100</v>
          </cell>
          <cell r="V728" t="str">
            <v>UNITÉ</v>
          </cell>
          <cell r="W728">
            <v>0.01</v>
          </cell>
          <cell r="X728">
            <v>0.93940000000000001</v>
          </cell>
        </row>
        <row r="729">
          <cell r="A729" t="str">
            <v>TARTELETTE VANILLE RECTANGLE MOYENNE VANILLE GASTRONOMIA</v>
          </cell>
          <cell r="B729">
            <v>0</v>
          </cell>
          <cell r="C729" t="str">
            <v>GASTRONOMIA</v>
          </cell>
          <cell r="D729" t="str">
            <v>CONGÉLATEUR</v>
          </cell>
          <cell r="E729" t="str">
            <v>Produits pâtisserie SECS/ frais et/ou congelé</v>
          </cell>
          <cell r="F729"/>
          <cell r="G729"/>
          <cell r="H729"/>
          <cell r="I729"/>
          <cell r="J729"/>
          <cell r="K729">
            <v>5</v>
          </cell>
          <cell r="L729"/>
          <cell r="M729"/>
          <cell r="N729"/>
          <cell r="O729"/>
          <cell r="P729">
            <v>60</v>
          </cell>
          <cell r="Q729" t="str">
            <v>C/S 50 UN</v>
          </cell>
          <cell r="R729">
            <v>1</v>
          </cell>
          <cell r="S729" t="str">
            <v>CAISSE</v>
          </cell>
          <cell r="T729">
            <v>60</v>
          </cell>
          <cell r="U729">
            <v>50</v>
          </cell>
          <cell r="V729" t="str">
            <v>UNITÉ</v>
          </cell>
          <cell r="W729">
            <v>0.02</v>
          </cell>
          <cell r="X729">
            <v>1.2</v>
          </cell>
        </row>
        <row r="730">
          <cell r="A730" t="str">
            <v>TARTELETTE VANILLE RONDE 28GR GASTRONOMIA</v>
          </cell>
          <cell r="B730">
            <v>0</v>
          </cell>
          <cell r="C730" t="str">
            <v>GASTRONOMIA</v>
          </cell>
          <cell r="D730" t="str">
            <v>CONGÉLATEUR</v>
          </cell>
          <cell r="E730" t="str">
            <v>Produits pâtisserie SECS/ frais et/ou congelé</v>
          </cell>
          <cell r="F730"/>
          <cell r="G730"/>
          <cell r="H730"/>
          <cell r="I730"/>
          <cell r="J730"/>
          <cell r="K730">
            <v>5</v>
          </cell>
          <cell r="L730"/>
          <cell r="M730"/>
          <cell r="N730"/>
          <cell r="O730"/>
          <cell r="P730">
            <v>71</v>
          </cell>
          <cell r="Q730" t="str">
            <v>C/S 60 UN</v>
          </cell>
          <cell r="R730">
            <v>1</v>
          </cell>
          <cell r="S730" t="str">
            <v>CAISSE</v>
          </cell>
          <cell r="T730">
            <v>71</v>
          </cell>
          <cell r="U730">
            <v>60</v>
          </cell>
          <cell r="V730" t="str">
            <v>UNITÉ</v>
          </cell>
          <cell r="W730">
            <v>1.6666666666666666E-2</v>
          </cell>
          <cell r="X730">
            <v>1.1833333333333333</v>
          </cell>
        </row>
        <row r="731">
          <cell r="A731" t="str">
            <v>THON EN MORCEAU DANS L'EAU</v>
          </cell>
          <cell r="B731">
            <v>7703605</v>
          </cell>
          <cell r="C731" t="str">
            <v>GFS</v>
          </cell>
          <cell r="D731" t="str">
            <v>RESERVE SECS</v>
          </cell>
          <cell r="E731" t="str">
            <v>Produits secs alimentaires</v>
          </cell>
          <cell r="F731"/>
          <cell r="G731"/>
          <cell r="H731"/>
          <cell r="I731"/>
          <cell r="J731"/>
          <cell r="K731"/>
          <cell r="L731"/>
          <cell r="M731"/>
          <cell r="N731"/>
          <cell r="O731">
            <v>3.8330000000000002</v>
          </cell>
          <cell r="P731">
            <v>89.39</v>
          </cell>
          <cell r="Q731" t="str">
            <v>C/S 6X1,88 KG</v>
          </cell>
          <cell r="R731">
            <v>1</v>
          </cell>
          <cell r="S731" t="str">
            <v>CAISSE</v>
          </cell>
          <cell r="T731">
            <v>89.39</v>
          </cell>
          <cell r="U731">
            <v>11.28</v>
          </cell>
          <cell r="V731" t="str">
            <v>KG</v>
          </cell>
          <cell r="W731">
            <v>8.8652482269503549E-2</v>
          </cell>
          <cell r="X731">
            <v>7.9246453900709222</v>
          </cell>
        </row>
        <row r="732">
          <cell r="A732" t="str">
            <v>THYM</v>
          </cell>
          <cell r="B732">
            <v>0</v>
          </cell>
          <cell r="C732" t="str">
            <v>CAN-AM</v>
          </cell>
          <cell r="D732" t="str">
            <v>FRIGO</v>
          </cell>
          <cell r="E732" t="str">
            <v>Fruits / légumes / herbes</v>
          </cell>
          <cell r="F732"/>
          <cell r="G732"/>
          <cell r="H732"/>
          <cell r="I732"/>
          <cell r="J732"/>
          <cell r="K732"/>
          <cell r="L732"/>
          <cell r="M732"/>
          <cell r="N732"/>
          <cell r="O732"/>
          <cell r="P732">
            <v>1.1000000000000001</v>
          </cell>
          <cell r="Q732" t="str">
            <v>UN</v>
          </cell>
          <cell r="R732">
            <v>1</v>
          </cell>
          <cell r="S732" t="str">
            <v>UNITÉ</v>
          </cell>
          <cell r="T732">
            <v>1.1000000000000001</v>
          </cell>
          <cell r="U732">
            <v>1</v>
          </cell>
          <cell r="V732" t="str">
            <v>UNITÉ</v>
          </cell>
          <cell r="W732">
            <v>1</v>
          </cell>
          <cell r="X732">
            <v>1.1000000000000001</v>
          </cell>
        </row>
        <row r="733">
          <cell r="A733" t="str">
            <v>THYM ENTIER</v>
          </cell>
          <cell r="B733">
            <v>8803605</v>
          </cell>
          <cell r="C733" t="str">
            <v>GFS</v>
          </cell>
          <cell r="D733" t="str">
            <v>RESERVE SECS</v>
          </cell>
          <cell r="E733" t="str">
            <v>Produits secs alimentaires</v>
          </cell>
          <cell r="F733"/>
          <cell r="G733"/>
          <cell r="H733"/>
          <cell r="I733"/>
          <cell r="J733"/>
          <cell r="K733"/>
          <cell r="L733"/>
          <cell r="M733"/>
          <cell r="N733"/>
          <cell r="O733">
            <v>6</v>
          </cell>
          <cell r="P733">
            <v>8.41</v>
          </cell>
          <cell r="Q733" t="str">
            <v>UN 175 GR</v>
          </cell>
          <cell r="R733">
            <v>1</v>
          </cell>
          <cell r="S733" t="str">
            <v>UNITÉ</v>
          </cell>
          <cell r="T733">
            <v>8.41</v>
          </cell>
          <cell r="U733">
            <v>0.17499999999999999</v>
          </cell>
          <cell r="V733" t="str">
            <v>KG</v>
          </cell>
          <cell r="W733">
            <v>5.7142857142857144</v>
          </cell>
          <cell r="X733">
            <v>48.057142857142857</v>
          </cell>
        </row>
        <row r="734">
          <cell r="A734" t="str">
            <v>TOFU NATURE</v>
          </cell>
          <cell r="B734">
            <v>1076344</v>
          </cell>
          <cell r="C734" t="str">
            <v>GFS</v>
          </cell>
          <cell r="D734" t="str">
            <v>CONGÉLATEUR</v>
          </cell>
          <cell r="E734" t="str">
            <v>Autres produits food</v>
          </cell>
          <cell r="F734"/>
          <cell r="G734"/>
          <cell r="H734"/>
          <cell r="I734"/>
          <cell r="J734"/>
          <cell r="K734"/>
          <cell r="L734"/>
          <cell r="M734"/>
          <cell r="N734"/>
          <cell r="O734"/>
          <cell r="P734">
            <v>26.64</v>
          </cell>
          <cell r="Q734" t="str">
            <v>C/S 12X454 GR</v>
          </cell>
          <cell r="R734">
            <v>1</v>
          </cell>
          <cell r="S734" t="str">
            <v>CAISSE</v>
          </cell>
          <cell r="T734">
            <v>26.64</v>
          </cell>
          <cell r="U734">
            <v>5.4480000000000004</v>
          </cell>
          <cell r="V734" t="str">
            <v>KG</v>
          </cell>
          <cell r="W734">
            <v>0.18355359765051393</v>
          </cell>
          <cell r="X734">
            <v>4.889867841409691</v>
          </cell>
        </row>
        <row r="735">
          <cell r="A735" t="str">
            <v>TOMATES CERISES MI-SÉCHÉES</v>
          </cell>
          <cell r="B735">
            <v>0</v>
          </cell>
          <cell r="C735" t="str">
            <v>GFS</v>
          </cell>
          <cell r="D735" t="str">
            <v>RESERVE SECS</v>
          </cell>
          <cell r="E735" t="str">
            <v>Produits secs alimentaires</v>
          </cell>
          <cell r="F735"/>
          <cell r="G735"/>
          <cell r="H735"/>
          <cell r="I735"/>
          <cell r="J735"/>
          <cell r="K735"/>
          <cell r="L735"/>
          <cell r="M735"/>
          <cell r="N735"/>
          <cell r="O735"/>
          <cell r="P735">
            <v>0</v>
          </cell>
          <cell r="Q735" t="str">
            <v>UN</v>
          </cell>
          <cell r="R735">
            <v>1</v>
          </cell>
          <cell r="S735"/>
          <cell r="T735">
            <v>0</v>
          </cell>
          <cell r="U735"/>
          <cell r="V735"/>
          <cell r="W735">
            <v>0</v>
          </cell>
          <cell r="X735">
            <v>0</v>
          </cell>
        </row>
        <row r="736">
          <cell r="A736" t="str">
            <v>TOMATES EN DÉS BASILIC</v>
          </cell>
          <cell r="B736">
            <v>1145418</v>
          </cell>
          <cell r="C736" t="str">
            <v>GFS</v>
          </cell>
          <cell r="D736" t="str">
            <v>RESERVE SECS</v>
          </cell>
          <cell r="E736" t="str">
            <v>Produits secs alimentaires</v>
          </cell>
          <cell r="F736"/>
          <cell r="G736"/>
          <cell r="H736"/>
          <cell r="I736"/>
          <cell r="J736"/>
          <cell r="K736"/>
          <cell r="L736"/>
          <cell r="M736"/>
          <cell r="N736"/>
          <cell r="O736">
            <v>1.83</v>
          </cell>
          <cell r="P736">
            <v>22.21</v>
          </cell>
          <cell r="Q736" t="str">
            <v>C/S 6X2,84 L</v>
          </cell>
          <cell r="R736">
            <v>1</v>
          </cell>
          <cell r="S736" t="str">
            <v>CAISSE</v>
          </cell>
          <cell r="T736">
            <v>22.21</v>
          </cell>
          <cell r="U736">
            <v>17.04</v>
          </cell>
          <cell r="V736" t="str">
            <v>L</v>
          </cell>
          <cell r="W736">
            <v>5.8685446009389672E-2</v>
          </cell>
          <cell r="X736">
            <v>1.3034037558685447</v>
          </cell>
        </row>
        <row r="737">
          <cell r="A737" t="str">
            <v>TOMATES HEIRLOOM</v>
          </cell>
          <cell r="B737">
            <v>0</v>
          </cell>
          <cell r="C737" t="str">
            <v>CAN-AM</v>
          </cell>
          <cell r="D737" t="str">
            <v>FRIGO</v>
          </cell>
          <cell r="E737" t="str">
            <v>Fruits / légumes / herbes</v>
          </cell>
          <cell r="F737"/>
          <cell r="G737"/>
          <cell r="H737"/>
          <cell r="I737"/>
          <cell r="J737"/>
          <cell r="K737"/>
          <cell r="L737"/>
          <cell r="M737"/>
          <cell r="N737"/>
          <cell r="O737"/>
          <cell r="P737">
            <v>36.75</v>
          </cell>
          <cell r="Q737" t="str">
            <v>C/S 8 KG</v>
          </cell>
          <cell r="R737">
            <v>1</v>
          </cell>
          <cell r="S737" t="str">
            <v>CAISSE</v>
          </cell>
          <cell r="T737">
            <v>36.75</v>
          </cell>
          <cell r="U737">
            <v>8</v>
          </cell>
          <cell r="V737" t="str">
            <v>KG</v>
          </cell>
          <cell r="W737">
            <v>0.125</v>
          </cell>
          <cell r="X737">
            <v>4.59375</v>
          </cell>
        </row>
        <row r="738">
          <cell r="A738" t="str">
            <v>TOMATES ITALIENNES PELÉES BASILIC</v>
          </cell>
          <cell r="B738">
            <v>1052099</v>
          </cell>
          <cell r="C738" t="str">
            <v>GFS</v>
          </cell>
          <cell r="D738" t="str">
            <v>RESERVE SECS</v>
          </cell>
          <cell r="E738" t="str">
            <v>Produits secs alimentaires</v>
          </cell>
          <cell r="F738"/>
          <cell r="G738"/>
          <cell r="H738"/>
          <cell r="I738"/>
          <cell r="J738"/>
          <cell r="K738"/>
          <cell r="L738"/>
          <cell r="M738"/>
          <cell r="N738"/>
          <cell r="O738">
            <v>2.66</v>
          </cell>
          <cell r="P738">
            <v>31.29</v>
          </cell>
          <cell r="Q738" t="str">
            <v>C/S 6X2,84 L</v>
          </cell>
          <cell r="R738">
            <v>1</v>
          </cell>
          <cell r="S738" t="str">
            <v>CAISSE</v>
          </cell>
          <cell r="T738">
            <v>31.29</v>
          </cell>
          <cell r="U738">
            <v>17.04</v>
          </cell>
          <cell r="V738" t="str">
            <v>L</v>
          </cell>
          <cell r="W738">
            <v>5.8685446009389672E-2</v>
          </cell>
          <cell r="X738">
            <v>1.8362676056338028</v>
          </cell>
        </row>
        <row r="739">
          <cell r="A739" t="str">
            <v>TOMATES KUMATO</v>
          </cell>
          <cell r="B739">
            <v>0</v>
          </cell>
          <cell r="C739" t="str">
            <v>CAN-AM</v>
          </cell>
          <cell r="D739" t="str">
            <v>FRIGO</v>
          </cell>
          <cell r="E739" t="str">
            <v>Fruits / légumes / herbes</v>
          </cell>
          <cell r="F739"/>
          <cell r="G739"/>
          <cell r="H739"/>
          <cell r="I739"/>
          <cell r="J739"/>
          <cell r="K739"/>
          <cell r="L739"/>
          <cell r="M739"/>
          <cell r="N739"/>
          <cell r="O739"/>
          <cell r="P739">
            <v>0</v>
          </cell>
          <cell r="Q739" t="str">
            <v>C/S</v>
          </cell>
          <cell r="R739"/>
          <cell r="S739"/>
          <cell r="T739">
            <v>0</v>
          </cell>
          <cell r="U739"/>
          <cell r="V739"/>
          <cell r="W739">
            <v>0</v>
          </cell>
          <cell r="X739">
            <v>0</v>
          </cell>
        </row>
        <row r="740">
          <cell r="A740" t="str">
            <v>TOMATES MOYENNE</v>
          </cell>
          <cell r="B740">
            <v>0</v>
          </cell>
          <cell r="C740" t="str">
            <v>CAN-AM</v>
          </cell>
          <cell r="D740" t="str">
            <v>FRIGO</v>
          </cell>
          <cell r="E740" t="str">
            <v>Fruits / légumes / herbes</v>
          </cell>
          <cell r="F740"/>
          <cell r="G740"/>
          <cell r="H740"/>
          <cell r="I740"/>
          <cell r="J740"/>
          <cell r="K740"/>
          <cell r="L740"/>
          <cell r="M740">
            <v>1.5</v>
          </cell>
          <cell r="N740"/>
          <cell r="O740"/>
          <cell r="P740">
            <v>27.5</v>
          </cell>
          <cell r="Q740" t="str">
            <v>C/S 11,34KG</v>
          </cell>
          <cell r="R740">
            <v>1</v>
          </cell>
          <cell r="S740" t="str">
            <v>CAISSE</v>
          </cell>
          <cell r="T740">
            <v>27.5</v>
          </cell>
          <cell r="U740">
            <v>11.34</v>
          </cell>
          <cell r="V740" t="str">
            <v>KG</v>
          </cell>
          <cell r="W740">
            <v>8.8183421516754845E-2</v>
          </cell>
          <cell r="X740">
            <v>2.4250440917107583</v>
          </cell>
        </row>
        <row r="741">
          <cell r="A741" t="str">
            <v>TOMATES PÂTE CONCENTRÉ</v>
          </cell>
          <cell r="B741">
            <v>1162738</v>
          </cell>
          <cell r="C741" t="str">
            <v>GFS</v>
          </cell>
          <cell r="D741" t="str">
            <v>RESERVE SECS</v>
          </cell>
          <cell r="E741" t="str">
            <v>Produits secs alimentaires</v>
          </cell>
          <cell r="F741"/>
          <cell r="G741"/>
          <cell r="H741"/>
          <cell r="I741"/>
          <cell r="J741"/>
          <cell r="K741"/>
          <cell r="L741"/>
          <cell r="M741"/>
          <cell r="N741"/>
          <cell r="O741">
            <v>1.33</v>
          </cell>
          <cell r="P741">
            <v>33.15</v>
          </cell>
          <cell r="Q741" t="str">
            <v>C/S 6X2,84 L</v>
          </cell>
          <cell r="R741">
            <v>1</v>
          </cell>
          <cell r="S741" t="str">
            <v>CAISSE</v>
          </cell>
          <cell r="T741">
            <v>33.15</v>
          </cell>
          <cell r="U741">
            <v>17.04</v>
          </cell>
          <cell r="V741" t="str">
            <v>L</v>
          </cell>
          <cell r="W741">
            <v>5.8685446009389672E-2</v>
          </cell>
          <cell r="X741">
            <v>1.9454225352112675</v>
          </cell>
        </row>
        <row r="742">
          <cell r="A742" t="str">
            <v>TOMATES RASINS</v>
          </cell>
          <cell r="B742">
            <v>0</v>
          </cell>
          <cell r="C742" t="str">
            <v>CAN-AM</v>
          </cell>
          <cell r="D742" t="str">
            <v>FRIGO</v>
          </cell>
          <cell r="E742" t="str">
            <v>Fruits / légumes / herbes</v>
          </cell>
          <cell r="F742"/>
          <cell r="G742"/>
          <cell r="H742"/>
          <cell r="I742"/>
          <cell r="J742"/>
          <cell r="K742"/>
          <cell r="L742"/>
          <cell r="M742">
            <v>2</v>
          </cell>
          <cell r="N742"/>
          <cell r="O742"/>
          <cell r="P742">
            <v>34.75</v>
          </cell>
          <cell r="Q742" t="str">
            <v>C/S 12X300GR</v>
          </cell>
          <cell r="R742">
            <v>1</v>
          </cell>
          <cell r="S742" t="str">
            <v>CAISSE</v>
          </cell>
          <cell r="T742">
            <v>34.75</v>
          </cell>
          <cell r="U742">
            <v>3.6</v>
          </cell>
          <cell r="V742" t="str">
            <v>KG</v>
          </cell>
          <cell r="W742">
            <v>0.27777777777777779</v>
          </cell>
          <cell r="X742">
            <v>9.6527777777777786</v>
          </cell>
        </row>
        <row r="743">
          <cell r="A743" t="str">
            <v>TOMATES SÉCHÉES DANS L'HUILE</v>
          </cell>
          <cell r="B743">
            <v>9891605</v>
          </cell>
          <cell r="C743" t="str">
            <v>GFS</v>
          </cell>
          <cell r="D743" t="str">
            <v>RESERVE SECS</v>
          </cell>
          <cell r="E743" t="str">
            <v>Produits secs alimentaires</v>
          </cell>
          <cell r="F743"/>
          <cell r="G743"/>
          <cell r="H743"/>
          <cell r="I743"/>
          <cell r="J743"/>
          <cell r="K743"/>
          <cell r="L743"/>
          <cell r="M743"/>
          <cell r="N743"/>
          <cell r="O743">
            <v>1</v>
          </cell>
          <cell r="P743">
            <v>54.64</v>
          </cell>
          <cell r="Q743" t="str">
            <v>C/S 2x4 L</v>
          </cell>
          <cell r="R743">
            <v>1</v>
          </cell>
          <cell r="S743" t="str">
            <v>CAISSE</v>
          </cell>
          <cell r="T743">
            <v>54.64</v>
          </cell>
          <cell r="U743">
            <v>8</v>
          </cell>
          <cell r="V743" t="str">
            <v>L</v>
          </cell>
          <cell r="W743">
            <v>0.125</v>
          </cell>
          <cell r="X743">
            <v>6.83</v>
          </cell>
        </row>
        <row r="744">
          <cell r="A744" t="str">
            <v>TOMATES VERTES</v>
          </cell>
          <cell r="B744">
            <v>0</v>
          </cell>
          <cell r="C744" t="str">
            <v>CAN-AM</v>
          </cell>
          <cell r="D744" t="str">
            <v>FRIGO</v>
          </cell>
          <cell r="E744" t="str">
            <v>Fruits / légumes / herbes</v>
          </cell>
          <cell r="F744"/>
          <cell r="G744"/>
          <cell r="H744"/>
          <cell r="I744"/>
          <cell r="J744"/>
          <cell r="K744"/>
          <cell r="L744"/>
          <cell r="M744"/>
          <cell r="N744"/>
          <cell r="O744"/>
          <cell r="P744">
            <v>31.55</v>
          </cell>
          <cell r="Q744" t="str">
            <v>C/S 25 LBS</v>
          </cell>
          <cell r="R744">
            <v>1</v>
          </cell>
          <cell r="S744" t="str">
            <v>CAISSE</v>
          </cell>
          <cell r="T744">
            <v>31.55</v>
          </cell>
          <cell r="U744">
            <v>11.35</v>
          </cell>
          <cell r="V744" t="str">
            <v>KG</v>
          </cell>
          <cell r="W744">
            <v>8.8105726872246701E-2</v>
          </cell>
          <cell r="X744">
            <v>2.7797356828193833</v>
          </cell>
        </row>
        <row r="745">
          <cell r="A745" t="str">
            <v>TORTILLAS ROUGES</v>
          </cell>
          <cell r="B745">
            <v>1359930</v>
          </cell>
          <cell r="C745" t="str">
            <v>GFS</v>
          </cell>
          <cell r="D745" t="str">
            <v>CONGÉLATEUR</v>
          </cell>
          <cell r="E745" t="str">
            <v>Produits boulangerie frais et/ou congelé</v>
          </cell>
          <cell r="F745"/>
          <cell r="G745"/>
          <cell r="H745"/>
          <cell r="I745"/>
          <cell r="J745"/>
          <cell r="K745">
            <v>0.33</v>
          </cell>
          <cell r="L745"/>
          <cell r="M745"/>
          <cell r="N745"/>
          <cell r="O745"/>
          <cell r="P745">
            <v>56.23</v>
          </cell>
          <cell r="Q745" t="str">
            <v>C/S 12X10 UN</v>
          </cell>
          <cell r="R745">
            <v>1</v>
          </cell>
          <cell r="S745" t="str">
            <v>CAISSE</v>
          </cell>
          <cell r="T745">
            <v>56.23</v>
          </cell>
          <cell r="U745">
            <v>120</v>
          </cell>
          <cell r="V745" t="str">
            <v>UNITÉ</v>
          </cell>
          <cell r="W745">
            <v>8.3333333333333332E-3</v>
          </cell>
          <cell r="X745">
            <v>0.4685833333333333</v>
          </cell>
        </row>
        <row r="746">
          <cell r="A746" t="str">
            <v>TORTILLAS WRAP VERT 12 POUCE</v>
          </cell>
          <cell r="B746">
            <v>1359956</v>
          </cell>
          <cell r="C746" t="str">
            <v>GFS</v>
          </cell>
          <cell r="D746" t="str">
            <v>CONGÉLATEUR</v>
          </cell>
          <cell r="E746" t="str">
            <v>Produits boulangerie frais et/ou congelé</v>
          </cell>
          <cell r="F746"/>
          <cell r="G746"/>
          <cell r="H746"/>
          <cell r="I746"/>
          <cell r="J746"/>
          <cell r="K746">
            <v>1</v>
          </cell>
          <cell r="L746"/>
          <cell r="M746"/>
          <cell r="N746"/>
          <cell r="O746"/>
          <cell r="P746">
            <v>57.54</v>
          </cell>
          <cell r="Q746" t="str">
            <v>C/S 12x10 un</v>
          </cell>
          <cell r="R746">
            <v>1</v>
          </cell>
          <cell r="S746" t="str">
            <v>CAISSE</v>
          </cell>
          <cell r="T746">
            <v>57.54</v>
          </cell>
          <cell r="U746">
            <v>120</v>
          </cell>
          <cell r="V746" t="str">
            <v>UNITÉ</v>
          </cell>
          <cell r="W746">
            <v>8.3333333333333332E-3</v>
          </cell>
          <cell r="X746">
            <v>0.47949999999999998</v>
          </cell>
        </row>
        <row r="747">
          <cell r="A747" t="str">
            <v>TRIMURE DE FOIE GRAS</v>
          </cell>
          <cell r="B747">
            <v>0</v>
          </cell>
          <cell r="C747" t="str">
            <v>LAUZON</v>
          </cell>
          <cell r="D747" t="str">
            <v>CONGÉLATEUR</v>
          </cell>
          <cell r="E747" t="str">
            <v>Viande et volaille frais et/ou congelé</v>
          </cell>
          <cell r="F747"/>
          <cell r="G747"/>
          <cell r="H747"/>
          <cell r="I747"/>
          <cell r="J747"/>
          <cell r="K747"/>
          <cell r="L747"/>
          <cell r="M747"/>
          <cell r="N747"/>
          <cell r="O747"/>
          <cell r="P747">
            <v>0</v>
          </cell>
          <cell r="Q747">
            <v>0</v>
          </cell>
          <cell r="R747">
            <v>1</v>
          </cell>
          <cell r="S747"/>
          <cell r="T747">
            <v>0</v>
          </cell>
          <cell r="U747"/>
          <cell r="V747"/>
          <cell r="W747">
            <v>0</v>
          </cell>
          <cell r="X747">
            <v>0</v>
          </cell>
        </row>
        <row r="748">
          <cell r="A748" t="str">
            <v>TRUFFE EN SAUCE</v>
          </cell>
          <cell r="B748">
            <v>0</v>
          </cell>
          <cell r="C748" t="str">
            <v>CAN-AM</v>
          </cell>
          <cell r="D748" t="str">
            <v>FRIGO</v>
          </cell>
          <cell r="E748" t="str">
            <v>Autres produits food</v>
          </cell>
          <cell r="F748"/>
          <cell r="G748"/>
          <cell r="H748"/>
          <cell r="I748"/>
          <cell r="J748"/>
          <cell r="K748"/>
          <cell r="L748"/>
          <cell r="M748">
            <v>1</v>
          </cell>
          <cell r="N748"/>
          <cell r="O748"/>
          <cell r="P748">
            <v>27.5</v>
          </cell>
          <cell r="Q748" t="str">
            <v>UN 500 gr</v>
          </cell>
          <cell r="R748">
            <v>1</v>
          </cell>
          <cell r="S748" t="str">
            <v>UNITÉ</v>
          </cell>
          <cell r="T748">
            <v>27.5</v>
          </cell>
          <cell r="U748">
            <v>0.5</v>
          </cell>
          <cell r="V748" t="str">
            <v>KG</v>
          </cell>
          <cell r="W748">
            <v>2</v>
          </cell>
          <cell r="X748">
            <v>55</v>
          </cell>
        </row>
        <row r="749">
          <cell r="A749" t="str">
            <v>TRUFFE NOIRE FRAICHE</v>
          </cell>
          <cell r="B749">
            <v>0</v>
          </cell>
          <cell r="C749" t="str">
            <v>CAN-AM</v>
          </cell>
          <cell r="D749" t="str">
            <v>FRIGO</v>
          </cell>
          <cell r="E749" t="str">
            <v>Autres produits food</v>
          </cell>
          <cell r="F749"/>
          <cell r="G749"/>
          <cell r="H749"/>
          <cell r="I749"/>
          <cell r="J749"/>
          <cell r="K749"/>
          <cell r="L749"/>
          <cell r="M749"/>
          <cell r="N749"/>
          <cell r="O749"/>
          <cell r="P749">
            <v>0</v>
          </cell>
          <cell r="Q749" t="str">
            <v>UN</v>
          </cell>
          <cell r="R749">
            <v>1</v>
          </cell>
          <cell r="S749"/>
          <cell r="T749">
            <v>0</v>
          </cell>
          <cell r="U749"/>
          <cell r="V749"/>
          <cell r="W749">
            <v>0</v>
          </cell>
          <cell r="X749">
            <v>0</v>
          </cell>
        </row>
        <row r="750">
          <cell r="A750" t="str">
            <v>TRUITE FUMÉ</v>
          </cell>
          <cell r="B750">
            <v>0</v>
          </cell>
          <cell r="C750" t="str">
            <v>PIERRE EN GROS</v>
          </cell>
          <cell r="D750" t="str">
            <v>CONGÉLATEUR</v>
          </cell>
          <cell r="E750" t="str">
            <v>Poissons /fruits de mer frais et/ou congelés</v>
          </cell>
          <cell r="F750"/>
          <cell r="G750"/>
          <cell r="H750"/>
          <cell r="I750"/>
          <cell r="J750">
            <v>11</v>
          </cell>
          <cell r="K750"/>
          <cell r="L750"/>
          <cell r="M750"/>
          <cell r="N750"/>
          <cell r="O750"/>
          <cell r="P750">
            <v>45.95</v>
          </cell>
          <cell r="Q750" t="str">
            <v>KG</v>
          </cell>
          <cell r="R750">
            <v>1</v>
          </cell>
          <cell r="S750" t="str">
            <v>CAISSE</v>
          </cell>
          <cell r="T750">
            <v>45.95</v>
          </cell>
          <cell r="U750">
            <v>1</v>
          </cell>
          <cell r="V750" t="str">
            <v>KG</v>
          </cell>
          <cell r="W750">
            <v>1</v>
          </cell>
          <cell r="X750">
            <v>45.95</v>
          </cell>
        </row>
        <row r="751">
          <cell r="A751" t="str">
            <v>VEAU CARRÉ</v>
          </cell>
          <cell r="B751">
            <v>1245089</v>
          </cell>
          <cell r="C751" t="str">
            <v>GFS</v>
          </cell>
          <cell r="D751" t="str">
            <v>CONGÉLATEUR</v>
          </cell>
          <cell r="E751" t="str">
            <v>Viande et volaille frais et/ou congelé</v>
          </cell>
          <cell r="F751"/>
          <cell r="G751"/>
          <cell r="H751"/>
          <cell r="I751"/>
          <cell r="J751">
            <v>12.98</v>
          </cell>
          <cell r="K751"/>
          <cell r="L751"/>
          <cell r="M751"/>
          <cell r="N751"/>
          <cell r="O751"/>
          <cell r="P751">
            <v>109.84</v>
          </cell>
          <cell r="Q751" t="str">
            <v>C/S 2X2,3 KG</v>
          </cell>
          <cell r="R751">
            <v>1</v>
          </cell>
          <cell r="S751" t="str">
            <v>CAISSE</v>
          </cell>
          <cell r="T751">
            <v>109.84</v>
          </cell>
          <cell r="U751">
            <v>4.5999999999999996</v>
          </cell>
          <cell r="V751" t="str">
            <v>KG</v>
          </cell>
          <cell r="W751">
            <v>0.21739130434782611</v>
          </cell>
          <cell r="X751">
            <v>23.878260869565221</v>
          </cell>
        </row>
        <row r="752">
          <cell r="A752" t="str">
            <v>VEAU ESCALOPPE</v>
          </cell>
          <cell r="B752">
            <v>1106674</v>
          </cell>
          <cell r="C752" t="str">
            <v>GFS</v>
          </cell>
          <cell r="D752" t="str">
            <v>CONGÉLATEUR</v>
          </cell>
          <cell r="E752" t="str">
            <v>Viande et volaille frais et/ou congelé</v>
          </cell>
          <cell r="F752"/>
          <cell r="G752"/>
          <cell r="H752"/>
          <cell r="I752"/>
          <cell r="J752"/>
          <cell r="K752">
            <v>2</v>
          </cell>
          <cell r="L752"/>
          <cell r="M752"/>
          <cell r="N752"/>
          <cell r="O752"/>
          <cell r="P752">
            <v>116.48</v>
          </cell>
          <cell r="Q752" t="str">
            <v>C/S 2X40X55 GR</v>
          </cell>
          <cell r="R752">
            <v>1</v>
          </cell>
          <cell r="S752" t="str">
            <v>CAISSE</v>
          </cell>
          <cell r="T752">
            <v>116.48</v>
          </cell>
          <cell r="U752">
            <v>80</v>
          </cell>
          <cell r="V752" t="str">
            <v>UNITÉ</v>
          </cell>
          <cell r="W752">
            <v>1.2500000000000001E-2</v>
          </cell>
          <cell r="X752">
            <v>1.4560000000000002</v>
          </cell>
        </row>
        <row r="753">
          <cell r="A753" t="str">
            <v>VIENOISERIES ASSORTIES</v>
          </cell>
          <cell r="B753">
            <v>0</v>
          </cell>
          <cell r="C753" t="str">
            <v>GFS</v>
          </cell>
          <cell r="D753" t="str">
            <v>CONGÉLATEUR</v>
          </cell>
          <cell r="E753" t="str">
            <v>Produits pâtisserie SECS/ frais et/ou congelé</v>
          </cell>
          <cell r="F753"/>
          <cell r="G753"/>
          <cell r="H753"/>
          <cell r="I753"/>
          <cell r="J753"/>
          <cell r="K753"/>
          <cell r="L753"/>
          <cell r="M753"/>
          <cell r="N753"/>
          <cell r="O753"/>
          <cell r="P753">
            <v>0</v>
          </cell>
          <cell r="Q753" t="str">
            <v>C/S</v>
          </cell>
          <cell r="R753"/>
          <cell r="S753"/>
          <cell r="T753">
            <v>0</v>
          </cell>
          <cell r="U753"/>
          <cell r="V753"/>
          <cell r="W753">
            <v>0</v>
          </cell>
          <cell r="X753">
            <v>0</v>
          </cell>
        </row>
        <row r="754">
          <cell r="A754" t="str">
            <v>VIN BLANC CUISINE</v>
          </cell>
          <cell r="B754">
            <v>0</v>
          </cell>
          <cell r="C754" t="str">
            <v>GFS</v>
          </cell>
          <cell r="D754" t="str">
            <v>RESERVE SECS</v>
          </cell>
          <cell r="E754" t="str">
            <v>Produits secs alimentaires</v>
          </cell>
          <cell r="F754"/>
          <cell r="G754"/>
          <cell r="H754"/>
          <cell r="I754"/>
          <cell r="J754"/>
          <cell r="K754"/>
          <cell r="L754"/>
          <cell r="M754"/>
          <cell r="N754"/>
          <cell r="O754"/>
          <cell r="P754">
            <v>25</v>
          </cell>
          <cell r="Q754" t="str">
            <v>UN / 3L</v>
          </cell>
          <cell r="R754">
            <v>1</v>
          </cell>
          <cell r="S754" t="str">
            <v>UNITÉ</v>
          </cell>
          <cell r="T754">
            <v>25</v>
          </cell>
          <cell r="U754">
            <v>3</v>
          </cell>
          <cell r="V754" t="str">
            <v>L</v>
          </cell>
          <cell r="W754">
            <v>0.33333333333333331</v>
          </cell>
          <cell r="X754">
            <v>8.3333333333333321</v>
          </cell>
        </row>
        <row r="755">
          <cell r="A755" t="str">
            <v>VIN ROUGE CUISINE</v>
          </cell>
          <cell r="B755">
            <v>0</v>
          </cell>
          <cell r="C755" t="str">
            <v>GFS</v>
          </cell>
          <cell r="D755" t="str">
            <v>RESERVE SECS</v>
          </cell>
          <cell r="E755" t="str">
            <v>Produits secs alimentaires</v>
          </cell>
          <cell r="F755"/>
          <cell r="G755"/>
          <cell r="H755"/>
          <cell r="I755"/>
          <cell r="J755"/>
          <cell r="K755"/>
          <cell r="L755"/>
          <cell r="M755"/>
          <cell r="N755"/>
          <cell r="O755"/>
          <cell r="P755">
            <v>25</v>
          </cell>
          <cell r="Q755" t="str">
            <v>UN / 3L</v>
          </cell>
          <cell r="R755">
            <v>1</v>
          </cell>
          <cell r="S755" t="str">
            <v>UNITÉ</v>
          </cell>
          <cell r="T755">
            <v>25</v>
          </cell>
          <cell r="U755">
            <v>3</v>
          </cell>
          <cell r="V755" t="str">
            <v>L</v>
          </cell>
          <cell r="W755">
            <v>0.33333333333333331</v>
          </cell>
          <cell r="X755">
            <v>8.3333333333333321</v>
          </cell>
        </row>
        <row r="756">
          <cell r="A756" t="str">
            <v>VINAIGRE BLANC</v>
          </cell>
          <cell r="B756">
            <v>9644005</v>
          </cell>
          <cell r="C756" t="str">
            <v>GFS</v>
          </cell>
          <cell r="D756" t="str">
            <v>RESERVE SECS</v>
          </cell>
          <cell r="E756" t="str">
            <v>Produits secs alimentaires</v>
          </cell>
          <cell r="F756"/>
          <cell r="G756"/>
          <cell r="H756"/>
          <cell r="I756"/>
          <cell r="J756"/>
          <cell r="K756"/>
          <cell r="L756"/>
          <cell r="M756"/>
          <cell r="N756"/>
          <cell r="O756">
            <v>0.5</v>
          </cell>
          <cell r="P756">
            <v>12.67</v>
          </cell>
          <cell r="Q756" t="str">
            <v>4X5L</v>
          </cell>
          <cell r="R756">
            <v>1</v>
          </cell>
          <cell r="S756" t="str">
            <v>CAISSE</v>
          </cell>
          <cell r="T756">
            <v>12.67</v>
          </cell>
          <cell r="U756">
            <v>20</v>
          </cell>
          <cell r="V756" t="str">
            <v>L</v>
          </cell>
          <cell r="W756">
            <v>0.05</v>
          </cell>
          <cell r="X756">
            <v>0.63350000000000006</v>
          </cell>
        </row>
        <row r="757">
          <cell r="A757" t="str">
            <v>VINAIGRE DE BALSAMIQUE BLANC</v>
          </cell>
          <cell r="B757">
            <v>1083332</v>
          </cell>
          <cell r="C757" t="str">
            <v>GFS</v>
          </cell>
          <cell r="D757" t="str">
            <v>RESERVE SECS</v>
          </cell>
          <cell r="E757" t="str">
            <v>Produits secs alimentaires</v>
          </cell>
          <cell r="F757"/>
          <cell r="G757"/>
          <cell r="H757"/>
          <cell r="I757"/>
          <cell r="J757"/>
          <cell r="K757"/>
          <cell r="L757"/>
          <cell r="M757"/>
          <cell r="N757"/>
          <cell r="O757">
            <v>3.66</v>
          </cell>
          <cell r="P757">
            <v>22.72</v>
          </cell>
          <cell r="Q757" t="str">
            <v>C/S 6X350 ML</v>
          </cell>
          <cell r="R757">
            <v>1</v>
          </cell>
          <cell r="S757" t="str">
            <v>CAISSE</v>
          </cell>
          <cell r="T757">
            <v>22.72</v>
          </cell>
          <cell r="U757">
            <v>2.1</v>
          </cell>
          <cell r="V757" t="str">
            <v>L</v>
          </cell>
          <cell r="W757">
            <v>0.47619047619047616</v>
          </cell>
          <cell r="X757">
            <v>10.819047619047618</v>
          </cell>
        </row>
        <row r="758">
          <cell r="A758" t="str">
            <v>VINAIGRE DE BALSAMIQUE ROUGE</v>
          </cell>
          <cell r="B758">
            <v>8480805</v>
          </cell>
          <cell r="C758" t="str">
            <v>GFS</v>
          </cell>
          <cell r="D758" t="str">
            <v>RESERVE SECS</v>
          </cell>
          <cell r="E758" t="str">
            <v>Produits secs alimentaires</v>
          </cell>
          <cell r="F758"/>
          <cell r="G758"/>
          <cell r="H758"/>
          <cell r="I758"/>
          <cell r="J758"/>
          <cell r="K758"/>
          <cell r="L758"/>
          <cell r="M758"/>
          <cell r="N758"/>
          <cell r="O758">
            <v>0.5</v>
          </cell>
          <cell r="P758">
            <v>32.340000000000003</v>
          </cell>
          <cell r="Q758" t="str">
            <v>2X5L</v>
          </cell>
          <cell r="R758">
            <v>1</v>
          </cell>
          <cell r="S758" t="str">
            <v>CAISSE</v>
          </cell>
          <cell r="T758">
            <v>32.340000000000003</v>
          </cell>
          <cell r="U758">
            <v>10</v>
          </cell>
          <cell r="V758" t="str">
            <v>L</v>
          </cell>
          <cell r="W758">
            <v>0.1</v>
          </cell>
          <cell r="X758">
            <v>3.2340000000000004</v>
          </cell>
        </row>
        <row r="759">
          <cell r="A759" t="str">
            <v>VINAIGRE DE CIDRE</v>
          </cell>
          <cell r="B759" t="str">
            <v>1179807 </v>
          </cell>
          <cell r="C759" t="str">
            <v>GFS</v>
          </cell>
          <cell r="D759" t="str">
            <v>RESERVE SECS</v>
          </cell>
          <cell r="E759" t="str">
            <v>Produits secs alimentaires</v>
          </cell>
          <cell r="F759"/>
          <cell r="G759"/>
          <cell r="H759"/>
          <cell r="I759"/>
          <cell r="J759"/>
          <cell r="K759"/>
          <cell r="L759"/>
          <cell r="M759"/>
          <cell r="N759"/>
          <cell r="O759"/>
          <cell r="P759">
            <v>14.19</v>
          </cell>
          <cell r="Q759" t="str">
            <v>C/S 2X5 L</v>
          </cell>
          <cell r="R759">
            <v>1</v>
          </cell>
          <cell r="S759" t="str">
            <v>CAISSE</v>
          </cell>
          <cell r="T759">
            <v>14.19</v>
          </cell>
          <cell r="U759">
            <v>10</v>
          </cell>
          <cell r="V759" t="str">
            <v>L</v>
          </cell>
          <cell r="W759">
            <v>0.1</v>
          </cell>
          <cell r="X759">
            <v>1.419</v>
          </cell>
        </row>
        <row r="760">
          <cell r="A760" t="str">
            <v>VINAIGRE DE FRAMBOISE</v>
          </cell>
          <cell r="B760">
            <v>1223869</v>
          </cell>
          <cell r="C760" t="str">
            <v>GFS</v>
          </cell>
          <cell r="D760" t="str">
            <v>RESERVE SECS</v>
          </cell>
          <cell r="E760" t="str">
            <v>Produits secs alimentaires</v>
          </cell>
          <cell r="F760"/>
          <cell r="G760"/>
          <cell r="H760"/>
          <cell r="I760"/>
          <cell r="J760"/>
          <cell r="K760"/>
          <cell r="L760"/>
          <cell r="M760"/>
          <cell r="N760"/>
          <cell r="O760"/>
          <cell r="P760">
            <v>4.08</v>
          </cell>
          <cell r="Q760" t="str">
            <v>UN 1x1 L</v>
          </cell>
          <cell r="R760">
            <v>1</v>
          </cell>
          <cell r="S760" t="str">
            <v>UNITÉ</v>
          </cell>
          <cell r="T760">
            <v>4.08</v>
          </cell>
          <cell r="U760">
            <v>1</v>
          </cell>
          <cell r="V760" t="str">
            <v>L</v>
          </cell>
          <cell r="W760">
            <v>1</v>
          </cell>
          <cell r="X760">
            <v>4.08</v>
          </cell>
        </row>
        <row r="761">
          <cell r="A761" t="str">
            <v>VINAIGRE DE RIZ</v>
          </cell>
          <cell r="B761">
            <v>1363150</v>
          </cell>
          <cell r="C761" t="str">
            <v>GFS</v>
          </cell>
          <cell r="D761" t="str">
            <v>RESERVE SECS</v>
          </cell>
          <cell r="E761" t="str">
            <v>Produits secs alimentaires</v>
          </cell>
          <cell r="F761"/>
          <cell r="G761"/>
          <cell r="H761"/>
          <cell r="I761"/>
          <cell r="J761"/>
          <cell r="K761"/>
          <cell r="L761"/>
          <cell r="M761"/>
          <cell r="N761"/>
          <cell r="O761"/>
          <cell r="P761">
            <v>36.659999999999997</v>
          </cell>
          <cell r="Q761" t="str">
            <v>C/S 4X3,78 L</v>
          </cell>
          <cell r="R761">
            <v>1</v>
          </cell>
          <cell r="S761" t="str">
            <v>CAISSE</v>
          </cell>
          <cell r="T761">
            <v>36.659999999999997</v>
          </cell>
          <cell r="U761">
            <v>15.12</v>
          </cell>
          <cell r="V761" t="str">
            <v>L</v>
          </cell>
          <cell r="W761">
            <v>6.6137566137566148E-2</v>
          </cell>
          <cell r="X761">
            <v>2.4246031746031749</v>
          </cell>
        </row>
        <row r="762">
          <cell r="A762" t="str">
            <v>VINAIGRE DE TRUFFES</v>
          </cell>
          <cell r="B762">
            <v>0</v>
          </cell>
          <cell r="C762" t="str">
            <v>GFS</v>
          </cell>
          <cell r="D762" t="str">
            <v>RESERVE SECS</v>
          </cell>
          <cell r="E762" t="str">
            <v>Produits secs alimentaires</v>
          </cell>
          <cell r="F762"/>
          <cell r="G762"/>
          <cell r="H762"/>
          <cell r="I762"/>
          <cell r="J762"/>
          <cell r="K762"/>
          <cell r="L762"/>
          <cell r="M762"/>
          <cell r="N762"/>
          <cell r="O762"/>
          <cell r="P762">
            <v>0</v>
          </cell>
          <cell r="Q762" t="str">
            <v>UN</v>
          </cell>
          <cell r="R762">
            <v>1</v>
          </cell>
          <cell r="S762"/>
          <cell r="T762">
            <v>0</v>
          </cell>
          <cell r="U762"/>
          <cell r="V762"/>
          <cell r="W762">
            <v>0</v>
          </cell>
          <cell r="X762">
            <v>0</v>
          </cell>
        </row>
        <row r="763">
          <cell r="A763" t="str">
            <v>VINAIGRE DE VIN BLANC</v>
          </cell>
          <cell r="B763">
            <v>9644205</v>
          </cell>
          <cell r="C763" t="str">
            <v>GFS</v>
          </cell>
          <cell r="D763" t="str">
            <v>RESERVE SECS</v>
          </cell>
          <cell r="E763" t="str">
            <v>Produits secs alimentaires</v>
          </cell>
          <cell r="F763"/>
          <cell r="G763"/>
          <cell r="H763"/>
          <cell r="I763"/>
          <cell r="J763"/>
          <cell r="K763"/>
          <cell r="L763"/>
          <cell r="M763"/>
          <cell r="N763"/>
          <cell r="O763">
            <v>1</v>
          </cell>
          <cell r="P763">
            <v>16.440000000000001</v>
          </cell>
          <cell r="Q763" t="str">
            <v>C/S 2X5 L</v>
          </cell>
          <cell r="R763">
            <v>1</v>
          </cell>
          <cell r="S763" t="str">
            <v>CAISSE</v>
          </cell>
          <cell r="T763">
            <v>16.440000000000001</v>
          </cell>
          <cell r="U763">
            <v>10</v>
          </cell>
          <cell r="V763" t="str">
            <v>L</v>
          </cell>
          <cell r="W763">
            <v>0.1</v>
          </cell>
          <cell r="X763">
            <v>1.6440000000000001</v>
          </cell>
        </row>
        <row r="764">
          <cell r="A764" t="str">
            <v>VINAIGRE DE VIN ROUGE</v>
          </cell>
          <cell r="B764">
            <v>9643805</v>
          </cell>
          <cell r="C764" t="str">
            <v>GFS</v>
          </cell>
          <cell r="D764" t="str">
            <v>RESERVE SECS</v>
          </cell>
          <cell r="E764" t="str">
            <v>Produits secs alimentaires</v>
          </cell>
          <cell r="F764"/>
          <cell r="G764"/>
          <cell r="H764"/>
          <cell r="I764"/>
          <cell r="J764"/>
          <cell r="K764"/>
          <cell r="L764"/>
          <cell r="M764"/>
          <cell r="N764"/>
          <cell r="O764">
            <v>0.5</v>
          </cell>
          <cell r="P764">
            <v>16.440000000000001</v>
          </cell>
          <cell r="Q764" t="str">
            <v>C/S 2X5 L</v>
          </cell>
          <cell r="R764">
            <v>1</v>
          </cell>
          <cell r="S764" t="str">
            <v>CAISSE</v>
          </cell>
          <cell r="T764">
            <v>16.440000000000001</v>
          </cell>
          <cell r="U764">
            <v>10</v>
          </cell>
          <cell r="V764" t="str">
            <v>L</v>
          </cell>
          <cell r="W764">
            <v>0.1</v>
          </cell>
          <cell r="X764">
            <v>1.6440000000000001</v>
          </cell>
        </row>
        <row r="765">
          <cell r="A765" t="str">
            <v>VINAIGRE DE XÉRES</v>
          </cell>
          <cell r="B765">
            <v>3466617</v>
          </cell>
          <cell r="C765" t="str">
            <v>GFS</v>
          </cell>
          <cell r="D765" t="str">
            <v>RESERVE SECS</v>
          </cell>
          <cell r="E765" t="str">
            <v>Produits secs alimentaires</v>
          </cell>
          <cell r="F765"/>
          <cell r="G765"/>
          <cell r="H765"/>
          <cell r="I765"/>
          <cell r="J765"/>
          <cell r="K765"/>
          <cell r="L765"/>
          <cell r="M765"/>
          <cell r="N765"/>
          <cell r="O765">
            <v>0.5</v>
          </cell>
          <cell r="P765">
            <v>31.32</v>
          </cell>
          <cell r="Q765" t="str">
            <v>C/S 6X1 L</v>
          </cell>
          <cell r="R765">
            <v>1</v>
          </cell>
          <cell r="S765" t="str">
            <v>CAISSE</v>
          </cell>
          <cell r="T765">
            <v>31.32</v>
          </cell>
          <cell r="U765">
            <v>6</v>
          </cell>
          <cell r="V765" t="str">
            <v>L</v>
          </cell>
          <cell r="W765">
            <v>0.16666666666666666</v>
          </cell>
          <cell r="X765">
            <v>5.22</v>
          </cell>
        </row>
        <row r="766">
          <cell r="A766" t="str">
            <v>VINAIGRETTE AU FROMAGE BLEU</v>
          </cell>
          <cell r="B766">
            <v>1310833</v>
          </cell>
          <cell r="C766" t="str">
            <v>GFS</v>
          </cell>
          <cell r="D766" t="str">
            <v>RESERVE SECS</v>
          </cell>
          <cell r="E766" t="str">
            <v>Produits secs alimentaires</v>
          </cell>
          <cell r="F766"/>
          <cell r="G766"/>
          <cell r="H766"/>
          <cell r="I766"/>
          <cell r="J766"/>
          <cell r="K766"/>
          <cell r="L766"/>
          <cell r="M766"/>
          <cell r="N766"/>
          <cell r="O766">
            <v>1</v>
          </cell>
          <cell r="P766">
            <v>47.48</v>
          </cell>
          <cell r="Q766" t="str">
            <v>C/S 2X3,78L</v>
          </cell>
          <cell r="R766">
            <v>1</v>
          </cell>
          <cell r="S766" t="str">
            <v>CAISSE</v>
          </cell>
          <cell r="T766">
            <v>47.48</v>
          </cell>
          <cell r="U766">
            <v>7.56</v>
          </cell>
          <cell r="V766" t="str">
            <v>L</v>
          </cell>
          <cell r="W766">
            <v>0.1322751322751323</v>
          </cell>
          <cell r="X766">
            <v>6.2804232804232809</v>
          </cell>
        </row>
        <row r="767">
          <cell r="A767" t="str">
            <v>VINAIGRETTE CÉSAR PORTION</v>
          </cell>
          <cell r="B767">
            <v>1286299</v>
          </cell>
          <cell r="C767" t="str">
            <v>GFS</v>
          </cell>
          <cell r="D767" t="str">
            <v>RESERVE SECS</v>
          </cell>
          <cell r="E767" t="str">
            <v>Produits secs alimentaires</v>
          </cell>
          <cell r="F767"/>
          <cell r="G767"/>
          <cell r="H767"/>
          <cell r="I767"/>
          <cell r="J767"/>
          <cell r="K767"/>
          <cell r="L767"/>
          <cell r="M767"/>
          <cell r="N767"/>
          <cell r="O767">
            <v>1</v>
          </cell>
          <cell r="P767">
            <v>26.93</v>
          </cell>
          <cell r="Q767" t="str">
            <v>C/S 200X18 ML</v>
          </cell>
          <cell r="R767">
            <v>1</v>
          </cell>
          <cell r="S767" t="str">
            <v>CAISSE</v>
          </cell>
          <cell r="T767">
            <v>26.93</v>
          </cell>
          <cell r="U767">
            <v>200</v>
          </cell>
          <cell r="V767" t="str">
            <v>L</v>
          </cell>
          <cell r="W767">
            <v>5.0000000000000001E-3</v>
          </cell>
          <cell r="X767">
            <v>0.13464999999999999</v>
          </cell>
        </row>
        <row r="768">
          <cell r="A768" t="str">
            <v>VINAIGRETTE FRANCAISE PORTION</v>
          </cell>
          <cell r="B768">
            <v>1286300</v>
          </cell>
          <cell r="C768" t="str">
            <v>GFS</v>
          </cell>
          <cell r="D768" t="str">
            <v>RESERVE SECS</v>
          </cell>
          <cell r="E768" t="str">
            <v>Produits secs alimentaires</v>
          </cell>
          <cell r="F768"/>
          <cell r="G768"/>
          <cell r="H768"/>
          <cell r="I768"/>
          <cell r="J768"/>
          <cell r="K768"/>
          <cell r="L768"/>
          <cell r="M768"/>
          <cell r="N768"/>
          <cell r="O768">
            <v>2</v>
          </cell>
          <cell r="P768">
            <v>21.76</v>
          </cell>
          <cell r="Q768" t="str">
            <v>C/S 200X16 ML</v>
          </cell>
          <cell r="R768">
            <v>1</v>
          </cell>
          <cell r="S768" t="str">
            <v>CAISSE</v>
          </cell>
          <cell r="T768">
            <v>21.76</v>
          </cell>
          <cell r="U768">
            <v>200</v>
          </cell>
          <cell r="V768" t="str">
            <v>L</v>
          </cell>
          <cell r="W768">
            <v>5.0000000000000001E-3</v>
          </cell>
          <cell r="X768">
            <v>0.10880000000000001</v>
          </cell>
        </row>
        <row r="769">
          <cell r="A769" t="str">
            <v xml:space="preserve">VINAIGRETTE ITALIENNE PORTION </v>
          </cell>
          <cell r="B769">
            <v>1286302</v>
          </cell>
          <cell r="C769" t="str">
            <v>GFS</v>
          </cell>
          <cell r="D769" t="str">
            <v>RESERVE SECS</v>
          </cell>
          <cell r="E769" t="str">
            <v>Produits secs alimentaires</v>
          </cell>
          <cell r="F769"/>
          <cell r="G769"/>
          <cell r="H769"/>
          <cell r="I769"/>
          <cell r="J769"/>
          <cell r="K769"/>
          <cell r="L769"/>
          <cell r="M769"/>
          <cell r="N769"/>
          <cell r="O769">
            <v>3.5</v>
          </cell>
          <cell r="P769">
            <v>21.23</v>
          </cell>
          <cell r="Q769" t="str">
            <v>C/S 200X16 ML</v>
          </cell>
          <cell r="R769">
            <v>1</v>
          </cell>
          <cell r="S769" t="str">
            <v>CAISSE</v>
          </cell>
          <cell r="T769">
            <v>21.23</v>
          </cell>
          <cell r="U769">
            <v>200</v>
          </cell>
          <cell r="V769" t="str">
            <v>L</v>
          </cell>
          <cell r="W769">
            <v>5.0000000000000001E-3</v>
          </cell>
          <cell r="X769">
            <v>0.10615000000000001</v>
          </cell>
        </row>
        <row r="770">
          <cell r="A770" t="str">
            <v>VINAIGRETTE RANCH PORTION</v>
          </cell>
          <cell r="B770">
            <v>1282659</v>
          </cell>
          <cell r="C770" t="str">
            <v>GFS</v>
          </cell>
          <cell r="D770" t="str">
            <v>RESERVE SECS</v>
          </cell>
          <cell r="E770" t="str">
            <v>Produits secs alimentaires</v>
          </cell>
          <cell r="F770"/>
          <cell r="G770"/>
          <cell r="H770"/>
          <cell r="I770"/>
          <cell r="J770"/>
          <cell r="K770"/>
          <cell r="L770"/>
          <cell r="M770"/>
          <cell r="N770"/>
          <cell r="O770">
            <v>1</v>
          </cell>
          <cell r="P770">
            <v>25.78</v>
          </cell>
          <cell r="Q770" t="str">
            <v>C/S 200X18 ML</v>
          </cell>
          <cell r="R770">
            <v>1</v>
          </cell>
          <cell r="S770" t="str">
            <v>CAISSE</v>
          </cell>
          <cell r="T770">
            <v>25.78</v>
          </cell>
          <cell r="U770">
            <v>200</v>
          </cell>
          <cell r="V770" t="str">
            <v>L</v>
          </cell>
          <cell r="W770">
            <v>5.0000000000000001E-3</v>
          </cell>
          <cell r="X770">
            <v>0.12890000000000001</v>
          </cell>
        </row>
        <row r="771">
          <cell r="A771" t="str">
            <v>VINAIGRETTE RANCH RICHARDSON</v>
          </cell>
          <cell r="B771">
            <v>1149846</v>
          </cell>
          <cell r="C771" t="str">
            <v>GFS</v>
          </cell>
          <cell r="D771" t="str">
            <v>RESERVE SECS</v>
          </cell>
          <cell r="E771" t="str">
            <v>Produits secs alimentaires</v>
          </cell>
          <cell r="F771"/>
          <cell r="G771"/>
          <cell r="H771"/>
          <cell r="I771"/>
          <cell r="J771"/>
          <cell r="K771"/>
          <cell r="L771"/>
          <cell r="M771"/>
          <cell r="N771"/>
          <cell r="O771">
            <v>1.5</v>
          </cell>
          <cell r="P771">
            <v>35.83</v>
          </cell>
          <cell r="Q771" t="str">
            <v>C/S 2X3,78L</v>
          </cell>
          <cell r="R771">
            <v>1</v>
          </cell>
          <cell r="S771" t="str">
            <v>CAISSE</v>
          </cell>
          <cell r="T771">
            <v>35.83</v>
          </cell>
          <cell r="U771">
            <v>7.56</v>
          </cell>
          <cell r="V771" t="str">
            <v>L</v>
          </cell>
          <cell r="W771">
            <v>0.1322751322751323</v>
          </cell>
          <cell r="X771">
            <v>4.7394179894179898</v>
          </cell>
        </row>
        <row r="772">
          <cell r="A772" t="str">
            <v>WASABI EN POUDRE</v>
          </cell>
          <cell r="B772">
            <v>1145002</v>
          </cell>
          <cell r="C772" t="str">
            <v>GFS</v>
          </cell>
          <cell r="D772" t="str">
            <v>RESERVE SECS</v>
          </cell>
          <cell r="E772" t="str">
            <v>Produits secs alimentaires</v>
          </cell>
          <cell r="F772"/>
          <cell r="G772"/>
          <cell r="H772"/>
          <cell r="I772"/>
          <cell r="J772"/>
          <cell r="K772"/>
          <cell r="L772"/>
          <cell r="M772"/>
          <cell r="N772"/>
          <cell r="O772">
            <v>1</v>
          </cell>
          <cell r="P772">
            <v>64.05</v>
          </cell>
          <cell r="Q772" t="str">
            <v>UN 1KG</v>
          </cell>
          <cell r="R772">
            <v>1</v>
          </cell>
          <cell r="S772" t="str">
            <v>CAISSE</v>
          </cell>
          <cell r="T772">
            <v>64.05</v>
          </cell>
          <cell r="U772">
            <v>1</v>
          </cell>
          <cell r="V772" t="str">
            <v>L</v>
          </cell>
          <cell r="W772">
            <v>1</v>
          </cell>
          <cell r="X772">
            <v>64.05</v>
          </cell>
        </row>
        <row r="773">
          <cell r="A773" t="str">
            <v>YOGOURT GREC NATURE 0% EN POCHE</v>
          </cell>
          <cell r="B773">
            <v>1288286</v>
          </cell>
          <cell r="C773" t="str">
            <v>GFS</v>
          </cell>
          <cell r="D773" t="str">
            <v>FRIGO</v>
          </cell>
          <cell r="E773" t="str">
            <v xml:space="preserve">Produits laitiers / oeufs </v>
          </cell>
          <cell r="F773"/>
          <cell r="G773"/>
          <cell r="H773"/>
          <cell r="I773"/>
          <cell r="J773"/>
          <cell r="K773"/>
          <cell r="L773"/>
          <cell r="M773">
            <v>2</v>
          </cell>
          <cell r="N773"/>
          <cell r="O773"/>
          <cell r="P773">
            <v>27.55</v>
          </cell>
          <cell r="Q773" t="str">
            <v>C/S 6X750GR</v>
          </cell>
          <cell r="R773">
            <v>4.5</v>
          </cell>
          <cell r="S773" t="str">
            <v>L</v>
          </cell>
          <cell r="T773">
            <v>6.1222222222222227</v>
          </cell>
          <cell r="U773">
            <v>1</v>
          </cell>
          <cell r="V773" t="str">
            <v>L</v>
          </cell>
          <cell r="W773">
            <v>1</v>
          </cell>
          <cell r="X773">
            <v>6.1222222222222227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Suites"/>
      <sheetName val="Club"/>
      <sheetName val="MAJRest"/>
      <sheetName val="MAJBAR"/>
      <sheetName val="SuitesData"/>
      <sheetName val="MAJBARData"/>
      <sheetName val="ClubData"/>
      <sheetName val="MAJRestData"/>
    </sheetNames>
    <sheetDataSet>
      <sheetData sheetId="0"/>
      <sheetData sheetId="1"/>
      <sheetData sheetId="2"/>
      <sheetData sheetId="3"/>
      <sheetData sheetId="4"/>
      <sheetData sheetId="5">
        <row r="5">
          <cell r="A5" t="str">
            <v>ItemGroupNumber</v>
          </cell>
          <cell r="B5" t="str">
            <v>ItemGroup</v>
          </cell>
          <cell r="C5" t="str">
            <v>FirstOfActualPPPrice</v>
          </cell>
          <cell r="D5" t="str">
            <v>FirstOfActualPPCost</v>
          </cell>
          <cell r="E5" t="str">
            <v>Sum Of Quantity</v>
          </cell>
          <cell r="F5" t="str">
            <v>Sum Of Covers</v>
          </cell>
          <cell r="G5" t="str">
            <v>Sum Of Sales</v>
          </cell>
          <cell r="H5" t="str">
            <v>Sum Of Cost</v>
          </cell>
          <cell r="I5" t="str">
            <v>OutletNumber</v>
          </cell>
          <cell r="J5" t="str">
            <v>OutletName</v>
          </cell>
          <cell r="K5" t="str">
            <v>CategoryNumber</v>
          </cell>
          <cell r="L5" t="str">
            <v>OutletName</v>
          </cell>
          <cell r="M5" t="str">
            <v>CategoryNumber</v>
          </cell>
          <cell r="N5" t="str">
            <v>CategoryName</v>
          </cell>
          <cell r="O5" t="str">
            <v>Start</v>
          </cell>
          <cell r="P5" t="str">
            <v>End</v>
          </cell>
        </row>
        <row r="6">
          <cell r="A6">
            <v>101</v>
          </cell>
          <cell r="B6" t="str">
            <v>Le Lancer Frappé / Slap Shot</v>
          </cell>
          <cell r="C6">
            <v>21.95</v>
          </cell>
          <cell r="D6">
            <v>6.28</v>
          </cell>
          <cell r="E6">
            <v>322</v>
          </cell>
          <cell r="F6">
            <v>3691</v>
          </cell>
          <cell r="G6">
            <v>81017.450000000288</v>
          </cell>
          <cell r="H6">
            <v>23179.48</v>
          </cell>
          <cell r="I6">
            <v>40963</v>
          </cell>
          <cell r="L6" t="str">
            <v>Suites / Loges</v>
          </cell>
          <cell r="M6">
            <v>1</v>
          </cell>
          <cell r="N6" t="str">
            <v>Packages / Forfaits</v>
          </cell>
          <cell r="O6">
            <v>38839</v>
          </cell>
          <cell r="P6">
            <v>39203</v>
          </cell>
        </row>
        <row r="7">
          <cell r="A7">
            <v>102</v>
          </cell>
          <cell r="B7" t="str">
            <v>La Ligne Bleu / Blue Line</v>
          </cell>
          <cell r="C7">
            <v>38.950000000000003</v>
          </cell>
          <cell r="D7">
            <v>10.007</v>
          </cell>
          <cell r="E7">
            <v>677</v>
          </cell>
          <cell r="F7">
            <v>8561</v>
          </cell>
          <cell r="G7">
            <v>333450.95</v>
          </cell>
          <cell r="H7">
            <v>85669.926999999749</v>
          </cell>
          <cell r="I7">
            <v>40963</v>
          </cell>
          <cell r="L7" t="str">
            <v>Suites / Loges</v>
          </cell>
          <cell r="M7">
            <v>1</v>
          </cell>
          <cell r="N7" t="str">
            <v>Packages / Forfaits</v>
          </cell>
          <cell r="O7">
            <v>38839</v>
          </cell>
          <cell r="P7">
            <v>39203</v>
          </cell>
        </row>
        <row r="8">
          <cell r="A8">
            <v>103</v>
          </cell>
          <cell r="B8" t="str">
            <v>Le Jeu Puissance / Power Play</v>
          </cell>
          <cell r="C8">
            <v>55.95</v>
          </cell>
          <cell r="D8">
            <v>16.11</v>
          </cell>
          <cell r="E8">
            <v>836</v>
          </cell>
          <cell r="F8">
            <v>10815</v>
          </cell>
          <cell r="G8">
            <v>605099.24999999849</v>
          </cell>
          <cell r="H8">
            <v>174229.65</v>
          </cell>
          <cell r="I8">
            <v>40963</v>
          </cell>
          <cell r="L8" t="str">
            <v>Suites / Loges</v>
          </cell>
          <cell r="M8">
            <v>1</v>
          </cell>
          <cell r="N8" t="str">
            <v>Packages / Forfaits</v>
          </cell>
          <cell r="O8">
            <v>38839</v>
          </cell>
          <cell r="P8">
            <v>39203</v>
          </cell>
        </row>
        <row r="9">
          <cell r="A9">
            <v>104</v>
          </cell>
          <cell r="B9" t="str">
            <v>Viva Italia</v>
          </cell>
          <cell r="C9">
            <v>63.95</v>
          </cell>
          <cell r="D9">
            <v>18.850000000000001</v>
          </cell>
          <cell r="E9">
            <v>554</v>
          </cell>
          <cell r="F9">
            <v>6860</v>
          </cell>
          <cell r="G9">
            <v>438697</v>
          </cell>
          <cell r="H9">
            <v>129311</v>
          </cell>
          <cell r="I9">
            <v>40963</v>
          </cell>
          <cell r="L9" t="str">
            <v>Suites / Loges</v>
          </cell>
          <cell r="M9">
            <v>1</v>
          </cell>
          <cell r="N9" t="str">
            <v>Packages / Forfaits</v>
          </cell>
          <cell r="O9">
            <v>38839</v>
          </cell>
          <cell r="P9">
            <v>39203</v>
          </cell>
        </row>
        <row r="10">
          <cell r="A10">
            <v>105</v>
          </cell>
          <cell r="B10" t="str">
            <v>La Temple de Renommé / Hall of Famer</v>
          </cell>
          <cell r="C10">
            <v>71.95</v>
          </cell>
          <cell r="D10">
            <v>20.11</v>
          </cell>
          <cell r="E10">
            <v>187</v>
          </cell>
          <cell r="F10">
            <v>2356</v>
          </cell>
          <cell r="G10">
            <v>169514.2</v>
          </cell>
          <cell r="H10">
            <v>47379.16</v>
          </cell>
          <cell r="I10">
            <v>40963</v>
          </cell>
          <cell r="L10" t="str">
            <v>Suites / Loges</v>
          </cell>
          <cell r="M10">
            <v>1</v>
          </cell>
          <cell r="N10" t="str">
            <v>Packages / Forfaits</v>
          </cell>
          <cell r="O10">
            <v>38839</v>
          </cell>
          <cell r="P10">
            <v>39203</v>
          </cell>
        </row>
        <row r="11">
          <cell r="A11">
            <v>106</v>
          </cell>
          <cell r="B11" t="str">
            <v>Lord Stanley</v>
          </cell>
          <cell r="C11">
            <v>92.95</v>
          </cell>
          <cell r="D11">
            <v>50.32</v>
          </cell>
          <cell r="E11">
            <v>1</v>
          </cell>
          <cell r="F11">
            <v>14</v>
          </cell>
          <cell r="G11">
            <v>1301.3</v>
          </cell>
          <cell r="H11">
            <v>704.48</v>
          </cell>
          <cell r="I11">
            <v>40963</v>
          </cell>
          <cell r="L11" t="str">
            <v>Suites / Loges</v>
          </cell>
          <cell r="M11">
            <v>1</v>
          </cell>
          <cell r="N11" t="str">
            <v>Packages / Forfaits</v>
          </cell>
          <cell r="O11">
            <v>38839</v>
          </cell>
          <cell r="P11">
            <v>39203</v>
          </cell>
        </row>
        <row r="12">
          <cell r="A12">
            <v>107</v>
          </cell>
          <cell r="B12" t="str">
            <v>Forfait Santé / Light at Heart</v>
          </cell>
          <cell r="C12">
            <v>40.950000000000003</v>
          </cell>
          <cell r="D12">
            <v>12.6</v>
          </cell>
          <cell r="E12">
            <v>19</v>
          </cell>
          <cell r="F12">
            <v>218</v>
          </cell>
          <cell r="G12">
            <v>8927.1</v>
          </cell>
          <cell r="H12">
            <v>2746.8</v>
          </cell>
          <cell r="I12">
            <v>40963</v>
          </cell>
          <cell r="L12" t="str">
            <v>Suites / Loges</v>
          </cell>
          <cell r="M12">
            <v>1</v>
          </cell>
          <cell r="N12" t="str">
            <v>Packages / Forfaits</v>
          </cell>
          <cell r="O12">
            <v>38839</v>
          </cell>
          <cell r="P12">
            <v>39203</v>
          </cell>
        </row>
        <row r="13">
          <cell r="A13">
            <v>108</v>
          </cell>
          <cell r="B13" t="str">
            <v>Forfait du Mois / Package of the Month</v>
          </cell>
          <cell r="C13">
            <v>58.95</v>
          </cell>
          <cell r="D13">
            <v>14.25</v>
          </cell>
          <cell r="E13">
            <v>425</v>
          </cell>
          <cell r="F13">
            <v>5329</v>
          </cell>
          <cell r="G13">
            <v>314144.55000000092</v>
          </cell>
          <cell r="H13">
            <v>75938.25</v>
          </cell>
          <cell r="I13">
            <v>40963</v>
          </cell>
          <cell r="L13" t="str">
            <v>Suites / Loges</v>
          </cell>
          <cell r="M13">
            <v>1</v>
          </cell>
          <cell r="N13" t="str">
            <v>Packages / Forfaits</v>
          </cell>
          <cell r="O13">
            <v>38839</v>
          </cell>
          <cell r="P13">
            <v>39203</v>
          </cell>
        </row>
        <row r="14">
          <cell r="A14">
            <v>109</v>
          </cell>
          <cell r="B14" t="str">
            <v>Forfait Disney / Disney Package</v>
          </cell>
          <cell r="C14">
            <v>27.95</v>
          </cell>
          <cell r="D14">
            <v>8</v>
          </cell>
          <cell r="E14">
            <v>117</v>
          </cell>
          <cell r="F14">
            <v>1340</v>
          </cell>
          <cell r="G14">
            <v>37453</v>
          </cell>
          <cell r="H14">
            <v>10720</v>
          </cell>
          <cell r="I14">
            <v>40963</v>
          </cell>
          <cell r="L14" t="str">
            <v>Suites / Loges</v>
          </cell>
          <cell r="M14">
            <v>1</v>
          </cell>
          <cell r="N14" t="str">
            <v>Packages / Forfaits</v>
          </cell>
          <cell r="O14">
            <v>38839</v>
          </cell>
          <cell r="P14">
            <v>39203</v>
          </cell>
        </row>
        <row r="15">
          <cell r="A15">
            <v>110</v>
          </cell>
          <cell r="B15" t="str">
            <v>Forfait Cirque / Circus Package</v>
          </cell>
          <cell r="C15">
            <v>27.95</v>
          </cell>
          <cell r="D15">
            <v>8</v>
          </cell>
          <cell r="E15">
            <v>50</v>
          </cell>
          <cell r="F15">
            <v>569</v>
          </cell>
          <cell r="G15">
            <v>15903.55</v>
          </cell>
          <cell r="H15">
            <v>4552</v>
          </cell>
          <cell r="I15">
            <v>40963</v>
          </cell>
          <cell r="L15" t="str">
            <v>Suites / Loges</v>
          </cell>
          <cell r="M15">
            <v>1</v>
          </cell>
          <cell r="N15" t="str">
            <v>Packages / Forfaits</v>
          </cell>
          <cell r="O15">
            <v>38839</v>
          </cell>
          <cell r="P15">
            <v>39203</v>
          </cell>
        </row>
        <row r="16">
          <cell r="A16">
            <v>111</v>
          </cell>
          <cell r="B16" t="str">
            <v>Le Petit Fan / The Little Sports Fan</v>
          </cell>
          <cell r="C16">
            <v>6.25</v>
          </cell>
          <cell r="D16">
            <v>5.66</v>
          </cell>
          <cell r="E16">
            <v>56</v>
          </cell>
          <cell r="F16">
            <v>56</v>
          </cell>
          <cell r="G16">
            <v>350</v>
          </cell>
          <cell r="H16">
            <v>316.95999999999998</v>
          </cell>
          <cell r="I16">
            <v>40963</v>
          </cell>
          <cell r="L16" t="str">
            <v>Suites / Loges</v>
          </cell>
          <cell r="M16">
            <v>1</v>
          </cell>
          <cell r="N16" t="str">
            <v>Packages / Forfaits</v>
          </cell>
          <cell r="O16">
            <v>38839</v>
          </cell>
          <cell r="P16">
            <v>39203</v>
          </cell>
        </row>
        <row r="17">
          <cell r="A17">
            <v>115</v>
          </cell>
          <cell r="B17" t="str">
            <v>Forfait Pestige</v>
          </cell>
          <cell r="C17">
            <v>99.95</v>
          </cell>
          <cell r="D17">
            <v>50.32</v>
          </cell>
          <cell r="E17">
            <v>2</v>
          </cell>
          <cell r="F17">
            <v>32</v>
          </cell>
          <cell r="G17">
            <v>3198.4</v>
          </cell>
          <cell r="H17">
            <v>1610.24</v>
          </cell>
          <cell r="I17">
            <v>40963</v>
          </cell>
          <cell r="L17" t="str">
            <v>Suites / Loges</v>
          </cell>
          <cell r="M17">
            <v>1</v>
          </cell>
          <cell r="N17" t="str">
            <v>Packages / Forfaits</v>
          </cell>
          <cell r="O17">
            <v>38839</v>
          </cell>
          <cell r="P17">
            <v>39203</v>
          </cell>
        </row>
        <row r="18">
          <cell r="A18">
            <v>120</v>
          </cell>
          <cell r="B18" t="str">
            <v>Cocktail de Crevettes / Chilled Shrimp Cocktail</v>
          </cell>
          <cell r="C18">
            <v>91.5</v>
          </cell>
          <cell r="D18">
            <v>24.43</v>
          </cell>
          <cell r="E18">
            <v>529</v>
          </cell>
          <cell r="F18">
            <v>529</v>
          </cell>
          <cell r="G18">
            <v>48403.5</v>
          </cell>
          <cell r="H18">
            <v>12923.47</v>
          </cell>
          <cell r="I18">
            <v>40963</v>
          </cell>
          <cell r="L18" t="str">
            <v>Suites / Loges</v>
          </cell>
          <cell r="M18">
            <v>2</v>
          </cell>
          <cell r="N18" t="str">
            <v>Entrées</v>
          </cell>
          <cell r="O18">
            <v>38839</v>
          </cell>
          <cell r="P18">
            <v>39203</v>
          </cell>
        </row>
        <row r="19">
          <cell r="A19">
            <v>122</v>
          </cell>
          <cell r="B19" t="str">
            <v>Quesadillas / Quesadillas</v>
          </cell>
          <cell r="C19">
            <v>10.5</v>
          </cell>
          <cell r="D19">
            <v>2.8</v>
          </cell>
          <cell r="E19">
            <v>77</v>
          </cell>
          <cell r="F19">
            <v>729</v>
          </cell>
          <cell r="G19">
            <v>7654.5</v>
          </cell>
          <cell r="H19">
            <v>2041.2</v>
          </cell>
          <cell r="I19">
            <v>40963</v>
          </cell>
          <cell r="L19" t="str">
            <v>Suites / Loges</v>
          </cell>
          <cell r="M19">
            <v>2</v>
          </cell>
          <cell r="N19" t="str">
            <v>Entrées</v>
          </cell>
          <cell r="O19">
            <v>38839</v>
          </cell>
          <cell r="P19">
            <v>39203</v>
          </cell>
        </row>
        <row r="20">
          <cell r="A20">
            <v>123</v>
          </cell>
          <cell r="B20" t="str">
            <v>Tartare de Thon / Tuna Tartare</v>
          </cell>
          <cell r="C20">
            <v>13.95</v>
          </cell>
          <cell r="D20">
            <v>2.3479000000000001</v>
          </cell>
          <cell r="E20">
            <v>2</v>
          </cell>
          <cell r="F20">
            <v>14</v>
          </cell>
          <cell r="G20">
            <v>195.3</v>
          </cell>
          <cell r="H20">
            <v>32.870600000000003</v>
          </cell>
          <cell r="I20">
            <v>40963</v>
          </cell>
          <cell r="L20" t="str">
            <v>Suites / Loges</v>
          </cell>
          <cell r="M20">
            <v>2</v>
          </cell>
          <cell r="N20" t="str">
            <v>Entrées</v>
          </cell>
          <cell r="O20">
            <v>38839</v>
          </cell>
          <cell r="P20">
            <v>39203</v>
          </cell>
        </row>
        <row r="21">
          <cell r="A21">
            <v>124</v>
          </cell>
          <cell r="B21" t="str">
            <v>Antipasti Assorti / Assorted Antipasti</v>
          </cell>
          <cell r="C21">
            <v>10.5</v>
          </cell>
          <cell r="D21">
            <v>1.91</v>
          </cell>
          <cell r="E21">
            <v>89</v>
          </cell>
          <cell r="F21">
            <v>751</v>
          </cell>
          <cell r="G21">
            <v>7885.5</v>
          </cell>
          <cell r="H21">
            <v>1434.41</v>
          </cell>
          <cell r="I21">
            <v>40963</v>
          </cell>
          <cell r="L21" t="str">
            <v>Suites / Loges</v>
          </cell>
          <cell r="M21">
            <v>2</v>
          </cell>
          <cell r="N21" t="str">
            <v>Entrées</v>
          </cell>
          <cell r="O21">
            <v>38839</v>
          </cell>
          <cell r="P21">
            <v>39203</v>
          </cell>
        </row>
        <row r="22">
          <cell r="A22">
            <v>125</v>
          </cell>
          <cell r="B22" t="str">
            <v>Fromages Français / French Cheese Board</v>
          </cell>
          <cell r="C22">
            <v>14.25</v>
          </cell>
          <cell r="D22">
            <v>2.2400000000000002</v>
          </cell>
          <cell r="E22">
            <v>482</v>
          </cell>
          <cell r="F22">
            <v>3922</v>
          </cell>
          <cell r="G22">
            <v>55888.5</v>
          </cell>
          <cell r="H22">
            <v>8785.2800000000007</v>
          </cell>
          <cell r="I22">
            <v>40963</v>
          </cell>
          <cell r="L22" t="str">
            <v>Suites / Loges</v>
          </cell>
          <cell r="M22">
            <v>2</v>
          </cell>
          <cell r="N22" t="str">
            <v>Entrées</v>
          </cell>
          <cell r="O22">
            <v>38839</v>
          </cell>
          <cell r="P22">
            <v>39203</v>
          </cell>
        </row>
        <row r="23">
          <cell r="A23">
            <v>126</v>
          </cell>
          <cell r="B23" t="str">
            <v>Crudités du Jardin / Garden Fresh Crudités</v>
          </cell>
          <cell r="C23">
            <v>8.25</v>
          </cell>
          <cell r="D23">
            <v>1.25</v>
          </cell>
          <cell r="E23">
            <v>519</v>
          </cell>
          <cell r="F23">
            <v>4462</v>
          </cell>
          <cell r="G23">
            <v>36811.5</v>
          </cell>
          <cell r="H23">
            <v>5577.5</v>
          </cell>
          <cell r="I23">
            <v>40963</v>
          </cell>
          <cell r="L23" t="str">
            <v>Suites / Loges</v>
          </cell>
          <cell r="M23">
            <v>2</v>
          </cell>
          <cell r="N23" t="str">
            <v>Entrées</v>
          </cell>
          <cell r="O23">
            <v>38839</v>
          </cell>
          <cell r="P23">
            <v>39203</v>
          </cell>
        </row>
        <row r="24">
          <cell r="A24">
            <v>127</v>
          </cell>
          <cell r="B24" t="str">
            <v>Ailes de Poulet BBQ / Crispy BBQ Chicken</v>
          </cell>
          <cell r="C24">
            <v>10.25</v>
          </cell>
          <cell r="D24">
            <v>3.01</v>
          </cell>
          <cell r="E24">
            <v>520</v>
          </cell>
          <cell r="F24">
            <v>5371</v>
          </cell>
          <cell r="G24">
            <v>55052.75</v>
          </cell>
          <cell r="H24">
            <v>16166.71</v>
          </cell>
          <cell r="I24">
            <v>40963</v>
          </cell>
          <cell r="L24" t="str">
            <v>Suites / Loges</v>
          </cell>
          <cell r="M24">
            <v>2</v>
          </cell>
          <cell r="N24" t="str">
            <v>Entrées</v>
          </cell>
          <cell r="O24">
            <v>38839</v>
          </cell>
          <cell r="P24">
            <v>39203</v>
          </cell>
        </row>
        <row r="25">
          <cell r="A25">
            <v>128</v>
          </cell>
          <cell r="B25" t="str">
            <v>Le Goûter Oriental / The Oriental Sampler</v>
          </cell>
          <cell r="C25">
            <v>12.75</v>
          </cell>
          <cell r="D25">
            <v>3.51</v>
          </cell>
          <cell r="E25">
            <v>155</v>
          </cell>
          <cell r="F25">
            <v>1542</v>
          </cell>
          <cell r="G25">
            <v>19660.5</v>
          </cell>
          <cell r="H25">
            <v>5412.42</v>
          </cell>
          <cell r="I25">
            <v>40963</v>
          </cell>
          <cell r="L25" t="str">
            <v>Suites / Loges</v>
          </cell>
          <cell r="M25">
            <v>2</v>
          </cell>
          <cell r="N25" t="str">
            <v>Entrées</v>
          </cell>
          <cell r="O25">
            <v>38839</v>
          </cell>
          <cell r="P25">
            <v>39203</v>
          </cell>
        </row>
        <row r="26">
          <cell r="A26">
            <v>129</v>
          </cell>
          <cell r="B26" t="str">
            <v>Craquelin de Saumon Fumé / Smoked Salmon Cracker</v>
          </cell>
          <cell r="C26">
            <v>13.95</v>
          </cell>
          <cell r="D26">
            <v>1.82</v>
          </cell>
          <cell r="E26">
            <v>237</v>
          </cell>
          <cell r="F26">
            <v>2124</v>
          </cell>
          <cell r="G26">
            <v>29629.8</v>
          </cell>
          <cell r="H26">
            <v>3865.6800000000057</v>
          </cell>
          <cell r="I26">
            <v>40963</v>
          </cell>
          <cell r="L26" t="str">
            <v>Suites / Loges</v>
          </cell>
          <cell r="M26">
            <v>2</v>
          </cell>
          <cell r="N26" t="str">
            <v>Entrées</v>
          </cell>
          <cell r="O26">
            <v>38839</v>
          </cell>
          <cell r="P26">
            <v>39203</v>
          </cell>
        </row>
        <row r="27">
          <cell r="A27">
            <v>130</v>
          </cell>
          <cell r="B27" t="str">
            <v>Le Goûter Salsa / Salsa Sampler</v>
          </cell>
          <cell r="C27">
            <v>7.5</v>
          </cell>
          <cell r="D27">
            <v>1.21</v>
          </cell>
          <cell r="E27">
            <v>140</v>
          </cell>
          <cell r="F27">
            <v>1296</v>
          </cell>
          <cell r="G27">
            <v>9720</v>
          </cell>
          <cell r="H27">
            <v>1568.16</v>
          </cell>
          <cell r="I27">
            <v>40963</v>
          </cell>
          <cell r="L27" t="str">
            <v>Suites / Loges</v>
          </cell>
          <cell r="M27">
            <v>2</v>
          </cell>
          <cell r="N27" t="str">
            <v>Entrées</v>
          </cell>
          <cell r="O27">
            <v>38839</v>
          </cell>
          <cell r="P27">
            <v>39203</v>
          </cell>
        </row>
        <row r="28">
          <cell r="A28">
            <v>131</v>
          </cell>
          <cell r="B28" t="str">
            <v>Sushi / Sushi</v>
          </cell>
          <cell r="C28">
            <v>20.95</v>
          </cell>
          <cell r="D28">
            <v>4.53</v>
          </cell>
          <cell r="E28">
            <v>211</v>
          </cell>
          <cell r="F28">
            <v>1682</v>
          </cell>
          <cell r="G28">
            <v>35237.90000000006</v>
          </cell>
          <cell r="H28">
            <v>7619.4599999999882</v>
          </cell>
          <cell r="I28">
            <v>40963</v>
          </cell>
          <cell r="L28" t="str">
            <v>Suites / Loges</v>
          </cell>
          <cell r="M28">
            <v>2</v>
          </cell>
          <cell r="N28" t="str">
            <v>Entrées</v>
          </cell>
          <cell r="O28">
            <v>38839</v>
          </cell>
          <cell r="P28">
            <v>39203</v>
          </cell>
        </row>
        <row r="29">
          <cell r="A29">
            <v>132</v>
          </cell>
          <cell r="B29" t="str">
            <v>Il Formaggio / Il Formaggio</v>
          </cell>
          <cell r="C29">
            <v>14.25</v>
          </cell>
          <cell r="D29">
            <v>2.68</v>
          </cell>
          <cell r="E29">
            <v>135</v>
          </cell>
          <cell r="F29">
            <v>1168</v>
          </cell>
          <cell r="G29">
            <v>16644</v>
          </cell>
          <cell r="H29">
            <v>3130.24</v>
          </cell>
          <cell r="I29">
            <v>40963</v>
          </cell>
          <cell r="L29" t="str">
            <v>Suites / Loges</v>
          </cell>
          <cell r="M29">
            <v>2</v>
          </cell>
          <cell r="N29" t="str">
            <v>Entrées</v>
          </cell>
          <cell r="O29">
            <v>38839</v>
          </cell>
          <cell r="P29">
            <v>39203</v>
          </cell>
        </row>
        <row r="30">
          <cell r="A30">
            <v>133</v>
          </cell>
          <cell r="B30" t="str">
            <v>Chili con Carne / Chili con Carne</v>
          </cell>
          <cell r="C30">
            <v>9.9499999999999993</v>
          </cell>
          <cell r="D30">
            <v>1.4</v>
          </cell>
          <cell r="E30">
            <v>1</v>
          </cell>
          <cell r="F30">
            <v>1</v>
          </cell>
          <cell r="G30">
            <v>9.9499999999999993</v>
          </cell>
          <cell r="H30">
            <v>1.4</v>
          </cell>
          <cell r="I30">
            <v>40963</v>
          </cell>
          <cell r="L30" t="str">
            <v>Suites / Loges</v>
          </cell>
          <cell r="M30">
            <v>2</v>
          </cell>
          <cell r="N30" t="str">
            <v>Entrées</v>
          </cell>
          <cell r="O30">
            <v>38839</v>
          </cell>
          <cell r="P30">
            <v>39203</v>
          </cell>
        </row>
        <row r="31">
          <cell r="A31">
            <v>134</v>
          </cell>
          <cell r="B31" t="str">
            <v>Bruschetta di Parma / Bruschetta di Parma</v>
          </cell>
          <cell r="C31">
            <v>6.95</v>
          </cell>
          <cell r="D31">
            <v>0.59</v>
          </cell>
          <cell r="E31">
            <v>234</v>
          </cell>
          <cell r="F31">
            <v>1979</v>
          </cell>
          <cell r="G31">
            <v>13754.05</v>
          </cell>
          <cell r="H31">
            <v>1167.6099999999999</v>
          </cell>
          <cell r="I31">
            <v>40963</v>
          </cell>
          <cell r="L31" t="str">
            <v>Suites / Loges</v>
          </cell>
          <cell r="M31">
            <v>2</v>
          </cell>
          <cell r="N31" t="str">
            <v>Entrées</v>
          </cell>
          <cell r="O31">
            <v>38839</v>
          </cell>
          <cell r="P31">
            <v>39203</v>
          </cell>
        </row>
        <row r="32">
          <cell r="A32">
            <v>135</v>
          </cell>
          <cell r="B32" t="str">
            <v>Filets de Poulet Panés / Chicken Tenders</v>
          </cell>
          <cell r="C32">
            <v>14.75</v>
          </cell>
          <cell r="D32">
            <v>2.38</v>
          </cell>
          <cell r="E32">
            <v>66</v>
          </cell>
          <cell r="F32">
            <v>558</v>
          </cell>
          <cell r="G32">
            <v>8230.5</v>
          </cell>
          <cell r="H32">
            <v>1328.04</v>
          </cell>
          <cell r="I32">
            <v>40963</v>
          </cell>
          <cell r="L32" t="str">
            <v>Suites / Loges</v>
          </cell>
          <cell r="M32">
            <v>2</v>
          </cell>
          <cell r="N32" t="str">
            <v>Entrées</v>
          </cell>
          <cell r="O32">
            <v>38839</v>
          </cell>
          <cell r="P32">
            <v>39203</v>
          </cell>
        </row>
        <row r="33">
          <cell r="A33">
            <v>136</v>
          </cell>
          <cell r="B33" t="str">
            <v>Bouchées Poulet Buffalo / Buffalo Chicken Fingers</v>
          </cell>
          <cell r="C33">
            <v>10.5</v>
          </cell>
          <cell r="D33">
            <v>2.15</v>
          </cell>
          <cell r="E33">
            <v>71</v>
          </cell>
          <cell r="F33">
            <v>743</v>
          </cell>
          <cell r="G33">
            <v>7801.5</v>
          </cell>
          <cell r="H33">
            <v>1597.45</v>
          </cell>
          <cell r="I33">
            <v>40963</v>
          </cell>
          <cell r="L33" t="str">
            <v>Suites / Loges</v>
          </cell>
          <cell r="M33">
            <v>2</v>
          </cell>
          <cell r="N33" t="str">
            <v>Entrées</v>
          </cell>
          <cell r="O33">
            <v>38839</v>
          </cell>
          <cell r="P33">
            <v>39203</v>
          </cell>
        </row>
        <row r="34">
          <cell r="A34">
            <v>1124</v>
          </cell>
          <cell r="B34" t="str">
            <v>PB Fromages</v>
          </cell>
          <cell r="C34">
            <v>15.25</v>
          </cell>
          <cell r="D34">
            <v>3.16</v>
          </cell>
          <cell r="E34">
            <v>17</v>
          </cell>
          <cell r="F34">
            <v>144</v>
          </cell>
          <cell r="G34">
            <v>2196</v>
          </cell>
          <cell r="H34">
            <v>455.04</v>
          </cell>
          <cell r="I34">
            <v>40963</v>
          </cell>
          <cell r="L34" t="str">
            <v>Suites / Loges</v>
          </cell>
          <cell r="M34">
            <v>2</v>
          </cell>
          <cell r="N34" t="str">
            <v>Entrées</v>
          </cell>
          <cell r="O34">
            <v>38839</v>
          </cell>
          <cell r="P34">
            <v>39203</v>
          </cell>
        </row>
        <row r="35">
          <cell r="A35">
            <v>11319</v>
          </cell>
          <cell r="B35" t="str">
            <v>Olives PB</v>
          </cell>
          <cell r="C35">
            <v>4.95</v>
          </cell>
          <cell r="D35">
            <v>0.82</v>
          </cell>
          <cell r="E35">
            <v>33</v>
          </cell>
          <cell r="F35">
            <v>33</v>
          </cell>
          <cell r="G35">
            <v>163.35</v>
          </cell>
          <cell r="H35">
            <v>27.06</v>
          </cell>
          <cell r="I35">
            <v>40963</v>
          </cell>
          <cell r="L35" t="str">
            <v>Suites / Loges</v>
          </cell>
          <cell r="M35">
            <v>2</v>
          </cell>
          <cell r="N35" t="str">
            <v>Entrées</v>
          </cell>
          <cell r="O35">
            <v>38839</v>
          </cell>
          <cell r="P35">
            <v>39203</v>
          </cell>
        </row>
        <row r="36">
          <cell r="A36">
            <v>140</v>
          </cell>
          <cell r="B36" t="str">
            <v>Salade César / Caesar Salad</v>
          </cell>
          <cell r="C36">
            <v>7.95</v>
          </cell>
          <cell r="D36">
            <v>1.59</v>
          </cell>
          <cell r="E36">
            <v>231</v>
          </cell>
          <cell r="F36">
            <v>2098</v>
          </cell>
          <cell r="G36">
            <v>16679.099999999999</v>
          </cell>
          <cell r="H36">
            <v>3335.82</v>
          </cell>
          <cell r="I36">
            <v>40963</v>
          </cell>
          <cell r="L36" t="str">
            <v>Suites / Loges</v>
          </cell>
          <cell r="M36">
            <v>3</v>
          </cell>
          <cell r="N36" t="str">
            <v>Salads / Salades</v>
          </cell>
          <cell r="O36">
            <v>38839</v>
          </cell>
          <cell r="P36">
            <v>39203</v>
          </cell>
        </row>
        <row r="37">
          <cell r="A37">
            <v>141</v>
          </cell>
          <cell r="B37" t="str">
            <v>Salade César au Poulet / Chicken Caesar Salad</v>
          </cell>
          <cell r="C37">
            <v>8.9499999999999993</v>
          </cell>
          <cell r="D37">
            <v>2.08</v>
          </cell>
          <cell r="E37">
            <v>233</v>
          </cell>
          <cell r="F37">
            <v>1899</v>
          </cell>
          <cell r="G37">
            <v>16996.05</v>
          </cell>
          <cell r="H37">
            <v>3949.9200000000051</v>
          </cell>
          <cell r="I37">
            <v>40963</v>
          </cell>
          <cell r="L37" t="str">
            <v>Suites / Loges</v>
          </cell>
          <cell r="M37">
            <v>3</v>
          </cell>
          <cell r="N37" t="str">
            <v>Salads / Salades</v>
          </cell>
          <cell r="O37">
            <v>38839</v>
          </cell>
          <cell r="P37">
            <v>39203</v>
          </cell>
        </row>
        <row r="38">
          <cell r="A38">
            <v>142</v>
          </cell>
          <cell r="B38" t="str">
            <v>Salade Grecque / Greek Salad</v>
          </cell>
          <cell r="C38">
            <v>7.75</v>
          </cell>
          <cell r="D38">
            <v>0.9</v>
          </cell>
          <cell r="E38">
            <v>112</v>
          </cell>
          <cell r="F38">
            <v>893</v>
          </cell>
          <cell r="G38">
            <v>6920.75</v>
          </cell>
          <cell r="H38">
            <v>803.69999999999902</v>
          </cell>
          <cell r="I38">
            <v>40963</v>
          </cell>
          <cell r="L38" t="str">
            <v>Suites / Loges</v>
          </cell>
          <cell r="M38">
            <v>3</v>
          </cell>
          <cell r="N38" t="str">
            <v>Salads / Salades</v>
          </cell>
          <cell r="O38">
            <v>38839</v>
          </cell>
          <cell r="P38">
            <v>39203</v>
          </cell>
        </row>
        <row r="39">
          <cell r="A39">
            <v>143</v>
          </cell>
          <cell r="B39" t="str">
            <v>Salade Pommes de Terre / Potato Salad</v>
          </cell>
          <cell r="C39">
            <v>6.25</v>
          </cell>
          <cell r="D39">
            <v>0.35</v>
          </cell>
          <cell r="E39">
            <v>38</v>
          </cell>
          <cell r="F39">
            <v>324</v>
          </cell>
          <cell r="G39">
            <v>2025</v>
          </cell>
          <cell r="H39">
            <v>113.4</v>
          </cell>
          <cell r="I39">
            <v>40963</v>
          </cell>
          <cell r="L39" t="str">
            <v>Suites / Loges</v>
          </cell>
          <cell r="M39">
            <v>3</v>
          </cell>
          <cell r="N39" t="str">
            <v>Salads / Salades</v>
          </cell>
          <cell r="O39">
            <v>38839</v>
          </cell>
          <cell r="P39">
            <v>39203</v>
          </cell>
        </row>
        <row r="40">
          <cell r="A40">
            <v>145</v>
          </cell>
          <cell r="B40" t="str">
            <v>Salade de Bébé Épinards / Baby Spinach Salad</v>
          </cell>
          <cell r="C40">
            <v>7.5</v>
          </cell>
          <cell r="D40">
            <v>0.85</v>
          </cell>
          <cell r="E40">
            <v>136</v>
          </cell>
          <cell r="F40">
            <v>1241</v>
          </cell>
          <cell r="G40">
            <v>9307.5</v>
          </cell>
          <cell r="H40">
            <v>1054.8499999999999</v>
          </cell>
          <cell r="I40">
            <v>40963</v>
          </cell>
          <cell r="L40" t="str">
            <v>Suites / Loges</v>
          </cell>
          <cell r="M40">
            <v>3</v>
          </cell>
          <cell r="N40" t="str">
            <v>Salads / Salades</v>
          </cell>
          <cell r="O40">
            <v>38839</v>
          </cell>
          <cell r="P40">
            <v>39203</v>
          </cell>
        </row>
        <row r="41">
          <cell r="A41">
            <v>146</v>
          </cell>
          <cell r="B41" t="str">
            <v>Salade de Penne Rigate / Penne Rigate Salad</v>
          </cell>
          <cell r="C41">
            <v>5.95</v>
          </cell>
          <cell r="D41">
            <v>0.75</v>
          </cell>
          <cell r="E41">
            <v>210</v>
          </cell>
          <cell r="F41">
            <v>2108</v>
          </cell>
          <cell r="G41">
            <v>12542.6</v>
          </cell>
          <cell r="H41">
            <v>1581</v>
          </cell>
          <cell r="I41">
            <v>40963</v>
          </cell>
          <cell r="L41" t="str">
            <v>Suites / Loges</v>
          </cell>
          <cell r="M41">
            <v>3</v>
          </cell>
          <cell r="N41" t="str">
            <v>Salads / Salades</v>
          </cell>
          <cell r="O41">
            <v>38839</v>
          </cell>
          <cell r="P41">
            <v>39203</v>
          </cell>
        </row>
        <row r="42">
          <cell r="A42">
            <v>147</v>
          </cell>
          <cell r="B42" t="str">
            <v>Salade B.L.T. / B.L.T. Salad</v>
          </cell>
          <cell r="C42">
            <v>6.95</v>
          </cell>
          <cell r="D42">
            <v>1.4865999999999999</v>
          </cell>
          <cell r="E42">
            <v>17</v>
          </cell>
          <cell r="F42">
            <v>161</v>
          </cell>
          <cell r="G42">
            <v>1118.95</v>
          </cell>
          <cell r="H42">
            <v>239.3426</v>
          </cell>
          <cell r="I42">
            <v>40963</v>
          </cell>
          <cell r="L42" t="str">
            <v>Suites / Loges</v>
          </cell>
          <cell r="M42">
            <v>3</v>
          </cell>
          <cell r="N42" t="str">
            <v>Salads / Salades</v>
          </cell>
          <cell r="O42">
            <v>38839</v>
          </cell>
          <cell r="P42">
            <v>39203</v>
          </cell>
        </row>
        <row r="43">
          <cell r="A43">
            <v>148</v>
          </cell>
          <cell r="B43" t="str">
            <v>Salade Chinoise au Poulet / Chinese Chicken Salad</v>
          </cell>
          <cell r="C43">
            <v>9.9499999999999993</v>
          </cell>
          <cell r="D43">
            <v>1.8065</v>
          </cell>
          <cell r="E43">
            <v>7</v>
          </cell>
          <cell r="F43">
            <v>58</v>
          </cell>
          <cell r="G43">
            <v>577.1</v>
          </cell>
          <cell r="H43">
            <v>104.777</v>
          </cell>
          <cell r="I43">
            <v>40963</v>
          </cell>
          <cell r="L43" t="str">
            <v>Suites / Loges</v>
          </cell>
          <cell r="M43">
            <v>3</v>
          </cell>
          <cell r="N43" t="str">
            <v>Salads / Salades</v>
          </cell>
          <cell r="O43">
            <v>38839</v>
          </cell>
          <cell r="P43">
            <v>39203</v>
          </cell>
        </row>
        <row r="44">
          <cell r="A44">
            <v>149</v>
          </cell>
          <cell r="B44" t="str">
            <v>Salade aux Fruits de Mer / Seafood Salad</v>
          </cell>
          <cell r="C44">
            <v>10.95</v>
          </cell>
          <cell r="D44">
            <v>1.8533999999999999</v>
          </cell>
          <cell r="E44">
            <v>1</v>
          </cell>
          <cell r="F44">
            <v>14</v>
          </cell>
          <cell r="G44">
            <v>153.30000000000001</v>
          </cell>
          <cell r="H44">
            <v>25.947600000000001</v>
          </cell>
          <cell r="I44">
            <v>40963</v>
          </cell>
          <cell r="L44" t="str">
            <v>Suites / Loges</v>
          </cell>
          <cell r="M44">
            <v>3</v>
          </cell>
          <cell r="N44" t="str">
            <v>Salads / Salades</v>
          </cell>
          <cell r="O44">
            <v>38839</v>
          </cell>
          <cell r="P44">
            <v>39203</v>
          </cell>
        </row>
        <row r="45">
          <cell r="A45">
            <v>150</v>
          </cell>
          <cell r="B45" t="str">
            <v>Salade Lyonnaise / Lyonnaise Salad</v>
          </cell>
          <cell r="C45">
            <v>8.25</v>
          </cell>
          <cell r="D45">
            <v>1.0841000000000001</v>
          </cell>
          <cell r="E45">
            <v>4</v>
          </cell>
          <cell r="F45">
            <v>46</v>
          </cell>
          <cell r="G45">
            <v>379.5</v>
          </cell>
          <cell r="H45">
            <v>49.868600000000001</v>
          </cell>
          <cell r="I45">
            <v>40963</v>
          </cell>
          <cell r="L45" t="str">
            <v>Suites / Loges</v>
          </cell>
          <cell r="M45">
            <v>3</v>
          </cell>
          <cell r="N45" t="str">
            <v>Salads / Salades</v>
          </cell>
          <cell r="O45">
            <v>38839</v>
          </cell>
          <cell r="P45">
            <v>39203</v>
          </cell>
        </row>
        <row r="46">
          <cell r="A46">
            <v>151</v>
          </cell>
          <cell r="B46" t="str">
            <v>Salade de Chou Napa / Napa Cabbage Salad</v>
          </cell>
          <cell r="C46">
            <v>5.25</v>
          </cell>
          <cell r="D46">
            <v>0.43</v>
          </cell>
          <cell r="E46">
            <v>3</v>
          </cell>
          <cell r="F46">
            <v>18</v>
          </cell>
          <cell r="G46">
            <v>94.5</v>
          </cell>
          <cell r="H46">
            <v>7.74</v>
          </cell>
          <cell r="I46">
            <v>40963</v>
          </cell>
          <cell r="L46" t="str">
            <v>Suites / Loges</v>
          </cell>
          <cell r="M46">
            <v>3</v>
          </cell>
          <cell r="N46" t="str">
            <v>Salads / Salades</v>
          </cell>
          <cell r="O46">
            <v>38839</v>
          </cell>
          <cell r="P46">
            <v>39203</v>
          </cell>
        </row>
        <row r="47">
          <cell r="A47">
            <v>153</v>
          </cell>
          <cell r="B47" t="str">
            <v>Mesclun de Jeunes Pousses / Baby Filed Green Salad</v>
          </cell>
          <cell r="C47">
            <v>6.25</v>
          </cell>
          <cell r="D47">
            <v>0.83</v>
          </cell>
          <cell r="E47">
            <v>110</v>
          </cell>
          <cell r="F47">
            <v>920</v>
          </cell>
          <cell r="G47">
            <v>5750</v>
          </cell>
          <cell r="H47">
            <v>763.6</v>
          </cell>
          <cell r="I47">
            <v>40963</v>
          </cell>
          <cell r="L47" t="str">
            <v>Suites / Loges</v>
          </cell>
          <cell r="M47">
            <v>3</v>
          </cell>
          <cell r="N47" t="str">
            <v>Salads / Salades</v>
          </cell>
          <cell r="O47">
            <v>38839</v>
          </cell>
          <cell r="P47">
            <v>39203</v>
          </cell>
        </row>
        <row r="48">
          <cell r="A48">
            <v>154</v>
          </cell>
          <cell r="B48" t="str">
            <v>Salade de Couscous Oriental</v>
          </cell>
          <cell r="C48">
            <v>7.95</v>
          </cell>
          <cell r="D48">
            <v>1.37</v>
          </cell>
          <cell r="E48">
            <v>52</v>
          </cell>
          <cell r="F48">
            <v>428</v>
          </cell>
          <cell r="G48">
            <v>3402.6</v>
          </cell>
          <cell r="H48">
            <v>586.36</v>
          </cell>
          <cell r="I48">
            <v>40963</v>
          </cell>
          <cell r="L48" t="str">
            <v>Suites / Loges</v>
          </cell>
          <cell r="M48">
            <v>3</v>
          </cell>
          <cell r="N48" t="str">
            <v>Salads / Salades</v>
          </cell>
          <cell r="O48">
            <v>38839</v>
          </cell>
          <cell r="P48">
            <v>39203</v>
          </cell>
        </row>
        <row r="49">
          <cell r="A49">
            <v>155</v>
          </cell>
          <cell r="B49" t="str">
            <v>Salade Arugula</v>
          </cell>
          <cell r="C49">
            <v>7.95</v>
          </cell>
          <cell r="D49">
            <v>1.1499999999999999</v>
          </cell>
          <cell r="E49">
            <v>81</v>
          </cell>
          <cell r="F49">
            <v>610</v>
          </cell>
          <cell r="G49">
            <v>4849.5</v>
          </cell>
          <cell r="H49">
            <v>701.5</v>
          </cell>
          <cell r="I49">
            <v>40963</v>
          </cell>
          <cell r="L49" t="str">
            <v>Suites / Loges</v>
          </cell>
          <cell r="M49">
            <v>3</v>
          </cell>
          <cell r="N49" t="str">
            <v>Salads / Salades</v>
          </cell>
          <cell r="O49">
            <v>38839</v>
          </cell>
          <cell r="P49">
            <v>39203</v>
          </cell>
        </row>
        <row r="50">
          <cell r="A50">
            <v>156</v>
          </cell>
          <cell r="B50" t="str">
            <v>Salade de Quinoa et Kamini</v>
          </cell>
          <cell r="C50">
            <v>7.5</v>
          </cell>
          <cell r="D50">
            <v>1.59</v>
          </cell>
          <cell r="E50">
            <v>17</v>
          </cell>
          <cell r="F50">
            <v>147</v>
          </cell>
          <cell r="G50">
            <v>1102.5</v>
          </cell>
          <cell r="H50">
            <v>233.73</v>
          </cell>
          <cell r="I50">
            <v>40963</v>
          </cell>
          <cell r="L50" t="str">
            <v>Suites / Loges</v>
          </cell>
          <cell r="M50">
            <v>3</v>
          </cell>
          <cell r="N50" t="str">
            <v>Salads / Salades</v>
          </cell>
          <cell r="O50">
            <v>38839</v>
          </cell>
          <cell r="P50">
            <v>39203</v>
          </cell>
        </row>
        <row r="51">
          <cell r="A51">
            <v>160</v>
          </cell>
          <cell r="B51" t="str">
            <v>Trilogie Grecque / Greek Brochette Trilogy</v>
          </cell>
          <cell r="C51">
            <v>19.95</v>
          </cell>
          <cell r="D51">
            <v>4.32</v>
          </cell>
          <cell r="E51">
            <v>182</v>
          </cell>
          <cell r="F51">
            <v>1417</v>
          </cell>
          <cell r="G51">
            <v>28269.15</v>
          </cell>
          <cell r="H51">
            <v>6121.4400000000096</v>
          </cell>
          <cell r="I51">
            <v>40963</v>
          </cell>
          <cell r="L51" t="str">
            <v>Suites / Loges</v>
          </cell>
          <cell r="M51">
            <v>4</v>
          </cell>
          <cell r="N51" t="str">
            <v>Main Courses / Plats Principaux</v>
          </cell>
          <cell r="O51">
            <v>38839</v>
          </cell>
          <cell r="P51">
            <v>39203</v>
          </cell>
        </row>
        <row r="52">
          <cell r="A52">
            <v>161</v>
          </cell>
          <cell r="B52" t="str">
            <v>Filet Mignon / Beef Tenderloin</v>
          </cell>
          <cell r="C52">
            <v>19.95</v>
          </cell>
          <cell r="D52">
            <v>4.4400000000000004</v>
          </cell>
          <cell r="E52">
            <v>46</v>
          </cell>
          <cell r="F52">
            <v>411</v>
          </cell>
          <cell r="G52">
            <v>8199.4500000000007</v>
          </cell>
          <cell r="H52">
            <v>1824.84</v>
          </cell>
          <cell r="I52">
            <v>40963</v>
          </cell>
          <cell r="L52" t="str">
            <v>Suites / Loges</v>
          </cell>
          <cell r="M52">
            <v>4</v>
          </cell>
          <cell r="N52" t="str">
            <v>Main Courses / Plats Principaux</v>
          </cell>
          <cell r="O52">
            <v>38839</v>
          </cell>
          <cell r="P52">
            <v>39203</v>
          </cell>
        </row>
        <row r="53">
          <cell r="A53">
            <v>162</v>
          </cell>
          <cell r="B53" t="str">
            <v>Côtes Levées BBQ / Baby Back Ribs</v>
          </cell>
          <cell r="C53">
            <v>19.95</v>
          </cell>
          <cell r="D53">
            <v>4.0999999999999996</v>
          </cell>
          <cell r="E53">
            <v>81</v>
          </cell>
          <cell r="F53">
            <v>780</v>
          </cell>
          <cell r="G53">
            <v>15561</v>
          </cell>
          <cell r="H53">
            <v>3197.999999999995</v>
          </cell>
          <cell r="I53">
            <v>40963</v>
          </cell>
          <cell r="L53" t="str">
            <v>Suites / Loges</v>
          </cell>
          <cell r="M53">
            <v>4</v>
          </cell>
          <cell r="N53" t="str">
            <v>Main Courses / Plats Principaux</v>
          </cell>
          <cell r="O53">
            <v>38839</v>
          </cell>
          <cell r="P53">
            <v>39203</v>
          </cell>
        </row>
        <row r="54">
          <cell r="A54">
            <v>163</v>
          </cell>
          <cell r="B54" t="str">
            <v>Poulet au Miel et Thym / Honey Thyme Chicken</v>
          </cell>
          <cell r="C54">
            <v>14.95</v>
          </cell>
          <cell r="D54">
            <v>2.4476</v>
          </cell>
          <cell r="E54">
            <v>6</v>
          </cell>
          <cell r="F54">
            <v>52</v>
          </cell>
          <cell r="G54">
            <v>777.4</v>
          </cell>
          <cell r="H54">
            <v>127.27519999999998</v>
          </cell>
          <cell r="I54">
            <v>40963</v>
          </cell>
          <cell r="L54" t="str">
            <v>Suites / Loges</v>
          </cell>
          <cell r="M54">
            <v>4</v>
          </cell>
          <cell r="N54" t="str">
            <v>Main Courses / Plats Principaux</v>
          </cell>
          <cell r="O54">
            <v>38839</v>
          </cell>
          <cell r="P54">
            <v>39203</v>
          </cell>
        </row>
        <row r="55">
          <cell r="A55">
            <v>164</v>
          </cell>
          <cell r="B55" t="str">
            <v>Côtes d'Agneau Provençale / Lamb Chops Provençale</v>
          </cell>
          <cell r="C55">
            <v>23.25</v>
          </cell>
          <cell r="D55">
            <v>7.12</v>
          </cell>
          <cell r="E55">
            <v>216</v>
          </cell>
          <cell r="F55">
            <v>2150</v>
          </cell>
          <cell r="G55">
            <v>49987.5</v>
          </cell>
          <cell r="H55">
            <v>15308</v>
          </cell>
          <cell r="I55">
            <v>40963</v>
          </cell>
          <cell r="L55" t="str">
            <v>Suites / Loges</v>
          </cell>
          <cell r="M55">
            <v>4</v>
          </cell>
          <cell r="N55" t="str">
            <v>Main Courses / Plats Principaux</v>
          </cell>
          <cell r="O55">
            <v>38839</v>
          </cell>
          <cell r="P55">
            <v>39203</v>
          </cell>
        </row>
        <row r="56">
          <cell r="A56">
            <v>165</v>
          </cell>
          <cell r="B56" t="str">
            <v>Lasagna alla Naples</v>
          </cell>
          <cell r="C56">
            <v>13.95</v>
          </cell>
          <cell r="D56">
            <v>1.98</v>
          </cell>
          <cell r="E56">
            <v>5</v>
          </cell>
          <cell r="F56">
            <v>48</v>
          </cell>
          <cell r="G56">
            <v>669.6</v>
          </cell>
          <cell r="H56">
            <v>95.04</v>
          </cell>
          <cell r="I56">
            <v>40963</v>
          </cell>
          <cell r="L56" t="str">
            <v>Suites / Loges</v>
          </cell>
          <cell r="M56">
            <v>4</v>
          </cell>
          <cell r="N56" t="str">
            <v>Main Courses / Plats Principaux</v>
          </cell>
          <cell r="O56">
            <v>38839</v>
          </cell>
          <cell r="P56">
            <v>39203</v>
          </cell>
        </row>
        <row r="57">
          <cell r="A57">
            <v>166</v>
          </cell>
          <cell r="B57" t="str">
            <v>Lasagna al Forno</v>
          </cell>
          <cell r="C57">
            <v>15.95</v>
          </cell>
          <cell r="D57">
            <v>2.1800000000000002</v>
          </cell>
          <cell r="E57">
            <v>2</v>
          </cell>
          <cell r="F57">
            <v>14</v>
          </cell>
          <cell r="G57">
            <v>223.3</v>
          </cell>
          <cell r="H57">
            <v>30.52</v>
          </cell>
          <cell r="I57">
            <v>40963</v>
          </cell>
          <cell r="L57" t="str">
            <v>Suites / Loges</v>
          </cell>
          <cell r="M57">
            <v>4</v>
          </cell>
          <cell r="N57" t="str">
            <v>Main Courses / Plats Principaux</v>
          </cell>
          <cell r="O57">
            <v>38839</v>
          </cell>
          <cell r="P57">
            <v>39203</v>
          </cell>
        </row>
        <row r="58">
          <cell r="A58">
            <v>167</v>
          </cell>
          <cell r="B58" t="str">
            <v>Penne Rigate alla Matriciana</v>
          </cell>
          <cell r="C58">
            <v>13.95</v>
          </cell>
          <cell r="D58">
            <v>1.1299999999999999</v>
          </cell>
          <cell r="E58">
            <v>5</v>
          </cell>
          <cell r="F58">
            <v>50</v>
          </cell>
          <cell r="G58">
            <v>697.5</v>
          </cell>
          <cell r="H58">
            <v>56.5</v>
          </cell>
          <cell r="I58">
            <v>40963</v>
          </cell>
          <cell r="L58" t="str">
            <v>Suites / Loges</v>
          </cell>
          <cell r="M58">
            <v>4</v>
          </cell>
          <cell r="N58" t="str">
            <v>Main Courses / Plats Principaux</v>
          </cell>
          <cell r="O58">
            <v>38839</v>
          </cell>
          <cell r="P58">
            <v>39203</v>
          </cell>
        </row>
        <row r="59">
          <cell r="A59">
            <v>169</v>
          </cell>
          <cell r="B59" t="str">
            <v>Supreme de Volaille</v>
          </cell>
          <cell r="C59">
            <v>15.75</v>
          </cell>
          <cell r="D59">
            <v>3.44</v>
          </cell>
          <cell r="E59">
            <v>70</v>
          </cell>
          <cell r="F59">
            <v>656</v>
          </cell>
          <cell r="G59">
            <v>10332</v>
          </cell>
          <cell r="H59">
            <v>2256.64</v>
          </cell>
          <cell r="I59">
            <v>40963</v>
          </cell>
          <cell r="L59" t="str">
            <v>Suites / Loges</v>
          </cell>
          <cell r="M59">
            <v>4</v>
          </cell>
          <cell r="N59" t="str">
            <v>Main Courses / Plats Principaux</v>
          </cell>
          <cell r="O59">
            <v>38839</v>
          </cell>
          <cell r="P59">
            <v>39203</v>
          </cell>
        </row>
        <row r="60">
          <cell r="A60">
            <v>177</v>
          </cell>
          <cell r="B60" t="str">
            <v>Manicotti Alla Napoli</v>
          </cell>
          <cell r="C60">
            <v>14.75</v>
          </cell>
          <cell r="D60">
            <v>2.63</v>
          </cell>
          <cell r="E60">
            <v>58</v>
          </cell>
          <cell r="F60">
            <v>475</v>
          </cell>
          <cell r="G60">
            <v>7006.25</v>
          </cell>
          <cell r="H60">
            <v>1249.25</v>
          </cell>
          <cell r="I60">
            <v>40963</v>
          </cell>
          <cell r="L60" t="str">
            <v>Suites / Loges</v>
          </cell>
          <cell r="M60">
            <v>4</v>
          </cell>
          <cell r="N60" t="str">
            <v>Main Courses / Plats Principaux</v>
          </cell>
          <cell r="O60">
            <v>38839</v>
          </cell>
          <cell r="P60">
            <v>39203</v>
          </cell>
        </row>
        <row r="61">
          <cell r="A61">
            <v>178</v>
          </cell>
          <cell r="B61" t="str">
            <v>Manicotti Al Forno</v>
          </cell>
          <cell r="C61">
            <v>16.75</v>
          </cell>
          <cell r="D61">
            <v>2.92</v>
          </cell>
          <cell r="E61">
            <v>125</v>
          </cell>
          <cell r="F61">
            <v>1174</v>
          </cell>
          <cell r="G61">
            <v>19664.5</v>
          </cell>
          <cell r="H61">
            <v>3428.08</v>
          </cell>
          <cell r="I61">
            <v>40963</v>
          </cell>
          <cell r="L61" t="str">
            <v>Suites / Loges</v>
          </cell>
          <cell r="M61">
            <v>4</v>
          </cell>
          <cell r="N61" t="str">
            <v>Main Courses / Plats Principaux</v>
          </cell>
          <cell r="O61">
            <v>38839</v>
          </cell>
          <cell r="P61">
            <v>39203</v>
          </cell>
        </row>
        <row r="62">
          <cell r="A62">
            <v>179</v>
          </cell>
          <cell r="B62" t="str">
            <v>Penne Rigate al Matriciana</v>
          </cell>
          <cell r="C62">
            <v>14.75</v>
          </cell>
          <cell r="D62">
            <v>1.27</v>
          </cell>
          <cell r="E62">
            <v>139</v>
          </cell>
          <cell r="F62">
            <v>1147</v>
          </cell>
          <cell r="G62">
            <v>16918.25</v>
          </cell>
          <cell r="H62">
            <v>1456.69</v>
          </cell>
          <cell r="I62">
            <v>40963</v>
          </cell>
          <cell r="L62" t="str">
            <v>Suites / Loges</v>
          </cell>
          <cell r="M62">
            <v>4</v>
          </cell>
          <cell r="N62" t="str">
            <v>Main Courses / Plats Principaux</v>
          </cell>
          <cell r="O62">
            <v>38839</v>
          </cell>
          <cell r="P62">
            <v>39203</v>
          </cell>
        </row>
        <row r="63">
          <cell r="A63">
            <v>180</v>
          </cell>
          <cell r="B63" t="str">
            <v>Crevettes Royales</v>
          </cell>
          <cell r="C63">
            <v>19.95</v>
          </cell>
          <cell r="D63">
            <v>5.24</v>
          </cell>
          <cell r="E63">
            <v>39</v>
          </cell>
          <cell r="F63">
            <v>342</v>
          </cell>
          <cell r="G63">
            <v>6822.9</v>
          </cell>
          <cell r="H63">
            <v>1792.08</v>
          </cell>
          <cell r="I63">
            <v>40963</v>
          </cell>
          <cell r="L63" t="str">
            <v>Suites / Loges</v>
          </cell>
          <cell r="M63">
            <v>4</v>
          </cell>
          <cell r="N63" t="str">
            <v>Main Courses / Plats Principaux</v>
          </cell>
          <cell r="O63">
            <v>38839</v>
          </cell>
          <cell r="P63">
            <v>39203</v>
          </cell>
        </row>
        <row r="64">
          <cell r="A64">
            <v>1120</v>
          </cell>
          <cell r="B64" t="str">
            <v>PB Delices des Iles de la Madeleine</v>
          </cell>
          <cell r="C64">
            <v>32</v>
          </cell>
          <cell r="D64">
            <v>4.66</v>
          </cell>
          <cell r="E64">
            <v>1</v>
          </cell>
          <cell r="F64">
            <v>8</v>
          </cell>
          <cell r="G64">
            <v>256</v>
          </cell>
          <cell r="H64">
            <v>37.28</v>
          </cell>
          <cell r="I64">
            <v>40963</v>
          </cell>
          <cell r="L64" t="str">
            <v>Suites / Loges</v>
          </cell>
          <cell r="M64">
            <v>4</v>
          </cell>
          <cell r="N64" t="str">
            <v>Main Courses / Plats Principaux</v>
          </cell>
          <cell r="O64">
            <v>38839</v>
          </cell>
          <cell r="P64">
            <v>39203</v>
          </cell>
        </row>
        <row r="65">
          <cell r="A65">
            <v>1122</v>
          </cell>
          <cell r="B65" t="str">
            <v>PB Pasta du Jour</v>
          </cell>
          <cell r="C65">
            <v>14.75</v>
          </cell>
          <cell r="D65">
            <v>4</v>
          </cell>
          <cell r="E65">
            <v>3</v>
          </cell>
          <cell r="F65">
            <v>28</v>
          </cell>
          <cell r="G65">
            <v>413</v>
          </cell>
          <cell r="H65">
            <v>112</v>
          </cell>
          <cell r="I65">
            <v>40963</v>
          </cell>
          <cell r="L65" t="str">
            <v>Suites / Loges</v>
          </cell>
          <cell r="M65">
            <v>4</v>
          </cell>
          <cell r="N65" t="str">
            <v>Main Courses / Plats Principaux</v>
          </cell>
          <cell r="O65">
            <v>38839</v>
          </cell>
          <cell r="P65">
            <v>39203</v>
          </cell>
        </row>
        <row r="66">
          <cell r="A66">
            <v>182</v>
          </cell>
          <cell r="B66" t="str">
            <v>Goûter Dessert/ Dessert Sampler</v>
          </cell>
          <cell r="C66">
            <v>6.25</v>
          </cell>
          <cell r="D66">
            <v>1.53</v>
          </cell>
          <cell r="E66">
            <v>292</v>
          </cell>
          <cell r="F66">
            <v>3359</v>
          </cell>
          <cell r="G66">
            <v>20993.75</v>
          </cell>
          <cell r="H66">
            <v>5139.2700000000059</v>
          </cell>
          <cell r="I66">
            <v>40963</v>
          </cell>
          <cell r="L66" t="str">
            <v>Suites / Loges</v>
          </cell>
          <cell r="M66">
            <v>5</v>
          </cell>
          <cell r="N66" t="str">
            <v>Desserts</v>
          </cell>
          <cell r="O66">
            <v>38839</v>
          </cell>
          <cell r="P66">
            <v>39203</v>
          </cell>
        </row>
        <row r="67">
          <cell r="A67">
            <v>183</v>
          </cell>
          <cell r="B67" t="str">
            <v>Pâtisseries Françaises / French Pastries</v>
          </cell>
          <cell r="C67">
            <v>8.9499999999999993</v>
          </cell>
          <cell r="D67">
            <v>4.3499999999999996</v>
          </cell>
          <cell r="E67">
            <v>232</v>
          </cell>
          <cell r="F67">
            <v>2499</v>
          </cell>
          <cell r="G67">
            <v>22366.05</v>
          </cell>
          <cell r="H67">
            <v>10870.65</v>
          </cell>
          <cell r="I67">
            <v>40963</v>
          </cell>
          <cell r="L67" t="str">
            <v>Suites / Loges</v>
          </cell>
          <cell r="M67">
            <v>5</v>
          </cell>
          <cell r="N67" t="str">
            <v>Desserts</v>
          </cell>
          <cell r="O67">
            <v>38839</v>
          </cell>
          <cell r="P67">
            <v>39203</v>
          </cell>
        </row>
        <row r="68">
          <cell r="A68">
            <v>184</v>
          </cell>
          <cell r="B68" t="str">
            <v>Fruits Frais du Marché / Market Fresh Fruit</v>
          </cell>
          <cell r="C68">
            <v>8.9499999999999993</v>
          </cell>
          <cell r="D68">
            <v>1.39</v>
          </cell>
          <cell r="E68">
            <v>281</v>
          </cell>
          <cell r="F68">
            <v>2415</v>
          </cell>
          <cell r="G68">
            <v>21614.25</v>
          </cell>
          <cell r="H68">
            <v>3356.85</v>
          </cell>
          <cell r="I68">
            <v>40963</v>
          </cell>
          <cell r="L68" t="str">
            <v>Suites / Loges</v>
          </cell>
          <cell r="M68">
            <v>5</v>
          </cell>
          <cell r="N68" t="str">
            <v>Desserts</v>
          </cell>
          <cell r="O68">
            <v>38839</v>
          </cell>
          <cell r="P68">
            <v>39203</v>
          </cell>
        </row>
        <row r="69">
          <cell r="A69">
            <v>18001</v>
          </cell>
          <cell r="B69" t="str">
            <v>Thé (2 litres) / Tea (2 litres)</v>
          </cell>
          <cell r="C69">
            <v>24.25</v>
          </cell>
          <cell r="D69">
            <v>0.43</v>
          </cell>
          <cell r="E69">
            <v>54</v>
          </cell>
          <cell r="F69">
            <v>540</v>
          </cell>
          <cell r="G69">
            <v>13095</v>
          </cell>
          <cell r="H69">
            <v>232.2</v>
          </cell>
          <cell r="I69">
            <v>40963</v>
          </cell>
          <cell r="L69" t="str">
            <v>Suites / Loges</v>
          </cell>
          <cell r="M69">
            <v>5</v>
          </cell>
          <cell r="N69" t="str">
            <v>Desserts</v>
          </cell>
          <cell r="O69">
            <v>38839</v>
          </cell>
          <cell r="P69">
            <v>39203</v>
          </cell>
        </row>
        <row r="70">
          <cell r="A70">
            <v>18002</v>
          </cell>
          <cell r="B70" t="str">
            <v>Café (2 litres) / Coffee (2 litres)</v>
          </cell>
          <cell r="C70">
            <v>24.25</v>
          </cell>
          <cell r="D70">
            <v>0.43</v>
          </cell>
          <cell r="E70">
            <v>548</v>
          </cell>
          <cell r="F70">
            <v>5480</v>
          </cell>
          <cell r="G70">
            <v>132890</v>
          </cell>
          <cell r="H70">
            <v>2356.4</v>
          </cell>
          <cell r="I70">
            <v>40963</v>
          </cell>
          <cell r="L70" t="str">
            <v>Suites / Loges</v>
          </cell>
          <cell r="M70">
            <v>5</v>
          </cell>
          <cell r="N70" t="str">
            <v>Desserts</v>
          </cell>
          <cell r="O70">
            <v>38839</v>
          </cell>
          <cell r="P70">
            <v>39203</v>
          </cell>
        </row>
        <row r="71">
          <cell r="A71">
            <v>18003</v>
          </cell>
          <cell r="B71" t="str">
            <v>Tarte au Sucre / Sugar Pie</v>
          </cell>
          <cell r="C71">
            <v>28</v>
          </cell>
          <cell r="D71">
            <v>14</v>
          </cell>
          <cell r="E71">
            <v>5</v>
          </cell>
          <cell r="F71">
            <v>50</v>
          </cell>
          <cell r="G71">
            <v>1400</v>
          </cell>
          <cell r="H71">
            <v>700</v>
          </cell>
          <cell r="I71">
            <v>40963</v>
          </cell>
          <cell r="L71" t="str">
            <v>Suites / Loges</v>
          </cell>
          <cell r="M71">
            <v>5</v>
          </cell>
          <cell r="N71" t="str">
            <v>Desserts</v>
          </cell>
          <cell r="O71">
            <v>38839</v>
          </cell>
          <cell r="P71">
            <v>39203</v>
          </cell>
        </row>
        <row r="72">
          <cell r="A72">
            <v>18005</v>
          </cell>
          <cell r="B72" t="str">
            <v>Gâteau Paradis / Paradis Cake</v>
          </cell>
          <cell r="C72">
            <v>58.5</v>
          </cell>
          <cell r="D72">
            <v>30.18</v>
          </cell>
          <cell r="E72">
            <v>363</v>
          </cell>
          <cell r="F72">
            <v>5082</v>
          </cell>
          <cell r="G72">
            <v>297297</v>
          </cell>
          <cell r="H72">
            <v>153374.76</v>
          </cell>
          <cell r="I72">
            <v>40963</v>
          </cell>
          <cell r="L72" t="str">
            <v>Suites / Loges</v>
          </cell>
          <cell r="M72">
            <v>5</v>
          </cell>
          <cell r="N72" t="str">
            <v>Desserts</v>
          </cell>
          <cell r="O72">
            <v>38839</v>
          </cell>
          <cell r="P72">
            <v>39203</v>
          </cell>
        </row>
        <row r="73">
          <cell r="A73">
            <v>18006</v>
          </cell>
          <cell r="B73" t="str">
            <v>Gâteau au Fromage / Cheesecake</v>
          </cell>
          <cell r="C73">
            <v>49.5</v>
          </cell>
          <cell r="D73">
            <v>24</v>
          </cell>
          <cell r="E73">
            <v>47</v>
          </cell>
          <cell r="F73">
            <v>564</v>
          </cell>
          <cell r="G73">
            <v>27918</v>
          </cell>
          <cell r="H73">
            <v>13536</v>
          </cell>
          <cell r="I73">
            <v>40963</v>
          </cell>
          <cell r="L73" t="str">
            <v>Suites / Loges</v>
          </cell>
          <cell r="M73">
            <v>5</v>
          </cell>
          <cell r="N73" t="str">
            <v>Desserts</v>
          </cell>
          <cell r="O73">
            <v>38839</v>
          </cell>
          <cell r="P73">
            <v>39203</v>
          </cell>
        </row>
        <row r="74">
          <cell r="A74">
            <v>18007</v>
          </cell>
          <cell r="B74" t="str">
            <v>Gâteau aux Carottes / Carrot Cake</v>
          </cell>
          <cell r="C74">
            <v>68.5</v>
          </cell>
          <cell r="D74">
            <v>33.659999999999997</v>
          </cell>
          <cell r="E74">
            <v>239</v>
          </cell>
          <cell r="F74">
            <v>3346</v>
          </cell>
          <cell r="G74">
            <v>229201</v>
          </cell>
          <cell r="H74">
            <v>112626.36</v>
          </cell>
          <cell r="I74">
            <v>40963</v>
          </cell>
          <cell r="L74" t="str">
            <v>Suites / Loges</v>
          </cell>
          <cell r="M74">
            <v>5</v>
          </cell>
          <cell r="N74" t="str">
            <v>Desserts</v>
          </cell>
          <cell r="O74">
            <v>38839</v>
          </cell>
          <cell r="P74">
            <v>39203</v>
          </cell>
        </row>
        <row r="75">
          <cell r="A75">
            <v>18008</v>
          </cell>
          <cell r="B75" t="str">
            <v>Gâteau Mousse au Chocolat / Chocolate Mousse Cake</v>
          </cell>
          <cell r="C75">
            <v>49.5</v>
          </cell>
          <cell r="D75">
            <v>26.5</v>
          </cell>
          <cell r="E75">
            <v>47</v>
          </cell>
          <cell r="F75">
            <v>564</v>
          </cell>
          <cell r="G75">
            <v>27918</v>
          </cell>
          <cell r="H75">
            <v>14946</v>
          </cell>
          <cell r="I75">
            <v>40963</v>
          </cell>
          <cell r="L75" t="str">
            <v>Suites / Loges</v>
          </cell>
          <cell r="M75">
            <v>5</v>
          </cell>
          <cell r="N75" t="str">
            <v>Desserts</v>
          </cell>
          <cell r="O75">
            <v>38839</v>
          </cell>
          <cell r="P75">
            <v>39203</v>
          </cell>
        </row>
        <row r="76">
          <cell r="A76">
            <v>18009</v>
          </cell>
          <cell r="B76" t="str">
            <v>Tiramisu</v>
          </cell>
          <cell r="C76">
            <v>49.5</v>
          </cell>
          <cell r="D76">
            <v>22</v>
          </cell>
          <cell r="E76">
            <v>104</v>
          </cell>
          <cell r="F76">
            <v>1248</v>
          </cell>
          <cell r="G76">
            <v>61776</v>
          </cell>
          <cell r="H76">
            <v>27456</v>
          </cell>
          <cell r="I76">
            <v>40963</v>
          </cell>
          <cell r="L76" t="str">
            <v>Suites / Loges</v>
          </cell>
          <cell r="M76">
            <v>5</v>
          </cell>
          <cell r="N76" t="str">
            <v>Desserts</v>
          </cell>
          <cell r="O76">
            <v>38839</v>
          </cell>
          <cell r="P76">
            <v>39203</v>
          </cell>
        </row>
        <row r="77">
          <cell r="A77">
            <v>18010</v>
          </cell>
          <cell r="B77" t="str">
            <v>Tarte aux Pommes / Apple Tart</v>
          </cell>
          <cell r="C77">
            <v>33</v>
          </cell>
          <cell r="D77">
            <v>16</v>
          </cell>
          <cell r="E77">
            <v>15</v>
          </cell>
          <cell r="F77">
            <v>210</v>
          </cell>
          <cell r="G77">
            <v>6930</v>
          </cell>
          <cell r="H77">
            <v>3360</v>
          </cell>
          <cell r="I77">
            <v>40963</v>
          </cell>
          <cell r="L77" t="str">
            <v>Suites / Loges</v>
          </cell>
          <cell r="M77">
            <v>5</v>
          </cell>
          <cell r="N77" t="str">
            <v>Desserts</v>
          </cell>
          <cell r="O77">
            <v>38839</v>
          </cell>
          <cell r="P77">
            <v>39203</v>
          </cell>
        </row>
        <row r="78">
          <cell r="A78">
            <v>18011</v>
          </cell>
          <cell r="B78" t="str">
            <v>Marguerite aux Fruits / Fruit Tart</v>
          </cell>
          <cell r="C78">
            <v>36</v>
          </cell>
          <cell r="D78">
            <v>16</v>
          </cell>
          <cell r="E78">
            <v>84</v>
          </cell>
          <cell r="F78">
            <v>840</v>
          </cell>
          <cell r="G78">
            <v>30240</v>
          </cell>
          <cell r="H78">
            <v>13440</v>
          </cell>
          <cell r="I78">
            <v>40963</v>
          </cell>
          <cell r="L78" t="str">
            <v>Suites / Loges</v>
          </cell>
          <cell r="M78">
            <v>5</v>
          </cell>
          <cell r="N78" t="str">
            <v>Desserts</v>
          </cell>
          <cell r="O78">
            <v>38839</v>
          </cell>
          <cell r="P78">
            <v>39203</v>
          </cell>
        </row>
        <row r="79">
          <cell r="A79">
            <v>18012</v>
          </cell>
          <cell r="B79" t="str">
            <v>Gateau Charlotte</v>
          </cell>
          <cell r="C79">
            <v>53.5</v>
          </cell>
          <cell r="D79">
            <v>26.95</v>
          </cell>
          <cell r="E79">
            <v>47</v>
          </cell>
          <cell r="F79">
            <v>564</v>
          </cell>
          <cell r="G79">
            <v>30174</v>
          </cell>
          <cell r="H79">
            <v>15199.8</v>
          </cell>
          <cell r="I79">
            <v>40963</v>
          </cell>
          <cell r="L79" t="str">
            <v>Suites / Loges</v>
          </cell>
          <cell r="M79">
            <v>5</v>
          </cell>
          <cell r="N79" t="str">
            <v>Desserts</v>
          </cell>
          <cell r="O79">
            <v>38839</v>
          </cell>
          <cell r="P79">
            <v>39203</v>
          </cell>
        </row>
        <row r="80">
          <cell r="A80">
            <v>18013</v>
          </cell>
          <cell r="B80" t="str">
            <v>Gateau Dulce de Leche</v>
          </cell>
          <cell r="C80">
            <v>49.5</v>
          </cell>
          <cell r="D80">
            <v>27.5</v>
          </cell>
          <cell r="E80">
            <v>28</v>
          </cell>
          <cell r="F80">
            <v>336</v>
          </cell>
          <cell r="G80">
            <v>16632</v>
          </cell>
          <cell r="H80">
            <v>9240</v>
          </cell>
          <cell r="I80">
            <v>40963</v>
          </cell>
          <cell r="L80" t="str">
            <v>Suites / Loges</v>
          </cell>
          <cell r="M80">
            <v>5</v>
          </cell>
          <cell r="N80" t="str">
            <v>Desserts</v>
          </cell>
          <cell r="O80">
            <v>38839</v>
          </cell>
          <cell r="P80">
            <v>39203</v>
          </cell>
        </row>
        <row r="81">
          <cell r="A81">
            <v>18014</v>
          </cell>
          <cell r="B81" t="str">
            <v>Gateau Mangue</v>
          </cell>
          <cell r="C81">
            <v>49.5</v>
          </cell>
          <cell r="D81">
            <v>27</v>
          </cell>
          <cell r="E81">
            <v>40</v>
          </cell>
          <cell r="F81">
            <v>480</v>
          </cell>
          <cell r="G81">
            <v>23760</v>
          </cell>
          <cell r="H81">
            <v>12960</v>
          </cell>
          <cell r="I81">
            <v>40963</v>
          </cell>
          <cell r="L81" t="str">
            <v>Suites / Loges</v>
          </cell>
          <cell r="M81">
            <v>5</v>
          </cell>
          <cell r="N81" t="str">
            <v>Desserts</v>
          </cell>
          <cell r="O81">
            <v>38839</v>
          </cell>
          <cell r="P81">
            <v>39203</v>
          </cell>
        </row>
        <row r="82">
          <cell r="A82">
            <v>18101</v>
          </cell>
          <cell r="B82" t="str">
            <v>Gâteau aux Carottes / Carrot Cake</v>
          </cell>
          <cell r="C82">
            <v>7.25</v>
          </cell>
          <cell r="D82">
            <v>2.4</v>
          </cell>
          <cell r="E82">
            <v>6326</v>
          </cell>
          <cell r="F82">
            <v>6326</v>
          </cell>
          <cell r="G82">
            <v>45863.5</v>
          </cell>
          <cell r="H82">
            <v>15182.4</v>
          </cell>
          <cell r="I82">
            <v>40963</v>
          </cell>
          <cell r="L82" t="str">
            <v>Suites / Loges</v>
          </cell>
          <cell r="M82">
            <v>10</v>
          </cell>
          <cell r="N82" t="str">
            <v>Dessert Carts / Chariots à Desserts</v>
          </cell>
          <cell r="O82">
            <v>38839</v>
          </cell>
          <cell r="P82">
            <v>39203</v>
          </cell>
        </row>
        <row r="83">
          <cell r="A83">
            <v>18102</v>
          </cell>
          <cell r="B83" t="str">
            <v>Gâteau Mousse au Chocolat / Chocolate Mousse Cake</v>
          </cell>
          <cell r="C83">
            <v>6.25</v>
          </cell>
          <cell r="D83">
            <v>2.21</v>
          </cell>
          <cell r="E83">
            <v>59</v>
          </cell>
          <cell r="F83">
            <v>59</v>
          </cell>
          <cell r="G83">
            <v>368.75</v>
          </cell>
          <cell r="H83">
            <v>130.38999999999999</v>
          </cell>
          <cell r="I83">
            <v>40963</v>
          </cell>
          <cell r="L83" t="str">
            <v>Suites / Loges</v>
          </cell>
          <cell r="M83">
            <v>10</v>
          </cell>
          <cell r="N83" t="str">
            <v>Dessert Carts / Chariots à Desserts</v>
          </cell>
          <cell r="O83">
            <v>38839</v>
          </cell>
          <cell r="P83">
            <v>39203</v>
          </cell>
        </row>
        <row r="84">
          <cell r="A84">
            <v>18103</v>
          </cell>
          <cell r="B84" t="str">
            <v>Gâteau au Fromage / Cheesecake</v>
          </cell>
          <cell r="C84">
            <v>6.25</v>
          </cell>
          <cell r="D84">
            <v>2</v>
          </cell>
          <cell r="E84">
            <v>5307</v>
          </cell>
          <cell r="F84">
            <v>5307</v>
          </cell>
          <cell r="G84">
            <v>33168.75</v>
          </cell>
          <cell r="H84">
            <v>10614</v>
          </cell>
          <cell r="I84">
            <v>40963</v>
          </cell>
          <cell r="L84" t="str">
            <v>Suites / Loges</v>
          </cell>
          <cell r="M84">
            <v>10</v>
          </cell>
          <cell r="N84" t="str">
            <v>Dessert Carts / Chariots à Desserts</v>
          </cell>
          <cell r="O84">
            <v>38839</v>
          </cell>
          <cell r="P84">
            <v>39203</v>
          </cell>
        </row>
        <row r="85">
          <cell r="A85">
            <v>18104</v>
          </cell>
          <cell r="B85" t="str">
            <v>Gâteau Paradis / Paradis Cake</v>
          </cell>
          <cell r="C85">
            <v>6.25</v>
          </cell>
          <cell r="D85">
            <v>2.16</v>
          </cell>
          <cell r="E85">
            <v>5840</v>
          </cell>
          <cell r="F85">
            <v>5840</v>
          </cell>
          <cell r="G85">
            <v>36500</v>
          </cell>
          <cell r="H85">
            <v>12614.4</v>
          </cell>
          <cell r="I85">
            <v>40963</v>
          </cell>
          <cell r="L85" t="str">
            <v>Suites / Loges</v>
          </cell>
          <cell r="M85">
            <v>10</v>
          </cell>
          <cell r="N85" t="str">
            <v>Dessert Carts / Chariots à Desserts</v>
          </cell>
          <cell r="O85">
            <v>38839</v>
          </cell>
          <cell r="P85">
            <v>39203</v>
          </cell>
        </row>
        <row r="86">
          <cell r="A86">
            <v>18106</v>
          </cell>
          <cell r="B86" t="str">
            <v>Tiramisu</v>
          </cell>
          <cell r="C86">
            <v>5.95</v>
          </cell>
          <cell r="D86">
            <v>1.83</v>
          </cell>
          <cell r="E86">
            <v>1347</v>
          </cell>
          <cell r="F86">
            <v>1347</v>
          </cell>
          <cell r="G86">
            <v>8014.65</v>
          </cell>
          <cell r="H86">
            <v>2465.0100000000002</v>
          </cell>
          <cell r="I86">
            <v>40963</v>
          </cell>
          <cell r="L86" t="str">
            <v>Suites / Loges</v>
          </cell>
          <cell r="M86">
            <v>10</v>
          </cell>
          <cell r="N86" t="str">
            <v>Dessert Carts / Chariots à Desserts</v>
          </cell>
          <cell r="O86">
            <v>38839</v>
          </cell>
          <cell r="P86">
            <v>39203</v>
          </cell>
        </row>
        <row r="87">
          <cell r="A87">
            <v>18114</v>
          </cell>
          <cell r="B87" t="str">
            <v>Biscuits / Cookies</v>
          </cell>
          <cell r="C87">
            <v>3.25</v>
          </cell>
          <cell r="D87">
            <v>0.8</v>
          </cell>
          <cell r="E87">
            <v>1626</v>
          </cell>
          <cell r="F87">
            <v>1626</v>
          </cell>
          <cell r="G87">
            <v>5284.5</v>
          </cell>
          <cell r="H87">
            <v>1300.8</v>
          </cell>
          <cell r="I87">
            <v>40963</v>
          </cell>
          <cell r="L87" t="str">
            <v>Suites / Loges</v>
          </cell>
          <cell r="M87">
            <v>10</v>
          </cell>
          <cell r="N87" t="str">
            <v>Dessert Carts / Chariots à Desserts</v>
          </cell>
          <cell r="O87">
            <v>38839</v>
          </cell>
          <cell r="P87">
            <v>39203</v>
          </cell>
        </row>
        <row r="88">
          <cell r="A88">
            <v>18115</v>
          </cell>
          <cell r="B88" t="str">
            <v>Bonbons / Candies</v>
          </cell>
          <cell r="C88">
            <v>5.25</v>
          </cell>
          <cell r="D88">
            <v>1.2</v>
          </cell>
          <cell r="E88">
            <v>4822</v>
          </cell>
          <cell r="F88">
            <v>4822</v>
          </cell>
          <cell r="G88">
            <v>25315.5</v>
          </cell>
          <cell r="H88">
            <v>5786.4</v>
          </cell>
          <cell r="I88">
            <v>40963</v>
          </cell>
          <cell r="L88" t="str">
            <v>Suites / Loges</v>
          </cell>
          <cell r="M88">
            <v>10</v>
          </cell>
          <cell r="N88" t="str">
            <v>Dessert Carts / Chariots à Desserts</v>
          </cell>
          <cell r="O88">
            <v>38839</v>
          </cell>
          <cell r="P88">
            <v>39203</v>
          </cell>
        </row>
        <row r="89">
          <cell r="A89">
            <v>18118</v>
          </cell>
          <cell r="B89" t="str">
            <v>Coupe Liqueur / Liqueur Cup</v>
          </cell>
          <cell r="C89">
            <v>8.5</v>
          </cell>
          <cell r="D89">
            <v>1.4</v>
          </cell>
          <cell r="E89">
            <v>5628</v>
          </cell>
          <cell r="F89">
            <v>5628</v>
          </cell>
          <cell r="G89">
            <v>47838</v>
          </cell>
          <cell r="H89">
            <v>7879.2</v>
          </cell>
          <cell r="I89">
            <v>40963</v>
          </cell>
          <cell r="L89" t="str">
            <v>Suites / Loges</v>
          </cell>
          <cell r="M89">
            <v>10</v>
          </cell>
          <cell r="N89" t="str">
            <v>Dessert Carts / Chariots à Desserts</v>
          </cell>
          <cell r="O89">
            <v>38839</v>
          </cell>
          <cell r="P89">
            <v>39203</v>
          </cell>
        </row>
        <row r="90">
          <cell r="A90">
            <v>18120</v>
          </cell>
          <cell r="B90" t="str">
            <v>Tarte au Sucre / Sugar Tart</v>
          </cell>
          <cell r="C90">
            <v>6.25</v>
          </cell>
          <cell r="D90">
            <v>1.4</v>
          </cell>
          <cell r="E90">
            <v>1</v>
          </cell>
          <cell r="F90">
            <v>1</v>
          </cell>
          <cell r="G90">
            <v>6.25</v>
          </cell>
          <cell r="H90">
            <v>1.4</v>
          </cell>
          <cell r="I90">
            <v>40963</v>
          </cell>
          <cell r="L90" t="str">
            <v>Suites / Loges</v>
          </cell>
          <cell r="M90">
            <v>10</v>
          </cell>
          <cell r="N90" t="str">
            <v>Dessert Carts / Chariots à Desserts</v>
          </cell>
          <cell r="O90">
            <v>38839</v>
          </cell>
          <cell r="P90">
            <v>39203</v>
          </cell>
        </row>
        <row r="91">
          <cell r="A91">
            <v>18123</v>
          </cell>
          <cell r="B91" t="str">
            <v>Suçon / Lollipop</v>
          </cell>
          <cell r="C91">
            <v>4.75</v>
          </cell>
          <cell r="D91">
            <v>1.34</v>
          </cell>
          <cell r="E91">
            <v>1833</v>
          </cell>
          <cell r="F91">
            <v>1833</v>
          </cell>
          <cell r="G91">
            <v>8706.75</v>
          </cell>
          <cell r="H91">
            <v>2456.2199999999998</v>
          </cell>
          <cell r="I91">
            <v>40963</v>
          </cell>
          <cell r="L91" t="str">
            <v>Suites / Loges</v>
          </cell>
          <cell r="M91">
            <v>10</v>
          </cell>
          <cell r="N91" t="str">
            <v>Dessert Carts / Chariots à Desserts</v>
          </cell>
          <cell r="O91">
            <v>38839</v>
          </cell>
          <cell r="P91">
            <v>39203</v>
          </cell>
        </row>
        <row r="92">
          <cell r="A92">
            <v>18125</v>
          </cell>
          <cell r="B92" t="str">
            <v>Tickle Sticks</v>
          </cell>
          <cell r="C92">
            <v>4.95</v>
          </cell>
          <cell r="D92">
            <v>1.75</v>
          </cell>
          <cell r="E92">
            <v>4635</v>
          </cell>
          <cell r="F92">
            <v>4635</v>
          </cell>
          <cell r="G92">
            <v>22943.25</v>
          </cell>
          <cell r="H92">
            <v>8111.25</v>
          </cell>
          <cell r="I92">
            <v>40963</v>
          </cell>
          <cell r="L92" t="str">
            <v>Suites / Loges</v>
          </cell>
          <cell r="M92">
            <v>10</v>
          </cell>
          <cell r="N92" t="str">
            <v>Dessert Carts / Chariots à Desserts</v>
          </cell>
          <cell r="O92">
            <v>38839</v>
          </cell>
          <cell r="P92">
            <v>39203</v>
          </cell>
        </row>
        <row r="93">
          <cell r="A93">
            <v>18130</v>
          </cell>
          <cell r="B93" t="str">
            <v>Gâteau du Jour</v>
          </cell>
          <cell r="C93">
            <v>6.95</v>
          </cell>
          <cell r="D93">
            <v>1.8</v>
          </cell>
          <cell r="E93">
            <v>206</v>
          </cell>
          <cell r="F93">
            <v>206</v>
          </cell>
          <cell r="G93">
            <v>1431.7</v>
          </cell>
          <cell r="H93">
            <v>370.8</v>
          </cell>
          <cell r="I93">
            <v>40963</v>
          </cell>
          <cell r="L93" t="str">
            <v>Suites / Loges</v>
          </cell>
          <cell r="M93">
            <v>10</v>
          </cell>
          <cell r="N93" t="str">
            <v>Dessert Carts / Chariots à Desserts</v>
          </cell>
          <cell r="O93">
            <v>38839</v>
          </cell>
          <cell r="P93">
            <v>39203</v>
          </cell>
        </row>
        <row r="94">
          <cell r="A94">
            <v>18137</v>
          </cell>
          <cell r="B94" t="str">
            <v>Desserts #1</v>
          </cell>
          <cell r="C94">
            <v>4.75</v>
          </cell>
          <cell r="D94">
            <v>0</v>
          </cell>
          <cell r="E94">
            <v>175</v>
          </cell>
          <cell r="F94">
            <v>175</v>
          </cell>
          <cell r="G94">
            <v>831.25</v>
          </cell>
          <cell r="H94">
            <v>0</v>
          </cell>
          <cell r="I94">
            <v>40963</v>
          </cell>
          <cell r="L94" t="str">
            <v>Suites / Loges</v>
          </cell>
          <cell r="M94">
            <v>10</v>
          </cell>
          <cell r="N94" t="str">
            <v>Dessert Carts / Chariots à Desserts</v>
          </cell>
          <cell r="O94">
            <v>38839</v>
          </cell>
          <cell r="P94">
            <v>39203</v>
          </cell>
        </row>
        <row r="95">
          <cell r="A95">
            <v>18138</v>
          </cell>
          <cell r="B95" t="str">
            <v>Desserts #2</v>
          </cell>
          <cell r="C95">
            <v>5.75</v>
          </cell>
          <cell r="D95">
            <v>0</v>
          </cell>
          <cell r="E95">
            <v>832</v>
          </cell>
          <cell r="F95">
            <v>832</v>
          </cell>
          <cell r="G95">
            <v>4784</v>
          </cell>
          <cell r="H95">
            <v>0</v>
          </cell>
          <cell r="I95">
            <v>40963</v>
          </cell>
          <cell r="L95" t="str">
            <v>Suites / Loges</v>
          </cell>
          <cell r="M95">
            <v>10</v>
          </cell>
          <cell r="N95" t="str">
            <v>Dessert Carts / Chariots à Desserts</v>
          </cell>
          <cell r="O95">
            <v>38839</v>
          </cell>
          <cell r="P95">
            <v>39203</v>
          </cell>
        </row>
        <row r="96">
          <cell r="A96">
            <v>18139</v>
          </cell>
          <cell r="B96" t="str">
            <v>Desserts #3</v>
          </cell>
          <cell r="C96">
            <v>6.75</v>
          </cell>
          <cell r="D96">
            <v>0</v>
          </cell>
          <cell r="E96">
            <v>407</v>
          </cell>
          <cell r="F96">
            <v>407</v>
          </cell>
          <cell r="G96">
            <v>2747.25</v>
          </cell>
          <cell r="H96">
            <v>0</v>
          </cell>
          <cell r="I96">
            <v>40963</v>
          </cell>
          <cell r="L96" t="str">
            <v>Suites / Loges</v>
          </cell>
          <cell r="M96">
            <v>10</v>
          </cell>
          <cell r="N96" t="str">
            <v>Dessert Carts / Chariots à Desserts</v>
          </cell>
          <cell r="O96">
            <v>38839</v>
          </cell>
          <cell r="P96">
            <v>39203</v>
          </cell>
        </row>
        <row r="97">
          <cell r="A97">
            <v>18140</v>
          </cell>
          <cell r="B97" t="str">
            <v>Pâtisseries Individuelles</v>
          </cell>
          <cell r="C97">
            <v>4.75</v>
          </cell>
          <cell r="D97">
            <v>1.7</v>
          </cell>
          <cell r="E97">
            <v>751</v>
          </cell>
          <cell r="F97">
            <v>751</v>
          </cell>
          <cell r="G97">
            <v>3567.25</v>
          </cell>
          <cell r="H97">
            <v>1276.7</v>
          </cell>
          <cell r="I97">
            <v>40963</v>
          </cell>
          <cell r="L97" t="str">
            <v>Suites / Loges</v>
          </cell>
          <cell r="M97">
            <v>10</v>
          </cell>
          <cell r="N97" t="str">
            <v>Dessert Carts / Chariots à Desserts</v>
          </cell>
          <cell r="O97">
            <v>38839</v>
          </cell>
          <cell r="P97">
            <v>39203</v>
          </cell>
        </row>
        <row r="98">
          <cell r="A98">
            <v>18141</v>
          </cell>
          <cell r="B98" t="str">
            <v>Charlotte</v>
          </cell>
          <cell r="C98">
            <v>6.75</v>
          </cell>
          <cell r="D98">
            <v>2.25</v>
          </cell>
          <cell r="E98">
            <v>1218</v>
          </cell>
          <cell r="F98">
            <v>1218</v>
          </cell>
          <cell r="G98">
            <v>8221.5</v>
          </cell>
          <cell r="H98">
            <v>2740.5</v>
          </cell>
          <cell r="I98">
            <v>40963</v>
          </cell>
          <cell r="L98" t="str">
            <v>Suites / Loges</v>
          </cell>
          <cell r="M98">
            <v>10</v>
          </cell>
          <cell r="N98" t="str">
            <v>Dessert Carts / Chariots à Desserts</v>
          </cell>
          <cell r="O98">
            <v>38839</v>
          </cell>
          <cell r="P98">
            <v>39203</v>
          </cell>
        </row>
        <row r="99">
          <cell r="A99">
            <v>18142</v>
          </cell>
          <cell r="B99" t="str">
            <v>Pacanes Caramel</v>
          </cell>
          <cell r="C99">
            <v>4.25</v>
          </cell>
          <cell r="D99">
            <v>1.5</v>
          </cell>
          <cell r="E99">
            <v>17</v>
          </cell>
          <cell r="F99">
            <v>17</v>
          </cell>
          <cell r="G99">
            <v>72.25</v>
          </cell>
          <cell r="H99">
            <v>25.5</v>
          </cell>
          <cell r="I99">
            <v>40963</v>
          </cell>
          <cell r="L99" t="str">
            <v>Suites / Loges</v>
          </cell>
          <cell r="M99">
            <v>10</v>
          </cell>
          <cell r="N99" t="str">
            <v>Dessert Carts / Chariots à Desserts</v>
          </cell>
          <cell r="O99">
            <v>38839</v>
          </cell>
          <cell r="P99">
            <v>39203</v>
          </cell>
        </row>
        <row r="100">
          <cell r="A100">
            <v>18143</v>
          </cell>
          <cell r="B100" t="str">
            <v>Dulce de Leche</v>
          </cell>
          <cell r="C100">
            <v>6.25</v>
          </cell>
          <cell r="D100">
            <v>2.29</v>
          </cell>
          <cell r="E100">
            <v>1850</v>
          </cell>
          <cell r="F100">
            <v>1850</v>
          </cell>
          <cell r="G100">
            <v>11562.5</v>
          </cell>
          <cell r="H100">
            <v>4236.5</v>
          </cell>
          <cell r="I100">
            <v>40963</v>
          </cell>
          <cell r="L100" t="str">
            <v>Suites / Loges</v>
          </cell>
          <cell r="M100">
            <v>10</v>
          </cell>
          <cell r="N100" t="str">
            <v>Dessert Carts / Chariots à Desserts</v>
          </cell>
          <cell r="O100">
            <v>38839</v>
          </cell>
          <cell r="P100">
            <v>39203</v>
          </cell>
        </row>
        <row r="101">
          <cell r="A101">
            <v>18144</v>
          </cell>
          <cell r="B101" t="str">
            <v>Barre Gourmet</v>
          </cell>
          <cell r="C101">
            <v>4.75</v>
          </cell>
          <cell r="D101">
            <v>1.5</v>
          </cell>
          <cell r="E101">
            <v>1187</v>
          </cell>
          <cell r="F101">
            <v>1187</v>
          </cell>
          <cell r="G101">
            <v>5638.25</v>
          </cell>
          <cell r="H101">
            <v>1780.5</v>
          </cell>
          <cell r="I101">
            <v>40963</v>
          </cell>
          <cell r="L101" t="str">
            <v>Suites / Loges</v>
          </cell>
          <cell r="M101">
            <v>10</v>
          </cell>
          <cell r="N101" t="str">
            <v>Dessert Carts / Chariots à Desserts</v>
          </cell>
          <cell r="O101">
            <v>38839</v>
          </cell>
          <cell r="P101">
            <v>39203</v>
          </cell>
        </row>
        <row r="102">
          <cell r="A102">
            <v>18145</v>
          </cell>
          <cell r="B102" t="str">
            <v>Gateau Mangue</v>
          </cell>
          <cell r="C102">
            <v>5.95</v>
          </cell>
          <cell r="D102">
            <v>2.25</v>
          </cell>
          <cell r="E102">
            <v>472</v>
          </cell>
          <cell r="F102">
            <v>472</v>
          </cell>
          <cell r="G102">
            <v>2808.4</v>
          </cell>
          <cell r="H102">
            <v>1062</v>
          </cell>
          <cell r="I102">
            <v>40963</v>
          </cell>
          <cell r="L102" t="str">
            <v>Suites / Loges</v>
          </cell>
          <cell r="M102">
            <v>10</v>
          </cell>
          <cell r="N102" t="str">
            <v>Dessert Carts / Chariots à Desserts</v>
          </cell>
          <cell r="O102">
            <v>38839</v>
          </cell>
          <cell r="P102">
            <v>39203</v>
          </cell>
        </row>
        <row r="103">
          <cell r="A103">
            <v>18146</v>
          </cell>
          <cell r="B103" t="str">
            <v>Mousse Chocolat</v>
          </cell>
          <cell r="C103">
            <v>6.25</v>
          </cell>
          <cell r="D103">
            <v>2.21</v>
          </cell>
          <cell r="E103">
            <v>2689</v>
          </cell>
          <cell r="F103">
            <v>2689</v>
          </cell>
          <cell r="G103">
            <v>16806.25</v>
          </cell>
          <cell r="H103">
            <v>5942.69</v>
          </cell>
          <cell r="I103">
            <v>40963</v>
          </cell>
          <cell r="L103" t="str">
            <v>Suites / Loges</v>
          </cell>
          <cell r="M103">
            <v>10</v>
          </cell>
          <cell r="N103" t="str">
            <v>Dessert Carts / Chariots à Desserts</v>
          </cell>
          <cell r="O103">
            <v>38839</v>
          </cell>
          <cell r="P103">
            <v>39203</v>
          </cell>
        </row>
        <row r="104">
          <cell r="A104">
            <v>18147</v>
          </cell>
          <cell r="B104" t="str">
            <v>Tarte Funk</v>
          </cell>
          <cell r="C104">
            <v>6.25</v>
          </cell>
          <cell r="D104">
            <v>2.08</v>
          </cell>
          <cell r="E104">
            <v>1876</v>
          </cell>
          <cell r="F104">
            <v>1876</v>
          </cell>
          <cell r="G104">
            <v>11725</v>
          </cell>
          <cell r="H104">
            <v>3902.08</v>
          </cell>
          <cell r="I104">
            <v>40963</v>
          </cell>
          <cell r="L104" t="str">
            <v>Suites / Loges</v>
          </cell>
          <cell r="M104">
            <v>10</v>
          </cell>
          <cell r="N104" t="str">
            <v>Dessert Carts / Chariots à Desserts</v>
          </cell>
          <cell r="O104">
            <v>38839</v>
          </cell>
          <cell r="P104">
            <v>39203</v>
          </cell>
        </row>
        <row r="105">
          <cell r="A105">
            <v>18148</v>
          </cell>
          <cell r="B105" t="str">
            <v>Jelly Belly</v>
          </cell>
          <cell r="C105">
            <v>5.75</v>
          </cell>
          <cell r="D105">
            <v>5.23</v>
          </cell>
          <cell r="E105">
            <v>1</v>
          </cell>
          <cell r="F105">
            <v>1</v>
          </cell>
          <cell r="G105">
            <v>5.75</v>
          </cell>
          <cell r="H105">
            <v>5.23</v>
          </cell>
          <cell r="I105">
            <v>40963</v>
          </cell>
          <cell r="L105" t="str">
            <v>Suites / Loges</v>
          </cell>
          <cell r="M105">
            <v>10</v>
          </cell>
          <cell r="N105" t="str">
            <v>Dessert Carts / Chariots à Desserts</v>
          </cell>
          <cell r="O105">
            <v>38839</v>
          </cell>
          <cell r="P105">
            <v>39203</v>
          </cell>
        </row>
        <row r="106">
          <cell r="A106">
            <v>18149</v>
          </cell>
          <cell r="B106" t="str">
            <v>Happy Face</v>
          </cell>
          <cell r="C106">
            <v>2.95</v>
          </cell>
          <cell r="D106">
            <v>0.8</v>
          </cell>
          <cell r="E106">
            <v>9</v>
          </cell>
          <cell r="F106">
            <v>9</v>
          </cell>
          <cell r="G106">
            <v>26.55</v>
          </cell>
          <cell r="H106">
            <v>7.2</v>
          </cell>
          <cell r="I106">
            <v>40963</v>
          </cell>
          <cell r="L106" t="str">
            <v>Suites / Loges</v>
          </cell>
          <cell r="M106">
            <v>10</v>
          </cell>
          <cell r="N106" t="str">
            <v>Dessert Carts / Chariots à Desserts</v>
          </cell>
          <cell r="O106">
            <v>38839</v>
          </cell>
          <cell r="P106">
            <v>39203</v>
          </cell>
        </row>
        <row r="107">
          <cell r="A107">
            <v>18150</v>
          </cell>
          <cell r="B107" t="str">
            <v>Érables</v>
          </cell>
          <cell r="C107">
            <v>4.25</v>
          </cell>
          <cell r="D107">
            <v>1.5</v>
          </cell>
          <cell r="E107">
            <v>19</v>
          </cell>
          <cell r="F107">
            <v>19</v>
          </cell>
          <cell r="G107">
            <v>80.75</v>
          </cell>
          <cell r="H107">
            <v>28.5</v>
          </cell>
          <cell r="I107">
            <v>40963</v>
          </cell>
          <cell r="L107" t="str">
            <v>Suites / Loges</v>
          </cell>
          <cell r="M107">
            <v>10</v>
          </cell>
          <cell r="N107" t="str">
            <v>Dessert Carts / Chariots à Desserts</v>
          </cell>
          <cell r="O107">
            <v>38839</v>
          </cell>
          <cell r="P107">
            <v>39203</v>
          </cell>
        </row>
        <row r="108">
          <cell r="A108">
            <v>18151</v>
          </cell>
          <cell r="B108" t="str">
            <v>Choco Assortis</v>
          </cell>
          <cell r="C108">
            <v>8.5</v>
          </cell>
          <cell r="D108">
            <v>3.75</v>
          </cell>
          <cell r="E108">
            <v>24</v>
          </cell>
          <cell r="F108">
            <v>24</v>
          </cell>
          <cell r="G108">
            <v>204</v>
          </cell>
          <cell r="H108">
            <v>90</v>
          </cell>
          <cell r="I108">
            <v>40963</v>
          </cell>
          <cell r="L108" t="str">
            <v>Suites / Loges</v>
          </cell>
          <cell r="M108">
            <v>10</v>
          </cell>
          <cell r="N108" t="str">
            <v>Dessert Carts / Chariots à Desserts</v>
          </cell>
          <cell r="O108">
            <v>38839</v>
          </cell>
          <cell r="P108">
            <v>39203</v>
          </cell>
        </row>
        <row r="109">
          <cell r="A109">
            <v>18152</v>
          </cell>
          <cell r="B109" t="str">
            <v>Rochers</v>
          </cell>
          <cell r="C109">
            <v>7.25</v>
          </cell>
          <cell r="D109">
            <v>3</v>
          </cell>
          <cell r="E109">
            <v>23</v>
          </cell>
          <cell r="F109">
            <v>23</v>
          </cell>
          <cell r="G109">
            <v>166.75</v>
          </cell>
          <cell r="H109">
            <v>69</v>
          </cell>
          <cell r="I109">
            <v>40963</v>
          </cell>
          <cell r="L109" t="str">
            <v>Suites / Loges</v>
          </cell>
          <cell r="M109">
            <v>10</v>
          </cell>
          <cell r="N109" t="str">
            <v>Dessert Carts / Chariots à Desserts</v>
          </cell>
          <cell r="O109">
            <v>38839</v>
          </cell>
          <cell r="P109">
            <v>39203</v>
          </cell>
        </row>
        <row r="110">
          <cell r="A110">
            <v>112</v>
          </cell>
          <cell r="B110" t="str">
            <v>Combo Crevettes Saumon</v>
          </cell>
          <cell r="C110">
            <v>30.5</v>
          </cell>
          <cell r="D110">
            <v>8.98</v>
          </cell>
          <cell r="E110">
            <v>84</v>
          </cell>
          <cell r="F110">
            <v>819</v>
          </cell>
          <cell r="G110">
            <v>24979.5</v>
          </cell>
          <cell r="H110">
            <v>7354.62</v>
          </cell>
          <cell r="I110">
            <v>40963</v>
          </cell>
          <cell r="L110" t="str">
            <v>Suites / Loges</v>
          </cell>
          <cell r="M110">
            <v>11</v>
          </cell>
          <cell r="N110" t="str">
            <v>Platters / Plateaux</v>
          </cell>
          <cell r="O110">
            <v>38839</v>
          </cell>
          <cell r="P110">
            <v>39203</v>
          </cell>
        </row>
        <row r="111">
          <cell r="A111">
            <v>113</v>
          </cell>
          <cell r="B111" t="str">
            <v>Assiette de Charcuteries</v>
          </cell>
          <cell r="C111">
            <v>20.95</v>
          </cell>
          <cell r="D111">
            <v>5.4</v>
          </cell>
          <cell r="E111">
            <v>94</v>
          </cell>
          <cell r="F111">
            <v>743</v>
          </cell>
          <cell r="G111">
            <v>15565.85</v>
          </cell>
          <cell r="H111">
            <v>4012.2</v>
          </cell>
          <cell r="I111">
            <v>40963</v>
          </cell>
          <cell r="L111" t="str">
            <v>Suites / Loges</v>
          </cell>
          <cell r="M111">
            <v>11</v>
          </cell>
          <cell r="N111" t="str">
            <v>Platters / Plateaux</v>
          </cell>
          <cell r="O111">
            <v>38839</v>
          </cell>
          <cell r="P111">
            <v>39203</v>
          </cell>
        </row>
        <row r="112">
          <cell r="A112">
            <v>170</v>
          </cell>
          <cell r="B112" t="str">
            <v>Sandwiches Gourmets / Gourmet Sandwich Sampler</v>
          </cell>
          <cell r="C112">
            <v>14.5</v>
          </cell>
          <cell r="D112">
            <v>1.44</v>
          </cell>
          <cell r="E112">
            <v>295</v>
          </cell>
          <cell r="F112">
            <v>2665</v>
          </cell>
          <cell r="G112">
            <v>38642.5</v>
          </cell>
          <cell r="H112">
            <v>3837.6000000000081</v>
          </cell>
          <cell r="I112">
            <v>40963</v>
          </cell>
          <cell r="L112" t="str">
            <v>Suites / Loges</v>
          </cell>
          <cell r="M112">
            <v>12</v>
          </cell>
          <cell r="N112" t="str">
            <v>Sandwiches</v>
          </cell>
          <cell r="O112">
            <v>38839</v>
          </cell>
          <cell r="P112">
            <v>39203</v>
          </cell>
        </row>
        <row r="113">
          <cell r="A113">
            <v>171</v>
          </cell>
          <cell r="B113" t="str">
            <v>Le Montréalais</v>
          </cell>
          <cell r="C113">
            <v>12.75</v>
          </cell>
          <cell r="D113">
            <v>2.85</v>
          </cell>
          <cell r="E113">
            <v>17</v>
          </cell>
          <cell r="F113">
            <v>122</v>
          </cell>
          <cell r="G113">
            <v>1555.5</v>
          </cell>
          <cell r="H113">
            <v>347.7</v>
          </cell>
          <cell r="I113">
            <v>40963</v>
          </cell>
          <cell r="L113" t="str">
            <v>Suites / Loges</v>
          </cell>
          <cell r="M113">
            <v>12</v>
          </cell>
          <cell r="N113" t="str">
            <v>Sandwiches</v>
          </cell>
          <cell r="O113">
            <v>38839</v>
          </cell>
          <cell r="P113">
            <v>39203</v>
          </cell>
        </row>
        <row r="114">
          <cell r="A114">
            <v>172</v>
          </cell>
          <cell r="B114" t="str">
            <v>Tortillas au Poulet / Grilled Chicken Wrap</v>
          </cell>
          <cell r="C114">
            <v>9.5</v>
          </cell>
          <cell r="D114">
            <v>2.16</v>
          </cell>
          <cell r="E114">
            <v>186</v>
          </cell>
          <cell r="F114">
            <v>1516</v>
          </cell>
          <cell r="G114">
            <v>14402</v>
          </cell>
          <cell r="H114">
            <v>3274.5600000000077</v>
          </cell>
          <cell r="I114">
            <v>40963</v>
          </cell>
          <cell r="L114" t="str">
            <v>Suites / Loges</v>
          </cell>
          <cell r="M114">
            <v>12</v>
          </cell>
          <cell r="N114" t="str">
            <v>Sandwiches</v>
          </cell>
          <cell r="O114">
            <v>38839</v>
          </cell>
          <cell r="P114">
            <v>39203</v>
          </cell>
        </row>
        <row r="115">
          <cell r="A115">
            <v>173</v>
          </cell>
          <cell r="B115" t="str">
            <v>Panini Chaud / Hot Panini</v>
          </cell>
          <cell r="C115">
            <v>9.9499999999999993</v>
          </cell>
          <cell r="D115">
            <v>2.9361000000000002</v>
          </cell>
          <cell r="E115">
            <v>10</v>
          </cell>
          <cell r="F115">
            <v>80</v>
          </cell>
          <cell r="G115">
            <v>796</v>
          </cell>
          <cell r="H115">
            <v>234.88800000000001</v>
          </cell>
          <cell r="I115">
            <v>40963</v>
          </cell>
          <cell r="L115" t="str">
            <v>Suites / Loges</v>
          </cell>
          <cell r="M115">
            <v>12</v>
          </cell>
          <cell r="N115" t="str">
            <v>Sandwiches</v>
          </cell>
          <cell r="O115">
            <v>38839</v>
          </cell>
          <cell r="P115">
            <v>39203</v>
          </cell>
        </row>
        <row r="116">
          <cell r="A116">
            <v>175</v>
          </cell>
          <cell r="B116" t="str">
            <v>Couronne de Pain Végétarien / Vegetarian Sandwich</v>
          </cell>
          <cell r="C116">
            <v>10.5</v>
          </cell>
          <cell r="D116">
            <v>2.65</v>
          </cell>
          <cell r="E116">
            <v>21</v>
          </cell>
          <cell r="F116">
            <v>174</v>
          </cell>
          <cell r="G116">
            <v>1827</v>
          </cell>
          <cell r="H116">
            <v>461.1</v>
          </cell>
          <cell r="I116">
            <v>40963</v>
          </cell>
          <cell r="L116" t="str">
            <v>Suites / Loges</v>
          </cell>
          <cell r="M116">
            <v>12</v>
          </cell>
          <cell r="N116" t="str">
            <v>Sandwiches</v>
          </cell>
          <cell r="O116">
            <v>38839</v>
          </cell>
          <cell r="P116">
            <v>39203</v>
          </cell>
        </row>
        <row r="117">
          <cell r="A117">
            <v>176</v>
          </cell>
          <cell r="B117" t="str">
            <v>Sous-Marins / Submarines</v>
          </cell>
          <cell r="C117">
            <v>8.9499999999999993</v>
          </cell>
          <cell r="D117">
            <v>1.3367</v>
          </cell>
          <cell r="E117">
            <v>6</v>
          </cell>
          <cell r="F117">
            <v>60</v>
          </cell>
          <cell r="G117">
            <v>537</v>
          </cell>
          <cell r="H117">
            <v>80.201999999999998</v>
          </cell>
          <cell r="I117">
            <v>40963</v>
          </cell>
          <cell r="L117" t="str">
            <v>Suites / Loges</v>
          </cell>
          <cell r="M117">
            <v>12</v>
          </cell>
          <cell r="N117" t="str">
            <v>Sandwiches</v>
          </cell>
          <cell r="O117">
            <v>38839</v>
          </cell>
          <cell r="P117">
            <v>39203</v>
          </cell>
        </row>
        <row r="118">
          <cell r="A118">
            <v>181</v>
          </cell>
          <cell r="B118" t="str">
            <v>Sandwiches Prosciutto et Provolone</v>
          </cell>
          <cell r="C118">
            <v>12.75</v>
          </cell>
          <cell r="D118">
            <v>3.57</v>
          </cell>
          <cell r="E118">
            <v>63</v>
          </cell>
          <cell r="F118">
            <v>534</v>
          </cell>
          <cell r="G118">
            <v>6808.5</v>
          </cell>
          <cell r="H118">
            <v>1906.38</v>
          </cell>
          <cell r="I118">
            <v>40963</v>
          </cell>
          <cell r="L118" t="str">
            <v>Suites / Loges</v>
          </cell>
          <cell r="M118">
            <v>12</v>
          </cell>
          <cell r="N118" t="str">
            <v>Sandwiches</v>
          </cell>
          <cell r="O118">
            <v>38839</v>
          </cell>
          <cell r="P118">
            <v>39203</v>
          </cell>
        </row>
        <row r="119">
          <cell r="A119">
            <v>185</v>
          </cell>
          <cell r="B119" t="str">
            <v>Sandwiches Croque-Monsieur</v>
          </cell>
          <cell r="C119">
            <v>10.5</v>
          </cell>
          <cell r="D119">
            <v>1</v>
          </cell>
          <cell r="E119">
            <v>28</v>
          </cell>
          <cell r="F119">
            <v>215</v>
          </cell>
          <cell r="G119">
            <v>2257.5</v>
          </cell>
          <cell r="H119">
            <v>215</v>
          </cell>
          <cell r="I119">
            <v>40963</v>
          </cell>
          <cell r="L119" t="str">
            <v>Suites / Loges</v>
          </cell>
          <cell r="M119">
            <v>12</v>
          </cell>
          <cell r="N119" t="str">
            <v>Sandwiches</v>
          </cell>
          <cell r="O119">
            <v>38839</v>
          </cell>
          <cell r="P119">
            <v>39203</v>
          </cell>
        </row>
        <row r="120">
          <cell r="A120">
            <v>1900</v>
          </cell>
          <cell r="B120" t="str">
            <v>Forfait Jour Même / Day of Event Package</v>
          </cell>
          <cell r="C120">
            <v>57.95</v>
          </cell>
          <cell r="D120">
            <v>16.350000000000001</v>
          </cell>
          <cell r="E120">
            <v>253</v>
          </cell>
          <cell r="F120">
            <v>2938</v>
          </cell>
          <cell r="G120">
            <v>170257.1</v>
          </cell>
          <cell r="H120">
            <v>48036.3</v>
          </cell>
          <cell r="I120">
            <v>40963</v>
          </cell>
          <cell r="L120" t="str">
            <v>Suites / Loges</v>
          </cell>
          <cell r="M120">
            <v>14</v>
          </cell>
          <cell r="N120" t="str">
            <v>Jour Même / Same Day</v>
          </cell>
          <cell r="O120">
            <v>38839</v>
          </cell>
          <cell r="P120">
            <v>39203</v>
          </cell>
        </row>
        <row r="121">
          <cell r="A121">
            <v>1910</v>
          </cell>
          <cell r="B121" t="str">
            <v>JM Cocktail de Crevettes / JM Shrimp Cocktail</v>
          </cell>
          <cell r="C121">
            <v>96.5</v>
          </cell>
          <cell r="D121">
            <v>24.43</v>
          </cell>
          <cell r="E121">
            <v>189</v>
          </cell>
          <cell r="F121">
            <v>189</v>
          </cell>
          <cell r="G121">
            <v>18238.5</v>
          </cell>
          <cell r="H121">
            <v>4617.2700000000004</v>
          </cell>
          <cell r="I121">
            <v>40963</v>
          </cell>
          <cell r="L121" t="str">
            <v>Suites / Loges</v>
          </cell>
          <cell r="M121">
            <v>14</v>
          </cell>
          <cell r="N121" t="str">
            <v>Jour Même / Same Day</v>
          </cell>
          <cell r="O121">
            <v>38839</v>
          </cell>
          <cell r="P121">
            <v>39203</v>
          </cell>
        </row>
        <row r="122">
          <cell r="A122">
            <v>1912</v>
          </cell>
          <cell r="B122" t="str">
            <v>JM Goûter Oriental / JM Oriental Sampler</v>
          </cell>
          <cell r="C122">
            <v>13.75</v>
          </cell>
          <cell r="D122">
            <v>3.51</v>
          </cell>
          <cell r="E122">
            <v>97</v>
          </cell>
          <cell r="F122">
            <v>1014</v>
          </cell>
          <cell r="G122">
            <v>13942.5</v>
          </cell>
          <cell r="H122">
            <v>3559.14</v>
          </cell>
          <cell r="I122">
            <v>40963</v>
          </cell>
          <cell r="L122" t="str">
            <v>Suites / Loges</v>
          </cell>
          <cell r="M122">
            <v>14</v>
          </cell>
          <cell r="N122" t="str">
            <v>Jour Même / Same Day</v>
          </cell>
          <cell r="O122">
            <v>38839</v>
          </cell>
          <cell r="P122">
            <v>39203</v>
          </cell>
        </row>
        <row r="123">
          <cell r="A123">
            <v>1915</v>
          </cell>
          <cell r="B123" t="str">
            <v>JM Craquelin de Saumon / JM Salmon Cracker</v>
          </cell>
          <cell r="C123">
            <v>14.5</v>
          </cell>
          <cell r="D123">
            <v>1.82</v>
          </cell>
          <cell r="E123">
            <v>91</v>
          </cell>
          <cell r="F123">
            <v>798</v>
          </cell>
          <cell r="G123">
            <v>11571</v>
          </cell>
          <cell r="H123">
            <v>1452.36</v>
          </cell>
          <cell r="I123">
            <v>40963</v>
          </cell>
          <cell r="L123" t="str">
            <v>Suites / Loges</v>
          </cell>
          <cell r="M123">
            <v>14</v>
          </cell>
          <cell r="N123" t="str">
            <v>Jour Même / Same Day</v>
          </cell>
          <cell r="O123">
            <v>38839</v>
          </cell>
          <cell r="P123">
            <v>39203</v>
          </cell>
        </row>
        <row r="124">
          <cell r="A124">
            <v>1917</v>
          </cell>
          <cell r="B124" t="str">
            <v>JM Crudités du Jardin / JM Garden Fresh Crudités</v>
          </cell>
          <cell r="C124">
            <v>9.25</v>
          </cell>
          <cell r="D124">
            <v>1.25</v>
          </cell>
          <cell r="E124">
            <v>210</v>
          </cell>
          <cell r="F124">
            <v>1814</v>
          </cell>
          <cell r="G124">
            <v>16779.5</v>
          </cell>
          <cell r="H124">
            <v>2267.5</v>
          </cell>
          <cell r="I124">
            <v>40963</v>
          </cell>
          <cell r="L124" t="str">
            <v>Suites / Loges</v>
          </cell>
          <cell r="M124">
            <v>14</v>
          </cell>
          <cell r="N124" t="str">
            <v>Jour Même / Same Day</v>
          </cell>
          <cell r="O124">
            <v>38839</v>
          </cell>
          <cell r="P124">
            <v>39203</v>
          </cell>
        </row>
        <row r="125">
          <cell r="A125">
            <v>1920</v>
          </cell>
          <cell r="B125" t="str">
            <v>JM Fromages Français / JM French Cheese Board</v>
          </cell>
          <cell r="C125">
            <v>15.25</v>
          </cell>
          <cell r="D125">
            <v>2.2400000000000002</v>
          </cell>
          <cell r="E125">
            <v>144</v>
          </cell>
          <cell r="F125">
            <v>1221</v>
          </cell>
          <cell r="G125">
            <v>18620.25</v>
          </cell>
          <cell r="H125">
            <v>2735.04</v>
          </cell>
          <cell r="I125">
            <v>40963</v>
          </cell>
          <cell r="L125" t="str">
            <v>Suites / Loges</v>
          </cell>
          <cell r="M125">
            <v>14</v>
          </cell>
          <cell r="N125" t="str">
            <v>Jour Même / Same Day</v>
          </cell>
          <cell r="O125">
            <v>38839</v>
          </cell>
          <cell r="P125">
            <v>39203</v>
          </cell>
        </row>
        <row r="126">
          <cell r="A126">
            <v>1922</v>
          </cell>
          <cell r="B126" t="str">
            <v>JM Salade César / JM Caesar Salad</v>
          </cell>
          <cell r="C126">
            <v>8.9499999999999993</v>
          </cell>
          <cell r="D126">
            <v>1.59</v>
          </cell>
          <cell r="E126">
            <v>140</v>
          </cell>
          <cell r="F126">
            <v>1152</v>
          </cell>
          <cell r="G126">
            <v>10310.4</v>
          </cell>
          <cell r="H126">
            <v>1831.68</v>
          </cell>
          <cell r="I126">
            <v>40963</v>
          </cell>
          <cell r="L126" t="str">
            <v>Suites / Loges</v>
          </cell>
          <cell r="M126">
            <v>14</v>
          </cell>
          <cell r="N126" t="str">
            <v>Jour Même / Same Day</v>
          </cell>
          <cell r="O126">
            <v>38839</v>
          </cell>
          <cell r="P126">
            <v>39203</v>
          </cell>
        </row>
        <row r="127">
          <cell r="A127">
            <v>1925</v>
          </cell>
          <cell r="B127" t="str">
            <v>JM Salade Penne Rigate / JM Penne Rigate Salad</v>
          </cell>
          <cell r="C127">
            <v>6.95</v>
          </cell>
          <cell r="D127">
            <v>0.75</v>
          </cell>
          <cell r="E127">
            <v>123</v>
          </cell>
          <cell r="F127">
            <v>1032</v>
          </cell>
          <cell r="G127">
            <v>7172.3999999999924</v>
          </cell>
          <cell r="H127">
            <v>774</v>
          </cell>
          <cell r="I127">
            <v>40963</v>
          </cell>
          <cell r="L127" t="str">
            <v>Suites / Loges</v>
          </cell>
          <cell r="M127">
            <v>14</v>
          </cell>
          <cell r="N127" t="str">
            <v>Jour Même / Same Day</v>
          </cell>
          <cell r="O127">
            <v>38839</v>
          </cell>
          <cell r="P127">
            <v>39203</v>
          </cell>
        </row>
        <row r="128">
          <cell r="A128">
            <v>1927</v>
          </cell>
          <cell r="B128" t="str">
            <v>JM Mesclun Jeunes Pousses / JM Baby Field Greens</v>
          </cell>
          <cell r="C128">
            <v>7.5</v>
          </cell>
          <cell r="D128">
            <v>0.83</v>
          </cell>
          <cell r="E128">
            <v>61</v>
          </cell>
          <cell r="F128">
            <v>536</v>
          </cell>
          <cell r="G128">
            <v>4020</v>
          </cell>
          <cell r="H128">
            <v>444.87999999999948</v>
          </cell>
          <cell r="I128">
            <v>40963</v>
          </cell>
          <cell r="L128" t="str">
            <v>Suites / Loges</v>
          </cell>
          <cell r="M128">
            <v>14</v>
          </cell>
          <cell r="N128" t="str">
            <v>Jour Même / Same Day</v>
          </cell>
          <cell r="O128">
            <v>38839</v>
          </cell>
          <cell r="P128">
            <v>39203</v>
          </cell>
        </row>
        <row r="129">
          <cell r="A129">
            <v>1930</v>
          </cell>
          <cell r="B129" t="str">
            <v>JM Sandwiches Gourmets / JM Sandwich Sampler</v>
          </cell>
          <cell r="C129">
            <v>15.5</v>
          </cell>
          <cell r="D129">
            <v>1.44</v>
          </cell>
          <cell r="E129">
            <v>101</v>
          </cell>
          <cell r="F129">
            <v>860</v>
          </cell>
          <cell r="G129">
            <v>13330</v>
          </cell>
          <cell r="H129">
            <v>1238.4000000000001</v>
          </cell>
          <cell r="I129">
            <v>40963</v>
          </cell>
          <cell r="L129" t="str">
            <v>Suites / Loges</v>
          </cell>
          <cell r="M129">
            <v>14</v>
          </cell>
          <cell r="N129" t="str">
            <v>Jour Même / Same Day</v>
          </cell>
          <cell r="O129">
            <v>38839</v>
          </cell>
          <cell r="P129">
            <v>39203</v>
          </cell>
        </row>
        <row r="130">
          <cell r="A130">
            <v>1932</v>
          </cell>
          <cell r="B130" t="str">
            <v>JM Tortillas / JM Tortillas</v>
          </cell>
          <cell r="C130">
            <v>10.5</v>
          </cell>
          <cell r="D130">
            <v>2.16</v>
          </cell>
          <cell r="E130">
            <v>135</v>
          </cell>
          <cell r="F130">
            <v>1139</v>
          </cell>
          <cell r="G130">
            <v>11959.5</v>
          </cell>
          <cell r="H130">
            <v>2460.2399999999998</v>
          </cell>
          <cell r="I130">
            <v>40963</v>
          </cell>
          <cell r="L130" t="str">
            <v>Suites / Loges</v>
          </cell>
          <cell r="M130">
            <v>14</v>
          </cell>
          <cell r="N130" t="str">
            <v>Jour Même / Same Day</v>
          </cell>
          <cell r="O130">
            <v>38839</v>
          </cell>
          <cell r="P130">
            <v>39203</v>
          </cell>
        </row>
        <row r="131">
          <cell r="A131">
            <v>1940</v>
          </cell>
          <cell r="B131" t="str">
            <v>JM trilogie Grecque / JM Greek Trilogy</v>
          </cell>
          <cell r="C131">
            <v>20.25</v>
          </cell>
          <cell r="D131">
            <v>4.32</v>
          </cell>
          <cell r="E131">
            <v>109</v>
          </cell>
          <cell r="F131">
            <v>973</v>
          </cell>
          <cell r="G131">
            <v>19703.25</v>
          </cell>
          <cell r="H131">
            <v>4203.3599999999997</v>
          </cell>
          <cell r="I131">
            <v>40963</v>
          </cell>
          <cell r="L131" t="str">
            <v>Suites / Loges</v>
          </cell>
          <cell r="M131">
            <v>14</v>
          </cell>
          <cell r="N131" t="str">
            <v>Jour Même / Same Day</v>
          </cell>
          <cell r="O131">
            <v>38839</v>
          </cell>
          <cell r="P131">
            <v>39203</v>
          </cell>
        </row>
        <row r="132">
          <cell r="A132">
            <v>1942</v>
          </cell>
          <cell r="B132" t="str">
            <v>JM Côtes Levées / JM Baby Back Ribs</v>
          </cell>
          <cell r="C132">
            <v>20.95</v>
          </cell>
          <cell r="D132">
            <v>4.0999999999999996</v>
          </cell>
          <cell r="E132">
            <v>48</v>
          </cell>
          <cell r="F132">
            <v>434</v>
          </cell>
          <cell r="G132">
            <v>9092.2999999999993</v>
          </cell>
          <cell r="H132">
            <v>1779.4</v>
          </cell>
          <cell r="I132">
            <v>40963</v>
          </cell>
          <cell r="L132" t="str">
            <v>Suites / Loges</v>
          </cell>
          <cell r="M132">
            <v>14</v>
          </cell>
          <cell r="N132" t="str">
            <v>Jour Même / Same Day</v>
          </cell>
          <cell r="O132">
            <v>38839</v>
          </cell>
          <cell r="P132">
            <v>39203</v>
          </cell>
        </row>
        <row r="133">
          <cell r="A133">
            <v>1945</v>
          </cell>
          <cell r="B133" t="str">
            <v>JM Filets de Poulet / JM Chicken Tenders</v>
          </cell>
          <cell r="C133">
            <v>15.75</v>
          </cell>
          <cell r="D133">
            <v>2.38</v>
          </cell>
          <cell r="E133">
            <v>55</v>
          </cell>
          <cell r="F133">
            <v>433</v>
          </cell>
          <cell r="G133">
            <v>6819.75</v>
          </cell>
          <cell r="H133">
            <v>1030.54</v>
          </cell>
          <cell r="I133">
            <v>40963</v>
          </cell>
          <cell r="L133" t="str">
            <v>Suites / Loges</v>
          </cell>
          <cell r="M133">
            <v>14</v>
          </cell>
          <cell r="N133" t="str">
            <v>Jour Même / Same Day</v>
          </cell>
          <cell r="O133">
            <v>38839</v>
          </cell>
          <cell r="P133">
            <v>39203</v>
          </cell>
        </row>
        <row r="134">
          <cell r="A134">
            <v>1947</v>
          </cell>
          <cell r="B134" t="str">
            <v>JM Ailes de Poulet / JM Chicken Wings</v>
          </cell>
          <cell r="C134">
            <v>11.5</v>
          </cell>
          <cell r="D134">
            <v>3.01</v>
          </cell>
          <cell r="E134">
            <v>161</v>
          </cell>
          <cell r="F134">
            <v>1471</v>
          </cell>
          <cell r="G134">
            <v>16916.5</v>
          </cell>
          <cell r="H134">
            <v>4427.7099999999919</v>
          </cell>
          <cell r="I134">
            <v>40963</v>
          </cell>
          <cell r="L134" t="str">
            <v>Suites / Loges</v>
          </cell>
          <cell r="M134">
            <v>14</v>
          </cell>
          <cell r="N134" t="str">
            <v>Jour Même / Same Day</v>
          </cell>
          <cell r="O134">
            <v>38839</v>
          </cell>
          <cell r="P134">
            <v>39203</v>
          </cell>
        </row>
        <row r="135">
          <cell r="A135">
            <v>1980</v>
          </cell>
          <cell r="B135" t="str">
            <v>JM Goûter Dessert / JM Dessert Sampler</v>
          </cell>
          <cell r="C135">
            <v>7.5</v>
          </cell>
          <cell r="D135">
            <v>1.53</v>
          </cell>
          <cell r="E135">
            <v>84</v>
          </cell>
          <cell r="F135">
            <v>809</v>
          </cell>
          <cell r="G135">
            <v>6067.5</v>
          </cell>
          <cell r="H135">
            <v>1237.77</v>
          </cell>
          <cell r="I135">
            <v>40963</v>
          </cell>
          <cell r="L135" t="str">
            <v>Suites / Loges</v>
          </cell>
          <cell r="M135">
            <v>14</v>
          </cell>
          <cell r="N135" t="str">
            <v>Jour Même / Same Day</v>
          </cell>
          <cell r="O135">
            <v>38839</v>
          </cell>
          <cell r="P135">
            <v>39203</v>
          </cell>
        </row>
        <row r="136">
          <cell r="A136">
            <v>1985</v>
          </cell>
          <cell r="B136" t="str">
            <v>JM Fruits Frais / JM Market Fresh Fruit</v>
          </cell>
          <cell r="C136">
            <v>9.9499999999999993</v>
          </cell>
          <cell r="D136">
            <v>1.39</v>
          </cell>
          <cell r="E136">
            <v>60</v>
          </cell>
          <cell r="F136">
            <v>526</v>
          </cell>
          <cell r="G136">
            <v>5233.7</v>
          </cell>
          <cell r="H136">
            <v>731.14</v>
          </cell>
          <cell r="I136">
            <v>40963</v>
          </cell>
          <cell r="L136" t="str">
            <v>Suites / Loges</v>
          </cell>
          <cell r="M136">
            <v>14</v>
          </cell>
          <cell r="N136" t="str">
            <v>Jour Même / Same Day</v>
          </cell>
          <cell r="O136">
            <v>38839</v>
          </cell>
          <cell r="P136">
            <v>39203</v>
          </cell>
        </row>
        <row r="137">
          <cell r="A137">
            <v>19101</v>
          </cell>
          <cell r="B137" t="str">
            <v>JM Café / JM Coffee</v>
          </cell>
          <cell r="C137">
            <v>24.25</v>
          </cell>
          <cell r="D137">
            <v>0.43</v>
          </cell>
          <cell r="E137">
            <v>199</v>
          </cell>
          <cell r="F137">
            <v>1990</v>
          </cell>
          <cell r="G137">
            <v>48257.5</v>
          </cell>
          <cell r="H137">
            <v>855.7</v>
          </cell>
          <cell r="I137">
            <v>40963</v>
          </cell>
          <cell r="L137" t="str">
            <v>Suites / Loges</v>
          </cell>
          <cell r="M137">
            <v>14</v>
          </cell>
          <cell r="N137" t="str">
            <v>Jour Même / Same Day</v>
          </cell>
          <cell r="O137">
            <v>38839</v>
          </cell>
          <cell r="P137">
            <v>39203</v>
          </cell>
        </row>
        <row r="138">
          <cell r="A138">
            <v>19102</v>
          </cell>
          <cell r="B138" t="str">
            <v>JM Thé / JM Tea</v>
          </cell>
          <cell r="C138">
            <v>24.25</v>
          </cell>
          <cell r="D138">
            <v>0.43</v>
          </cell>
          <cell r="E138">
            <v>6</v>
          </cell>
          <cell r="F138">
            <v>60</v>
          </cell>
          <cell r="G138">
            <v>1455</v>
          </cell>
          <cell r="H138">
            <v>25.8</v>
          </cell>
          <cell r="I138">
            <v>40963</v>
          </cell>
          <cell r="L138" t="str">
            <v>Suites / Loges</v>
          </cell>
          <cell r="M138">
            <v>14</v>
          </cell>
          <cell r="N138" t="str">
            <v>Jour Même / Same Day</v>
          </cell>
          <cell r="O138">
            <v>38839</v>
          </cell>
          <cell r="P138">
            <v>39203</v>
          </cell>
        </row>
        <row r="139">
          <cell r="A139">
            <v>501</v>
          </cell>
          <cell r="B139" t="str">
            <v>Salade César</v>
          </cell>
          <cell r="C139">
            <v>0</v>
          </cell>
          <cell r="D139">
            <v>1.59</v>
          </cell>
          <cell r="E139">
            <v>1579</v>
          </cell>
          <cell r="F139">
            <v>19992</v>
          </cell>
          <cell r="G139">
            <v>0</v>
          </cell>
          <cell r="H139">
            <v>31787.279999999941</v>
          </cell>
          <cell r="I139">
            <v>40963</v>
          </cell>
          <cell r="L139" t="str">
            <v>Suites / Loges</v>
          </cell>
          <cell r="M139">
            <v>15</v>
          </cell>
          <cell r="N139" t="str">
            <v>Salades des Forfaits</v>
          </cell>
          <cell r="O139">
            <v>38839</v>
          </cell>
          <cell r="P139">
            <v>39203</v>
          </cell>
        </row>
        <row r="140">
          <cell r="A140">
            <v>502</v>
          </cell>
          <cell r="B140" t="str">
            <v>Salade Penne</v>
          </cell>
          <cell r="C140">
            <v>0</v>
          </cell>
          <cell r="D140">
            <v>0.75</v>
          </cell>
          <cell r="E140">
            <v>941</v>
          </cell>
          <cell r="F140">
            <v>11881</v>
          </cell>
          <cell r="G140">
            <v>0</v>
          </cell>
          <cell r="H140">
            <v>8910.75</v>
          </cell>
          <cell r="I140">
            <v>40963</v>
          </cell>
          <cell r="L140" t="str">
            <v>Suites / Loges</v>
          </cell>
          <cell r="M140">
            <v>15</v>
          </cell>
          <cell r="N140" t="str">
            <v>Salades des Forfaits</v>
          </cell>
          <cell r="O140">
            <v>38839</v>
          </cell>
          <cell r="P140">
            <v>39203</v>
          </cell>
        </row>
        <row r="141">
          <cell r="A141">
            <v>503</v>
          </cell>
          <cell r="B141" t="str">
            <v>Salade PDT</v>
          </cell>
          <cell r="C141">
            <v>0</v>
          </cell>
          <cell r="D141">
            <v>0.35</v>
          </cell>
          <cell r="E141">
            <v>293</v>
          </cell>
          <cell r="F141">
            <v>3691</v>
          </cell>
          <cell r="G141">
            <v>0</v>
          </cell>
          <cell r="H141">
            <v>1291.8499999999999</v>
          </cell>
          <cell r="I141">
            <v>40963</v>
          </cell>
          <cell r="L141" t="str">
            <v>Suites / Loges</v>
          </cell>
          <cell r="M141">
            <v>15</v>
          </cell>
          <cell r="N141" t="str">
            <v>Salades des Forfaits</v>
          </cell>
          <cell r="O141">
            <v>38839</v>
          </cell>
          <cell r="P141">
            <v>39203</v>
          </cell>
        </row>
        <row r="142">
          <cell r="A142">
            <v>504</v>
          </cell>
          <cell r="B142" t="str">
            <v>Salade Grecque</v>
          </cell>
          <cell r="C142">
            <v>0</v>
          </cell>
          <cell r="D142">
            <v>0.9</v>
          </cell>
          <cell r="E142">
            <v>635</v>
          </cell>
          <cell r="F142">
            <v>7949</v>
          </cell>
          <cell r="G142">
            <v>0</v>
          </cell>
          <cell r="H142">
            <v>7154.1</v>
          </cell>
          <cell r="I142">
            <v>40963</v>
          </cell>
          <cell r="L142" t="str">
            <v>Suites / Loges</v>
          </cell>
          <cell r="M142">
            <v>15</v>
          </cell>
          <cell r="N142" t="str">
            <v>Salades des Forfaits</v>
          </cell>
          <cell r="O142">
            <v>38839</v>
          </cell>
          <cell r="P142">
            <v>39203</v>
          </cell>
        </row>
        <row r="143">
          <cell r="A143">
            <v>505</v>
          </cell>
          <cell r="B143" t="str">
            <v>Salade Mesclun</v>
          </cell>
          <cell r="C143">
            <v>0</v>
          </cell>
          <cell r="D143">
            <v>0.3</v>
          </cell>
          <cell r="E143">
            <v>504</v>
          </cell>
          <cell r="F143">
            <v>6262</v>
          </cell>
          <cell r="G143">
            <v>0</v>
          </cell>
          <cell r="H143">
            <v>1878.6</v>
          </cell>
          <cell r="I143">
            <v>40963</v>
          </cell>
          <cell r="L143" t="str">
            <v>Suites / Loges</v>
          </cell>
          <cell r="M143">
            <v>15</v>
          </cell>
          <cell r="N143" t="str">
            <v>Salades des Forfaits</v>
          </cell>
          <cell r="O143">
            <v>38839</v>
          </cell>
          <cell r="P143">
            <v>39203</v>
          </cell>
        </row>
        <row r="144">
          <cell r="A144">
            <v>506</v>
          </cell>
          <cell r="B144" t="str">
            <v>Salade Épinards</v>
          </cell>
          <cell r="C144">
            <v>0</v>
          </cell>
          <cell r="D144">
            <v>0.85</v>
          </cell>
          <cell r="E144">
            <v>295</v>
          </cell>
          <cell r="F144">
            <v>3719</v>
          </cell>
          <cell r="G144">
            <v>0</v>
          </cell>
          <cell r="H144">
            <v>3161.1500000000069</v>
          </cell>
          <cell r="I144">
            <v>40963</v>
          </cell>
          <cell r="L144" t="str">
            <v>Suites / Loges</v>
          </cell>
          <cell r="M144">
            <v>15</v>
          </cell>
          <cell r="N144" t="str">
            <v>Salades des Forfaits</v>
          </cell>
          <cell r="O144">
            <v>38839</v>
          </cell>
          <cell r="P144">
            <v>39203</v>
          </cell>
        </row>
        <row r="145">
          <cell r="A145">
            <v>507</v>
          </cell>
          <cell r="B145" t="str">
            <v>Salade BLT</v>
          </cell>
          <cell r="C145">
            <v>0</v>
          </cell>
          <cell r="D145">
            <v>1.44</v>
          </cell>
          <cell r="E145">
            <v>105</v>
          </cell>
          <cell r="F145">
            <v>1351</v>
          </cell>
          <cell r="G145">
            <v>0</v>
          </cell>
          <cell r="H145">
            <v>1945.44</v>
          </cell>
          <cell r="I145">
            <v>40963</v>
          </cell>
          <cell r="L145" t="str">
            <v>Suites / Loges</v>
          </cell>
          <cell r="M145">
            <v>15</v>
          </cell>
          <cell r="N145" t="str">
            <v>Salades des Forfaits</v>
          </cell>
          <cell r="O145">
            <v>38839</v>
          </cell>
          <cell r="P145">
            <v>39203</v>
          </cell>
        </row>
        <row r="146">
          <cell r="A146">
            <v>509</v>
          </cell>
          <cell r="B146" t="str">
            <v>Salade de Nouilles</v>
          </cell>
          <cell r="C146">
            <v>0</v>
          </cell>
          <cell r="D146">
            <v>1.22</v>
          </cell>
          <cell r="E146">
            <v>1</v>
          </cell>
          <cell r="F146">
            <v>18</v>
          </cell>
          <cell r="G146">
            <v>0</v>
          </cell>
          <cell r="H146">
            <v>21.96</v>
          </cell>
          <cell r="I146">
            <v>40963</v>
          </cell>
          <cell r="L146" t="str">
            <v>Suites / Loges</v>
          </cell>
          <cell r="M146">
            <v>15</v>
          </cell>
          <cell r="N146" t="str">
            <v>Salades des Forfaits</v>
          </cell>
          <cell r="O146">
            <v>38839</v>
          </cell>
          <cell r="P146">
            <v>39203</v>
          </cell>
        </row>
        <row r="147">
          <cell r="A147">
            <v>510</v>
          </cell>
          <cell r="B147" t="str">
            <v>Salade Chinoise</v>
          </cell>
          <cell r="C147">
            <v>0</v>
          </cell>
          <cell r="D147">
            <v>1.8065</v>
          </cell>
          <cell r="E147">
            <v>12</v>
          </cell>
          <cell r="F147">
            <v>140</v>
          </cell>
          <cell r="G147">
            <v>0</v>
          </cell>
          <cell r="H147">
            <v>252.91</v>
          </cell>
          <cell r="I147">
            <v>40963</v>
          </cell>
          <cell r="L147" t="str">
            <v>Suites / Loges</v>
          </cell>
          <cell r="M147">
            <v>15</v>
          </cell>
          <cell r="N147" t="str">
            <v>Salades des Forfaits</v>
          </cell>
          <cell r="O147">
            <v>38839</v>
          </cell>
          <cell r="P147">
            <v>39203</v>
          </cell>
        </row>
        <row r="148">
          <cell r="A148">
            <v>512</v>
          </cell>
          <cell r="B148" t="str">
            <v>Lasagne all Naples</v>
          </cell>
          <cell r="C148">
            <v>0</v>
          </cell>
          <cell r="D148">
            <v>1.98</v>
          </cell>
          <cell r="E148">
            <v>18</v>
          </cell>
          <cell r="F148">
            <v>281</v>
          </cell>
          <cell r="G148">
            <v>0</v>
          </cell>
          <cell r="H148">
            <v>556.38</v>
          </cell>
          <cell r="I148">
            <v>40963</v>
          </cell>
          <cell r="L148" t="str">
            <v>Suites / Loges</v>
          </cell>
          <cell r="M148">
            <v>15</v>
          </cell>
          <cell r="N148" t="str">
            <v>Salades des Forfaits</v>
          </cell>
          <cell r="O148">
            <v>38839</v>
          </cell>
          <cell r="P148">
            <v>39203</v>
          </cell>
        </row>
        <row r="149">
          <cell r="A149">
            <v>513</v>
          </cell>
          <cell r="B149" t="str">
            <v>Lasagne al Forno</v>
          </cell>
          <cell r="C149">
            <v>0</v>
          </cell>
          <cell r="D149">
            <v>2.1800000000000002</v>
          </cell>
          <cell r="E149">
            <v>25</v>
          </cell>
          <cell r="F149">
            <v>276</v>
          </cell>
          <cell r="G149">
            <v>0</v>
          </cell>
          <cell r="H149">
            <v>601.67999999999995</v>
          </cell>
          <cell r="I149">
            <v>40963</v>
          </cell>
          <cell r="L149" t="str">
            <v>Suites / Loges</v>
          </cell>
          <cell r="M149">
            <v>15</v>
          </cell>
          <cell r="N149" t="str">
            <v>Salades des Forfaits</v>
          </cell>
          <cell r="O149">
            <v>38839</v>
          </cell>
          <cell r="P149">
            <v>39203</v>
          </cell>
        </row>
        <row r="150">
          <cell r="A150">
            <v>515</v>
          </cell>
          <cell r="B150" t="str">
            <v>Salade Napa</v>
          </cell>
          <cell r="C150">
            <v>0</v>
          </cell>
          <cell r="D150">
            <v>0.43</v>
          </cell>
          <cell r="E150">
            <v>5</v>
          </cell>
          <cell r="F150">
            <v>58</v>
          </cell>
          <cell r="G150">
            <v>0</v>
          </cell>
          <cell r="H150">
            <v>24.94</v>
          </cell>
          <cell r="I150">
            <v>40963</v>
          </cell>
          <cell r="L150" t="str">
            <v>Suites / Loges</v>
          </cell>
          <cell r="M150">
            <v>15</v>
          </cell>
          <cell r="N150" t="str">
            <v>Salades des Forfaits</v>
          </cell>
          <cell r="O150">
            <v>38839</v>
          </cell>
          <cell r="P150">
            <v>39203</v>
          </cell>
        </row>
        <row r="151">
          <cell r="A151">
            <v>516</v>
          </cell>
          <cell r="B151" t="str">
            <v>Salade aux fruits de Mer</v>
          </cell>
          <cell r="C151">
            <v>0</v>
          </cell>
          <cell r="D151">
            <v>1.8533999999999999</v>
          </cell>
          <cell r="E151">
            <v>7</v>
          </cell>
          <cell r="F151">
            <v>75</v>
          </cell>
          <cell r="G151">
            <v>0</v>
          </cell>
          <cell r="H151">
            <v>139.005</v>
          </cell>
          <cell r="I151">
            <v>40963</v>
          </cell>
          <cell r="L151" t="str">
            <v>Suites / Loges</v>
          </cell>
          <cell r="M151">
            <v>15</v>
          </cell>
          <cell r="N151" t="str">
            <v>Salades des Forfaits</v>
          </cell>
          <cell r="O151">
            <v>38839</v>
          </cell>
          <cell r="P151">
            <v>39203</v>
          </cell>
        </row>
        <row r="152">
          <cell r="A152">
            <v>517</v>
          </cell>
          <cell r="B152" t="str">
            <v>Salade Lyonnaise</v>
          </cell>
          <cell r="C152">
            <v>0</v>
          </cell>
          <cell r="D152">
            <v>1.0841000000000001</v>
          </cell>
          <cell r="E152">
            <v>3</v>
          </cell>
          <cell r="F152">
            <v>30</v>
          </cell>
          <cell r="G152">
            <v>0</v>
          </cell>
          <cell r="H152">
            <v>32.523000000000003</v>
          </cell>
          <cell r="I152">
            <v>40963</v>
          </cell>
          <cell r="L152" t="str">
            <v>Suites / Loges</v>
          </cell>
          <cell r="M152">
            <v>15</v>
          </cell>
          <cell r="N152" t="str">
            <v>Salades des Forfaits</v>
          </cell>
          <cell r="O152">
            <v>38839</v>
          </cell>
          <cell r="P152">
            <v>39203</v>
          </cell>
        </row>
        <row r="153">
          <cell r="A153">
            <v>519</v>
          </cell>
          <cell r="B153" t="str">
            <v>Salade Couscous</v>
          </cell>
          <cell r="C153">
            <v>0</v>
          </cell>
          <cell r="D153">
            <v>1.37</v>
          </cell>
          <cell r="E153">
            <v>398</v>
          </cell>
          <cell r="F153">
            <v>4914</v>
          </cell>
          <cell r="G153">
            <v>0</v>
          </cell>
          <cell r="H153">
            <v>6732.1800000000203</v>
          </cell>
          <cell r="I153">
            <v>40963</v>
          </cell>
          <cell r="L153" t="str">
            <v>Suites / Loges</v>
          </cell>
          <cell r="M153">
            <v>15</v>
          </cell>
          <cell r="N153" t="str">
            <v>Salades des Forfaits</v>
          </cell>
          <cell r="O153">
            <v>38839</v>
          </cell>
          <cell r="P153">
            <v>39203</v>
          </cell>
        </row>
        <row r="154">
          <cell r="A154">
            <v>520</v>
          </cell>
          <cell r="B154" t="str">
            <v>Salade Arugula</v>
          </cell>
          <cell r="C154">
            <v>0</v>
          </cell>
          <cell r="D154">
            <v>1.1499999999999999</v>
          </cell>
          <cell r="E154">
            <v>273</v>
          </cell>
          <cell r="F154">
            <v>3439</v>
          </cell>
          <cell r="G154">
            <v>0</v>
          </cell>
          <cell r="H154">
            <v>3954.85</v>
          </cell>
          <cell r="I154">
            <v>40963</v>
          </cell>
          <cell r="L154" t="str">
            <v>Suites / Loges</v>
          </cell>
          <cell r="M154">
            <v>15</v>
          </cell>
          <cell r="N154" t="str">
            <v>Salades des Forfaits</v>
          </cell>
          <cell r="O154">
            <v>38839</v>
          </cell>
          <cell r="P154">
            <v>39203</v>
          </cell>
        </row>
        <row r="155">
          <cell r="A155">
            <v>521</v>
          </cell>
          <cell r="B155" t="str">
            <v>Manicotti al Forno</v>
          </cell>
          <cell r="C155">
            <v>0</v>
          </cell>
          <cell r="D155">
            <v>2.92</v>
          </cell>
          <cell r="E155">
            <v>398</v>
          </cell>
          <cell r="F155">
            <v>4891</v>
          </cell>
          <cell r="G155">
            <v>0</v>
          </cell>
          <cell r="H155">
            <v>14281.72</v>
          </cell>
          <cell r="I155">
            <v>40963</v>
          </cell>
          <cell r="L155" t="str">
            <v>Suites / Loges</v>
          </cell>
          <cell r="M155">
            <v>15</v>
          </cell>
          <cell r="N155" t="str">
            <v>Salades des Forfaits</v>
          </cell>
          <cell r="O155">
            <v>38839</v>
          </cell>
          <cell r="P155">
            <v>39203</v>
          </cell>
        </row>
        <row r="156">
          <cell r="A156">
            <v>522</v>
          </cell>
          <cell r="B156" t="str">
            <v>Manicotti al Napoli</v>
          </cell>
          <cell r="C156">
            <v>0</v>
          </cell>
          <cell r="D156">
            <v>2.63</v>
          </cell>
          <cell r="E156">
            <v>119</v>
          </cell>
          <cell r="F156">
            <v>1534</v>
          </cell>
          <cell r="G156">
            <v>0</v>
          </cell>
          <cell r="H156">
            <v>4034.42</v>
          </cell>
          <cell r="I156">
            <v>40963</v>
          </cell>
          <cell r="L156" t="str">
            <v>Suites / Loges</v>
          </cell>
          <cell r="M156">
            <v>15</v>
          </cell>
          <cell r="N156" t="str">
            <v>Salades des Forfaits</v>
          </cell>
          <cell r="O156">
            <v>38839</v>
          </cell>
          <cell r="P156">
            <v>39203</v>
          </cell>
        </row>
      </sheetData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eau32045" displayName="Tableau32045" ref="ED5:EF15" totalsRowShown="0" headerRowDxfId="27" headerRowBorderDxfId="25" tableBorderDxfId="26" totalsRowBorderDxfId="24">
  <autoFilter ref="ED5:EF15"/>
  <tableColumns count="3">
    <tableColumn id="1" name="Sous-Items" dataDxfId="23"/>
    <tableColumn id="2" name="Prix" dataDxfId="22" dataCellStyle="Monétaire"/>
    <tableColumn id="3" name="Ssitem complet" dataDxfId="21" dataCellStyle="Monétaire">
      <calculatedColumnFormula>IF(OR(ED6="",EE6=""),"",CONCATENATE(ED6, " ( ",EE6," )"))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352146" displayName="Tableau352146" ref="ED156:EF157" insertRow="1" totalsRowShown="0" headerRowDxfId="20" headerRowBorderDxfId="18" tableBorderDxfId="19" totalsRowBorderDxfId="17">
  <autoFilter ref="ED156:EF157"/>
  <tableColumns count="3">
    <tableColumn id="1" name="Sous-Items" dataDxfId="16"/>
    <tableColumn id="2" name="Prix" dataDxfId="15" dataCellStyle="Monétaire"/>
    <tableColumn id="3" name="Ssitem complet" dataDxfId="14" dataCellStyle="Monétaire">
      <calculatedColumnFormula>IF(OR(ED157="",EE157=""),"",CONCATENATE(ED157, " ( ",EE157," )"))</calculatedColumn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ableau3204553" displayName="Tableau3204553" ref="ED103:EF113" totalsRowShown="0" headerRowDxfId="13" headerRowBorderDxfId="11" tableBorderDxfId="12" totalsRowBorderDxfId="10">
  <autoFilter ref="ED103:EF113"/>
  <tableColumns count="3">
    <tableColumn id="1" name="Sous-Items" dataDxfId="9"/>
    <tableColumn id="2" name="Prix" dataDxfId="8" dataCellStyle="Monétaire"/>
    <tableColumn id="3" name="Ssitem complet" dataDxfId="7" dataCellStyle="Monétaire">
      <calculatedColumnFormula>IF(OR(ED104="",EE104=""),"",CONCATENATE(ED104, " ( ",EE104," )"))</calculatedColumn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ableau3204554" displayName="Tableau3204554" ref="ED54:EF64" totalsRowShown="0" headerRowDxfId="6" headerRowBorderDxfId="4" tableBorderDxfId="5" totalsRowBorderDxfId="3">
  <autoFilter ref="ED54:EF64"/>
  <tableColumns count="3">
    <tableColumn id="1" name="Sous-Items" dataDxfId="2"/>
    <tableColumn id="2" name="Prix" dataDxfId="1" dataCellStyle="Monétaire"/>
    <tableColumn id="3" name="Ssitem complet" dataDxfId="0" dataCellStyle="Monétaire">
      <calculatedColumnFormula>IF(OR(ED55="",EE55=""),"",CONCATENATE(ED55, " ( ",EE55," )"))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EF340"/>
  <sheetViews>
    <sheetView showGridLines="0" tabSelected="1" zoomScale="70" zoomScaleNormal="70" workbookViewId="0">
      <pane ySplit="1" topLeftCell="A89" activePane="bottomLeft" state="frozen"/>
      <selection pane="bottomLeft" activeCell="J97" sqref="J97"/>
    </sheetView>
  </sheetViews>
  <sheetFormatPr baseColWidth="10" defaultColWidth="11" defaultRowHeight="15" x14ac:dyDescent="0.2"/>
  <cols>
    <col min="1" max="1" width="14" style="1" customWidth="1"/>
    <col min="2" max="2" width="24.625" style="1" customWidth="1"/>
    <col min="3" max="3" width="18.75" style="1" customWidth="1"/>
    <col min="4" max="4" width="20" style="1" customWidth="1"/>
    <col min="5" max="5" width="10.5" style="1" customWidth="1"/>
    <col min="6" max="6" width="14.625" style="1" customWidth="1"/>
    <col min="7" max="8" width="11" style="1"/>
    <col min="9" max="9" width="12.125" style="1" customWidth="1"/>
    <col min="10" max="10" width="22.625" style="1" customWidth="1"/>
    <col min="11" max="11" width="27.125" style="2" customWidth="1"/>
    <col min="12" max="12" width="26.125" style="1" customWidth="1"/>
    <col min="13" max="13" width="11" style="3"/>
    <col min="14" max="14" width="24.625" style="3" customWidth="1"/>
    <col min="15" max="15" width="18.75" style="3" customWidth="1"/>
    <col min="16" max="16" width="20" style="3" customWidth="1"/>
    <col min="17" max="17" width="10.5" style="3" customWidth="1"/>
    <col min="18" max="18" width="14.625" style="3" customWidth="1"/>
    <col min="19" max="20" width="11" style="3"/>
    <col min="21" max="21" width="12.125" style="3" customWidth="1"/>
    <col min="22" max="22" width="22.625" style="3" customWidth="1"/>
    <col min="23" max="23" width="14.5" style="3" customWidth="1"/>
    <col min="24" max="24" width="26.125" style="3" customWidth="1"/>
    <col min="25" max="25" width="11" style="3"/>
    <col min="26" max="26" width="24.625" style="3" customWidth="1"/>
    <col min="27" max="27" width="18.75" style="3" customWidth="1"/>
    <col min="28" max="28" width="20" style="3" customWidth="1"/>
    <col min="29" max="29" width="10.5" style="3" customWidth="1"/>
    <col min="30" max="30" width="14.625" style="3" customWidth="1"/>
    <col min="31" max="32" width="11" style="3"/>
    <col min="33" max="33" width="12.125" style="3" customWidth="1"/>
    <col min="34" max="34" width="22.625" style="3" customWidth="1"/>
    <col min="35" max="35" width="14.5" style="3" customWidth="1"/>
    <col min="36" max="36" width="26.125" style="1" customWidth="1"/>
    <col min="37" max="37" width="11" style="1"/>
    <col min="38" max="38" width="24.625" style="1" customWidth="1"/>
    <col min="39" max="39" width="18.75" style="1" customWidth="1"/>
    <col min="40" max="40" width="20" style="1" customWidth="1"/>
    <col min="41" max="41" width="10.5" style="1" customWidth="1"/>
    <col min="42" max="42" width="14.625" style="1" customWidth="1"/>
    <col min="43" max="44" width="11" style="1"/>
    <col min="45" max="45" width="12.125" style="1" customWidth="1"/>
    <col min="46" max="46" width="22.625" style="1" customWidth="1"/>
    <col min="47" max="47" width="14.5" style="1" customWidth="1"/>
    <col min="48" max="48" width="26.125" style="1" customWidth="1"/>
    <col min="49" max="49" width="11" style="1"/>
    <col min="50" max="50" width="24.625" style="1" customWidth="1"/>
    <col min="51" max="51" width="18.75" style="1" customWidth="1"/>
    <col min="52" max="52" width="20" style="1" customWidth="1"/>
    <col min="53" max="53" width="10.5" style="1" customWidth="1"/>
    <col min="54" max="54" width="14.625" style="1" customWidth="1"/>
    <col min="55" max="56" width="11" style="1"/>
    <col min="57" max="57" width="12.125" style="1" customWidth="1"/>
    <col min="58" max="58" width="22.625" style="1" customWidth="1"/>
    <col min="59" max="59" width="14.5" style="1" customWidth="1"/>
    <col min="60" max="60" width="26.125" style="1" customWidth="1"/>
    <col min="61" max="61" width="11" style="1"/>
    <col min="62" max="62" width="24.625" style="1" customWidth="1"/>
    <col min="63" max="63" width="18.75" style="1" customWidth="1"/>
    <col min="64" max="64" width="20" style="1" customWidth="1"/>
    <col min="65" max="65" width="10.5" style="1" customWidth="1"/>
    <col min="66" max="66" width="14.625" style="1" customWidth="1"/>
    <col min="67" max="68" width="11" style="1"/>
    <col min="69" max="69" width="12.125" style="1" customWidth="1"/>
    <col min="70" max="70" width="22.625" style="1" customWidth="1"/>
    <col min="71" max="71" width="14.5" style="1" customWidth="1"/>
    <col min="72" max="72" width="26.125" style="1" customWidth="1"/>
    <col min="73" max="73" width="11" style="1"/>
    <col min="74" max="74" width="24.625" style="1" customWidth="1"/>
    <col min="75" max="75" width="18.75" style="1" customWidth="1"/>
    <col min="76" max="76" width="20" style="1" customWidth="1"/>
    <col min="77" max="77" width="10.5" style="1" customWidth="1"/>
    <col min="78" max="78" width="14.625" style="1" customWidth="1"/>
    <col min="79" max="80" width="11" style="1"/>
    <col min="81" max="81" width="12.125" style="1" customWidth="1"/>
    <col min="82" max="82" width="22.625" style="1" customWidth="1"/>
    <col min="83" max="83" width="14.5" style="1" customWidth="1"/>
    <col min="84" max="84" width="26.125" style="1" customWidth="1"/>
    <col min="85" max="85" width="11" style="1"/>
    <col min="86" max="86" width="24.625" style="1" customWidth="1"/>
    <col min="87" max="87" width="18.75" style="1" customWidth="1"/>
    <col min="88" max="88" width="20" style="1" customWidth="1"/>
    <col min="89" max="89" width="10.5" style="1" customWidth="1"/>
    <col min="90" max="90" width="14.625" style="1" customWidth="1"/>
    <col min="91" max="92" width="11" style="1"/>
    <col min="93" max="93" width="12.125" style="1" customWidth="1"/>
    <col min="94" max="94" width="22.625" style="1" customWidth="1"/>
    <col min="95" max="95" width="14.5" style="1" customWidth="1"/>
    <col min="96" max="96" width="26.125" style="1" customWidth="1"/>
    <col min="97" max="97" width="11" style="1"/>
    <col min="98" max="98" width="24.625" style="1" customWidth="1"/>
    <col min="99" max="99" width="18.75" style="1" customWidth="1"/>
    <col min="100" max="100" width="20" style="1" customWidth="1"/>
    <col min="101" max="101" width="10.5" style="1" customWidth="1"/>
    <col min="102" max="102" width="14.625" style="1" customWidth="1"/>
    <col min="103" max="104" width="11" style="1"/>
    <col min="105" max="105" width="12.125" style="1" customWidth="1"/>
    <col min="106" max="106" width="22.625" style="1" customWidth="1"/>
    <col min="107" max="107" width="14.5" style="1" customWidth="1"/>
    <col min="108" max="108" width="26.125" style="1" customWidth="1"/>
    <col min="109" max="109" width="11" style="1"/>
    <col min="110" max="110" width="24.625" style="1" customWidth="1"/>
    <col min="111" max="111" width="18.75" style="1" customWidth="1"/>
    <col min="112" max="112" width="20" style="1" customWidth="1"/>
    <col min="113" max="113" width="10.5" style="1" customWidth="1"/>
    <col min="114" max="114" width="14.625" style="1" customWidth="1"/>
    <col min="115" max="116" width="11" style="1"/>
    <col min="117" max="117" width="12.125" style="1" customWidth="1"/>
    <col min="118" max="118" width="22.625" style="1" customWidth="1"/>
    <col min="119" max="119" width="14.5" style="1" customWidth="1"/>
    <col min="120" max="120" width="26.125" style="1" customWidth="1"/>
    <col min="121" max="121" width="11" style="1"/>
    <col min="122" max="122" width="24.625" style="1" customWidth="1"/>
    <col min="123" max="123" width="18.75" style="1" customWidth="1"/>
    <col min="124" max="124" width="20" style="1" customWidth="1"/>
    <col min="125" max="125" width="10.5" style="1" customWidth="1"/>
    <col min="126" max="126" width="14.625" style="1" customWidth="1"/>
    <col min="127" max="128" width="11" style="1"/>
    <col min="129" max="129" width="12.125" style="1" customWidth="1"/>
    <col min="130" max="130" width="22.625" style="1" customWidth="1"/>
    <col min="131" max="131" width="14.5" style="1" customWidth="1"/>
    <col min="132" max="132" width="26.125" style="1" customWidth="1"/>
    <col min="133" max="133" width="11" style="1"/>
    <col min="134" max="134" width="15.75" style="1" customWidth="1"/>
    <col min="135" max="135" width="12" style="1" customWidth="1"/>
    <col min="136" max="136" width="18.625" style="1" customWidth="1"/>
    <col min="137" max="16384" width="11" style="1"/>
  </cols>
  <sheetData>
    <row r="1" spans="1:136" ht="24.6" customHeight="1" x14ac:dyDescent="0.2"/>
    <row r="2" spans="1:136" ht="24.6" customHeight="1" x14ac:dyDescent="0.2"/>
    <row r="3" spans="1:136" ht="15.75" thickBot="1" x14ac:dyDescent="0.25">
      <c r="A3" s="4"/>
    </row>
    <row r="4" spans="1:136" ht="21.75" thickBot="1" x14ac:dyDescent="0.4">
      <c r="B4" s="5" t="s">
        <v>0</v>
      </c>
    </row>
    <row r="5" spans="1:136" ht="20.25" x14ac:dyDescent="0.3">
      <c r="B5" s="6" t="s">
        <v>1</v>
      </c>
      <c r="C5" s="7"/>
      <c r="D5" s="8"/>
      <c r="E5" s="8"/>
      <c r="F5" s="8"/>
      <c r="G5" s="8"/>
      <c r="H5" s="8"/>
      <c r="I5" s="8"/>
      <c r="J5" s="8"/>
      <c r="K5" s="8"/>
      <c r="L5" s="9"/>
      <c r="N5" s="6" t="s">
        <v>2</v>
      </c>
      <c r="O5" s="10"/>
      <c r="P5" s="10"/>
      <c r="Q5" s="10"/>
      <c r="R5" s="10"/>
      <c r="S5" s="10"/>
      <c r="T5" s="11"/>
      <c r="U5" s="11"/>
      <c r="V5" s="11"/>
      <c r="W5" s="11"/>
      <c r="X5" s="12"/>
      <c r="Z5" s="6" t="s">
        <v>3</v>
      </c>
      <c r="AA5" s="10"/>
      <c r="AB5" s="10"/>
      <c r="AC5" s="10"/>
      <c r="AD5" s="10"/>
      <c r="AE5" s="10"/>
      <c r="AF5" s="11"/>
      <c r="AG5" s="11"/>
      <c r="AH5" s="11"/>
      <c r="AI5" s="11"/>
      <c r="AJ5" s="12"/>
      <c r="AL5" s="6" t="s">
        <v>3</v>
      </c>
      <c r="AM5" s="10"/>
      <c r="AN5" s="10"/>
      <c r="AO5" s="10"/>
      <c r="AP5" s="10"/>
      <c r="AQ5" s="10"/>
      <c r="AR5" s="11"/>
      <c r="AS5" s="11"/>
      <c r="AT5" s="11"/>
      <c r="AU5" s="11"/>
      <c r="AV5" s="12"/>
      <c r="AX5" s="6" t="s">
        <v>3</v>
      </c>
      <c r="AY5" s="10"/>
      <c r="AZ5" s="10"/>
      <c r="BA5" s="10"/>
      <c r="BB5" s="10"/>
      <c r="BC5" s="10"/>
      <c r="BD5" s="11"/>
      <c r="BE5" s="11"/>
      <c r="BF5" s="11"/>
      <c r="BG5" s="11"/>
      <c r="BH5" s="12"/>
      <c r="BJ5" s="6" t="s">
        <v>3</v>
      </c>
      <c r="BK5" s="10"/>
      <c r="BL5" s="10"/>
      <c r="BM5" s="10"/>
      <c r="BN5" s="10"/>
      <c r="BO5" s="10"/>
      <c r="BP5" s="11"/>
      <c r="BQ5" s="11"/>
      <c r="BR5" s="11"/>
      <c r="BS5" s="11"/>
      <c r="BT5" s="12"/>
      <c r="BV5" s="6" t="s">
        <v>3</v>
      </c>
      <c r="BW5" s="10"/>
      <c r="BX5" s="10"/>
      <c r="BY5" s="10"/>
      <c r="BZ5" s="10"/>
      <c r="CA5" s="10"/>
      <c r="CB5" s="11"/>
      <c r="CC5" s="11"/>
      <c r="CD5" s="11"/>
      <c r="CE5" s="11"/>
      <c r="CF5" s="12"/>
      <c r="CH5" s="6" t="s">
        <v>3</v>
      </c>
      <c r="CI5" s="10"/>
      <c r="CJ5" s="10"/>
      <c r="CK5" s="10"/>
      <c r="CL5" s="10"/>
      <c r="CM5" s="10"/>
      <c r="CN5" s="11"/>
      <c r="CO5" s="11"/>
      <c r="CP5" s="11"/>
      <c r="CQ5" s="11"/>
      <c r="CR5" s="12"/>
      <c r="CT5" s="6" t="s">
        <v>3</v>
      </c>
      <c r="CU5" s="10"/>
      <c r="CV5" s="10"/>
      <c r="CW5" s="10"/>
      <c r="CX5" s="10"/>
      <c r="CY5" s="10"/>
      <c r="CZ5" s="11"/>
      <c r="DA5" s="11"/>
      <c r="DB5" s="11"/>
      <c r="DC5" s="11"/>
      <c r="DD5" s="12"/>
      <c r="DF5" s="6" t="s">
        <v>3</v>
      </c>
      <c r="DG5" s="10"/>
      <c r="DH5" s="10"/>
      <c r="DI5" s="10"/>
      <c r="DJ5" s="10"/>
      <c r="DK5" s="10"/>
      <c r="DL5" s="11"/>
      <c r="DM5" s="11"/>
      <c r="DN5" s="11"/>
      <c r="DO5" s="11"/>
      <c r="DP5" s="12"/>
      <c r="DR5" s="6" t="s">
        <v>3</v>
      </c>
      <c r="DS5" s="10"/>
      <c r="DT5" s="10"/>
      <c r="DU5" s="10"/>
      <c r="DV5" s="10"/>
      <c r="DW5" s="10"/>
      <c r="DX5" s="11"/>
      <c r="DY5" s="11"/>
      <c r="DZ5" s="11"/>
      <c r="EA5" s="11"/>
      <c r="EB5" s="12"/>
      <c r="ED5" s="13" t="s">
        <v>4</v>
      </c>
      <c r="EE5" s="13" t="s">
        <v>5</v>
      </c>
      <c r="EF5" s="13" t="s">
        <v>6</v>
      </c>
    </row>
    <row r="6" spans="1:136" ht="16.5" thickBot="1" x14ac:dyDescent="0.3">
      <c r="B6" s="14"/>
      <c r="C6" s="15"/>
      <c r="D6" s="15"/>
      <c r="E6" s="15"/>
      <c r="F6" s="15"/>
      <c r="G6" s="15"/>
      <c r="H6" s="15"/>
      <c r="I6" s="15"/>
      <c r="J6" s="16"/>
      <c r="K6" s="17"/>
      <c r="L6" s="18"/>
      <c r="N6" s="14" t="s">
        <v>7</v>
      </c>
      <c r="O6" s="19"/>
      <c r="P6" s="19"/>
      <c r="Q6" s="19"/>
      <c r="R6" s="19"/>
      <c r="S6" s="19"/>
      <c r="T6" s="15"/>
      <c r="U6" s="15"/>
      <c r="V6" s="16"/>
      <c r="W6" s="17"/>
      <c r="X6" s="18"/>
      <c r="Z6" s="14" t="s">
        <v>7</v>
      </c>
      <c r="AA6" s="19"/>
      <c r="AB6" s="19"/>
      <c r="AC6" s="19"/>
      <c r="AD6" s="19"/>
      <c r="AE6" s="19"/>
      <c r="AF6" s="15"/>
      <c r="AG6" s="15"/>
      <c r="AH6" s="16"/>
      <c r="AI6" s="17"/>
      <c r="AJ6" s="18"/>
      <c r="AL6" s="14" t="s">
        <v>7</v>
      </c>
      <c r="AM6" s="19"/>
      <c r="AN6" s="19"/>
      <c r="AO6" s="19"/>
      <c r="AP6" s="19"/>
      <c r="AQ6" s="19"/>
      <c r="AR6" s="15"/>
      <c r="AS6" s="15"/>
      <c r="AT6" s="16"/>
      <c r="AU6" s="17">
        <v>0</v>
      </c>
      <c r="AV6" s="18"/>
      <c r="AX6" s="14" t="s">
        <v>7</v>
      </c>
      <c r="AY6" s="19"/>
      <c r="AZ6" s="19"/>
      <c r="BA6" s="19"/>
      <c r="BB6" s="19"/>
      <c r="BC6" s="19"/>
      <c r="BD6" s="15"/>
      <c r="BE6" s="15"/>
      <c r="BF6" s="16"/>
      <c r="BG6" s="17">
        <v>0</v>
      </c>
      <c r="BH6" s="18"/>
      <c r="BJ6" s="14" t="s">
        <v>7</v>
      </c>
      <c r="BK6" s="19"/>
      <c r="BL6" s="19"/>
      <c r="BM6" s="19"/>
      <c r="BN6" s="19"/>
      <c r="BO6" s="19"/>
      <c r="BP6" s="15"/>
      <c r="BQ6" s="15"/>
      <c r="BR6" s="16"/>
      <c r="BS6" s="17">
        <v>0</v>
      </c>
      <c r="BT6" s="18"/>
      <c r="BV6" s="14" t="s">
        <v>7</v>
      </c>
      <c r="BW6" s="19"/>
      <c r="BX6" s="19"/>
      <c r="BY6" s="19"/>
      <c r="BZ6" s="19"/>
      <c r="CA6" s="19"/>
      <c r="CB6" s="15"/>
      <c r="CC6" s="15"/>
      <c r="CD6" s="16"/>
      <c r="CE6" s="17">
        <v>0</v>
      </c>
      <c r="CF6" s="18"/>
      <c r="CH6" s="14" t="s">
        <v>7</v>
      </c>
      <c r="CI6" s="19"/>
      <c r="CJ6" s="19"/>
      <c r="CK6" s="19"/>
      <c r="CL6" s="19"/>
      <c r="CM6" s="19"/>
      <c r="CN6" s="15"/>
      <c r="CO6" s="15"/>
      <c r="CP6" s="16"/>
      <c r="CQ6" s="17">
        <v>0</v>
      </c>
      <c r="CR6" s="18"/>
      <c r="CT6" s="14" t="s">
        <v>7</v>
      </c>
      <c r="CU6" s="19"/>
      <c r="CV6" s="19"/>
      <c r="CW6" s="19"/>
      <c r="CX6" s="19"/>
      <c r="CY6" s="19"/>
      <c r="CZ6" s="15"/>
      <c r="DA6" s="15"/>
      <c r="DB6" s="16"/>
      <c r="DC6" s="17">
        <v>0</v>
      </c>
      <c r="DD6" s="18"/>
      <c r="DF6" s="14" t="s">
        <v>7</v>
      </c>
      <c r="DG6" s="19"/>
      <c r="DH6" s="19"/>
      <c r="DI6" s="19"/>
      <c r="DJ6" s="19"/>
      <c r="DK6" s="19"/>
      <c r="DL6" s="15"/>
      <c r="DM6" s="15"/>
      <c r="DN6" s="16"/>
      <c r="DO6" s="17">
        <v>0</v>
      </c>
      <c r="DP6" s="18"/>
      <c r="DR6" s="14" t="s">
        <v>7</v>
      </c>
      <c r="DS6" s="19"/>
      <c r="DT6" s="19"/>
      <c r="DU6" s="19"/>
      <c r="DV6" s="19"/>
      <c r="DW6" s="19"/>
      <c r="DX6" s="15"/>
      <c r="DY6" s="15"/>
      <c r="DZ6" s="16"/>
      <c r="EA6" s="17">
        <v>0</v>
      </c>
      <c r="EB6" s="18"/>
      <c r="ED6" s="20" t="str">
        <f>IF(Potage!O5="","",Potage!O5)</f>
        <v/>
      </c>
      <c r="EE6" s="21" t="str">
        <f>IFERROR(FIXED(Potage!V47,2,FALSE)&amp;" $","")</f>
        <v>0,00 $</v>
      </c>
      <c r="EF6" s="21" t="str">
        <f>IF(OR(ED6="",EE6=""),"",CONCATENATE(ED6, " ( ",EE6," )"))</f>
        <v/>
      </c>
    </row>
    <row r="7" spans="1:136" ht="16.5" thickBot="1" x14ac:dyDescent="0.3">
      <c r="B7" s="22" t="s">
        <v>8</v>
      </c>
      <c r="C7" s="23">
        <f ca="1">NOW()</f>
        <v>44431.714078356483</v>
      </c>
      <c r="D7" s="24" t="s">
        <v>9</v>
      </c>
      <c r="E7" s="25"/>
      <c r="F7" s="26"/>
      <c r="G7" s="26"/>
      <c r="H7" s="26"/>
      <c r="I7" s="27"/>
      <c r="J7" s="22" t="s">
        <v>10</v>
      </c>
      <c r="K7" s="28">
        <v>0</v>
      </c>
      <c r="L7" s="29"/>
      <c r="N7" s="22" t="s">
        <v>11</v>
      </c>
      <c r="O7" s="23"/>
      <c r="P7" s="24"/>
      <c r="Q7" s="25"/>
      <c r="R7" s="30"/>
      <c r="S7" s="30"/>
      <c r="T7" s="30"/>
      <c r="U7" s="31"/>
      <c r="V7" s="22" t="s">
        <v>10</v>
      </c>
      <c r="W7" s="28">
        <v>0</v>
      </c>
      <c r="X7" s="29"/>
      <c r="Z7" s="22" t="s">
        <v>11</v>
      </c>
      <c r="AA7" s="23">
        <f ca="1">NOW()</f>
        <v>44431.714078356483</v>
      </c>
      <c r="AB7" s="24" t="s">
        <v>12</v>
      </c>
      <c r="AC7" s="25"/>
      <c r="AD7" s="32"/>
      <c r="AE7" s="32"/>
      <c r="AF7" s="32"/>
      <c r="AG7" s="33"/>
      <c r="AH7" s="22" t="s">
        <v>10</v>
      </c>
      <c r="AI7" s="28">
        <v>0</v>
      </c>
      <c r="AJ7" s="29"/>
      <c r="AL7" s="22" t="s">
        <v>11</v>
      </c>
      <c r="AM7" s="23">
        <f ca="1">NOW()</f>
        <v>44431.714078356483</v>
      </c>
      <c r="AN7" s="24" t="s">
        <v>12</v>
      </c>
      <c r="AO7" s="25"/>
      <c r="AP7" s="32"/>
      <c r="AQ7" s="32"/>
      <c r="AR7" s="32"/>
      <c r="AS7" s="33"/>
      <c r="AT7" s="22" t="s">
        <v>10</v>
      </c>
      <c r="AU7" s="28">
        <v>0</v>
      </c>
      <c r="AV7" s="29"/>
      <c r="AX7" s="22" t="s">
        <v>11</v>
      </c>
      <c r="AY7" s="23">
        <f ca="1">NOW()</f>
        <v>44431.714078356483</v>
      </c>
      <c r="AZ7" s="24" t="s">
        <v>12</v>
      </c>
      <c r="BA7" s="25"/>
      <c r="BB7" s="32"/>
      <c r="BC7" s="32"/>
      <c r="BD7" s="32"/>
      <c r="BE7" s="33"/>
      <c r="BF7" s="22" t="s">
        <v>10</v>
      </c>
      <c r="BG7" s="28">
        <v>0</v>
      </c>
      <c r="BH7" s="29"/>
      <c r="BJ7" s="22" t="s">
        <v>11</v>
      </c>
      <c r="BK7" s="23">
        <f ca="1">NOW()</f>
        <v>44431.714078356483</v>
      </c>
      <c r="BL7" s="24" t="s">
        <v>12</v>
      </c>
      <c r="BM7" s="25"/>
      <c r="BN7" s="32"/>
      <c r="BO7" s="32"/>
      <c r="BP7" s="32"/>
      <c r="BQ7" s="33"/>
      <c r="BR7" s="22" t="s">
        <v>10</v>
      </c>
      <c r="BS7" s="28">
        <v>0</v>
      </c>
      <c r="BT7" s="29"/>
      <c r="BV7" s="22" t="s">
        <v>11</v>
      </c>
      <c r="BW7" s="23">
        <f ca="1">NOW()</f>
        <v>44431.714078356483</v>
      </c>
      <c r="BX7" s="24" t="s">
        <v>12</v>
      </c>
      <c r="BY7" s="25"/>
      <c r="BZ7" s="32"/>
      <c r="CA7" s="32"/>
      <c r="CB7" s="32"/>
      <c r="CC7" s="33"/>
      <c r="CD7" s="22" t="s">
        <v>10</v>
      </c>
      <c r="CE7" s="28">
        <v>0</v>
      </c>
      <c r="CF7" s="29"/>
      <c r="CH7" s="22" t="s">
        <v>11</v>
      </c>
      <c r="CI7" s="23">
        <f ca="1">NOW()</f>
        <v>44431.714078356483</v>
      </c>
      <c r="CJ7" s="24" t="s">
        <v>12</v>
      </c>
      <c r="CK7" s="25"/>
      <c r="CL7" s="32"/>
      <c r="CM7" s="32"/>
      <c r="CN7" s="32"/>
      <c r="CO7" s="33"/>
      <c r="CP7" s="22" t="s">
        <v>10</v>
      </c>
      <c r="CQ7" s="28">
        <v>0</v>
      </c>
      <c r="CR7" s="29"/>
      <c r="CT7" s="22" t="s">
        <v>11</v>
      </c>
      <c r="CU7" s="23">
        <f ca="1">NOW()</f>
        <v>44431.714078356483</v>
      </c>
      <c r="CV7" s="24" t="s">
        <v>12</v>
      </c>
      <c r="CW7" s="25"/>
      <c r="CX7" s="32"/>
      <c r="CY7" s="32"/>
      <c r="CZ7" s="32"/>
      <c r="DA7" s="33"/>
      <c r="DB7" s="22" t="s">
        <v>10</v>
      </c>
      <c r="DC7" s="28">
        <v>0</v>
      </c>
      <c r="DD7" s="29"/>
      <c r="DF7" s="22" t="s">
        <v>11</v>
      </c>
      <c r="DG7" s="23">
        <f ca="1">NOW()</f>
        <v>44431.714078356483</v>
      </c>
      <c r="DH7" s="24" t="s">
        <v>12</v>
      </c>
      <c r="DI7" s="25"/>
      <c r="DJ7" s="32"/>
      <c r="DK7" s="32"/>
      <c r="DL7" s="32"/>
      <c r="DM7" s="33"/>
      <c r="DN7" s="22" t="s">
        <v>10</v>
      </c>
      <c r="DO7" s="28">
        <v>0</v>
      </c>
      <c r="DP7" s="29"/>
      <c r="DR7" s="22" t="s">
        <v>11</v>
      </c>
      <c r="DS7" s="23">
        <f ca="1">NOW()</f>
        <v>44431.714078356483</v>
      </c>
      <c r="DT7" s="24" t="s">
        <v>12</v>
      </c>
      <c r="DU7" s="25"/>
      <c r="DV7" s="32"/>
      <c r="DW7" s="32"/>
      <c r="DX7" s="32"/>
      <c r="DY7" s="33"/>
      <c r="DZ7" s="22" t="s">
        <v>10</v>
      </c>
      <c r="EA7" s="28">
        <v>0</v>
      </c>
      <c r="EB7" s="29"/>
      <c r="ED7" s="34" t="str">
        <f>IF(Potage!AA5="","",Potage!AA5)</f>
        <v/>
      </c>
      <c r="EE7" s="35" t="str">
        <f>IFERROR(FIXED(Potage!AH47,2,FALSE)&amp;" $","")</f>
        <v>0,00 $</v>
      </c>
      <c r="EF7" s="35" t="str">
        <f t="shared" ref="EF7:EF15" si="0">IF(OR(ED7="",EE7=""),"",CONCATENATE(ED7, " ( ",EE7," )"))</f>
        <v/>
      </c>
    </row>
    <row r="8" spans="1:136" ht="16.5" thickBot="1" x14ac:dyDescent="0.3">
      <c r="B8" s="36" t="s">
        <v>13</v>
      </c>
      <c r="C8" s="37"/>
      <c r="D8" s="38" t="s">
        <v>14</v>
      </c>
      <c r="E8" s="39"/>
      <c r="F8" s="40" t="str">
        <f>[1]Données!$G$2</f>
        <v>Recettes déjeuners carte</v>
      </c>
      <c r="G8" s="41"/>
      <c r="H8" s="41"/>
      <c r="I8" s="42"/>
      <c r="J8" s="36" t="s">
        <v>15</v>
      </c>
      <c r="K8" s="43">
        <v>0</v>
      </c>
      <c r="L8" s="44"/>
      <c r="N8" s="36" t="s">
        <v>13</v>
      </c>
      <c r="O8" s="45"/>
      <c r="P8" s="38" t="s">
        <v>14</v>
      </c>
      <c r="Q8" s="46"/>
      <c r="R8" s="40" t="str">
        <f>[1]Données!$G$2</f>
        <v>Recettes déjeuners carte</v>
      </c>
      <c r="S8" s="41"/>
      <c r="T8" s="41"/>
      <c r="U8" s="42"/>
      <c r="V8" s="36" t="s">
        <v>15</v>
      </c>
      <c r="W8" s="43">
        <v>0</v>
      </c>
      <c r="X8" s="44"/>
      <c r="Z8" s="36" t="s">
        <v>13</v>
      </c>
      <c r="AA8" s="45"/>
      <c r="AB8" s="38" t="s">
        <v>14</v>
      </c>
      <c r="AC8" s="46"/>
      <c r="AD8" s="40" t="str">
        <f>[1]Données!$G$2</f>
        <v>Recettes déjeuners carte</v>
      </c>
      <c r="AE8" s="41"/>
      <c r="AF8" s="41"/>
      <c r="AG8" s="42"/>
      <c r="AH8" s="36" t="s">
        <v>15</v>
      </c>
      <c r="AI8" s="43">
        <v>0</v>
      </c>
      <c r="AJ8" s="44"/>
      <c r="AL8" s="36" t="s">
        <v>13</v>
      </c>
      <c r="AM8" s="45"/>
      <c r="AN8" s="38" t="s">
        <v>14</v>
      </c>
      <c r="AO8" s="46"/>
      <c r="AP8" s="40" t="str">
        <f>[1]Données!$G$2</f>
        <v>Recettes déjeuners carte</v>
      </c>
      <c r="AQ8" s="41"/>
      <c r="AR8" s="41"/>
      <c r="AS8" s="42"/>
      <c r="AT8" s="36" t="s">
        <v>15</v>
      </c>
      <c r="AU8" s="43">
        <v>0</v>
      </c>
      <c r="AV8" s="44"/>
      <c r="AX8" s="36" t="s">
        <v>13</v>
      </c>
      <c r="AY8" s="45"/>
      <c r="AZ8" s="38" t="s">
        <v>14</v>
      </c>
      <c r="BA8" s="46"/>
      <c r="BB8" s="40" t="str">
        <f>[1]Données!$G$2</f>
        <v>Recettes déjeuners carte</v>
      </c>
      <c r="BC8" s="41"/>
      <c r="BD8" s="41"/>
      <c r="BE8" s="42"/>
      <c r="BF8" s="36" t="s">
        <v>15</v>
      </c>
      <c r="BG8" s="43">
        <v>0</v>
      </c>
      <c r="BH8" s="44"/>
      <c r="BJ8" s="36" t="s">
        <v>13</v>
      </c>
      <c r="BK8" s="45"/>
      <c r="BL8" s="38" t="s">
        <v>14</v>
      </c>
      <c r="BM8" s="46"/>
      <c r="BN8" s="40" t="str">
        <f>[1]Données!$G$2</f>
        <v>Recettes déjeuners carte</v>
      </c>
      <c r="BO8" s="41"/>
      <c r="BP8" s="41"/>
      <c r="BQ8" s="42"/>
      <c r="BR8" s="36" t="s">
        <v>15</v>
      </c>
      <c r="BS8" s="43">
        <v>0</v>
      </c>
      <c r="BT8" s="44"/>
      <c r="BV8" s="36" t="s">
        <v>13</v>
      </c>
      <c r="BW8" s="45"/>
      <c r="BX8" s="38" t="s">
        <v>14</v>
      </c>
      <c r="BY8" s="46"/>
      <c r="BZ8" s="40" t="str">
        <f>[1]Données!$G$2</f>
        <v>Recettes déjeuners carte</v>
      </c>
      <c r="CA8" s="41"/>
      <c r="CB8" s="41"/>
      <c r="CC8" s="42"/>
      <c r="CD8" s="36" t="s">
        <v>15</v>
      </c>
      <c r="CE8" s="43">
        <v>0</v>
      </c>
      <c r="CF8" s="44"/>
      <c r="CH8" s="36" t="s">
        <v>13</v>
      </c>
      <c r="CI8" s="45"/>
      <c r="CJ8" s="38" t="s">
        <v>14</v>
      </c>
      <c r="CK8" s="46"/>
      <c r="CL8" s="40"/>
      <c r="CM8" s="41"/>
      <c r="CN8" s="41"/>
      <c r="CO8" s="42"/>
      <c r="CP8" s="36" t="s">
        <v>15</v>
      </c>
      <c r="CQ8" s="43">
        <v>0</v>
      </c>
      <c r="CR8" s="44"/>
      <c r="CT8" s="36" t="s">
        <v>13</v>
      </c>
      <c r="CU8" s="45"/>
      <c r="CV8" s="38" t="s">
        <v>14</v>
      </c>
      <c r="CW8" s="46"/>
      <c r="CX8" s="40" t="str">
        <f>[1]Données!$G$2</f>
        <v>Recettes déjeuners carte</v>
      </c>
      <c r="CY8" s="41"/>
      <c r="CZ8" s="41"/>
      <c r="DA8" s="42"/>
      <c r="DB8" s="36" t="s">
        <v>15</v>
      </c>
      <c r="DC8" s="43">
        <v>0</v>
      </c>
      <c r="DD8" s="44"/>
      <c r="DF8" s="36" t="s">
        <v>13</v>
      </c>
      <c r="DG8" s="45"/>
      <c r="DH8" s="38" t="s">
        <v>14</v>
      </c>
      <c r="DI8" s="46"/>
      <c r="DJ8" s="40" t="str">
        <f>[1]Données!$G$2</f>
        <v>Recettes déjeuners carte</v>
      </c>
      <c r="DK8" s="41"/>
      <c r="DL8" s="41"/>
      <c r="DM8" s="42"/>
      <c r="DN8" s="36" t="s">
        <v>15</v>
      </c>
      <c r="DO8" s="43">
        <v>0</v>
      </c>
      <c r="DP8" s="44"/>
      <c r="DR8" s="36" t="s">
        <v>13</v>
      </c>
      <c r="DS8" s="45"/>
      <c r="DT8" s="38" t="s">
        <v>14</v>
      </c>
      <c r="DU8" s="46"/>
      <c r="DV8" s="40" t="str">
        <f>[1]Données!$G$2</f>
        <v>Recettes déjeuners carte</v>
      </c>
      <c r="DW8" s="41"/>
      <c r="DX8" s="41"/>
      <c r="DY8" s="42"/>
      <c r="DZ8" s="36" t="s">
        <v>15</v>
      </c>
      <c r="EA8" s="43">
        <v>0</v>
      </c>
      <c r="EB8" s="44"/>
      <c r="ED8" s="20" t="str">
        <f>IF(Potage!AM5="","",Potage!AM5)</f>
        <v/>
      </c>
      <c r="EE8" s="21" t="str">
        <f>IFERROR(FIXED(Potage!AT47,2,FALSE)&amp;" $","")</f>
        <v>0,00 $</v>
      </c>
      <c r="EF8" s="21" t="str">
        <f t="shared" si="0"/>
        <v/>
      </c>
    </row>
    <row r="9" spans="1:136" ht="18" x14ac:dyDescent="0.25">
      <c r="B9" s="47"/>
      <c r="C9" s="48"/>
      <c r="D9" s="49" t="s">
        <v>16</v>
      </c>
      <c r="E9" s="46"/>
      <c r="F9" s="50"/>
      <c r="G9" s="50"/>
      <c r="H9" s="50"/>
      <c r="I9" s="51"/>
      <c r="J9" s="36" t="s">
        <v>17</v>
      </c>
      <c r="K9" s="43">
        <v>0</v>
      </c>
      <c r="L9" s="44"/>
      <c r="N9" s="47"/>
      <c r="O9" s="52"/>
      <c r="P9" s="38" t="s">
        <v>16</v>
      </c>
      <c r="Q9" s="46"/>
      <c r="R9" s="53"/>
      <c r="S9" s="53"/>
      <c r="T9" s="53"/>
      <c r="U9" s="54"/>
      <c r="V9" s="36" t="s">
        <v>17</v>
      </c>
      <c r="W9" s="43">
        <v>0</v>
      </c>
      <c r="X9" s="44"/>
      <c r="Z9" s="47"/>
      <c r="AA9" s="52"/>
      <c r="AB9" s="38" t="s">
        <v>16</v>
      </c>
      <c r="AC9" s="46"/>
      <c r="AD9" s="53"/>
      <c r="AE9" s="53"/>
      <c r="AF9" s="53"/>
      <c r="AG9" s="54"/>
      <c r="AH9" s="36" t="s">
        <v>17</v>
      </c>
      <c r="AI9" s="43">
        <v>0</v>
      </c>
      <c r="AJ9" s="44"/>
      <c r="AL9" s="47"/>
      <c r="AM9" s="52"/>
      <c r="AN9" s="38" t="s">
        <v>16</v>
      </c>
      <c r="AO9" s="46"/>
      <c r="AP9" s="53">
        <v>1</v>
      </c>
      <c r="AQ9" s="53"/>
      <c r="AR9" s="53"/>
      <c r="AS9" s="54"/>
      <c r="AT9" s="36" t="s">
        <v>17</v>
      </c>
      <c r="AU9" s="43">
        <v>0</v>
      </c>
      <c r="AV9" s="44"/>
      <c r="AX9" s="47"/>
      <c r="AY9" s="52"/>
      <c r="AZ9" s="38" t="s">
        <v>16</v>
      </c>
      <c r="BA9" s="46"/>
      <c r="BB9" s="53">
        <v>1</v>
      </c>
      <c r="BC9" s="53"/>
      <c r="BD9" s="53"/>
      <c r="BE9" s="54"/>
      <c r="BF9" s="36" t="s">
        <v>17</v>
      </c>
      <c r="BG9" s="43">
        <v>0</v>
      </c>
      <c r="BH9" s="44"/>
      <c r="BJ9" s="47"/>
      <c r="BK9" s="52"/>
      <c r="BL9" s="38" t="s">
        <v>16</v>
      </c>
      <c r="BM9" s="46"/>
      <c r="BN9" s="53">
        <v>1</v>
      </c>
      <c r="BO9" s="53"/>
      <c r="BP9" s="53"/>
      <c r="BQ9" s="54"/>
      <c r="BR9" s="36" t="s">
        <v>17</v>
      </c>
      <c r="BS9" s="43">
        <v>0</v>
      </c>
      <c r="BT9" s="44"/>
      <c r="BV9" s="47"/>
      <c r="BW9" s="52"/>
      <c r="BX9" s="38" t="s">
        <v>16</v>
      </c>
      <c r="BY9" s="46"/>
      <c r="BZ9" s="53">
        <v>1</v>
      </c>
      <c r="CA9" s="53"/>
      <c r="CB9" s="53"/>
      <c r="CC9" s="54"/>
      <c r="CD9" s="36" t="s">
        <v>17</v>
      </c>
      <c r="CE9" s="43">
        <v>0</v>
      </c>
      <c r="CF9" s="44"/>
      <c r="CH9" s="47"/>
      <c r="CI9" s="52"/>
      <c r="CJ9" s="38" t="s">
        <v>16</v>
      </c>
      <c r="CK9" s="46"/>
      <c r="CL9" s="53">
        <v>1</v>
      </c>
      <c r="CM9" s="53"/>
      <c r="CN9" s="53"/>
      <c r="CO9" s="54"/>
      <c r="CP9" s="36" t="s">
        <v>17</v>
      </c>
      <c r="CQ9" s="43">
        <v>0</v>
      </c>
      <c r="CR9" s="44"/>
      <c r="CT9" s="47"/>
      <c r="CU9" s="52"/>
      <c r="CV9" s="38" t="s">
        <v>16</v>
      </c>
      <c r="CW9" s="46"/>
      <c r="CX9" s="53">
        <v>1</v>
      </c>
      <c r="CY9" s="53"/>
      <c r="CZ9" s="53"/>
      <c r="DA9" s="54"/>
      <c r="DB9" s="36" t="s">
        <v>17</v>
      </c>
      <c r="DC9" s="43">
        <v>0</v>
      </c>
      <c r="DD9" s="44"/>
      <c r="DF9" s="47"/>
      <c r="DG9" s="52"/>
      <c r="DH9" s="38" t="s">
        <v>16</v>
      </c>
      <c r="DI9" s="46"/>
      <c r="DJ9" s="53">
        <v>1</v>
      </c>
      <c r="DK9" s="53"/>
      <c r="DL9" s="53"/>
      <c r="DM9" s="54"/>
      <c r="DN9" s="36" t="s">
        <v>17</v>
      </c>
      <c r="DO9" s="43">
        <v>0</v>
      </c>
      <c r="DP9" s="44"/>
      <c r="DR9" s="47"/>
      <c r="DS9" s="52"/>
      <c r="DT9" s="38" t="s">
        <v>16</v>
      </c>
      <c r="DU9" s="46"/>
      <c r="DV9" s="53">
        <v>1</v>
      </c>
      <c r="DW9" s="53"/>
      <c r="DX9" s="53"/>
      <c r="DY9" s="54"/>
      <c r="DZ9" s="36" t="s">
        <v>17</v>
      </c>
      <c r="EA9" s="43">
        <v>0</v>
      </c>
      <c r="EB9" s="44"/>
      <c r="ED9" s="34" t="str">
        <f>IF(Potage!AY5="","",Potage!AY5)</f>
        <v/>
      </c>
      <c r="EE9" s="35" t="str">
        <f>IFERROR(FIXED(Potage!BF47,2,FALSE)&amp;" $","")</f>
        <v>0,00 $</v>
      </c>
      <c r="EF9" s="35" t="str">
        <f t="shared" si="0"/>
        <v/>
      </c>
    </row>
    <row r="10" spans="1:136" ht="15.75" x14ac:dyDescent="0.25">
      <c r="B10" s="47"/>
      <c r="C10" s="48"/>
      <c r="D10" s="38" t="s">
        <v>18</v>
      </c>
      <c r="E10" s="46"/>
      <c r="F10" s="55">
        <v>1</v>
      </c>
      <c r="G10" s="56"/>
      <c r="H10" s="57"/>
      <c r="I10" s="58"/>
      <c r="J10" s="36" t="s">
        <v>19</v>
      </c>
      <c r="K10" s="43">
        <v>0</v>
      </c>
      <c r="L10" s="44"/>
      <c r="N10" s="47"/>
      <c r="O10" s="48"/>
      <c r="P10" s="38" t="s">
        <v>18</v>
      </c>
      <c r="Q10" s="46"/>
      <c r="R10" s="59">
        <v>1</v>
      </c>
      <c r="S10" s="56"/>
      <c r="T10" s="57"/>
      <c r="U10" s="58"/>
      <c r="V10" s="36" t="s">
        <v>20</v>
      </c>
      <c r="W10" s="43">
        <v>0</v>
      </c>
      <c r="X10" s="44"/>
      <c r="Z10" s="47"/>
      <c r="AA10" s="48"/>
      <c r="AB10" s="38" t="s">
        <v>18</v>
      </c>
      <c r="AC10" s="46"/>
      <c r="AD10" s="59">
        <v>1</v>
      </c>
      <c r="AE10" s="56"/>
      <c r="AF10" s="57"/>
      <c r="AG10" s="58"/>
      <c r="AH10" s="36" t="s">
        <v>20</v>
      </c>
      <c r="AI10" s="43">
        <v>0</v>
      </c>
      <c r="AJ10" s="44"/>
      <c r="AL10" s="47"/>
      <c r="AM10" s="48"/>
      <c r="AN10" s="38" t="s">
        <v>18</v>
      </c>
      <c r="AO10" s="46"/>
      <c r="AP10" s="59">
        <v>1</v>
      </c>
      <c r="AQ10" s="56"/>
      <c r="AR10" s="57"/>
      <c r="AS10" s="58"/>
      <c r="AT10" s="36" t="s">
        <v>20</v>
      </c>
      <c r="AU10" s="43">
        <v>0</v>
      </c>
      <c r="AV10" s="44"/>
      <c r="AX10" s="47"/>
      <c r="AY10" s="48"/>
      <c r="AZ10" s="38" t="s">
        <v>18</v>
      </c>
      <c r="BA10" s="46"/>
      <c r="BB10" s="59">
        <v>1</v>
      </c>
      <c r="BC10" s="56"/>
      <c r="BD10" s="57"/>
      <c r="BE10" s="58"/>
      <c r="BF10" s="36" t="s">
        <v>20</v>
      </c>
      <c r="BG10" s="43">
        <v>0</v>
      </c>
      <c r="BH10" s="44"/>
      <c r="BJ10" s="47"/>
      <c r="BK10" s="48"/>
      <c r="BL10" s="38" t="s">
        <v>18</v>
      </c>
      <c r="BM10" s="46"/>
      <c r="BN10" s="59">
        <v>1</v>
      </c>
      <c r="BO10" s="56"/>
      <c r="BP10" s="57"/>
      <c r="BQ10" s="58"/>
      <c r="BR10" s="36" t="s">
        <v>20</v>
      </c>
      <c r="BS10" s="43">
        <v>0</v>
      </c>
      <c r="BT10" s="44"/>
      <c r="BV10" s="47"/>
      <c r="BW10" s="48"/>
      <c r="BX10" s="38" t="s">
        <v>18</v>
      </c>
      <c r="BY10" s="46"/>
      <c r="BZ10" s="59">
        <v>1</v>
      </c>
      <c r="CA10" s="56"/>
      <c r="CB10" s="57"/>
      <c r="CC10" s="58"/>
      <c r="CD10" s="36" t="s">
        <v>20</v>
      </c>
      <c r="CE10" s="43">
        <v>0</v>
      </c>
      <c r="CF10" s="44"/>
      <c r="CH10" s="47"/>
      <c r="CI10" s="48"/>
      <c r="CJ10" s="38" t="s">
        <v>18</v>
      </c>
      <c r="CK10" s="46"/>
      <c r="CL10" s="59">
        <v>1</v>
      </c>
      <c r="CM10" s="56"/>
      <c r="CN10" s="57"/>
      <c r="CO10" s="58"/>
      <c r="CP10" s="36" t="s">
        <v>20</v>
      </c>
      <c r="CQ10" s="43">
        <v>0</v>
      </c>
      <c r="CR10" s="44"/>
      <c r="CT10" s="47"/>
      <c r="CU10" s="48"/>
      <c r="CV10" s="38" t="s">
        <v>18</v>
      </c>
      <c r="CW10" s="46"/>
      <c r="CX10" s="59">
        <v>1</v>
      </c>
      <c r="CY10" s="56"/>
      <c r="CZ10" s="57"/>
      <c r="DA10" s="58"/>
      <c r="DB10" s="36" t="s">
        <v>20</v>
      </c>
      <c r="DC10" s="43">
        <v>0</v>
      </c>
      <c r="DD10" s="44"/>
      <c r="DF10" s="47"/>
      <c r="DG10" s="48"/>
      <c r="DH10" s="38" t="s">
        <v>18</v>
      </c>
      <c r="DI10" s="46"/>
      <c r="DJ10" s="59">
        <v>1</v>
      </c>
      <c r="DK10" s="56"/>
      <c r="DL10" s="57"/>
      <c r="DM10" s="58"/>
      <c r="DN10" s="36" t="s">
        <v>20</v>
      </c>
      <c r="DO10" s="43">
        <v>0</v>
      </c>
      <c r="DP10" s="44"/>
      <c r="DR10" s="47"/>
      <c r="DS10" s="48"/>
      <c r="DT10" s="38" t="s">
        <v>18</v>
      </c>
      <c r="DU10" s="46"/>
      <c r="DV10" s="59">
        <v>1</v>
      </c>
      <c r="DW10" s="56"/>
      <c r="DX10" s="57"/>
      <c r="DY10" s="58"/>
      <c r="DZ10" s="36" t="s">
        <v>20</v>
      </c>
      <c r="EA10" s="43">
        <v>0</v>
      </c>
      <c r="EB10" s="44"/>
      <c r="ED10" s="20" t="str">
        <f>IF(Potage!BK5="","",Potage!BK5)</f>
        <v/>
      </c>
      <c r="EE10" s="21" t="str">
        <f>IFERROR(FIXED(Potage!BR47,2,FALSE)&amp;" $","")</f>
        <v>0,00 $</v>
      </c>
      <c r="EF10" s="21" t="str">
        <f>IF(OR(ED10="",EE10=""),"",CONCATENATE(ED10, " ( ",EE10," )"))</f>
        <v/>
      </c>
    </row>
    <row r="11" spans="1:136" ht="15.75" x14ac:dyDescent="0.25">
      <c r="B11" s="60" t="s">
        <v>21</v>
      </c>
      <c r="C11" s="61"/>
      <c r="D11" s="38" t="s">
        <v>22</v>
      </c>
      <c r="E11" s="46"/>
      <c r="F11" s="55">
        <v>1</v>
      </c>
      <c r="G11" s="56" t="s">
        <v>23</v>
      </c>
      <c r="H11" s="57"/>
      <c r="I11" s="58"/>
      <c r="J11" s="62" t="s">
        <v>24</v>
      </c>
      <c r="K11" s="63">
        <f>SUM(K7:K10)</f>
        <v>0</v>
      </c>
      <c r="L11" s="44"/>
      <c r="N11" s="60" t="s">
        <v>21</v>
      </c>
      <c r="O11" s="61"/>
      <c r="P11" s="38" t="s">
        <v>22</v>
      </c>
      <c r="Q11" s="46"/>
      <c r="R11" s="59">
        <v>1</v>
      </c>
      <c r="S11" s="56" t="s">
        <v>23</v>
      </c>
      <c r="T11" s="57"/>
      <c r="U11" s="58"/>
      <c r="V11" s="62"/>
      <c r="W11" s="63"/>
      <c r="X11" s="44"/>
      <c r="Z11" s="60" t="s">
        <v>21</v>
      </c>
      <c r="AA11" s="61"/>
      <c r="AB11" s="38" t="s">
        <v>22</v>
      </c>
      <c r="AC11" s="46"/>
      <c r="AD11" s="59">
        <v>1</v>
      </c>
      <c r="AE11" s="56" t="s">
        <v>23</v>
      </c>
      <c r="AF11" s="57"/>
      <c r="AG11" s="58"/>
      <c r="AH11" s="62"/>
      <c r="AI11" s="63"/>
      <c r="AJ11" s="44"/>
      <c r="AL11" s="60" t="s">
        <v>21</v>
      </c>
      <c r="AM11" s="61"/>
      <c r="AN11" s="38" t="s">
        <v>22</v>
      </c>
      <c r="AO11" s="46"/>
      <c r="AP11" s="59">
        <v>1</v>
      </c>
      <c r="AQ11" s="56" t="s">
        <v>23</v>
      </c>
      <c r="AR11" s="57"/>
      <c r="AS11" s="58"/>
      <c r="AT11" s="62"/>
      <c r="AU11" s="63"/>
      <c r="AV11" s="44"/>
      <c r="AX11" s="60" t="s">
        <v>21</v>
      </c>
      <c r="AY11" s="61"/>
      <c r="AZ11" s="38" t="s">
        <v>22</v>
      </c>
      <c r="BA11" s="46"/>
      <c r="BB11" s="59">
        <v>1</v>
      </c>
      <c r="BC11" s="56" t="s">
        <v>23</v>
      </c>
      <c r="BD11" s="57"/>
      <c r="BE11" s="58"/>
      <c r="BF11" s="62"/>
      <c r="BG11" s="63"/>
      <c r="BH11" s="44"/>
      <c r="BJ11" s="60" t="s">
        <v>21</v>
      </c>
      <c r="BK11" s="61"/>
      <c r="BL11" s="38" t="s">
        <v>22</v>
      </c>
      <c r="BM11" s="46"/>
      <c r="BN11" s="59">
        <v>1</v>
      </c>
      <c r="BO11" s="56" t="s">
        <v>23</v>
      </c>
      <c r="BP11" s="57"/>
      <c r="BQ11" s="58"/>
      <c r="BR11" s="62"/>
      <c r="BS11" s="63"/>
      <c r="BT11" s="44"/>
      <c r="BV11" s="60" t="s">
        <v>21</v>
      </c>
      <c r="BW11" s="61"/>
      <c r="BX11" s="38" t="s">
        <v>22</v>
      </c>
      <c r="BY11" s="46"/>
      <c r="BZ11" s="59">
        <v>1</v>
      </c>
      <c r="CA11" s="56" t="s">
        <v>23</v>
      </c>
      <c r="CB11" s="57"/>
      <c r="CC11" s="58"/>
      <c r="CD11" s="62"/>
      <c r="CE11" s="63"/>
      <c r="CF11" s="44"/>
      <c r="CH11" s="60" t="s">
        <v>21</v>
      </c>
      <c r="CI11" s="61"/>
      <c r="CJ11" s="38" t="s">
        <v>22</v>
      </c>
      <c r="CK11" s="46"/>
      <c r="CL11" s="59">
        <v>1</v>
      </c>
      <c r="CM11" s="56" t="s">
        <v>23</v>
      </c>
      <c r="CN11" s="57"/>
      <c r="CO11" s="58"/>
      <c r="CP11" s="62"/>
      <c r="CQ11" s="63"/>
      <c r="CR11" s="44"/>
      <c r="CT11" s="60" t="s">
        <v>21</v>
      </c>
      <c r="CU11" s="61"/>
      <c r="CV11" s="38" t="s">
        <v>22</v>
      </c>
      <c r="CW11" s="46"/>
      <c r="CX11" s="59">
        <v>1</v>
      </c>
      <c r="CY11" s="56" t="s">
        <v>23</v>
      </c>
      <c r="CZ11" s="57"/>
      <c r="DA11" s="58"/>
      <c r="DB11" s="62"/>
      <c r="DC11" s="63"/>
      <c r="DD11" s="44"/>
      <c r="DF11" s="60" t="s">
        <v>21</v>
      </c>
      <c r="DG11" s="61"/>
      <c r="DH11" s="38" t="s">
        <v>22</v>
      </c>
      <c r="DI11" s="46"/>
      <c r="DJ11" s="59">
        <v>1</v>
      </c>
      <c r="DK11" s="56" t="s">
        <v>23</v>
      </c>
      <c r="DL11" s="57"/>
      <c r="DM11" s="58"/>
      <c r="DN11" s="62"/>
      <c r="DO11" s="63"/>
      <c r="DP11" s="44"/>
      <c r="DR11" s="60" t="s">
        <v>21</v>
      </c>
      <c r="DS11" s="61"/>
      <c r="DT11" s="38" t="s">
        <v>22</v>
      </c>
      <c r="DU11" s="46"/>
      <c r="DV11" s="59">
        <v>1</v>
      </c>
      <c r="DW11" s="56" t="s">
        <v>23</v>
      </c>
      <c r="DX11" s="57"/>
      <c r="DY11" s="58"/>
      <c r="DZ11" s="62"/>
      <c r="EA11" s="63"/>
      <c r="EB11" s="44"/>
      <c r="ED11" s="34" t="str">
        <f>IF(Potage!BW5="","",Potage!BW5)</f>
        <v/>
      </c>
      <c r="EE11" s="35" t="str">
        <f>IFERROR(FIXED(Potage!CD47,2,FALSE)&amp;" $","")</f>
        <v>0,00 $</v>
      </c>
      <c r="EF11" s="35" t="str">
        <f>IF(OR(ED11="",EE11=""),"",CONCATENATE(ED11, " ( ",EE11," )"))</f>
        <v/>
      </c>
    </row>
    <row r="12" spans="1:136" ht="15.75" x14ac:dyDescent="0.25">
      <c r="B12" s="64" t="s">
        <v>25</v>
      </c>
      <c r="C12" s="65"/>
      <c r="D12" s="38"/>
      <c r="E12" s="66"/>
      <c r="F12" s="67"/>
      <c r="G12" s="67"/>
      <c r="H12" s="67"/>
      <c r="I12" s="68"/>
      <c r="J12" s="3"/>
      <c r="K12" s="3"/>
      <c r="L12" s="44"/>
      <c r="N12" s="64" t="s">
        <v>25</v>
      </c>
      <c r="O12" s="65"/>
      <c r="P12" s="38"/>
      <c r="Q12" s="66"/>
      <c r="R12" s="67"/>
      <c r="S12" s="67"/>
      <c r="T12" s="67"/>
      <c r="U12" s="68"/>
      <c r="V12" s="62" t="s">
        <v>24</v>
      </c>
      <c r="W12" s="63">
        <f>SUM(W7:W10)</f>
        <v>0</v>
      </c>
      <c r="X12" s="44"/>
      <c r="Z12" s="64" t="s">
        <v>25</v>
      </c>
      <c r="AA12" s="65"/>
      <c r="AB12" s="38"/>
      <c r="AC12" s="66"/>
      <c r="AD12" s="67"/>
      <c r="AE12" s="67"/>
      <c r="AF12" s="67"/>
      <c r="AG12" s="68"/>
      <c r="AH12" s="62" t="s">
        <v>24</v>
      </c>
      <c r="AI12" s="63">
        <f>SUM(AI7:AI10)</f>
        <v>0</v>
      </c>
      <c r="AJ12" s="44"/>
      <c r="AL12" s="64" t="s">
        <v>25</v>
      </c>
      <c r="AM12" s="65"/>
      <c r="AN12" s="38"/>
      <c r="AO12" s="66"/>
      <c r="AP12" s="67"/>
      <c r="AQ12" s="67"/>
      <c r="AR12" s="67"/>
      <c r="AS12" s="68"/>
      <c r="AT12" s="62" t="s">
        <v>24</v>
      </c>
      <c r="AU12" s="63">
        <f>SUM(AU7:AU10)</f>
        <v>0</v>
      </c>
      <c r="AV12" s="44"/>
      <c r="AX12" s="64" t="s">
        <v>25</v>
      </c>
      <c r="AY12" s="65"/>
      <c r="AZ12" s="38"/>
      <c r="BA12" s="66"/>
      <c r="BB12" s="67"/>
      <c r="BC12" s="67"/>
      <c r="BD12" s="67"/>
      <c r="BE12" s="68"/>
      <c r="BF12" s="62" t="s">
        <v>24</v>
      </c>
      <c r="BG12" s="63">
        <f>SUM(BG7:BG10)</f>
        <v>0</v>
      </c>
      <c r="BH12" s="44"/>
      <c r="BJ12" s="64" t="s">
        <v>25</v>
      </c>
      <c r="BK12" s="65"/>
      <c r="BL12" s="38"/>
      <c r="BM12" s="66"/>
      <c r="BN12" s="67"/>
      <c r="BO12" s="67"/>
      <c r="BP12" s="67"/>
      <c r="BQ12" s="68"/>
      <c r="BR12" s="62" t="s">
        <v>24</v>
      </c>
      <c r="BS12" s="63">
        <f>SUM(BS7:BS10)</f>
        <v>0</v>
      </c>
      <c r="BT12" s="44"/>
      <c r="BV12" s="64" t="s">
        <v>25</v>
      </c>
      <c r="BW12" s="65"/>
      <c r="BX12" s="38"/>
      <c r="BY12" s="66"/>
      <c r="BZ12" s="67"/>
      <c r="CA12" s="67"/>
      <c r="CB12" s="67"/>
      <c r="CC12" s="68"/>
      <c r="CD12" s="62" t="s">
        <v>24</v>
      </c>
      <c r="CE12" s="63">
        <f>SUM(CE7:CE10)</f>
        <v>0</v>
      </c>
      <c r="CF12" s="44"/>
      <c r="CH12" s="64" t="s">
        <v>25</v>
      </c>
      <c r="CI12" s="65"/>
      <c r="CJ12" s="38"/>
      <c r="CK12" s="66"/>
      <c r="CL12" s="67"/>
      <c r="CM12" s="67"/>
      <c r="CN12" s="67"/>
      <c r="CO12" s="68"/>
      <c r="CP12" s="62" t="s">
        <v>24</v>
      </c>
      <c r="CQ12" s="63">
        <f>SUM(CQ7:CQ10)</f>
        <v>0</v>
      </c>
      <c r="CR12" s="44"/>
      <c r="CT12" s="64" t="s">
        <v>25</v>
      </c>
      <c r="CU12" s="65"/>
      <c r="CV12" s="38"/>
      <c r="CW12" s="66"/>
      <c r="CX12" s="67"/>
      <c r="CY12" s="67"/>
      <c r="CZ12" s="67"/>
      <c r="DA12" s="68"/>
      <c r="DB12" s="62" t="s">
        <v>24</v>
      </c>
      <c r="DC12" s="63">
        <f>SUM(DC7:DC10)</f>
        <v>0</v>
      </c>
      <c r="DD12" s="44"/>
      <c r="DF12" s="64" t="s">
        <v>25</v>
      </c>
      <c r="DG12" s="65"/>
      <c r="DH12" s="38"/>
      <c r="DI12" s="66"/>
      <c r="DJ12" s="67"/>
      <c r="DK12" s="67"/>
      <c r="DL12" s="67"/>
      <c r="DM12" s="68"/>
      <c r="DN12" s="62" t="s">
        <v>24</v>
      </c>
      <c r="DO12" s="63">
        <f>SUM(DO7:DO10)</f>
        <v>0</v>
      </c>
      <c r="DP12" s="44"/>
      <c r="DR12" s="64" t="s">
        <v>25</v>
      </c>
      <c r="DS12" s="65"/>
      <c r="DT12" s="38"/>
      <c r="DU12" s="66"/>
      <c r="DV12" s="67"/>
      <c r="DW12" s="67"/>
      <c r="DX12" s="67"/>
      <c r="DY12" s="68"/>
      <c r="DZ12" s="62" t="s">
        <v>24</v>
      </c>
      <c r="EA12" s="63">
        <f>SUM(EA7:EA10)</f>
        <v>0</v>
      </c>
      <c r="EB12" s="44"/>
      <c r="ED12" s="20" t="str">
        <f>IF(Potage!CI5="","",Potage!CI5)</f>
        <v/>
      </c>
      <c r="EE12" s="21" t="str">
        <f>IFERROR(FIXED(Potage!CP47,2,FALSE)&amp;" $","")</f>
        <v>0,00 $</v>
      </c>
      <c r="EF12" s="21" t="str">
        <f t="shared" si="0"/>
        <v/>
      </c>
    </row>
    <row r="13" spans="1:136" ht="15.75" x14ac:dyDescent="0.25">
      <c r="B13" s="64" t="s">
        <v>26</v>
      </c>
      <c r="C13" s="65"/>
      <c r="D13" s="38"/>
      <c r="E13" s="46"/>
      <c r="F13" s="67"/>
      <c r="G13" s="67"/>
      <c r="H13" s="67"/>
      <c r="I13" s="68"/>
      <c r="J13" s="3"/>
      <c r="K13" s="3"/>
      <c r="L13" s="44"/>
      <c r="N13" s="64" t="s">
        <v>26</v>
      </c>
      <c r="O13" s="65"/>
      <c r="P13" s="38"/>
      <c r="Q13" s="46"/>
      <c r="R13" s="67"/>
      <c r="S13" s="67"/>
      <c r="T13" s="67"/>
      <c r="U13" s="68"/>
      <c r="V13" s="62"/>
      <c r="W13" s="69"/>
      <c r="X13" s="44"/>
      <c r="Z13" s="64" t="s">
        <v>26</v>
      </c>
      <c r="AA13" s="65"/>
      <c r="AB13" s="38"/>
      <c r="AC13" s="46"/>
      <c r="AD13" s="67"/>
      <c r="AE13" s="67"/>
      <c r="AF13" s="67"/>
      <c r="AG13" s="68"/>
      <c r="AH13" s="62"/>
      <c r="AI13" s="69"/>
      <c r="AJ13" s="44"/>
      <c r="AL13" s="64" t="s">
        <v>26</v>
      </c>
      <c r="AM13" s="65"/>
      <c r="AN13" s="38"/>
      <c r="AO13" s="46"/>
      <c r="AP13" s="67"/>
      <c r="AQ13" s="67"/>
      <c r="AR13" s="67"/>
      <c r="AS13" s="68"/>
      <c r="AT13" s="62"/>
      <c r="AU13" s="69"/>
      <c r="AV13" s="44"/>
      <c r="AX13" s="64" t="s">
        <v>26</v>
      </c>
      <c r="AY13" s="65"/>
      <c r="AZ13" s="38"/>
      <c r="BA13" s="46"/>
      <c r="BB13" s="67"/>
      <c r="BC13" s="67"/>
      <c r="BD13" s="67"/>
      <c r="BE13" s="68"/>
      <c r="BF13" s="62"/>
      <c r="BG13" s="69"/>
      <c r="BH13" s="44"/>
      <c r="BJ13" s="64" t="s">
        <v>26</v>
      </c>
      <c r="BK13" s="65"/>
      <c r="BL13" s="38"/>
      <c r="BM13" s="46"/>
      <c r="BN13" s="67"/>
      <c r="BO13" s="67"/>
      <c r="BP13" s="67"/>
      <c r="BQ13" s="68"/>
      <c r="BR13" s="62"/>
      <c r="BS13" s="69"/>
      <c r="BT13" s="44"/>
      <c r="BV13" s="64" t="s">
        <v>26</v>
      </c>
      <c r="BW13" s="65"/>
      <c r="BX13" s="38"/>
      <c r="BY13" s="46"/>
      <c r="BZ13" s="67"/>
      <c r="CA13" s="67"/>
      <c r="CB13" s="67"/>
      <c r="CC13" s="68"/>
      <c r="CD13" s="62"/>
      <c r="CE13" s="69"/>
      <c r="CF13" s="44"/>
      <c r="CH13" s="64" t="s">
        <v>26</v>
      </c>
      <c r="CI13" s="65"/>
      <c r="CJ13" s="38"/>
      <c r="CK13" s="46"/>
      <c r="CL13" s="67"/>
      <c r="CM13" s="67"/>
      <c r="CN13" s="67"/>
      <c r="CO13" s="68"/>
      <c r="CP13" s="62"/>
      <c r="CQ13" s="69"/>
      <c r="CR13" s="44"/>
      <c r="CT13" s="64" t="s">
        <v>26</v>
      </c>
      <c r="CU13" s="65"/>
      <c r="CV13" s="38"/>
      <c r="CW13" s="46"/>
      <c r="CX13" s="67"/>
      <c r="CY13" s="67"/>
      <c r="CZ13" s="67"/>
      <c r="DA13" s="68"/>
      <c r="DB13" s="62"/>
      <c r="DC13" s="69"/>
      <c r="DD13" s="44"/>
      <c r="DF13" s="64" t="s">
        <v>26</v>
      </c>
      <c r="DG13" s="65"/>
      <c r="DH13" s="38"/>
      <c r="DI13" s="46"/>
      <c r="DJ13" s="67"/>
      <c r="DK13" s="67"/>
      <c r="DL13" s="67"/>
      <c r="DM13" s="68"/>
      <c r="DN13" s="62"/>
      <c r="DO13" s="69"/>
      <c r="DP13" s="44"/>
      <c r="DR13" s="64" t="s">
        <v>26</v>
      </c>
      <c r="DS13" s="65"/>
      <c r="DT13" s="38"/>
      <c r="DU13" s="46"/>
      <c r="DV13" s="67"/>
      <c r="DW13" s="67"/>
      <c r="DX13" s="67"/>
      <c r="DY13" s="68"/>
      <c r="DZ13" s="62"/>
      <c r="EA13" s="69"/>
      <c r="EB13" s="44"/>
      <c r="ED13" s="34" t="str">
        <f>IF(Potage!CU5="","",Potage!CU5)</f>
        <v/>
      </c>
      <c r="EE13" s="35" t="str">
        <f>IFERROR(FIXED(Potage!DB47,2,FALSE)&amp;" $","")</f>
        <v>0,00 $</v>
      </c>
      <c r="EF13" s="35" t="str">
        <f t="shared" si="0"/>
        <v/>
      </c>
    </row>
    <row r="14" spans="1:136" ht="15.75" x14ac:dyDescent="0.25">
      <c r="B14" s="64" t="s">
        <v>27</v>
      </c>
      <c r="C14" s="65"/>
      <c r="D14" s="70" t="s">
        <v>28</v>
      </c>
      <c r="E14" s="46"/>
      <c r="F14" s="71"/>
      <c r="G14" s="67" t="s">
        <v>29</v>
      </c>
      <c r="H14" s="67"/>
      <c r="I14" s="68"/>
      <c r="J14" s="72" t="s">
        <v>30</v>
      </c>
      <c r="K14" s="73">
        <f>W12+AI12+AU12+BG12+BS12+CE12+CQ12+DC12+DO12+EA12</f>
        <v>0</v>
      </c>
      <c r="L14" s="44"/>
      <c r="N14" s="64" t="s">
        <v>27</v>
      </c>
      <c r="O14" s="65"/>
      <c r="P14" s="70" t="s">
        <v>28</v>
      </c>
      <c r="Q14" s="46"/>
      <c r="R14" s="71"/>
      <c r="S14" s="67" t="s">
        <v>29</v>
      </c>
      <c r="T14" s="67"/>
      <c r="U14" s="68"/>
      <c r="V14" s="62"/>
      <c r="W14" s="69"/>
      <c r="X14" s="44"/>
      <c r="Z14" s="64" t="s">
        <v>27</v>
      </c>
      <c r="AA14" s="65"/>
      <c r="AB14" s="70" t="s">
        <v>28</v>
      </c>
      <c r="AC14" s="46"/>
      <c r="AD14" s="71"/>
      <c r="AE14" s="67" t="s">
        <v>29</v>
      </c>
      <c r="AF14" s="67"/>
      <c r="AG14" s="68"/>
      <c r="AH14" s="62"/>
      <c r="AI14" s="69"/>
      <c r="AJ14" s="44"/>
      <c r="AL14" s="64" t="s">
        <v>27</v>
      </c>
      <c r="AM14" s="65"/>
      <c r="AN14" s="70" t="s">
        <v>28</v>
      </c>
      <c r="AO14" s="46"/>
      <c r="AP14" s="71"/>
      <c r="AQ14" s="67" t="s">
        <v>29</v>
      </c>
      <c r="AR14" s="67"/>
      <c r="AS14" s="68"/>
      <c r="AT14" s="62"/>
      <c r="AU14" s="69"/>
      <c r="AV14" s="44"/>
      <c r="AX14" s="64" t="s">
        <v>27</v>
      </c>
      <c r="AY14" s="65"/>
      <c r="AZ14" s="70" t="s">
        <v>28</v>
      </c>
      <c r="BA14" s="46"/>
      <c r="BB14" s="71"/>
      <c r="BC14" s="67" t="s">
        <v>29</v>
      </c>
      <c r="BD14" s="67"/>
      <c r="BE14" s="68"/>
      <c r="BF14" s="62"/>
      <c r="BG14" s="69"/>
      <c r="BH14" s="44"/>
      <c r="BJ14" s="64" t="s">
        <v>27</v>
      </c>
      <c r="BK14" s="65"/>
      <c r="BL14" s="70" t="s">
        <v>28</v>
      </c>
      <c r="BM14" s="46"/>
      <c r="BN14" s="71"/>
      <c r="BO14" s="67" t="s">
        <v>29</v>
      </c>
      <c r="BP14" s="67"/>
      <c r="BQ14" s="68"/>
      <c r="BR14" s="62"/>
      <c r="BS14" s="69"/>
      <c r="BT14" s="44"/>
      <c r="BV14" s="64" t="s">
        <v>27</v>
      </c>
      <c r="BW14" s="65"/>
      <c r="BX14" s="70" t="s">
        <v>28</v>
      </c>
      <c r="BY14" s="46"/>
      <c r="BZ14" s="71"/>
      <c r="CA14" s="67" t="s">
        <v>29</v>
      </c>
      <c r="CB14" s="67"/>
      <c r="CC14" s="68"/>
      <c r="CD14" s="62"/>
      <c r="CE14" s="69"/>
      <c r="CF14" s="44"/>
      <c r="CH14" s="64" t="s">
        <v>27</v>
      </c>
      <c r="CI14" s="65"/>
      <c r="CJ14" s="70" t="s">
        <v>28</v>
      </c>
      <c r="CK14" s="46"/>
      <c r="CL14" s="71"/>
      <c r="CM14" s="67" t="s">
        <v>29</v>
      </c>
      <c r="CN14" s="67"/>
      <c r="CO14" s="68"/>
      <c r="CP14" s="62"/>
      <c r="CQ14" s="69"/>
      <c r="CR14" s="44"/>
      <c r="CT14" s="64" t="s">
        <v>27</v>
      </c>
      <c r="CU14" s="65"/>
      <c r="CV14" s="70" t="s">
        <v>28</v>
      </c>
      <c r="CW14" s="46"/>
      <c r="CX14" s="71"/>
      <c r="CY14" s="67" t="s">
        <v>29</v>
      </c>
      <c r="CZ14" s="67"/>
      <c r="DA14" s="68"/>
      <c r="DB14" s="62"/>
      <c r="DC14" s="69"/>
      <c r="DD14" s="44"/>
      <c r="DF14" s="64" t="s">
        <v>27</v>
      </c>
      <c r="DG14" s="65"/>
      <c r="DH14" s="70" t="s">
        <v>28</v>
      </c>
      <c r="DI14" s="46"/>
      <c r="DJ14" s="71"/>
      <c r="DK14" s="67" t="s">
        <v>29</v>
      </c>
      <c r="DL14" s="67"/>
      <c r="DM14" s="68"/>
      <c r="DN14" s="62"/>
      <c r="DO14" s="69"/>
      <c r="DP14" s="44"/>
      <c r="DR14" s="64" t="s">
        <v>27</v>
      </c>
      <c r="DS14" s="65"/>
      <c r="DT14" s="70" t="s">
        <v>28</v>
      </c>
      <c r="DU14" s="46"/>
      <c r="DV14" s="71"/>
      <c r="DW14" s="67" t="s">
        <v>29</v>
      </c>
      <c r="DX14" s="67"/>
      <c r="DY14" s="68"/>
      <c r="DZ14" s="62"/>
      <c r="EA14" s="69"/>
      <c r="EB14" s="44"/>
      <c r="ED14" s="20" t="str">
        <f>IF(Potage!DG5="","",Potage!DG5)</f>
        <v/>
      </c>
      <c r="EE14" s="21" t="str">
        <f>IFERROR(FIXED(Potage!DN47,2,FALSE)&amp;" $","")</f>
        <v>0,00 $</v>
      </c>
      <c r="EF14" s="21" t="str">
        <f t="shared" si="0"/>
        <v/>
      </c>
    </row>
    <row r="15" spans="1:136" ht="16.5" thickBot="1" x14ac:dyDescent="0.3">
      <c r="B15" s="64" t="s">
        <v>31</v>
      </c>
      <c r="C15" s="65"/>
      <c r="D15" s="74" t="s">
        <v>32</v>
      </c>
      <c r="E15" s="75"/>
      <c r="F15" s="76"/>
      <c r="G15" s="77" t="s">
        <v>29</v>
      </c>
      <c r="H15" s="77"/>
      <c r="I15" s="78"/>
      <c r="J15" s="79"/>
      <c r="K15" s="80"/>
      <c r="L15" s="81"/>
      <c r="N15" s="64" t="s">
        <v>31</v>
      </c>
      <c r="O15" s="65"/>
      <c r="P15" s="74" t="s">
        <v>32</v>
      </c>
      <c r="Q15" s="75"/>
      <c r="R15" s="76"/>
      <c r="S15" s="77" t="s">
        <v>29</v>
      </c>
      <c r="T15" s="77"/>
      <c r="U15" s="78"/>
      <c r="V15" s="79"/>
      <c r="W15" s="82"/>
      <c r="X15" s="83"/>
      <c r="Z15" s="84" t="s">
        <v>31</v>
      </c>
      <c r="AA15" s="85"/>
      <c r="AB15" s="86" t="s">
        <v>32</v>
      </c>
      <c r="AC15" s="87"/>
      <c r="AD15" s="88"/>
      <c r="AE15" s="89" t="s">
        <v>29</v>
      </c>
      <c r="AF15" s="89"/>
      <c r="AG15" s="90"/>
      <c r="AH15" s="91"/>
      <c r="AI15" s="80"/>
      <c r="AJ15" s="81"/>
      <c r="AL15" s="84" t="s">
        <v>31</v>
      </c>
      <c r="AM15" s="85"/>
      <c r="AN15" s="86" t="s">
        <v>32</v>
      </c>
      <c r="AO15" s="87"/>
      <c r="AP15" s="88"/>
      <c r="AQ15" s="89" t="s">
        <v>29</v>
      </c>
      <c r="AR15" s="89"/>
      <c r="AS15" s="90"/>
      <c r="AT15" s="91"/>
      <c r="AU15" s="80"/>
      <c r="AV15" s="81"/>
      <c r="AX15" s="84" t="s">
        <v>31</v>
      </c>
      <c r="AY15" s="85"/>
      <c r="AZ15" s="86" t="s">
        <v>32</v>
      </c>
      <c r="BA15" s="87"/>
      <c r="BB15" s="88"/>
      <c r="BC15" s="89" t="s">
        <v>29</v>
      </c>
      <c r="BD15" s="89"/>
      <c r="BE15" s="90"/>
      <c r="BF15" s="91"/>
      <c r="BG15" s="80"/>
      <c r="BH15" s="81"/>
      <c r="BJ15" s="84" t="s">
        <v>31</v>
      </c>
      <c r="BK15" s="85"/>
      <c r="BL15" s="86" t="s">
        <v>32</v>
      </c>
      <c r="BM15" s="87"/>
      <c r="BN15" s="88"/>
      <c r="BO15" s="89" t="s">
        <v>29</v>
      </c>
      <c r="BP15" s="89"/>
      <c r="BQ15" s="90"/>
      <c r="BR15" s="91"/>
      <c r="BS15" s="80"/>
      <c r="BT15" s="81"/>
      <c r="BV15" s="84" t="s">
        <v>31</v>
      </c>
      <c r="BW15" s="85"/>
      <c r="BX15" s="86" t="s">
        <v>32</v>
      </c>
      <c r="BY15" s="87"/>
      <c r="BZ15" s="88"/>
      <c r="CA15" s="89" t="s">
        <v>29</v>
      </c>
      <c r="CB15" s="89"/>
      <c r="CC15" s="90"/>
      <c r="CD15" s="91"/>
      <c r="CE15" s="80"/>
      <c r="CF15" s="81"/>
      <c r="CH15" s="84" t="s">
        <v>31</v>
      </c>
      <c r="CI15" s="85"/>
      <c r="CJ15" s="86" t="s">
        <v>32</v>
      </c>
      <c r="CK15" s="87"/>
      <c r="CL15" s="88"/>
      <c r="CM15" s="89" t="s">
        <v>29</v>
      </c>
      <c r="CN15" s="89"/>
      <c r="CO15" s="90"/>
      <c r="CP15" s="91"/>
      <c r="CQ15" s="80"/>
      <c r="CR15" s="81"/>
      <c r="CT15" s="84" t="s">
        <v>31</v>
      </c>
      <c r="CU15" s="85"/>
      <c r="CV15" s="86" t="s">
        <v>32</v>
      </c>
      <c r="CW15" s="87"/>
      <c r="CX15" s="88"/>
      <c r="CY15" s="89" t="s">
        <v>29</v>
      </c>
      <c r="CZ15" s="89"/>
      <c r="DA15" s="90"/>
      <c r="DB15" s="91"/>
      <c r="DC15" s="80"/>
      <c r="DD15" s="81"/>
      <c r="DF15" s="84" t="s">
        <v>31</v>
      </c>
      <c r="DG15" s="85"/>
      <c r="DH15" s="86" t="s">
        <v>32</v>
      </c>
      <c r="DI15" s="87"/>
      <c r="DJ15" s="88"/>
      <c r="DK15" s="89" t="s">
        <v>29</v>
      </c>
      <c r="DL15" s="89"/>
      <c r="DM15" s="90"/>
      <c r="DN15" s="91"/>
      <c r="DO15" s="80"/>
      <c r="DP15" s="81"/>
      <c r="DR15" s="84" t="s">
        <v>31</v>
      </c>
      <c r="DS15" s="85"/>
      <c r="DT15" s="86" t="s">
        <v>32</v>
      </c>
      <c r="DU15" s="87"/>
      <c r="DV15" s="88"/>
      <c r="DW15" s="89" t="s">
        <v>29</v>
      </c>
      <c r="DX15" s="89"/>
      <c r="DY15" s="90"/>
      <c r="DZ15" s="91"/>
      <c r="EA15" s="80"/>
      <c r="EB15" s="81"/>
      <c r="ED15" s="92" t="str">
        <f>IF(Potage!DS5="","",Potage!DS5)</f>
        <v/>
      </c>
      <c r="EE15" s="93" t="str">
        <f>IFERROR(FIXED(Potage!DZ47,2,FALSE)&amp;" $","")</f>
        <v>0,00 $</v>
      </c>
      <c r="EF15" s="93" t="str">
        <f t="shared" si="0"/>
        <v/>
      </c>
    </row>
    <row r="16" spans="1:136" s="94" customFormat="1" ht="48" thickBot="1" x14ac:dyDescent="0.25">
      <c r="B16" s="95"/>
      <c r="C16" s="96"/>
      <c r="D16" s="97"/>
      <c r="E16" s="98"/>
      <c r="F16" s="98"/>
      <c r="G16" s="98" t="s">
        <v>33</v>
      </c>
      <c r="H16" s="98" t="s">
        <v>34</v>
      </c>
      <c r="I16" s="98" t="s">
        <v>35</v>
      </c>
      <c r="J16" s="99" t="s">
        <v>36</v>
      </c>
      <c r="K16" s="100" t="s">
        <v>37</v>
      </c>
      <c r="L16" s="101"/>
      <c r="M16" s="102"/>
      <c r="N16" s="103"/>
      <c r="O16" s="104"/>
      <c r="P16" s="105"/>
      <c r="Q16" s="105"/>
      <c r="R16" s="106"/>
      <c r="S16" s="105" t="s">
        <v>33</v>
      </c>
      <c r="T16" s="106" t="s">
        <v>34</v>
      </c>
      <c r="U16" s="107" t="s">
        <v>35</v>
      </c>
      <c r="V16" s="108" t="s">
        <v>36</v>
      </c>
      <c r="W16" s="109" t="s">
        <v>37</v>
      </c>
      <c r="X16" s="101"/>
      <c r="Y16" s="102"/>
      <c r="Z16" s="110"/>
      <c r="AA16" s="111"/>
      <c r="AB16" s="105"/>
      <c r="AC16" s="105"/>
      <c r="AD16" s="106"/>
      <c r="AE16" s="105" t="s">
        <v>33</v>
      </c>
      <c r="AF16" s="106" t="s">
        <v>34</v>
      </c>
      <c r="AG16" s="107" t="s">
        <v>35</v>
      </c>
      <c r="AH16" s="108" t="s">
        <v>36</v>
      </c>
      <c r="AI16" s="109" t="s">
        <v>37</v>
      </c>
      <c r="AJ16" s="101"/>
      <c r="AL16" s="110"/>
      <c r="AM16" s="111"/>
      <c r="AN16" s="105"/>
      <c r="AO16" s="105"/>
      <c r="AP16" s="106"/>
      <c r="AQ16" s="105" t="s">
        <v>33</v>
      </c>
      <c r="AR16" s="106" t="s">
        <v>34</v>
      </c>
      <c r="AS16" s="107" t="s">
        <v>35</v>
      </c>
      <c r="AT16" s="108" t="s">
        <v>36</v>
      </c>
      <c r="AU16" s="109" t="s">
        <v>37</v>
      </c>
      <c r="AV16" s="101"/>
      <c r="AX16" s="110"/>
      <c r="AY16" s="111"/>
      <c r="AZ16" s="105"/>
      <c r="BA16" s="105"/>
      <c r="BB16" s="106"/>
      <c r="BC16" s="105" t="s">
        <v>33</v>
      </c>
      <c r="BD16" s="106" t="s">
        <v>34</v>
      </c>
      <c r="BE16" s="107" t="s">
        <v>35</v>
      </c>
      <c r="BF16" s="108" t="s">
        <v>36</v>
      </c>
      <c r="BG16" s="109" t="s">
        <v>37</v>
      </c>
      <c r="BH16" s="101"/>
      <c r="BJ16" s="110"/>
      <c r="BK16" s="111"/>
      <c r="BL16" s="105"/>
      <c r="BM16" s="105"/>
      <c r="BN16" s="106"/>
      <c r="BO16" s="105" t="s">
        <v>33</v>
      </c>
      <c r="BP16" s="106" t="s">
        <v>34</v>
      </c>
      <c r="BQ16" s="107" t="s">
        <v>35</v>
      </c>
      <c r="BR16" s="108" t="s">
        <v>36</v>
      </c>
      <c r="BS16" s="109" t="s">
        <v>37</v>
      </c>
      <c r="BT16" s="101"/>
      <c r="BV16" s="110"/>
      <c r="BW16" s="111"/>
      <c r="BX16" s="105"/>
      <c r="BY16" s="105"/>
      <c r="BZ16" s="106"/>
      <c r="CA16" s="105" t="s">
        <v>33</v>
      </c>
      <c r="CB16" s="106" t="s">
        <v>34</v>
      </c>
      <c r="CC16" s="107" t="s">
        <v>35</v>
      </c>
      <c r="CD16" s="108" t="s">
        <v>36</v>
      </c>
      <c r="CE16" s="109" t="s">
        <v>37</v>
      </c>
      <c r="CF16" s="101"/>
      <c r="CH16" s="110"/>
      <c r="CI16" s="111"/>
      <c r="CJ16" s="105"/>
      <c r="CK16" s="105"/>
      <c r="CL16" s="106"/>
      <c r="CM16" s="105" t="s">
        <v>33</v>
      </c>
      <c r="CN16" s="106" t="s">
        <v>34</v>
      </c>
      <c r="CO16" s="107" t="s">
        <v>35</v>
      </c>
      <c r="CP16" s="108" t="s">
        <v>36</v>
      </c>
      <c r="CQ16" s="109" t="s">
        <v>37</v>
      </c>
      <c r="CR16" s="101"/>
      <c r="CT16" s="110"/>
      <c r="CU16" s="111"/>
      <c r="CV16" s="105"/>
      <c r="CW16" s="105"/>
      <c r="CX16" s="106"/>
      <c r="CY16" s="105" t="s">
        <v>33</v>
      </c>
      <c r="CZ16" s="106" t="s">
        <v>34</v>
      </c>
      <c r="DA16" s="107" t="s">
        <v>35</v>
      </c>
      <c r="DB16" s="108" t="s">
        <v>36</v>
      </c>
      <c r="DC16" s="109" t="s">
        <v>37</v>
      </c>
      <c r="DD16" s="101"/>
      <c r="DF16" s="110"/>
      <c r="DG16" s="111"/>
      <c r="DH16" s="105"/>
      <c r="DI16" s="105"/>
      <c r="DJ16" s="106"/>
      <c r="DK16" s="105" t="s">
        <v>33</v>
      </c>
      <c r="DL16" s="106" t="s">
        <v>34</v>
      </c>
      <c r="DM16" s="107" t="s">
        <v>35</v>
      </c>
      <c r="DN16" s="108" t="s">
        <v>36</v>
      </c>
      <c r="DO16" s="109" t="s">
        <v>37</v>
      </c>
      <c r="DP16" s="101"/>
      <c r="DR16" s="110"/>
      <c r="DS16" s="111"/>
      <c r="DT16" s="105"/>
      <c r="DU16" s="105"/>
      <c r="DV16" s="106"/>
      <c r="DW16" s="105" t="s">
        <v>33</v>
      </c>
      <c r="DX16" s="106" t="s">
        <v>34</v>
      </c>
      <c r="DY16" s="107" t="s">
        <v>35</v>
      </c>
      <c r="DZ16" s="108" t="s">
        <v>36</v>
      </c>
      <c r="EA16" s="109" t="s">
        <v>37</v>
      </c>
      <c r="EB16" s="101"/>
    </row>
    <row r="17" spans="2:132" ht="16.5" thickBot="1" x14ac:dyDescent="0.3">
      <c r="B17" s="112"/>
      <c r="C17" s="113"/>
      <c r="D17" s="114"/>
      <c r="E17" s="115"/>
      <c r="F17" s="116"/>
      <c r="G17" s="117" t="str">
        <f>IF(H17="","",1)</f>
        <v/>
      </c>
      <c r="H17" s="117" t="str">
        <f>IFERROR(VLOOKUP($B17,[2]INVENTAIRE!$A$23:$X$773,22,FALSE),"")</f>
        <v/>
      </c>
      <c r="I17" s="118" t="str">
        <f>IFERROR(ROUND(VLOOKUP($B17,[2]INVENTAIRE!$A$16:$X$773,24,FALSE),2),"-")</f>
        <v>-</v>
      </c>
      <c r="J17" s="119" t="str">
        <f t="shared" ref="J17" si="1">IF(E17="","",IFERROR(IF(AND(H17="KG",E17="GRAMME"),(I17/G17/1000*D17),IF(AND(H17="L",E17="MML"),(I17/G17/1000*D17),IF(H17=E17,(I17/G17*D17),IF(AND(H17="Lbs",OR(E17="g",E17="KG")),(I17/G17/454*1000*D17),IF(AND(H17="KG",E17="lbs"),(I17/G17/1000*454*D17),"erreur d'unité"))))),"-"))</f>
        <v/>
      </c>
      <c r="K17" s="120"/>
      <c r="L17" s="121"/>
      <c r="N17" s="122"/>
      <c r="O17" s="123"/>
      <c r="P17" s="114"/>
      <c r="Q17" s="115"/>
      <c r="R17" s="116"/>
      <c r="S17" s="117" t="str">
        <f>IF(T17="","",1)</f>
        <v/>
      </c>
      <c r="T17" s="117" t="str">
        <f>IFERROR(VLOOKUP($N17,[2]INVENTAIRE!$A$16:$X$773,22,FALSE),"")</f>
        <v/>
      </c>
      <c r="U17" s="124" t="str">
        <f>IFERROR(ROUND(VLOOKUP($N17,[2]INVENTAIRE!$A$16:$X$773,24,FALSE),2),"-")</f>
        <v>-</v>
      </c>
      <c r="V17" s="119" t="str">
        <f t="shared" ref="V17" si="2">IF(Q17="","",IFERROR(IF(AND(T17="KG",Q17="GRAMME"),(U17/S17/1000*P17),IF(AND(T17="L",Q17="MML"),(U17/S17/1000*P17),IF(T17=Q17,(U17/S17*P17),IF(AND(T17="Lbs",OR(Q17="g",Q17="KG")),(U17/S17/454*1000*P17),IF(AND(T17="KG",Q17="lbs"),(U17/S17/1000*454*P17),"erreur d'unité"))))),"-"))</f>
        <v/>
      </c>
      <c r="W17" s="125"/>
      <c r="X17" s="126"/>
      <c r="Z17" s="122"/>
      <c r="AA17" s="123"/>
      <c r="AB17" s="114"/>
      <c r="AC17" s="115"/>
      <c r="AD17" s="114"/>
      <c r="AE17" s="117" t="str">
        <f>IF(AF17="","",1)</f>
        <v/>
      </c>
      <c r="AF17" s="117" t="str">
        <f>IFERROR(VLOOKUP($Z17,[2]INVENTAIRE!$A$23:$X$773,22,FALSE),"")</f>
        <v/>
      </c>
      <c r="AG17" s="124" t="str">
        <f>IFERROR(ROUND(VLOOKUP($Z17,[2]INVENTAIRE!$A$23:$X$773,24,FALSE),2),"-")</f>
        <v>-</v>
      </c>
      <c r="AH17" s="119" t="str">
        <f t="shared" ref="AH17" si="3">IF(AC17="","",IFERROR(IF(AND(AF17="KG",AC17="GRAMME"),(AG17/AE17/1000*AB17),IF(AND(AF17="L",AC17="MML"),(AG17/AE17/1000*AB17),IF(AF17=AC17,(AG17/AE17*AB17),IF(AND(AF17="Lbs",OR(AC17="g",AC17="KG")),(AG17/AE17/454*1000*AB17),IF(AND(AF17="KG",AC17="lbs"),(AG17/AE17/1000*454*AB17),"erreur d'unité"))))),"-"))</f>
        <v/>
      </c>
      <c r="AI17" s="125"/>
      <c r="AJ17" s="126"/>
      <c r="AL17" s="122"/>
      <c r="AM17" s="123"/>
      <c r="AN17" s="114"/>
      <c r="AO17" s="115"/>
      <c r="AP17" s="114"/>
      <c r="AQ17" s="117" t="str">
        <f>IF(AR17="","",1)</f>
        <v/>
      </c>
      <c r="AR17" s="117" t="str">
        <f>IFERROR(VLOOKUP($AL17,[2]INVENTAIRE!$A$23:$X$773,22,FALSE),"")</f>
        <v/>
      </c>
      <c r="AS17" s="124" t="str">
        <f>IFERROR(ROUND(VLOOKUP($AL17,[2]INVENTAIRE!$A$23:$X$773,24,FALSE),2),"-")</f>
        <v>-</v>
      </c>
      <c r="AT17" s="119" t="str">
        <f t="shared" ref="AT17" si="4">IF(AO17="","",IFERROR(IF(AND(AR17="KG",AO17="GRAMME"),(AS17/AQ17/1000*AN17),IF(AND(AR17="L",AO17="MML"),(AS17/AQ17/1000*AN17),IF(AR17=AO17,(AS17/AQ17*AN17),IF(AND(AR17="Lbs",OR(AO17="g",AO17="KG")),(AS17/AQ17/454*1000*AN17),IF(AND(AR17="KG",AO17="lbs"),(AS17/AQ17/1000*454*AN17),"erreur d'unité"))))),"-"))</f>
        <v/>
      </c>
      <c r="AU17" s="125"/>
      <c r="AV17" s="126"/>
      <c r="AX17" s="122"/>
      <c r="AY17" s="123"/>
      <c r="AZ17" s="114"/>
      <c r="BA17" s="115"/>
      <c r="BB17" s="114"/>
      <c r="BC17" s="117" t="str">
        <f>IF(BD17="","",1)</f>
        <v/>
      </c>
      <c r="BD17" s="117" t="str">
        <f>IFERROR(VLOOKUP($AX17,[2]INVENTAIRE!$A$23:$X$773,22,FALSE),"")</f>
        <v/>
      </c>
      <c r="BE17" s="124" t="str">
        <f>IFERROR(ROUND(VLOOKUP($AX17,[2]INVENTAIRE!$A$23:$X$773,24,FALSE),2),"-")</f>
        <v>-</v>
      </c>
      <c r="BF17" s="119" t="str">
        <f t="shared" ref="BF17" si="5">IF(BA17="","",IFERROR(IF(AND(BD17="KG",BA17="GRAMME"),(BE17/BC17/1000*AZ17),IF(AND(BD17="L",BA17="MML"),(BE17/BC17/1000*AZ17),IF(BD17=BA17,(BE17/BC17*AZ17),IF(AND(BD17="Lbs",OR(BA17="g",BA17="KG")),(BE17/BC17/454*1000*AZ17),IF(AND(BD17="KG",BA17="lbs"),(BE17/BC17/1000*454*AZ17),"erreur d'unité"))))),"-"))</f>
        <v/>
      </c>
      <c r="BG17" s="125"/>
      <c r="BH17" s="126"/>
      <c r="BJ17" s="127"/>
      <c r="BK17" s="128"/>
      <c r="BL17" s="114"/>
      <c r="BM17" s="115"/>
      <c r="BN17" s="114"/>
      <c r="BO17" s="117" t="str">
        <f>IF(BP17="","",1)</f>
        <v/>
      </c>
      <c r="BP17" s="117" t="str">
        <f>IFERROR(VLOOKUP($BJ17,[2]INVENTAIRE!$A$23:$X$773,22,FALSE),"")</f>
        <v/>
      </c>
      <c r="BQ17" s="124" t="str">
        <f>IFERROR(ROUND(VLOOKUP($BJ17,[2]INVENTAIRE!$A$23:$X$773,24,FALSE),2),"-")</f>
        <v>-</v>
      </c>
      <c r="BR17" s="119" t="str">
        <f t="shared" ref="BR17" si="6">IF(BM17="","",IFERROR(IF(AND(BP17="KG",BM17="GRAMME"),(BQ17/BO17/1000*BL17),IF(AND(BP17="L",BM17="MML"),(BQ17/BO17/1000*BL17),IF(BP17=BM17,(BQ17/BO17*BL17),IF(AND(BP17="Lbs",OR(BM17="g",BM17="KG")),(BQ17/BO17/454*1000*BL17),IF(AND(BP17="KG",BM17="lbs"),(BQ17/BO17/1000*454*BL17),"erreur d'unité"))))),"-"))</f>
        <v/>
      </c>
      <c r="BS17" s="125"/>
      <c r="BT17" s="126"/>
      <c r="BV17" s="122"/>
      <c r="BW17" s="123"/>
      <c r="BX17" s="114"/>
      <c r="BY17" s="115"/>
      <c r="BZ17" s="114"/>
      <c r="CA17" s="117" t="str">
        <f>IF(CB17="","",1)</f>
        <v/>
      </c>
      <c r="CB17" s="117" t="str">
        <f>IFERROR(VLOOKUP($BV17,[2]INVENTAIRE!$A$23:$X$773,22,FALSE),"")</f>
        <v/>
      </c>
      <c r="CC17" s="124" t="str">
        <f>IFERROR(ROUND(VLOOKUP($BV17,[2]INVENTAIRE!$A$23:$X$773,24,FALSE),2),"-")</f>
        <v>-</v>
      </c>
      <c r="CD17" s="119" t="str">
        <f t="shared" ref="CD17" si="7">IF(BY17="","",IFERROR(IF(AND(CB17="KG",BY17="GRAMME"),(CC17/CA17/1000*BX17),IF(AND(CB17="L",BY17="MML"),(CC17/CA17/1000*BX17),IF(CB17=BY17,(CC17/CA17*BX17),IF(AND(CB17="Lbs",OR(BY17="g",BY17="KG")),(CC17/CA17/454*1000*BX17),IF(AND(CB17="KG",BY17="lbs"),(CC17/CA17/1000*454*BX17),"erreur d'unité"))))),"-"))</f>
        <v/>
      </c>
      <c r="CE17" s="125"/>
      <c r="CF17" s="126"/>
      <c r="CH17" s="122"/>
      <c r="CI17" s="123"/>
      <c r="CJ17" s="114"/>
      <c r="CK17" s="115"/>
      <c r="CL17" s="114"/>
      <c r="CM17" s="117" t="str">
        <f>IF(CN17="","",1)</f>
        <v/>
      </c>
      <c r="CN17" s="117" t="str">
        <f>IFERROR(VLOOKUP($CH17,[2]INVENTAIRE!$A$23:$X$773,22,FALSE),"")</f>
        <v/>
      </c>
      <c r="CO17" s="124" t="str">
        <f>IFERROR(ROUND(VLOOKUP($CH17,[2]INVENTAIRE!$A$23:$X$773,24,FALSE),2),"-")</f>
        <v>-</v>
      </c>
      <c r="CP17" s="119" t="str">
        <f t="shared" ref="CP17" si="8">IF(CK17="","",IFERROR(IF(AND(CN17="KG",CK17="GRAMME"),(CO17/CM17/1000*CJ17),IF(AND(CN17="L",CK17="MML"),(CO17/CM17/1000*CJ17),IF(CN17=CK17,(CO17/CM17*CJ17),IF(AND(CN17="Lbs",OR(CK17="g",CK17="KG")),(CO17/CM17/454*1000*CJ17),IF(AND(CN17="KG",CK17="lbs"),(CO17/CM17/1000*454*CJ17),"erreur d'unité"))))),"-"))</f>
        <v/>
      </c>
      <c r="CQ17" s="125"/>
      <c r="CR17" s="126"/>
      <c r="CT17" s="122"/>
      <c r="CU17" s="123"/>
      <c r="CV17" s="114"/>
      <c r="CW17" s="115"/>
      <c r="CX17" s="114"/>
      <c r="CY17" s="117" t="str">
        <f>IF(CZ17="","",1)</f>
        <v/>
      </c>
      <c r="CZ17" s="117" t="str">
        <f>IFERROR(VLOOKUP($CT17,[2]INVENTAIRE!$A$23:$X$773,22,FALSE),"")</f>
        <v/>
      </c>
      <c r="DA17" s="124" t="str">
        <f>IFERROR(ROUND(VLOOKUP($CT17,[2]INVENTAIRE!$A$23:$X$773,24,FALSE),2),"-")</f>
        <v>-</v>
      </c>
      <c r="DB17" s="119" t="str">
        <f t="shared" ref="DB17" si="9">IF(CW17="","",IFERROR(IF(AND(CZ17="KG",CW17="GRAMME"),(DA17/CY17/1000*CV17),IF(AND(CZ17="L",CW17="MML"),(DA17/CY17/1000*CV17),IF(CZ17=CW17,(DA17/CY17*CV17),IF(AND(CZ17="Lbs",OR(CW17="g",CW17="KG")),(DA17/CY17/454*1000*CV17),IF(AND(CZ17="KG",CW17="lbs"),(DA17/CY17/1000*454*CV17),"erreur d'unité"))))),"-"))</f>
        <v/>
      </c>
      <c r="DC17" s="125"/>
      <c r="DD17" s="126"/>
      <c r="DF17" s="122"/>
      <c r="DG17" s="123"/>
      <c r="DH17" s="114"/>
      <c r="DI17" s="115"/>
      <c r="DJ17" s="114"/>
      <c r="DK17" s="117" t="str">
        <f>IF(DL17="","",1)</f>
        <v/>
      </c>
      <c r="DL17" s="117" t="str">
        <f>IFERROR(VLOOKUP($DF17,[2]INVENTAIRE!$A$23:$X$773,22,FALSE),"")</f>
        <v/>
      </c>
      <c r="DM17" s="124" t="str">
        <f>IFERROR(ROUND(VLOOKUP($DF17,[2]INVENTAIRE!$A$23:$X$773,24,FALSE),2),"-")</f>
        <v>-</v>
      </c>
      <c r="DN17" s="119" t="str">
        <f t="shared" ref="DN17" si="10">IF(DI17="","",IFERROR(IF(AND(DL17="KG",DI17="GRAMME"),(DM17/DK17/1000*DH17),IF(AND(DL17="L",DI17="MML"),(DM17/DK17/1000*DH17),IF(DL17=DI17,(DM17/DK17*DH17),IF(AND(DL17="Lbs",OR(DI17="g",DI17="KG")),(DM17/DK17/454*1000*DH17),IF(AND(DL17="KG",DI17="lbs"),(DM17/DK17/1000*454*DH17),"erreur d'unité"))))),"-"))</f>
        <v/>
      </c>
      <c r="DO17" s="125"/>
      <c r="DP17" s="126"/>
      <c r="DR17" s="122"/>
      <c r="DS17" s="123"/>
      <c r="DT17" s="114"/>
      <c r="DU17" s="115"/>
      <c r="DV17" s="114"/>
      <c r="DW17" s="117" t="str">
        <f>IF(DX17="","",1)</f>
        <v/>
      </c>
      <c r="DX17" s="117" t="str">
        <f>IFERROR(VLOOKUP($DR17,[2]INVENTAIRE!$A$23:$X$773,22,FALSE),"")</f>
        <v/>
      </c>
      <c r="DY17" s="124" t="str">
        <f>IFERROR(ROUND(VLOOKUP($DR17,[2]INVENTAIRE!$A$23:$X$773,24,FALSE),2),"-")</f>
        <v>-</v>
      </c>
      <c r="DZ17" s="119" t="str">
        <f t="shared" ref="DZ17" si="11">IF(DU17="","",IFERROR(IF(AND(DX17="KG",DU17="GRAMME"),(DY17/DW17/1000*DT17),IF(AND(DX17="L",DU17="MML"),(DY17/DW17/1000*DT17),IF(DX17=DU17,(DY17/DW17*DT17),IF(AND(DX17="Lbs",OR(DU17="g",DU17="KG")),(DY17/DW17/454*1000*DT17),IF(AND(DX17="KG",DU17="lbs"),(DY17/DW17/1000*454*DT17),"erreur d'unité"))))),"-"))</f>
        <v/>
      </c>
      <c r="EA17" s="125"/>
      <c r="EB17" s="126"/>
    </row>
    <row r="18" spans="2:132" ht="16.5" thickBot="1" x14ac:dyDescent="0.3">
      <c r="B18" s="112"/>
      <c r="C18" s="113"/>
      <c r="D18" s="129"/>
      <c r="E18" s="130"/>
      <c r="F18" s="116"/>
      <c r="G18" s="131" t="str">
        <f t="shared" ref="G18:G34" si="12">IF(H18="","",1)</f>
        <v/>
      </c>
      <c r="H18" s="131" t="str">
        <f>IFERROR(VLOOKUP($B18,[2]INVENTAIRE!$A$23:$X$773,22,FALSE),"")</f>
        <v/>
      </c>
      <c r="I18" s="118" t="str">
        <f>IFERROR(ROUND(VLOOKUP($B18,[2]INVENTAIRE!$A$16:$X$773,24,FALSE),2),"-")</f>
        <v>-</v>
      </c>
      <c r="J18" s="132" t="str">
        <f>IF(E18="","",IFERROR(IF(AND(H18="KG",E18="GRAMME"),(I18/G18/1000*D18),IF(AND(H18="L",E18="MML"),(I18/G18/1000*D18),IF(H18=E18,(I18/G18*D18),IF(AND(H18="Lbs",OR(E18="g",E18="KG")),(I18/G18/454*1000*D18),IF(AND(H18="KG",E18="lbs"),(I18/G18/1000*454*D18),"erreur d'unité"))))),"-"))</f>
        <v/>
      </c>
      <c r="K18" s="133"/>
      <c r="L18" s="134"/>
      <c r="N18" s="122"/>
      <c r="O18" s="123"/>
      <c r="P18" s="129"/>
      <c r="Q18" s="130"/>
      <c r="R18" s="116"/>
      <c r="S18" s="131" t="str">
        <f t="shared" ref="S18:S34" si="13">IF(T18="","",1)</f>
        <v/>
      </c>
      <c r="T18" s="131" t="str">
        <f>IFERROR(VLOOKUP($N18,[2]INVENTAIRE!$A$16:$X$773,22,FALSE),"")</f>
        <v/>
      </c>
      <c r="U18" s="118" t="str">
        <f>IFERROR(ROUND(VLOOKUP($N18,[2]INVENTAIRE!$A$16:$X$773,24,FALSE),2),"-")</f>
        <v>-</v>
      </c>
      <c r="V18" s="132" t="str">
        <f>IF(Q18="","",IFERROR(IF(AND(T18="KG",Q18="GRAMME"),(U18/S18/1000*P18),IF(AND(T18="L",Q18="MML"),(U18/S18/1000*P18),IF(T18=Q18,(U18/S18*P18),IF(AND(T18="Lbs",OR(Q18="g",Q18="KG")),(U18/S18/454*1000*P18),IF(AND(T18="KG",Q18="lbs"),(U18/S18/1000*454*P18),"erreur d'unité"))))),"-"))</f>
        <v/>
      </c>
      <c r="W18" s="125"/>
      <c r="X18" s="126"/>
      <c r="Z18" s="122"/>
      <c r="AA18" s="123"/>
      <c r="AB18" s="129"/>
      <c r="AC18" s="130"/>
      <c r="AD18" s="129"/>
      <c r="AE18" s="131" t="str">
        <f t="shared" ref="AE18:AE34" si="14">IF(AF18="","",1)</f>
        <v/>
      </c>
      <c r="AF18" s="131" t="str">
        <f>IFERROR(VLOOKUP($Z18,[2]INVENTAIRE!$A$23:$X$773,22,FALSE),"")</f>
        <v/>
      </c>
      <c r="AG18" s="118" t="str">
        <f>IFERROR(ROUND(VLOOKUP($Z18,[2]INVENTAIRE!$A$23:$X$773,24,FALSE),2),"-")</f>
        <v>-</v>
      </c>
      <c r="AH18" s="132" t="str">
        <f>IF(AC18="","",IFERROR(IF(AND(AF18="KG",AC18="GRAMME"),(AG18/AE18/1000*AB18),IF(AND(AF18="L",AC18="MML"),(AG18/AE18/1000*AB18),IF(AF18=AC18,(AG18/AE18*AB18),IF(AND(AF18="Lbs",OR(AC18="g",AC18="KG")),(AG18/AE18/454*1000*AB18),IF(AND(AF18="KG",AC18="lbs"),(AG18/AE18/1000*454*AB18),"erreur d'unité"))))),"-"))</f>
        <v/>
      </c>
      <c r="AI18" s="125"/>
      <c r="AJ18" s="126"/>
      <c r="AL18" s="122"/>
      <c r="AM18" s="123"/>
      <c r="AN18" s="129"/>
      <c r="AO18" s="130"/>
      <c r="AP18" s="129"/>
      <c r="AQ18" s="131" t="str">
        <f t="shared" ref="AQ18:AQ34" si="15">IF(AR18="","",1)</f>
        <v/>
      </c>
      <c r="AR18" s="131" t="str">
        <f>IFERROR(VLOOKUP($AL18,[2]INVENTAIRE!$A$23:$X$773,22,FALSE),"")</f>
        <v/>
      </c>
      <c r="AS18" s="118" t="str">
        <f>IFERROR(ROUND(VLOOKUP($AL18,[2]INVENTAIRE!$A$23:$X$773,24,FALSE),2),"-")</f>
        <v>-</v>
      </c>
      <c r="AT18" s="132" t="str">
        <f>IF(AO18="","",IFERROR(IF(AND(AR18="KG",AO18="GRAMME"),(AS18/AQ18/1000*AN18),IF(AND(AR18="L",AO18="MML"),(AS18/AQ18/1000*AN18),IF(AR18=AO18,(AS18/AQ18*AN18),IF(AND(AR18="Lbs",OR(AO18="g",AO18="KG")),(AS18/AQ18/454*1000*AN18),IF(AND(AR18="KG",AO18="lbs"),(AS18/AQ18/1000*454*AN18),"erreur d'unité"))))),"-"))</f>
        <v/>
      </c>
      <c r="AU18" s="125"/>
      <c r="AV18" s="126"/>
      <c r="AX18" s="122"/>
      <c r="AY18" s="123"/>
      <c r="AZ18" s="129"/>
      <c r="BA18" s="130"/>
      <c r="BB18" s="129"/>
      <c r="BC18" s="131" t="str">
        <f t="shared" ref="BC18:BC34" si="16">IF(BD18="","",1)</f>
        <v/>
      </c>
      <c r="BD18" s="131" t="str">
        <f>IFERROR(VLOOKUP($AX18,[2]INVENTAIRE!$A$23:$X$773,22,FALSE),"")</f>
        <v/>
      </c>
      <c r="BE18" s="118" t="str">
        <f>IFERROR(ROUND(VLOOKUP($AX18,[2]INVENTAIRE!$A$23:$X$773,24,FALSE),2),"-")</f>
        <v>-</v>
      </c>
      <c r="BF18" s="132" t="str">
        <f>IF(BA18="","",IFERROR(IF(AND(BD18="KG",BA18="GRAMME"),(BE18/BC18/1000*AZ18),IF(AND(BD18="L",BA18="MML"),(BE18/BC18/1000*AZ18),IF(BD18=BA18,(BE18/BC18*AZ18),IF(AND(BD18="Lbs",OR(BA18="g",BA18="KG")),(BE18/BC18/454*1000*AZ18),IF(AND(BD18="KG",BA18="lbs"),(BE18/BC18/1000*454*AZ18),"erreur d'unité"))))),"-"))</f>
        <v/>
      </c>
      <c r="BG18" s="125"/>
      <c r="BH18" s="126"/>
      <c r="BJ18" s="122"/>
      <c r="BK18" s="123"/>
      <c r="BL18" s="129"/>
      <c r="BM18" s="130"/>
      <c r="BN18" s="129"/>
      <c r="BO18" s="131" t="str">
        <f t="shared" ref="BO18:BO34" si="17">IF(BP18="","",1)</f>
        <v/>
      </c>
      <c r="BP18" s="131" t="str">
        <f>IFERROR(VLOOKUP($BJ18,[2]INVENTAIRE!$A$23:$X$773,22,FALSE),"")</f>
        <v/>
      </c>
      <c r="BQ18" s="118" t="str">
        <f>IFERROR(ROUND(VLOOKUP($BJ18,[2]INVENTAIRE!$A$23:$X$773,24,FALSE),2),"-")</f>
        <v>-</v>
      </c>
      <c r="BR18" s="132" t="str">
        <f>IF(BM18="","",IFERROR(IF(AND(BP18="KG",BM18="GRAMME"),(BQ18/BO18/1000*BL18),IF(AND(BP18="L",BM18="MML"),(BQ18/BO18/1000*BL18),IF(BP18=BM18,(BQ18/BO18*BL18),IF(AND(BP18="Lbs",OR(BM18="g",BM18="KG")),(BQ18/BO18/454*1000*BL18),IF(AND(BP18="KG",BM18="lbs"),(BQ18/BO18/1000*454*BL18),"erreur d'unité"))))),"-"))</f>
        <v/>
      </c>
      <c r="BS18" s="125"/>
      <c r="BT18" s="126"/>
      <c r="BV18" s="122"/>
      <c r="BW18" s="123"/>
      <c r="BX18" s="129"/>
      <c r="BY18" s="130"/>
      <c r="BZ18" s="129"/>
      <c r="CA18" s="131" t="str">
        <f t="shared" ref="CA18:CA34" si="18">IF(CB18="","",1)</f>
        <v/>
      </c>
      <c r="CB18" s="131" t="str">
        <f>IFERROR(VLOOKUP($BV18,[2]INVENTAIRE!$A$23:$X$773,22,FALSE),"")</f>
        <v/>
      </c>
      <c r="CC18" s="118" t="str">
        <f>IFERROR(ROUND(VLOOKUP($BV18,[2]INVENTAIRE!$A$23:$X$773,24,FALSE),2),"-")</f>
        <v>-</v>
      </c>
      <c r="CD18" s="132" t="str">
        <f>IF(BY18="","",IFERROR(IF(AND(CB18="KG",BY18="GRAMME"),(CC18/CA18/1000*BX18),IF(AND(CB18="L",BY18="MML"),(CC18/CA18/1000*BX18),IF(CB18=BY18,(CC18/CA18*BX18),IF(AND(CB18="Lbs",OR(BY18="g",BY18="KG")),(CC18/CA18/454*1000*BX18),IF(AND(CB18="KG",BY18="lbs"),(CC18/CA18/1000*454*BX18),"erreur d'unité"))))),"-"))</f>
        <v/>
      </c>
      <c r="CE18" s="125"/>
      <c r="CF18" s="126"/>
      <c r="CH18" s="122"/>
      <c r="CI18" s="123"/>
      <c r="CJ18" s="129"/>
      <c r="CK18" s="130"/>
      <c r="CL18" s="129"/>
      <c r="CM18" s="131" t="str">
        <f t="shared" ref="CM18:CM34" si="19">IF(CN18="","",1)</f>
        <v/>
      </c>
      <c r="CN18" s="131" t="str">
        <f>IFERROR(VLOOKUP($CH18,[2]INVENTAIRE!$A$23:$X$773,22,FALSE),"")</f>
        <v/>
      </c>
      <c r="CO18" s="118" t="str">
        <f>IFERROR(ROUND(VLOOKUP($CH18,[2]INVENTAIRE!$A$23:$X$773,24,FALSE),2),"-")</f>
        <v>-</v>
      </c>
      <c r="CP18" s="132" t="str">
        <f>IF(CK18="","",IFERROR(IF(AND(CN18="KG",CK18="GRAMME"),(CO18/CM18/1000*CJ18),IF(AND(CN18="L",CK18="MML"),(CO18/CM18/1000*CJ18),IF(CN18=CK18,(CO18/CM18*CJ18),IF(AND(CN18="Lbs",OR(CK18="g",CK18="KG")),(CO18/CM18/454*1000*CJ18),IF(AND(CN18="KG",CK18="lbs"),(CO18/CM18/1000*454*CJ18),"erreur d'unité"))))),"-"))</f>
        <v/>
      </c>
      <c r="CQ18" s="125"/>
      <c r="CR18" s="126"/>
      <c r="CT18" s="122"/>
      <c r="CU18" s="123"/>
      <c r="CV18" s="129"/>
      <c r="CW18" s="130"/>
      <c r="CX18" s="129"/>
      <c r="CY18" s="131" t="str">
        <f t="shared" ref="CY18:CY34" si="20">IF(CZ18="","",1)</f>
        <v/>
      </c>
      <c r="CZ18" s="131" t="str">
        <f>IFERROR(VLOOKUP($CT18,[2]INVENTAIRE!$A$23:$X$773,22,FALSE),"")</f>
        <v/>
      </c>
      <c r="DA18" s="118" t="str">
        <f>IFERROR(ROUND(VLOOKUP($CT18,[2]INVENTAIRE!$A$23:$X$773,24,FALSE),2),"-")</f>
        <v>-</v>
      </c>
      <c r="DB18" s="132" t="str">
        <f>IF(CW18="","",IFERROR(IF(AND(CZ18="KG",CW18="GRAMME"),(DA18/CY18/1000*CV18),IF(AND(CZ18="L",CW18="MML"),(DA18/CY18/1000*CV18),IF(CZ18=CW18,(DA18/CY18*CV18),IF(AND(CZ18="Lbs",OR(CW18="g",CW18="KG")),(DA18/CY18/454*1000*CV18),IF(AND(CZ18="KG",CW18="lbs"),(DA18/CY18/1000*454*CV18),"erreur d'unité"))))),"-"))</f>
        <v/>
      </c>
      <c r="DC18" s="125"/>
      <c r="DD18" s="126"/>
      <c r="DF18" s="122"/>
      <c r="DG18" s="123"/>
      <c r="DH18" s="129"/>
      <c r="DI18" s="130"/>
      <c r="DJ18" s="129"/>
      <c r="DK18" s="131" t="str">
        <f t="shared" ref="DK18:DK34" si="21">IF(DL18="","",1)</f>
        <v/>
      </c>
      <c r="DL18" s="131" t="str">
        <f>IFERROR(VLOOKUP($DF18,[2]INVENTAIRE!$A$23:$X$773,22,FALSE),"")</f>
        <v/>
      </c>
      <c r="DM18" s="118" t="str">
        <f>IFERROR(ROUND(VLOOKUP($DF18,[2]INVENTAIRE!$A$23:$X$773,24,FALSE),2),"-")</f>
        <v>-</v>
      </c>
      <c r="DN18" s="132" t="str">
        <f>IF(DI18="","",IFERROR(IF(AND(DL18="KG",DI18="GRAMME"),(DM18/DK18/1000*DH18),IF(AND(DL18="L",DI18="MML"),(DM18/DK18/1000*DH18),IF(DL18=DI18,(DM18/DK18*DH18),IF(AND(DL18="Lbs",OR(DI18="g",DI18="KG")),(DM18/DK18/454*1000*DH18),IF(AND(DL18="KG",DI18="lbs"),(DM18/DK18/1000*454*DH18),"erreur d'unité"))))),"-"))</f>
        <v/>
      </c>
      <c r="DO18" s="125"/>
      <c r="DP18" s="126"/>
      <c r="DR18" s="122"/>
      <c r="DS18" s="123"/>
      <c r="DT18" s="129"/>
      <c r="DU18" s="130"/>
      <c r="DV18" s="129"/>
      <c r="DW18" s="131" t="str">
        <f t="shared" ref="DW18:DW34" si="22">IF(DX18="","",1)</f>
        <v/>
      </c>
      <c r="DX18" s="131" t="str">
        <f>IFERROR(VLOOKUP($DR18,[2]INVENTAIRE!$A$23:$X$773,22,FALSE),"")</f>
        <v/>
      </c>
      <c r="DY18" s="118" t="str">
        <f>IFERROR(ROUND(VLOOKUP($DR18,[2]INVENTAIRE!$A$23:$X$773,24,FALSE),2),"-")</f>
        <v>-</v>
      </c>
      <c r="DZ18" s="132" t="str">
        <f>IF(DU18="","",IFERROR(IF(AND(DX18="KG",DU18="GRAMME"),(DY18/DW18/1000*DT18),IF(AND(DX18="L",DU18="MML"),(DY18/DW18/1000*DT18),IF(DX18=DU18,(DY18/DW18*DT18),IF(AND(DX18="Lbs",OR(DU18="g",DU18="KG")),(DY18/DW18/454*1000*DT18),IF(AND(DX18="KG",DU18="lbs"),(DY18/DW18/1000*454*DT18),"erreur d'unité"))))),"-"))</f>
        <v/>
      </c>
      <c r="EA18" s="125"/>
      <c r="EB18" s="126"/>
    </row>
    <row r="19" spans="2:132" ht="16.5" thickBot="1" x14ac:dyDescent="0.3">
      <c r="B19" s="122"/>
      <c r="C19" s="123"/>
      <c r="D19" s="116"/>
      <c r="E19" s="130"/>
      <c r="F19" s="116"/>
      <c r="G19" s="135" t="str">
        <f t="shared" si="12"/>
        <v/>
      </c>
      <c r="H19" s="131" t="str">
        <f>IFERROR(VLOOKUP($B19,[2]INVENTAIRE!$A$23:$X$773,22,FALSE),"")</f>
        <v/>
      </c>
      <c r="I19" s="136" t="str">
        <f>IFERROR(ROUND(VLOOKUP($B19,[2]INVENTAIRE!$A$16:$X$773,24,FALSE),2),"-")</f>
        <v>-</v>
      </c>
      <c r="J19" s="132" t="str">
        <f t="shared" ref="J19:J34" si="23">IF(E19="","",IFERROR(IF(AND(H19="KG",E19="GRAMME"),(I19/G19/1000*D19),IF(AND(H19="L",E19="MML"),(I19/G19/1000*D19),IF(H19=E19,(I19/G19*D19),IF(AND(H19="Lbs",OR(E19="g",E19="KG")),(I19/G19/454*1000*D19),IF(AND(H19="KG",E19="lbs"),(I19/G19/1000*454*D19),"erreur d'unité"))))),"-"))</f>
        <v/>
      </c>
      <c r="K19" s="133"/>
      <c r="L19" s="134"/>
      <c r="N19" s="122"/>
      <c r="O19" s="123"/>
      <c r="P19" s="116"/>
      <c r="Q19" s="130"/>
      <c r="R19" s="116"/>
      <c r="S19" s="135" t="str">
        <f t="shared" si="13"/>
        <v/>
      </c>
      <c r="T19" s="131" t="str">
        <f>IFERROR(VLOOKUP($N19,[2]INVENTAIRE!$A$16:$X$773,22,FALSE),"")</f>
        <v/>
      </c>
      <c r="U19" s="136" t="str">
        <f>IFERROR(ROUND(VLOOKUP($N19,[2]INVENTAIRE!$A$16:$X$773,24,FALSE),2),"-")</f>
        <v>-</v>
      </c>
      <c r="V19" s="132" t="str">
        <f t="shared" ref="V19:V34" si="24">IF(Q19="","",IFERROR(IF(AND(T19="KG",Q19="GRAMME"),(U19/S19/1000*P19),IF(AND(T19="L",Q19="MML"),(U19/S19/1000*P19),IF(T19=Q19,(U19/S19*P19),IF(AND(T19="Lbs",OR(Q19="g",Q19="KG")),(U19/S19/454*1000*P19),IF(AND(T19="KG",Q19="lbs"),(U19/S19/1000*454*P19),"erreur d'unité"))))),"-"))</f>
        <v/>
      </c>
      <c r="W19" s="125"/>
      <c r="X19" s="126"/>
      <c r="Z19" s="122"/>
      <c r="AA19" s="123"/>
      <c r="AB19" s="116"/>
      <c r="AC19" s="130"/>
      <c r="AD19" s="129"/>
      <c r="AE19" s="135" t="str">
        <f t="shared" si="14"/>
        <v/>
      </c>
      <c r="AF19" s="131" t="str">
        <f>IFERROR(VLOOKUP($Z19,[2]INVENTAIRE!$A$23:$X$773,22,FALSE),"")</f>
        <v/>
      </c>
      <c r="AG19" s="136" t="str">
        <f>IFERROR(ROUND(VLOOKUP($Z19,[2]INVENTAIRE!$A$23:$X$773,24,FALSE),2),"-")</f>
        <v>-</v>
      </c>
      <c r="AH19" s="132" t="str">
        <f t="shared" ref="AH19:AH34" si="25">IF(AC19="","",IFERROR(IF(AND(AF19="KG",AC19="GRAMME"),(AG19/AE19/1000*AB19),IF(AND(AF19="L",AC19="MML"),(AG19/AE19/1000*AB19),IF(AF19=AC19,(AG19/AE19*AB19),IF(AND(AF19="Lbs",OR(AC19="g",AC19="KG")),(AG19/AE19/454*1000*AB19),IF(AND(AF19="KG",AC19="lbs"),(AG19/AE19/1000*454*AB19),"erreur d'unité"))))),"-"))</f>
        <v/>
      </c>
      <c r="AI19" s="125"/>
      <c r="AJ19" s="126"/>
      <c r="AL19" s="122"/>
      <c r="AM19" s="123"/>
      <c r="AN19" s="116"/>
      <c r="AO19" s="130"/>
      <c r="AP19" s="129"/>
      <c r="AQ19" s="135" t="str">
        <f t="shared" si="15"/>
        <v/>
      </c>
      <c r="AR19" s="131" t="str">
        <f>IFERROR(VLOOKUP($AL19,[2]INVENTAIRE!$A$23:$X$773,22,FALSE),"")</f>
        <v/>
      </c>
      <c r="AS19" s="136" t="str">
        <f>IFERROR(ROUND(VLOOKUP($AL19,[2]INVENTAIRE!$A$23:$X$773,24,FALSE),2),"-")</f>
        <v>-</v>
      </c>
      <c r="AT19" s="132" t="str">
        <f t="shared" ref="AT19:AT34" si="26">IF(AO19="","",IFERROR(IF(AND(AR19="KG",AO19="GRAMME"),(AS19/AQ19/1000*AN19),IF(AND(AR19="L",AO19="MML"),(AS19/AQ19/1000*AN19),IF(AR19=AO19,(AS19/AQ19*AN19),IF(AND(AR19="Lbs",OR(AO19="g",AO19="KG")),(AS19/AQ19/454*1000*AN19),IF(AND(AR19="KG",AO19="lbs"),(AS19/AQ19/1000*454*AN19),"erreur d'unité"))))),"-"))</f>
        <v/>
      </c>
      <c r="AU19" s="125"/>
      <c r="AV19" s="126"/>
      <c r="AX19" s="122"/>
      <c r="AY19" s="123"/>
      <c r="AZ19" s="116"/>
      <c r="BA19" s="130"/>
      <c r="BB19" s="129"/>
      <c r="BC19" s="135" t="str">
        <f t="shared" si="16"/>
        <v/>
      </c>
      <c r="BD19" s="131" t="str">
        <f>IFERROR(VLOOKUP($AX19,[2]INVENTAIRE!$A$23:$X$773,22,FALSE),"")</f>
        <v/>
      </c>
      <c r="BE19" s="136" t="str">
        <f>IFERROR(ROUND(VLOOKUP($AX19,[2]INVENTAIRE!$A$23:$X$773,24,FALSE),2),"-")</f>
        <v>-</v>
      </c>
      <c r="BF19" s="132" t="str">
        <f t="shared" ref="BF19:BF34" si="27">IF(BA19="","",IFERROR(IF(AND(BD19="KG",BA19="GRAMME"),(BE19/BC19/1000*AZ19),IF(AND(BD19="L",BA19="MML"),(BE19/BC19/1000*AZ19),IF(BD19=BA19,(BE19/BC19*AZ19),IF(AND(BD19="Lbs",OR(BA19="g",BA19="KG")),(BE19/BC19/454*1000*AZ19),IF(AND(BD19="KG",BA19="lbs"),(BE19/BC19/1000*454*AZ19),"erreur d'unité"))))),"-"))</f>
        <v/>
      </c>
      <c r="BG19" s="125"/>
      <c r="BH19" s="126"/>
      <c r="BJ19" s="122"/>
      <c r="BK19" s="123"/>
      <c r="BL19" s="116"/>
      <c r="BM19" s="130"/>
      <c r="BN19" s="129"/>
      <c r="BO19" s="135" t="str">
        <f t="shared" si="17"/>
        <v/>
      </c>
      <c r="BP19" s="131" t="str">
        <f>IFERROR(VLOOKUP($BJ19,[2]INVENTAIRE!$A$23:$X$773,22,FALSE),"")</f>
        <v/>
      </c>
      <c r="BQ19" s="136" t="str">
        <f>IFERROR(ROUND(VLOOKUP($BJ19,[2]INVENTAIRE!$A$23:$X$773,24,FALSE),2),"-")</f>
        <v>-</v>
      </c>
      <c r="BR19" s="132" t="str">
        <f t="shared" ref="BR19:BR34" si="28">IF(BM19="","",IFERROR(IF(AND(BP19="KG",BM19="GRAMME"),(BQ19/BO19/1000*BL19),IF(AND(BP19="L",BM19="MML"),(BQ19/BO19/1000*BL19),IF(BP19=BM19,(BQ19/BO19*BL19),IF(AND(BP19="Lbs",OR(BM19="g",BM19="KG")),(BQ19/BO19/454*1000*BL19),IF(AND(BP19="KG",BM19="lbs"),(BQ19/BO19/1000*454*BL19),"erreur d'unité"))))),"-"))</f>
        <v/>
      </c>
      <c r="BS19" s="125"/>
      <c r="BT19" s="126"/>
      <c r="BV19" s="122"/>
      <c r="BW19" s="123"/>
      <c r="BX19" s="116"/>
      <c r="BY19" s="130"/>
      <c r="BZ19" s="129"/>
      <c r="CA19" s="135" t="str">
        <f t="shared" si="18"/>
        <v/>
      </c>
      <c r="CB19" s="131" t="str">
        <f>IFERROR(VLOOKUP($BV19,[2]INVENTAIRE!$A$23:$X$773,22,FALSE),"")</f>
        <v/>
      </c>
      <c r="CC19" s="136" t="str">
        <f>IFERROR(ROUND(VLOOKUP($BV19,[2]INVENTAIRE!$A$23:$X$773,24,FALSE),2),"-")</f>
        <v>-</v>
      </c>
      <c r="CD19" s="132" t="str">
        <f t="shared" ref="CD19:CD34" si="29">IF(BY19="","",IFERROR(IF(AND(CB19="KG",BY19="GRAMME"),(CC19/CA19/1000*BX19),IF(AND(CB19="L",BY19="MML"),(CC19/CA19/1000*BX19),IF(CB19=BY19,(CC19/CA19*BX19),IF(AND(CB19="Lbs",OR(BY19="g",BY19="KG")),(CC19/CA19/454*1000*BX19),IF(AND(CB19="KG",BY19="lbs"),(CC19/CA19/1000*454*BX19),"erreur d'unité"))))),"-"))</f>
        <v/>
      </c>
      <c r="CE19" s="125"/>
      <c r="CF19" s="126"/>
      <c r="CH19" s="122"/>
      <c r="CI19" s="123"/>
      <c r="CJ19" s="116"/>
      <c r="CK19" s="130"/>
      <c r="CL19" s="129"/>
      <c r="CM19" s="135" t="str">
        <f t="shared" si="19"/>
        <v/>
      </c>
      <c r="CN19" s="131" t="str">
        <f>IFERROR(VLOOKUP($CH19,[2]INVENTAIRE!$A$23:$X$773,22,FALSE),"")</f>
        <v/>
      </c>
      <c r="CO19" s="136" t="str">
        <f>IFERROR(ROUND(VLOOKUP($CH19,[2]INVENTAIRE!$A$23:$X$773,24,FALSE),2),"-")</f>
        <v>-</v>
      </c>
      <c r="CP19" s="132" t="str">
        <f t="shared" ref="CP19:CP34" si="30">IF(CK19="","",IFERROR(IF(AND(CN19="KG",CK19="GRAMME"),(CO19/CM19/1000*CJ19),IF(AND(CN19="L",CK19="MML"),(CO19/CM19/1000*CJ19),IF(CN19=CK19,(CO19/CM19*CJ19),IF(AND(CN19="Lbs",OR(CK19="g",CK19="KG")),(CO19/CM19/454*1000*CJ19),IF(AND(CN19="KG",CK19="lbs"),(CO19/CM19/1000*454*CJ19),"erreur d'unité"))))),"-"))</f>
        <v/>
      </c>
      <c r="CQ19" s="125"/>
      <c r="CR19" s="126"/>
      <c r="CT19" s="122"/>
      <c r="CU19" s="123"/>
      <c r="CV19" s="116"/>
      <c r="CW19" s="130"/>
      <c r="CX19" s="129"/>
      <c r="CY19" s="135" t="str">
        <f t="shared" si="20"/>
        <v/>
      </c>
      <c r="CZ19" s="131" t="str">
        <f>IFERROR(VLOOKUP($CT19,[2]INVENTAIRE!$A$23:$X$773,22,FALSE),"")</f>
        <v/>
      </c>
      <c r="DA19" s="136" t="str">
        <f>IFERROR(ROUND(VLOOKUP($CT19,[2]INVENTAIRE!$A$23:$X$773,24,FALSE),2),"-")</f>
        <v>-</v>
      </c>
      <c r="DB19" s="132" t="str">
        <f t="shared" ref="DB19:DB34" si="31">IF(CW19="","",IFERROR(IF(AND(CZ19="KG",CW19="GRAMME"),(DA19/CY19/1000*CV19),IF(AND(CZ19="L",CW19="MML"),(DA19/CY19/1000*CV19),IF(CZ19=CW19,(DA19/CY19*CV19),IF(AND(CZ19="Lbs",OR(CW19="g",CW19="KG")),(DA19/CY19/454*1000*CV19),IF(AND(CZ19="KG",CW19="lbs"),(DA19/CY19/1000*454*CV19),"erreur d'unité"))))),"-"))</f>
        <v/>
      </c>
      <c r="DC19" s="125"/>
      <c r="DD19" s="126"/>
      <c r="DF19" s="122"/>
      <c r="DG19" s="123"/>
      <c r="DH19" s="116"/>
      <c r="DI19" s="130"/>
      <c r="DJ19" s="129"/>
      <c r="DK19" s="135" t="str">
        <f t="shared" si="21"/>
        <v/>
      </c>
      <c r="DL19" s="131" t="str">
        <f>IFERROR(VLOOKUP($DF19,[2]INVENTAIRE!$A$23:$X$773,22,FALSE),"")</f>
        <v/>
      </c>
      <c r="DM19" s="136" t="str">
        <f>IFERROR(ROUND(VLOOKUP($DF19,[2]INVENTAIRE!$A$23:$X$773,24,FALSE),2),"-")</f>
        <v>-</v>
      </c>
      <c r="DN19" s="132" t="str">
        <f t="shared" ref="DN19:DN34" si="32">IF(DI19="","",IFERROR(IF(AND(DL19="KG",DI19="GRAMME"),(DM19/DK19/1000*DH19),IF(AND(DL19="L",DI19="MML"),(DM19/DK19/1000*DH19),IF(DL19=DI19,(DM19/DK19*DH19),IF(AND(DL19="Lbs",OR(DI19="g",DI19="KG")),(DM19/DK19/454*1000*DH19),IF(AND(DL19="KG",DI19="lbs"),(DM19/DK19/1000*454*DH19),"erreur d'unité"))))),"-"))</f>
        <v/>
      </c>
      <c r="DO19" s="125"/>
      <c r="DP19" s="126"/>
      <c r="DR19" s="122"/>
      <c r="DS19" s="123"/>
      <c r="DT19" s="116"/>
      <c r="DU19" s="130"/>
      <c r="DV19" s="129"/>
      <c r="DW19" s="135" t="str">
        <f t="shared" si="22"/>
        <v/>
      </c>
      <c r="DX19" s="131" t="str">
        <f>IFERROR(VLOOKUP($DR19,[2]INVENTAIRE!$A$23:$X$773,22,FALSE),"")</f>
        <v/>
      </c>
      <c r="DY19" s="136" t="str">
        <f>IFERROR(ROUND(VLOOKUP($DR19,[2]INVENTAIRE!$A$23:$X$773,24,FALSE),2),"-")</f>
        <v>-</v>
      </c>
      <c r="DZ19" s="132" t="str">
        <f t="shared" ref="DZ19:DZ34" si="33">IF(DU19="","",IFERROR(IF(AND(DX19="KG",DU19="GRAMME"),(DY19/DW19/1000*DT19),IF(AND(DX19="L",DU19="MML"),(DY19/DW19/1000*DT19),IF(DX19=DU19,(DY19/DW19*DT19),IF(AND(DX19="Lbs",OR(DU19="g",DU19="KG")),(DY19/DW19/454*1000*DT19),IF(AND(DX19="KG",DU19="lbs"),(DY19/DW19/1000*454*DT19),"erreur d'unité"))))),"-"))</f>
        <v/>
      </c>
      <c r="EA19" s="125"/>
      <c r="EB19" s="126"/>
    </row>
    <row r="20" spans="2:132" ht="16.5" thickBot="1" x14ac:dyDescent="0.3">
      <c r="B20" s="122"/>
      <c r="C20" s="123"/>
      <c r="D20" s="116"/>
      <c r="E20" s="130"/>
      <c r="F20" s="116"/>
      <c r="G20" s="135" t="str">
        <f t="shared" si="12"/>
        <v/>
      </c>
      <c r="H20" s="131" t="str">
        <f>IFERROR(VLOOKUP($B20,[2]INVENTAIRE!$A$23:$X$773,22,FALSE),"")</f>
        <v/>
      </c>
      <c r="I20" s="136" t="str">
        <f>IFERROR(ROUND(VLOOKUP($B20,[2]INVENTAIRE!$A$16:$X$773,24,FALSE),2),"-")</f>
        <v>-</v>
      </c>
      <c r="J20" s="137" t="str">
        <f t="shared" si="23"/>
        <v/>
      </c>
      <c r="K20" s="138"/>
      <c r="L20" s="139"/>
      <c r="M20" s="140"/>
      <c r="N20" s="122"/>
      <c r="O20" s="123"/>
      <c r="P20" s="116"/>
      <c r="Q20" s="130"/>
      <c r="R20" s="116"/>
      <c r="S20" s="135" t="str">
        <f t="shared" si="13"/>
        <v/>
      </c>
      <c r="T20" s="131" t="str">
        <f>IFERROR(VLOOKUP($N20,[2]INVENTAIRE!$A$16:$X$773,22,FALSE),"")</f>
        <v/>
      </c>
      <c r="U20" s="136" t="str">
        <f>IFERROR(ROUND(VLOOKUP($N20,[2]INVENTAIRE!$A$16:$X$773,24,FALSE),2),"-")</f>
        <v>-</v>
      </c>
      <c r="V20" s="137" t="str">
        <f t="shared" si="24"/>
        <v/>
      </c>
      <c r="W20" s="125"/>
      <c r="X20" s="126"/>
      <c r="Z20" s="122"/>
      <c r="AA20" s="123"/>
      <c r="AB20" s="116"/>
      <c r="AC20" s="130"/>
      <c r="AD20" s="129"/>
      <c r="AE20" s="135" t="str">
        <f t="shared" si="14"/>
        <v/>
      </c>
      <c r="AF20" s="131" t="str">
        <f>IFERROR(VLOOKUP($Z20,[2]INVENTAIRE!$A$23:$X$773,22,FALSE),"")</f>
        <v/>
      </c>
      <c r="AG20" s="136" t="str">
        <f>IFERROR(ROUND(VLOOKUP($Z20,[2]INVENTAIRE!$A$23:$X$773,24,FALSE),2),"-")</f>
        <v>-</v>
      </c>
      <c r="AH20" s="137" t="str">
        <f t="shared" si="25"/>
        <v/>
      </c>
      <c r="AI20" s="125"/>
      <c r="AJ20" s="126"/>
      <c r="AL20" s="122"/>
      <c r="AM20" s="123"/>
      <c r="AN20" s="116"/>
      <c r="AO20" s="130"/>
      <c r="AP20" s="129"/>
      <c r="AQ20" s="135" t="str">
        <f t="shared" si="15"/>
        <v/>
      </c>
      <c r="AR20" s="131" t="str">
        <f>IFERROR(VLOOKUP($AL20,[2]INVENTAIRE!$A$23:$X$773,22,FALSE),"")</f>
        <v/>
      </c>
      <c r="AS20" s="136" t="str">
        <f>IFERROR(ROUND(VLOOKUP($AL20,[2]INVENTAIRE!$A$23:$X$773,24,FALSE),2),"-")</f>
        <v>-</v>
      </c>
      <c r="AT20" s="137" t="str">
        <f t="shared" si="26"/>
        <v/>
      </c>
      <c r="AU20" s="125"/>
      <c r="AV20" s="126"/>
      <c r="AX20" s="122"/>
      <c r="AY20" s="123"/>
      <c r="AZ20" s="116"/>
      <c r="BA20" s="130"/>
      <c r="BB20" s="129"/>
      <c r="BC20" s="135" t="str">
        <f t="shared" si="16"/>
        <v/>
      </c>
      <c r="BD20" s="131" t="str">
        <f>IFERROR(VLOOKUP($AX20,[2]INVENTAIRE!$A$23:$X$773,22,FALSE),"")</f>
        <v/>
      </c>
      <c r="BE20" s="136" t="str">
        <f>IFERROR(ROUND(VLOOKUP($AX20,[2]INVENTAIRE!$A$23:$X$773,24,FALSE),2),"-")</f>
        <v>-</v>
      </c>
      <c r="BF20" s="137" t="str">
        <f t="shared" si="27"/>
        <v/>
      </c>
      <c r="BG20" s="125"/>
      <c r="BH20" s="126"/>
      <c r="BJ20" s="122"/>
      <c r="BK20" s="123"/>
      <c r="BL20" s="116"/>
      <c r="BM20" s="130"/>
      <c r="BN20" s="129"/>
      <c r="BO20" s="135" t="str">
        <f t="shared" si="17"/>
        <v/>
      </c>
      <c r="BP20" s="131" t="str">
        <f>IFERROR(VLOOKUP($BJ20,[2]INVENTAIRE!$A$23:$X$773,22,FALSE),"")</f>
        <v/>
      </c>
      <c r="BQ20" s="136" t="str">
        <f>IFERROR(ROUND(VLOOKUP($BJ20,[2]INVENTAIRE!$A$23:$X$773,24,FALSE),2),"-")</f>
        <v>-</v>
      </c>
      <c r="BR20" s="137" t="str">
        <f t="shared" si="28"/>
        <v/>
      </c>
      <c r="BS20" s="125"/>
      <c r="BT20" s="126"/>
      <c r="BV20" s="122"/>
      <c r="BW20" s="123"/>
      <c r="BX20" s="116"/>
      <c r="BY20" s="130"/>
      <c r="BZ20" s="129"/>
      <c r="CA20" s="135" t="str">
        <f t="shared" si="18"/>
        <v/>
      </c>
      <c r="CB20" s="131" t="str">
        <f>IFERROR(VLOOKUP($BV20,[2]INVENTAIRE!$A$23:$X$773,22,FALSE),"")</f>
        <v/>
      </c>
      <c r="CC20" s="136" t="str">
        <f>IFERROR(ROUND(VLOOKUP($BV20,[2]INVENTAIRE!$A$23:$X$773,24,FALSE),2),"-")</f>
        <v>-</v>
      </c>
      <c r="CD20" s="137" t="str">
        <f t="shared" si="29"/>
        <v/>
      </c>
      <c r="CE20" s="125"/>
      <c r="CF20" s="126"/>
      <c r="CH20" s="122"/>
      <c r="CI20" s="123"/>
      <c r="CJ20" s="116"/>
      <c r="CK20" s="130"/>
      <c r="CL20" s="129"/>
      <c r="CM20" s="135" t="str">
        <f t="shared" si="19"/>
        <v/>
      </c>
      <c r="CN20" s="131" t="str">
        <f>IFERROR(VLOOKUP($CH20,[2]INVENTAIRE!$A$23:$X$773,22,FALSE),"")</f>
        <v/>
      </c>
      <c r="CO20" s="136" t="str">
        <f>IFERROR(ROUND(VLOOKUP($CH20,[2]INVENTAIRE!$A$23:$X$773,24,FALSE),2),"-")</f>
        <v>-</v>
      </c>
      <c r="CP20" s="137" t="str">
        <f t="shared" si="30"/>
        <v/>
      </c>
      <c r="CQ20" s="125"/>
      <c r="CR20" s="126"/>
      <c r="CT20" s="122"/>
      <c r="CU20" s="123"/>
      <c r="CV20" s="116"/>
      <c r="CW20" s="130"/>
      <c r="CX20" s="129"/>
      <c r="CY20" s="135" t="str">
        <f t="shared" si="20"/>
        <v/>
      </c>
      <c r="CZ20" s="131" t="str">
        <f>IFERROR(VLOOKUP($CT20,[2]INVENTAIRE!$A$23:$X$773,22,FALSE),"")</f>
        <v/>
      </c>
      <c r="DA20" s="136" t="str">
        <f>IFERROR(ROUND(VLOOKUP($CT20,[2]INVENTAIRE!$A$23:$X$773,24,FALSE),2),"-")</f>
        <v>-</v>
      </c>
      <c r="DB20" s="137" t="str">
        <f t="shared" si="31"/>
        <v/>
      </c>
      <c r="DC20" s="125"/>
      <c r="DD20" s="126"/>
      <c r="DF20" s="122"/>
      <c r="DG20" s="123"/>
      <c r="DH20" s="116"/>
      <c r="DI20" s="130"/>
      <c r="DJ20" s="129"/>
      <c r="DK20" s="135" t="str">
        <f t="shared" si="21"/>
        <v/>
      </c>
      <c r="DL20" s="131" t="str">
        <f>IFERROR(VLOOKUP($DF20,[2]INVENTAIRE!$A$23:$X$773,22,FALSE),"")</f>
        <v/>
      </c>
      <c r="DM20" s="136" t="str">
        <f>IFERROR(ROUND(VLOOKUP($DF20,[2]INVENTAIRE!$A$23:$X$773,24,FALSE),2),"-")</f>
        <v>-</v>
      </c>
      <c r="DN20" s="137" t="str">
        <f t="shared" si="32"/>
        <v/>
      </c>
      <c r="DO20" s="125"/>
      <c r="DP20" s="126"/>
      <c r="DR20" s="122"/>
      <c r="DS20" s="123"/>
      <c r="DT20" s="116"/>
      <c r="DU20" s="130"/>
      <c r="DV20" s="129"/>
      <c r="DW20" s="135" t="str">
        <f t="shared" si="22"/>
        <v/>
      </c>
      <c r="DX20" s="131" t="str">
        <f>IFERROR(VLOOKUP($DR20,[2]INVENTAIRE!$A$23:$X$773,22,FALSE),"")</f>
        <v/>
      </c>
      <c r="DY20" s="136" t="str">
        <f>IFERROR(ROUND(VLOOKUP($DR20,[2]INVENTAIRE!$A$23:$X$773,24,FALSE),2),"-")</f>
        <v>-</v>
      </c>
      <c r="DZ20" s="137" t="str">
        <f t="shared" si="33"/>
        <v/>
      </c>
      <c r="EA20" s="125"/>
      <c r="EB20" s="126"/>
    </row>
    <row r="21" spans="2:132" ht="19.5" thickBot="1" x14ac:dyDescent="0.35">
      <c r="B21" s="122"/>
      <c r="C21" s="123"/>
      <c r="D21" s="116"/>
      <c r="E21" s="130"/>
      <c r="F21" s="116"/>
      <c r="G21" s="135" t="str">
        <f t="shared" si="12"/>
        <v/>
      </c>
      <c r="H21" s="131" t="str">
        <f>IFERROR(VLOOKUP($B21,[2]INVENTAIRE!$A$23:$X$773,22,FALSE),"")</f>
        <v/>
      </c>
      <c r="I21" s="136" t="str">
        <f>IFERROR(ROUND(VLOOKUP($B21,[2]INVENTAIRE!$A$16:$X$773,24,FALSE),2),"-")</f>
        <v>-</v>
      </c>
      <c r="J21" s="137" t="str">
        <f t="shared" si="23"/>
        <v/>
      </c>
      <c r="K21" s="141" t="s">
        <v>38</v>
      </c>
      <c r="L21" s="142"/>
      <c r="N21" s="122"/>
      <c r="O21" s="123"/>
      <c r="P21" s="116"/>
      <c r="Q21" s="130"/>
      <c r="R21" s="116"/>
      <c r="S21" s="135" t="str">
        <f t="shared" si="13"/>
        <v/>
      </c>
      <c r="T21" s="131" t="str">
        <f>IFERROR(VLOOKUP($N21,[2]INVENTAIRE!$A$16:$X$773,22,FALSE),"")</f>
        <v/>
      </c>
      <c r="U21" s="136" t="str">
        <f>IFERROR(ROUND(VLOOKUP($N21,[2]INVENTAIRE!$A$16:$X$773,24,FALSE),2),"-")</f>
        <v>-</v>
      </c>
      <c r="V21" s="137" t="str">
        <f t="shared" si="24"/>
        <v/>
      </c>
      <c r="W21" s="125"/>
      <c r="X21" s="126"/>
      <c r="Z21" s="122"/>
      <c r="AA21" s="123"/>
      <c r="AB21" s="116"/>
      <c r="AC21" s="130"/>
      <c r="AD21" s="129"/>
      <c r="AE21" s="135" t="str">
        <f t="shared" si="14"/>
        <v/>
      </c>
      <c r="AF21" s="131" t="str">
        <f>IFERROR(VLOOKUP($Z21,[2]INVENTAIRE!$A$23:$X$773,22,FALSE),"")</f>
        <v/>
      </c>
      <c r="AG21" s="136" t="str">
        <f>IFERROR(ROUND(VLOOKUP($Z21,[2]INVENTAIRE!$A$23:$X$773,24,FALSE),2),"-")</f>
        <v>-</v>
      </c>
      <c r="AH21" s="137" t="str">
        <f t="shared" si="25"/>
        <v/>
      </c>
      <c r="AI21" s="125"/>
      <c r="AJ21" s="126"/>
      <c r="AL21" s="122"/>
      <c r="AM21" s="123"/>
      <c r="AN21" s="116"/>
      <c r="AO21" s="130"/>
      <c r="AP21" s="129"/>
      <c r="AQ21" s="135" t="str">
        <f t="shared" si="15"/>
        <v/>
      </c>
      <c r="AR21" s="131" t="str">
        <f>IFERROR(VLOOKUP($AL21,[2]INVENTAIRE!$A$23:$X$773,22,FALSE),"")</f>
        <v/>
      </c>
      <c r="AS21" s="136" t="str">
        <f>IFERROR(ROUND(VLOOKUP($AL21,[2]INVENTAIRE!$A$23:$X$773,24,FALSE),2),"-")</f>
        <v>-</v>
      </c>
      <c r="AT21" s="137" t="str">
        <f t="shared" si="26"/>
        <v/>
      </c>
      <c r="AU21" s="125"/>
      <c r="AV21" s="126"/>
      <c r="AX21" s="122"/>
      <c r="AY21" s="123"/>
      <c r="AZ21" s="116"/>
      <c r="BA21" s="130"/>
      <c r="BB21" s="129"/>
      <c r="BC21" s="135" t="str">
        <f t="shared" si="16"/>
        <v/>
      </c>
      <c r="BD21" s="131" t="str">
        <f>IFERROR(VLOOKUP($AX21,[2]INVENTAIRE!$A$23:$X$773,22,FALSE),"")</f>
        <v/>
      </c>
      <c r="BE21" s="136" t="str">
        <f>IFERROR(ROUND(VLOOKUP($AX21,[2]INVENTAIRE!$A$23:$X$773,24,FALSE),2),"-")</f>
        <v>-</v>
      </c>
      <c r="BF21" s="137" t="str">
        <f t="shared" si="27"/>
        <v/>
      </c>
      <c r="BG21" s="125"/>
      <c r="BH21" s="126"/>
      <c r="BJ21" s="122"/>
      <c r="BK21" s="123"/>
      <c r="BL21" s="116"/>
      <c r="BM21" s="130"/>
      <c r="BN21" s="129"/>
      <c r="BO21" s="135" t="str">
        <f t="shared" si="17"/>
        <v/>
      </c>
      <c r="BP21" s="131" t="str">
        <f>IFERROR(VLOOKUP($BJ21,[2]INVENTAIRE!$A$23:$X$773,22,FALSE),"")</f>
        <v/>
      </c>
      <c r="BQ21" s="136" t="str">
        <f>IFERROR(ROUND(VLOOKUP($BJ21,[2]INVENTAIRE!$A$23:$X$773,24,FALSE),2),"-")</f>
        <v>-</v>
      </c>
      <c r="BR21" s="137" t="str">
        <f t="shared" si="28"/>
        <v/>
      </c>
      <c r="BS21" s="125"/>
      <c r="BT21" s="126"/>
      <c r="BV21" s="122"/>
      <c r="BW21" s="123"/>
      <c r="BX21" s="116"/>
      <c r="BY21" s="130"/>
      <c r="BZ21" s="129"/>
      <c r="CA21" s="135" t="str">
        <f t="shared" si="18"/>
        <v/>
      </c>
      <c r="CB21" s="131" t="str">
        <f>IFERROR(VLOOKUP($BV21,[2]INVENTAIRE!$A$23:$X$773,22,FALSE),"")</f>
        <v/>
      </c>
      <c r="CC21" s="136" t="str">
        <f>IFERROR(ROUND(VLOOKUP($BV21,[2]INVENTAIRE!$A$23:$X$773,24,FALSE),2),"-")</f>
        <v>-</v>
      </c>
      <c r="CD21" s="137" t="str">
        <f t="shared" si="29"/>
        <v/>
      </c>
      <c r="CE21" s="125"/>
      <c r="CF21" s="126"/>
      <c r="CH21" s="122"/>
      <c r="CI21" s="123"/>
      <c r="CJ21" s="116"/>
      <c r="CK21" s="130"/>
      <c r="CL21" s="129"/>
      <c r="CM21" s="135" t="str">
        <f t="shared" si="19"/>
        <v/>
      </c>
      <c r="CN21" s="131" t="str">
        <f>IFERROR(VLOOKUP($CH21,[2]INVENTAIRE!$A$23:$X$773,22,FALSE),"")</f>
        <v/>
      </c>
      <c r="CO21" s="136" t="str">
        <f>IFERROR(ROUND(VLOOKUP($CH21,[2]INVENTAIRE!$A$23:$X$773,24,FALSE),2),"-")</f>
        <v>-</v>
      </c>
      <c r="CP21" s="137" t="str">
        <f t="shared" si="30"/>
        <v/>
      </c>
      <c r="CQ21" s="125"/>
      <c r="CR21" s="126"/>
      <c r="CT21" s="122"/>
      <c r="CU21" s="123"/>
      <c r="CV21" s="116"/>
      <c r="CW21" s="130"/>
      <c r="CX21" s="129"/>
      <c r="CY21" s="135" t="str">
        <f t="shared" si="20"/>
        <v/>
      </c>
      <c r="CZ21" s="131" t="str">
        <f>IFERROR(VLOOKUP($CT21,[2]INVENTAIRE!$A$23:$X$773,22,FALSE),"")</f>
        <v/>
      </c>
      <c r="DA21" s="136" t="str">
        <f>IFERROR(ROUND(VLOOKUP($CT21,[2]INVENTAIRE!$A$23:$X$773,24,FALSE),2),"-")</f>
        <v>-</v>
      </c>
      <c r="DB21" s="137" t="str">
        <f t="shared" si="31"/>
        <v/>
      </c>
      <c r="DC21" s="125"/>
      <c r="DD21" s="126"/>
      <c r="DF21" s="122"/>
      <c r="DG21" s="123"/>
      <c r="DH21" s="116"/>
      <c r="DI21" s="130"/>
      <c r="DJ21" s="129"/>
      <c r="DK21" s="135" t="str">
        <f t="shared" si="21"/>
        <v/>
      </c>
      <c r="DL21" s="131" t="str">
        <f>IFERROR(VLOOKUP($DF21,[2]INVENTAIRE!$A$23:$X$773,22,FALSE),"")</f>
        <v/>
      </c>
      <c r="DM21" s="136" t="str">
        <f>IFERROR(ROUND(VLOOKUP($DF21,[2]INVENTAIRE!$A$23:$X$773,24,FALSE),2),"-")</f>
        <v>-</v>
      </c>
      <c r="DN21" s="137" t="str">
        <f t="shared" si="32"/>
        <v/>
      </c>
      <c r="DO21" s="125"/>
      <c r="DP21" s="126"/>
      <c r="DR21" s="122"/>
      <c r="DS21" s="123"/>
      <c r="DT21" s="116"/>
      <c r="DU21" s="130"/>
      <c r="DV21" s="129"/>
      <c r="DW21" s="135" t="str">
        <f t="shared" si="22"/>
        <v/>
      </c>
      <c r="DX21" s="131" t="str">
        <f>IFERROR(VLOOKUP($DR21,[2]INVENTAIRE!$A$23:$X$773,22,FALSE),"")</f>
        <v/>
      </c>
      <c r="DY21" s="136" t="str">
        <f>IFERROR(ROUND(VLOOKUP($DR21,[2]INVENTAIRE!$A$23:$X$773,24,FALSE),2),"-")</f>
        <v>-</v>
      </c>
      <c r="DZ21" s="137" t="str">
        <f t="shared" si="33"/>
        <v/>
      </c>
      <c r="EA21" s="125"/>
      <c r="EB21" s="126"/>
    </row>
    <row r="22" spans="2:132" ht="16.5" thickBot="1" x14ac:dyDescent="0.3">
      <c r="B22" s="122"/>
      <c r="C22" s="123"/>
      <c r="D22" s="116"/>
      <c r="E22" s="130"/>
      <c r="F22" s="116"/>
      <c r="G22" s="135" t="str">
        <f t="shared" si="12"/>
        <v/>
      </c>
      <c r="H22" s="131" t="str">
        <f>IFERROR(VLOOKUP($B22,[2]INVENTAIRE!$A$23:$X$773,22,FALSE),"")</f>
        <v/>
      </c>
      <c r="I22" s="136" t="str">
        <f>IFERROR(ROUND(VLOOKUP($B22,[2]INVENTAIRE!$A$16:$X$773,24,FALSE),2),"-")</f>
        <v>-</v>
      </c>
      <c r="J22" s="137" t="str">
        <f t="shared" si="23"/>
        <v/>
      </c>
      <c r="K22" s="143"/>
      <c r="L22" s="144"/>
      <c r="N22" s="122"/>
      <c r="O22" s="123"/>
      <c r="P22" s="116"/>
      <c r="Q22" s="130"/>
      <c r="R22" s="116"/>
      <c r="S22" s="135" t="str">
        <f t="shared" si="13"/>
        <v/>
      </c>
      <c r="T22" s="131" t="str">
        <f>IFERROR(VLOOKUP($N22,[2]INVENTAIRE!$A$16:$X$773,22,FALSE),"")</f>
        <v/>
      </c>
      <c r="U22" s="136" t="str">
        <f>IFERROR(ROUND(VLOOKUP($N22,[2]INVENTAIRE!$A$16:$X$773,24,FALSE),2),"-")</f>
        <v>-</v>
      </c>
      <c r="V22" s="137" t="str">
        <f t="shared" si="24"/>
        <v/>
      </c>
      <c r="W22" s="125"/>
      <c r="X22" s="126"/>
      <c r="Z22" s="122"/>
      <c r="AA22" s="123"/>
      <c r="AB22" s="116"/>
      <c r="AC22" s="130"/>
      <c r="AD22" s="129"/>
      <c r="AE22" s="135" t="str">
        <f t="shared" si="14"/>
        <v/>
      </c>
      <c r="AF22" s="131" t="str">
        <f>IFERROR(VLOOKUP($Z22,[2]INVENTAIRE!$A$23:$X$773,22,FALSE),"")</f>
        <v/>
      </c>
      <c r="AG22" s="136" t="str">
        <f>IFERROR(ROUND(VLOOKUP($Z22,[2]INVENTAIRE!$A$23:$X$773,24,FALSE),2),"-")</f>
        <v>-</v>
      </c>
      <c r="AH22" s="137" t="str">
        <f t="shared" si="25"/>
        <v/>
      </c>
      <c r="AI22" s="125"/>
      <c r="AJ22" s="126"/>
      <c r="AL22" s="122"/>
      <c r="AM22" s="123"/>
      <c r="AN22" s="116"/>
      <c r="AO22" s="130"/>
      <c r="AP22" s="129"/>
      <c r="AQ22" s="135" t="str">
        <f t="shared" si="15"/>
        <v/>
      </c>
      <c r="AR22" s="131" t="str">
        <f>IFERROR(VLOOKUP($AL22,[2]INVENTAIRE!$A$23:$X$773,22,FALSE),"")</f>
        <v/>
      </c>
      <c r="AS22" s="136" t="str">
        <f>IFERROR(ROUND(VLOOKUP($AL22,[2]INVENTAIRE!$A$23:$X$773,24,FALSE),2),"-")</f>
        <v>-</v>
      </c>
      <c r="AT22" s="137" t="str">
        <f t="shared" si="26"/>
        <v/>
      </c>
      <c r="AU22" s="125"/>
      <c r="AV22" s="126"/>
      <c r="AX22" s="122"/>
      <c r="AY22" s="123"/>
      <c r="AZ22" s="116"/>
      <c r="BA22" s="130"/>
      <c r="BB22" s="129"/>
      <c r="BC22" s="135" t="str">
        <f t="shared" si="16"/>
        <v/>
      </c>
      <c r="BD22" s="131" t="str">
        <f>IFERROR(VLOOKUP($AX22,[2]INVENTAIRE!$A$23:$X$773,22,FALSE),"")</f>
        <v/>
      </c>
      <c r="BE22" s="136" t="str">
        <f>IFERROR(ROUND(VLOOKUP($AX22,[2]INVENTAIRE!$A$23:$X$773,24,FALSE),2),"-")</f>
        <v>-</v>
      </c>
      <c r="BF22" s="137" t="str">
        <f t="shared" si="27"/>
        <v/>
      </c>
      <c r="BG22" s="125"/>
      <c r="BH22" s="126"/>
      <c r="BJ22" s="122"/>
      <c r="BK22" s="123"/>
      <c r="BL22" s="116"/>
      <c r="BM22" s="130"/>
      <c r="BN22" s="129"/>
      <c r="BO22" s="135" t="str">
        <f t="shared" si="17"/>
        <v/>
      </c>
      <c r="BP22" s="131" t="str">
        <f>IFERROR(VLOOKUP($BJ22,[2]INVENTAIRE!$A$23:$X$773,22,FALSE),"")</f>
        <v/>
      </c>
      <c r="BQ22" s="136" t="str">
        <f>IFERROR(ROUND(VLOOKUP($BJ22,[2]INVENTAIRE!$A$23:$X$773,24,FALSE),2),"-")</f>
        <v>-</v>
      </c>
      <c r="BR22" s="137" t="str">
        <f t="shared" si="28"/>
        <v/>
      </c>
      <c r="BS22" s="125"/>
      <c r="BT22" s="126"/>
      <c r="BV22" s="122"/>
      <c r="BW22" s="123"/>
      <c r="BX22" s="116"/>
      <c r="BY22" s="130"/>
      <c r="BZ22" s="129"/>
      <c r="CA22" s="135" t="str">
        <f t="shared" si="18"/>
        <v/>
      </c>
      <c r="CB22" s="131" t="str">
        <f>IFERROR(VLOOKUP($BV22,[2]INVENTAIRE!$A$23:$X$773,22,FALSE),"")</f>
        <v/>
      </c>
      <c r="CC22" s="136" t="str">
        <f>IFERROR(ROUND(VLOOKUP($BV22,[2]INVENTAIRE!$A$23:$X$773,24,FALSE),2),"-")</f>
        <v>-</v>
      </c>
      <c r="CD22" s="137" t="str">
        <f t="shared" si="29"/>
        <v/>
      </c>
      <c r="CE22" s="125"/>
      <c r="CF22" s="126"/>
      <c r="CH22" s="122"/>
      <c r="CI22" s="123"/>
      <c r="CJ22" s="116"/>
      <c r="CK22" s="130"/>
      <c r="CL22" s="129"/>
      <c r="CM22" s="135" t="str">
        <f t="shared" si="19"/>
        <v/>
      </c>
      <c r="CN22" s="131" t="str">
        <f>IFERROR(VLOOKUP($CH22,[2]INVENTAIRE!$A$23:$X$773,22,FALSE),"")</f>
        <v/>
      </c>
      <c r="CO22" s="136" t="str">
        <f>IFERROR(ROUND(VLOOKUP($CH22,[2]INVENTAIRE!$A$23:$X$773,24,FALSE),2),"-")</f>
        <v>-</v>
      </c>
      <c r="CP22" s="137" t="str">
        <f t="shared" si="30"/>
        <v/>
      </c>
      <c r="CQ22" s="125"/>
      <c r="CR22" s="126"/>
      <c r="CT22" s="122"/>
      <c r="CU22" s="123"/>
      <c r="CV22" s="116"/>
      <c r="CW22" s="130"/>
      <c r="CX22" s="129"/>
      <c r="CY22" s="135" t="str">
        <f t="shared" si="20"/>
        <v/>
      </c>
      <c r="CZ22" s="131" t="str">
        <f>IFERROR(VLOOKUP($CT22,[2]INVENTAIRE!$A$23:$X$773,22,FALSE),"")</f>
        <v/>
      </c>
      <c r="DA22" s="136" t="str">
        <f>IFERROR(ROUND(VLOOKUP($CT22,[2]INVENTAIRE!$A$23:$X$773,24,FALSE),2),"-")</f>
        <v>-</v>
      </c>
      <c r="DB22" s="137" t="str">
        <f t="shared" si="31"/>
        <v/>
      </c>
      <c r="DC22" s="125"/>
      <c r="DD22" s="126"/>
      <c r="DF22" s="122"/>
      <c r="DG22" s="123"/>
      <c r="DH22" s="116"/>
      <c r="DI22" s="130"/>
      <c r="DJ22" s="129"/>
      <c r="DK22" s="135" t="str">
        <f t="shared" si="21"/>
        <v/>
      </c>
      <c r="DL22" s="131" t="str">
        <f>IFERROR(VLOOKUP($DF22,[2]INVENTAIRE!$A$23:$X$773,22,FALSE),"")</f>
        <v/>
      </c>
      <c r="DM22" s="136" t="str">
        <f>IFERROR(ROUND(VLOOKUP($DF22,[2]INVENTAIRE!$A$23:$X$773,24,FALSE),2),"-")</f>
        <v>-</v>
      </c>
      <c r="DN22" s="137" t="str">
        <f t="shared" si="32"/>
        <v/>
      </c>
      <c r="DO22" s="125"/>
      <c r="DP22" s="126"/>
      <c r="DR22" s="122"/>
      <c r="DS22" s="123"/>
      <c r="DT22" s="116"/>
      <c r="DU22" s="130"/>
      <c r="DV22" s="129"/>
      <c r="DW22" s="135" t="str">
        <f t="shared" si="22"/>
        <v/>
      </c>
      <c r="DX22" s="131" t="str">
        <f>IFERROR(VLOOKUP($DR22,[2]INVENTAIRE!$A$23:$X$773,22,FALSE),"")</f>
        <v/>
      </c>
      <c r="DY22" s="136" t="str">
        <f>IFERROR(ROUND(VLOOKUP($DR22,[2]INVENTAIRE!$A$23:$X$773,24,FALSE),2),"-")</f>
        <v>-</v>
      </c>
      <c r="DZ22" s="137" t="str">
        <f t="shared" si="33"/>
        <v/>
      </c>
      <c r="EA22" s="125"/>
      <c r="EB22" s="126"/>
    </row>
    <row r="23" spans="2:132" ht="16.5" thickBot="1" x14ac:dyDescent="0.3">
      <c r="B23" s="122"/>
      <c r="C23" s="123"/>
      <c r="D23" s="116"/>
      <c r="E23" s="130"/>
      <c r="F23" s="116"/>
      <c r="G23" s="135" t="str">
        <f t="shared" si="12"/>
        <v/>
      </c>
      <c r="H23" s="131" t="str">
        <f>IFERROR(VLOOKUP($B23,[2]INVENTAIRE!$A$23:$X$773,22,FALSE),"")</f>
        <v/>
      </c>
      <c r="I23" s="136" t="str">
        <f>IFERROR(ROUND(VLOOKUP($B23,[2]INVENTAIRE!$A$16:$X$773,24,FALSE),2),"-")</f>
        <v>-</v>
      </c>
      <c r="J23" s="137" t="str">
        <f t="shared" si="23"/>
        <v/>
      </c>
      <c r="K23" s="145" t="s">
        <v>39</v>
      </c>
      <c r="L23" s="146"/>
      <c r="N23" s="122"/>
      <c r="O23" s="123"/>
      <c r="P23" s="116"/>
      <c r="Q23" s="130"/>
      <c r="R23" s="116"/>
      <c r="S23" s="135" t="str">
        <f t="shared" si="13"/>
        <v/>
      </c>
      <c r="T23" s="131" t="str">
        <f>IFERROR(VLOOKUP($N23,[2]INVENTAIRE!$A$16:$X$773,22,FALSE),"")</f>
        <v/>
      </c>
      <c r="U23" s="136" t="str">
        <f>IFERROR(ROUND(VLOOKUP($N23,[2]INVENTAIRE!$A$16:$X$773,24,FALSE),2),"-")</f>
        <v>-</v>
      </c>
      <c r="V23" s="137" t="str">
        <f t="shared" si="24"/>
        <v/>
      </c>
      <c r="W23" s="125"/>
      <c r="X23" s="126"/>
      <c r="Z23" s="122"/>
      <c r="AA23" s="123"/>
      <c r="AB23" s="116"/>
      <c r="AC23" s="130"/>
      <c r="AD23" s="129"/>
      <c r="AE23" s="135" t="str">
        <f t="shared" si="14"/>
        <v/>
      </c>
      <c r="AF23" s="131" t="str">
        <f>IFERROR(VLOOKUP($Z23,[2]INVENTAIRE!$A$23:$X$773,22,FALSE),"")</f>
        <v/>
      </c>
      <c r="AG23" s="136" t="str">
        <f>IFERROR(ROUND(VLOOKUP($Z23,[2]INVENTAIRE!$A$23:$X$773,24,FALSE),2),"-")</f>
        <v>-</v>
      </c>
      <c r="AH23" s="137" t="str">
        <f t="shared" si="25"/>
        <v/>
      </c>
      <c r="AI23" s="125"/>
      <c r="AJ23" s="126"/>
      <c r="AL23" s="122"/>
      <c r="AM23" s="123"/>
      <c r="AN23" s="116"/>
      <c r="AO23" s="130"/>
      <c r="AP23" s="129"/>
      <c r="AQ23" s="135" t="str">
        <f t="shared" si="15"/>
        <v/>
      </c>
      <c r="AR23" s="131" t="str">
        <f>IFERROR(VLOOKUP($AL23,[2]INVENTAIRE!$A$23:$X$773,22,FALSE),"")</f>
        <v/>
      </c>
      <c r="AS23" s="136" t="str">
        <f>IFERROR(ROUND(VLOOKUP($AL23,[2]INVENTAIRE!$A$23:$X$773,24,FALSE),2),"-")</f>
        <v>-</v>
      </c>
      <c r="AT23" s="137" t="str">
        <f t="shared" si="26"/>
        <v/>
      </c>
      <c r="AU23" s="125"/>
      <c r="AV23" s="126"/>
      <c r="AX23" s="122"/>
      <c r="AY23" s="123"/>
      <c r="AZ23" s="116"/>
      <c r="BA23" s="130"/>
      <c r="BB23" s="129"/>
      <c r="BC23" s="135" t="str">
        <f t="shared" si="16"/>
        <v/>
      </c>
      <c r="BD23" s="131" t="str">
        <f>IFERROR(VLOOKUP($AX23,[2]INVENTAIRE!$A$23:$X$773,22,FALSE),"")</f>
        <v/>
      </c>
      <c r="BE23" s="136" t="str">
        <f>IFERROR(ROUND(VLOOKUP($AX23,[2]INVENTAIRE!$A$23:$X$773,24,FALSE),2),"-")</f>
        <v>-</v>
      </c>
      <c r="BF23" s="137" t="str">
        <f t="shared" si="27"/>
        <v/>
      </c>
      <c r="BG23" s="125"/>
      <c r="BH23" s="126"/>
      <c r="BJ23" s="122"/>
      <c r="BK23" s="123"/>
      <c r="BL23" s="116"/>
      <c r="BM23" s="130"/>
      <c r="BN23" s="129"/>
      <c r="BO23" s="135" t="str">
        <f t="shared" si="17"/>
        <v/>
      </c>
      <c r="BP23" s="131" t="str">
        <f>IFERROR(VLOOKUP($BJ23,[2]INVENTAIRE!$A$23:$X$773,22,FALSE),"")</f>
        <v/>
      </c>
      <c r="BQ23" s="136" t="str">
        <f>IFERROR(ROUND(VLOOKUP($BJ23,[2]INVENTAIRE!$A$23:$X$773,24,FALSE),2),"-")</f>
        <v>-</v>
      </c>
      <c r="BR23" s="137" t="str">
        <f t="shared" si="28"/>
        <v/>
      </c>
      <c r="BS23" s="125"/>
      <c r="BT23" s="126"/>
      <c r="BV23" s="122"/>
      <c r="BW23" s="123"/>
      <c r="BX23" s="116"/>
      <c r="BY23" s="130"/>
      <c r="BZ23" s="129"/>
      <c r="CA23" s="135" t="str">
        <f t="shared" si="18"/>
        <v/>
      </c>
      <c r="CB23" s="131" t="str">
        <f>IFERROR(VLOOKUP($BV23,[2]INVENTAIRE!$A$23:$X$773,22,FALSE),"")</f>
        <v/>
      </c>
      <c r="CC23" s="136" t="str">
        <f>IFERROR(ROUND(VLOOKUP($BV23,[2]INVENTAIRE!$A$23:$X$773,24,FALSE),2),"-")</f>
        <v>-</v>
      </c>
      <c r="CD23" s="137" t="str">
        <f t="shared" si="29"/>
        <v/>
      </c>
      <c r="CE23" s="125"/>
      <c r="CF23" s="126"/>
      <c r="CH23" s="122"/>
      <c r="CI23" s="123"/>
      <c r="CJ23" s="116"/>
      <c r="CK23" s="130"/>
      <c r="CL23" s="129"/>
      <c r="CM23" s="135" t="str">
        <f t="shared" si="19"/>
        <v/>
      </c>
      <c r="CN23" s="131" t="str">
        <f>IFERROR(VLOOKUP($CH23,[2]INVENTAIRE!$A$23:$X$773,22,FALSE),"")</f>
        <v/>
      </c>
      <c r="CO23" s="136" t="str">
        <f>IFERROR(ROUND(VLOOKUP($CH23,[2]INVENTAIRE!$A$23:$X$773,24,FALSE),2),"-")</f>
        <v>-</v>
      </c>
      <c r="CP23" s="137" t="str">
        <f t="shared" si="30"/>
        <v/>
      </c>
      <c r="CQ23" s="125"/>
      <c r="CR23" s="126"/>
      <c r="CT23" s="122"/>
      <c r="CU23" s="123"/>
      <c r="CV23" s="116"/>
      <c r="CW23" s="130"/>
      <c r="CX23" s="129"/>
      <c r="CY23" s="135" t="str">
        <f t="shared" si="20"/>
        <v/>
      </c>
      <c r="CZ23" s="131" t="str">
        <f>IFERROR(VLOOKUP($CT23,[2]INVENTAIRE!$A$23:$X$773,22,FALSE),"")</f>
        <v/>
      </c>
      <c r="DA23" s="136" t="str">
        <f>IFERROR(ROUND(VLOOKUP($CT23,[2]INVENTAIRE!$A$23:$X$773,24,FALSE),2),"-")</f>
        <v>-</v>
      </c>
      <c r="DB23" s="137" t="str">
        <f t="shared" si="31"/>
        <v/>
      </c>
      <c r="DC23" s="125"/>
      <c r="DD23" s="126"/>
      <c r="DF23" s="122"/>
      <c r="DG23" s="123"/>
      <c r="DH23" s="116"/>
      <c r="DI23" s="130"/>
      <c r="DJ23" s="129"/>
      <c r="DK23" s="135" t="str">
        <f t="shared" si="21"/>
        <v/>
      </c>
      <c r="DL23" s="131" t="str">
        <f>IFERROR(VLOOKUP($DF23,[2]INVENTAIRE!$A$23:$X$773,22,FALSE),"")</f>
        <v/>
      </c>
      <c r="DM23" s="136" t="str">
        <f>IFERROR(ROUND(VLOOKUP($DF23,[2]INVENTAIRE!$A$23:$X$773,24,FALSE),2),"-")</f>
        <v>-</v>
      </c>
      <c r="DN23" s="137" t="str">
        <f t="shared" si="32"/>
        <v/>
      </c>
      <c r="DO23" s="125"/>
      <c r="DP23" s="126"/>
      <c r="DR23" s="122"/>
      <c r="DS23" s="123"/>
      <c r="DT23" s="116"/>
      <c r="DU23" s="130"/>
      <c r="DV23" s="129"/>
      <c r="DW23" s="135" t="str">
        <f t="shared" si="22"/>
        <v/>
      </c>
      <c r="DX23" s="131" t="str">
        <f>IFERROR(VLOOKUP($DR23,[2]INVENTAIRE!$A$23:$X$773,22,FALSE),"")</f>
        <v/>
      </c>
      <c r="DY23" s="136" t="str">
        <f>IFERROR(ROUND(VLOOKUP($DR23,[2]INVENTAIRE!$A$23:$X$773,24,FALSE),2),"-")</f>
        <v>-</v>
      </c>
      <c r="DZ23" s="137" t="str">
        <f t="shared" si="33"/>
        <v/>
      </c>
      <c r="EA23" s="125"/>
      <c r="EB23" s="126"/>
    </row>
    <row r="24" spans="2:132" ht="16.5" thickBot="1" x14ac:dyDescent="0.3">
      <c r="B24" s="122"/>
      <c r="C24" s="123"/>
      <c r="D24" s="116"/>
      <c r="E24" s="130"/>
      <c r="F24" s="116"/>
      <c r="G24" s="135" t="str">
        <f t="shared" si="12"/>
        <v/>
      </c>
      <c r="H24" s="131" t="str">
        <f>IFERROR(VLOOKUP($B24,[2]INVENTAIRE!$A$23:$X$773,22,FALSE),"")</f>
        <v/>
      </c>
      <c r="I24" s="136" t="str">
        <f>IFERROR(ROUND(VLOOKUP($B24,[2]INVENTAIRE!$A$16:$X$773,24,FALSE),2),"-")</f>
        <v>-</v>
      </c>
      <c r="J24" s="137" t="str">
        <f t="shared" si="23"/>
        <v/>
      </c>
      <c r="K24" s="145"/>
      <c r="L24" s="147"/>
      <c r="N24" s="122"/>
      <c r="O24" s="123"/>
      <c r="P24" s="116"/>
      <c r="Q24" s="130"/>
      <c r="R24" s="116"/>
      <c r="S24" s="135" t="str">
        <f t="shared" si="13"/>
        <v/>
      </c>
      <c r="T24" s="131" t="str">
        <f>IFERROR(VLOOKUP($N24,[2]INVENTAIRE!$A$16:$X$773,22,FALSE),"")</f>
        <v/>
      </c>
      <c r="U24" s="136" t="str">
        <f>IFERROR(ROUND(VLOOKUP($N24,[2]INVENTAIRE!$A$16:$X$773,24,FALSE),2),"-")</f>
        <v>-</v>
      </c>
      <c r="V24" s="137" t="str">
        <f t="shared" si="24"/>
        <v/>
      </c>
      <c r="W24" s="125"/>
      <c r="X24" s="126"/>
      <c r="Z24" s="122"/>
      <c r="AA24" s="123"/>
      <c r="AB24" s="116"/>
      <c r="AC24" s="130"/>
      <c r="AD24" s="129"/>
      <c r="AE24" s="135" t="str">
        <f t="shared" si="14"/>
        <v/>
      </c>
      <c r="AF24" s="131" t="str">
        <f>IFERROR(VLOOKUP($Z24,[2]INVENTAIRE!$A$23:$X$773,22,FALSE),"")</f>
        <v/>
      </c>
      <c r="AG24" s="136" t="str">
        <f>IFERROR(ROUND(VLOOKUP($Z24,[2]INVENTAIRE!$A$23:$X$773,24,FALSE),2),"-")</f>
        <v>-</v>
      </c>
      <c r="AH24" s="137" t="str">
        <f t="shared" si="25"/>
        <v/>
      </c>
      <c r="AI24" s="125"/>
      <c r="AJ24" s="126"/>
      <c r="AL24" s="122"/>
      <c r="AM24" s="123"/>
      <c r="AN24" s="116"/>
      <c r="AO24" s="130"/>
      <c r="AP24" s="129"/>
      <c r="AQ24" s="135" t="str">
        <f t="shared" si="15"/>
        <v/>
      </c>
      <c r="AR24" s="131" t="str">
        <f>IFERROR(VLOOKUP($AL24,[2]INVENTAIRE!$A$23:$X$773,22,FALSE),"")</f>
        <v/>
      </c>
      <c r="AS24" s="136" t="str">
        <f>IFERROR(ROUND(VLOOKUP($AL24,[2]INVENTAIRE!$A$23:$X$773,24,FALSE),2),"-")</f>
        <v>-</v>
      </c>
      <c r="AT24" s="137" t="str">
        <f t="shared" si="26"/>
        <v/>
      </c>
      <c r="AU24" s="125"/>
      <c r="AV24" s="126"/>
      <c r="AX24" s="122"/>
      <c r="AY24" s="123"/>
      <c r="AZ24" s="116"/>
      <c r="BA24" s="130"/>
      <c r="BB24" s="129"/>
      <c r="BC24" s="135" t="str">
        <f t="shared" si="16"/>
        <v/>
      </c>
      <c r="BD24" s="131" t="str">
        <f>IFERROR(VLOOKUP($AX24,[2]INVENTAIRE!$A$23:$X$773,22,FALSE),"")</f>
        <v/>
      </c>
      <c r="BE24" s="136" t="str">
        <f>IFERROR(ROUND(VLOOKUP($AX24,[2]INVENTAIRE!$A$23:$X$773,24,FALSE),2),"-")</f>
        <v>-</v>
      </c>
      <c r="BF24" s="137" t="str">
        <f t="shared" si="27"/>
        <v/>
      </c>
      <c r="BG24" s="125"/>
      <c r="BH24" s="126"/>
      <c r="BJ24" s="122"/>
      <c r="BK24" s="123"/>
      <c r="BL24" s="116"/>
      <c r="BM24" s="130"/>
      <c r="BN24" s="129"/>
      <c r="BO24" s="135" t="str">
        <f t="shared" si="17"/>
        <v/>
      </c>
      <c r="BP24" s="131" t="str">
        <f>IFERROR(VLOOKUP($BJ24,[2]INVENTAIRE!$A$23:$X$773,22,FALSE),"")</f>
        <v/>
      </c>
      <c r="BQ24" s="136" t="str">
        <f>IFERROR(ROUND(VLOOKUP($BJ24,[2]INVENTAIRE!$A$23:$X$773,24,FALSE),2),"-")</f>
        <v>-</v>
      </c>
      <c r="BR24" s="137" t="str">
        <f t="shared" si="28"/>
        <v/>
      </c>
      <c r="BS24" s="125"/>
      <c r="BT24" s="126"/>
      <c r="BV24" s="122"/>
      <c r="BW24" s="123"/>
      <c r="BX24" s="116"/>
      <c r="BY24" s="130"/>
      <c r="BZ24" s="129"/>
      <c r="CA24" s="135" t="str">
        <f t="shared" si="18"/>
        <v/>
      </c>
      <c r="CB24" s="131" t="str">
        <f>IFERROR(VLOOKUP($BV24,[2]INVENTAIRE!$A$23:$X$773,22,FALSE),"")</f>
        <v/>
      </c>
      <c r="CC24" s="136" t="str">
        <f>IFERROR(ROUND(VLOOKUP($BV24,[2]INVENTAIRE!$A$23:$X$773,24,FALSE),2),"-")</f>
        <v>-</v>
      </c>
      <c r="CD24" s="137" t="str">
        <f t="shared" si="29"/>
        <v/>
      </c>
      <c r="CE24" s="125"/>
      <c r="CF24" s="126"/>
      <c r="CH24" s="122"/>
      <c r="CI24" s="123"/>
      <c r="CJ24" s="116"/>
      <c r="CK24" s="130"/>
      <c r="CL24" s="129"/>
      <c r="CM24" s="135" t="str">
        <f t="shared" si="19"/>
        <v/>
      </c>
      <c r="CN24" s="131" t="str">
        <f>IFERROR(VLOOKUP($CH24,[2]INVENTAIRE!$A$23:$X$773,22,FALSE),"")</f>
        <v/>
      </c>
      <c r="CO24" s="136" t="str">
        <f>IFERROR(ROUND(VLOOKUP($CH24,[2]INVENTAIRE!$A$23:$X$773,24,FALSE),2),"-")</f>
        <v>-</v>
      </c>
      <c r="CP24" s="137" t="str">
        <f t="shared" si="30"/>
        <v/>
      </c>
      <c r="CQ24" s="125"/>
      <c r="CR24" s="126"/>
      <c r="CT24" s="122"/>
      <c r="CU24" s="123"/>
      <c r="CV24" s="116"/>
      <c r="CW24" s="130"/>
      <c r="CX24" s="129"/>
      <c r="CY24" s="135" t="str">
        <f t="shared" si="20"/>
        <v/>
      </c>
      <c r="CZ24" s="131" t="str">
        <f>IFERROR(VLOOKUP($CT24,[2]INVENTAIRE!$A$23:$X$773,22,FALSE),"")</f>
        <v/>
      </c>
      <c r="DA24" s="136" t="str">
        <f>IFERROR(ROUND(VLOOKUP($CT24,[2]INVENTAIRE!$A$23:$X$773,24,FALSE),2),"-")</f>
        <v>-</v>
      </c>
      <c r="DB24" s="137" t="str">
        <f t="shared" si="31"/>
        <v/>
      </c>
      <c r="DC24" s="125"/>
      <c r="DD24" s="126"/>
      <c r="DF24" s="122"/>
      <c r="DG24" s="123"/>
      <c r="DH24" s="116"/>
      <c r="DI24" s="130"/>
      <c r="DJ24" s="129"/>
      <c r="DK24" s="135" t="str">
        <f t="shared" si="21"/>
        <v/>
      </c>
      <c r="DL24" s="131" t="str">
        <f>IFERROR(VLOOKUP($DF24,[2]INVENTAIRE!$A$23:$X$773,22,FALSE),"")</f>
        <v/>
      </c>
      <c r="DM24" s="136" t="str">
        <f>IFERROR(ROUND(VLOOKUP($DF24,[2]INVENTAIRE!$A$23:$X$773,24,FALSE),2),"-")</f>
        <v>-</v>
      </c>
      <c r="DN24" s="137" t="str">
        <f t="shared" si="32"/>
        <v/>
      </c>
      <c r="DO24" s="125"/>
      <c r="DP24" s="126"/>
      <c r="DR24" s="122"/>
      <c r="DS24" s="123"/>
      <c r="DT24" s="116"/>
      <c r="DU24" s="130"/>
      <c r="DV24" s="129"/>
      <c r="DW24" s="135" t="str">
        <f t="shared" si="22"/>
        <v/>
      </c>
      <c r="DX24" s="131" t="str">
        <f>IFERROR(VLOOKUP($DR24,[2]INVENTAIRE!$A$23:$X$773,22,FALSE),"")</f>
        <v/>
      </c>
      <c r="DY24" s="136" t="str">
        <f>IFERROR(ROUND(VLOOKUP($DR24,[2]INVENTAIRE!$A$23:$X$773,24,FALSE),2),"-")</f>
        <v>-</v>
      </c>
      <c r="DZ24" s="137" t="str">
        <f t="shared" si="33"/>
        <v/>
      </c>
      <c r="EA24" s="125"/>
      <c r="EB24" s="126"/>
    </row>
    <row r="25" spans="2:132" ht="16.5" thickBot="1" x14ac:dyDescent="0.3">
      <c r="B25" s="122"/>
      <c r="C25" s="123"/>
      <c r="D25" s="116"/>
      <c r="E25" s="130"/>
      <c r="F25" s="116"/>
      <c r="G25" s="135" t="str">
        <f t="shared" si="12"/>
        <v/>
      </c>
      <c r="H25" s="131" t="str">
        <f>IFERROR(VLOOKUP($B25,[2]INVENTAIRE!$A$23:$X$773,22,FALSE),"")</f>
        <v/>
      </c>
      <c r="I25" s="136" t="str">
        <f>IFERROR(ROUND(VLOOKUP($B25,[2]INVENTAIRE!$A$16:$X$773,24,FALSE),2),"-")</f>
        <v>-</v>
      </c>
      <c r="J25" s="137" t="str">
        <f t="shared" si="23"/>
        <v/>
      </c>
      <c r="K25" s="145" t="s">
        <v>40</v>
      </c>
      <c r="L25" s="148">
        <f>J47</f>
        <v>0</v>
      </c>
      <c r="N25" s="122"/>
      <c r="O25" s="123"/>
      <c r="P25" s="116"/>
      <c r="Q25" s="130"/>
      <c r="R25" s="116"/>
      <c r="S25" s="135" t="str">
        <f t="shared" si="13"/>
        <v/>
      </c>
      <c r="T25" s="131" t="str">
        <f>IFERROR(VLOOKUP($N25,[2]INVENTAIRE!$A$16:$X$773,22,FALSE),"")</f>
        <v/>
      </c>
      <c r="U25" s="136" t="str">
        <f>IFERROR(ROUND(VLOOKUP($N25,[2]INVENTAIRE!$A$16:$X$773,24,FALSE),2),"-")</f>
        <v>-</v>
      </c>
      <c r="V25" s="137" t="str">
        <f t="shared" si="24"/>
        <v/>
      </c>
      <c r="W25" s="125"/>
      <c r="X25" s="126"/>
      <c r="Z25" s="122"/>
      <c r="AA25" s="123"/>
      <c r="AB25" s="116"/>
      <c r="AC25" s="130"/>
      <c r="AD25" s="129"/>
      <c r="AE25" s="135" t="str">
        <f t="shared" si="14"/>
        <v/>
      </c>
      <c r="AF25" s="131" t="str">
        <f>IFERROR(VLOOKUP($Z25,[2]INVENTAIRE!$A$23:$X$773,22,FALSE),"")</f>
        <v/>
      </c>
      <c r="AG25" s="136" t="str">
        <f>IFERROR(ROUND(VLOOKUP($Z25,[2]INVENTAIRE!$A$23:$X$773,24,FALSE),2),"-")</f>
        <v>-</v>
      </c>
      <c r="AH25" s="137" t="str">
        <f t="shared" si="25"/>
        <v/>
      </c>
      <c r="AI25" s="125"/>
      <c r="AJ25" s="126"/>
      <c r="AL25" s="122"/>
      <c r="AM25" s="123"/>
      <c r="AN25" s="116"/>
      <c r="AO25" s="130"/>
      <c r="AP25" s="129"/>
      <c r="AQ25" s="135" t="str">
        <f t="shared" si="15"/>
        <v/>
      </c>
      <c r="AR25" s="131" t="str">
        <f>IFERROR(VLOOKUP($AL25,[2]INVENTAIRE!$A$23:$X$773,22,FALSE),"")</f>
        <v/>
      </c>
      <c r="AS25" s="136" t="str">
        <f>IFERROR(ROUND(VLOOKUP($AL25,[2]INVENTAIRE!$A$23:$X$773,24,FALSE),2),"-")</f>
        <v>-</v>
      </c>
      <c r="AT25" s="137" t="str">
        <f t="shared" si="26"/>
        <v/>
      </c>
      <c r="AU25" s="125"/>
      <c r="AV25" s="126"/>
      <c r="AX25" s="122"/>
      <c r="AY25" s="123"/>
      <c r="AZ25" s="116"/>
      <c r="BA25" s="130"/>
      <c r="BB25" s="129"/>
      <c r="BC25" s="135" t="str">
        <f t="shared" si="16"/>
        <v/>
      </c>
      <c r="BD25" s="131" t="str">
        <f>IFERROR(VLOOKUP($AX25,[2]INVENTAIRE!$A$23:$X$773,22,FALSE),"")</f>
        <v/>
      </c>
      <c r="BE25" s="136" t="str">
        <f>IFERROR(ROUND(VLOOKUP($AX25,[2]INVENTAIRE!$A$23:$X$773,24,FALSE),2),"-")</f>
        <v>-</v>
      </c>
      <c r="BF25" s="137" t="str">
        <f t="shared" si="27"/>
        <v/>
      </c>
      <c r="BG25" s="125"/>
      <c r="BH25" s="126"/>
      <c r="BJ25" s="122"/>
      <c r="BK25" s="123"/>
      <c r="BL25" s="116"/>
      <c r="BM25" s="130"/>
      <c r="BN25" s="129"/>
      <c r="BO25" s="135" t="str">
        <f t="shared" si="17"/>
        <v/>
      </c>
      <c r="BP25" s="131" t="str">
        <f>IFERROR(VLOOKUP($BJ25,[2]INVENTAIRE!$A$23:$X$773,22,FALSE),"")</f>
        <v/>
      </c>
      <c r="BQ25" s="136" t="str">
        <f>IFERROR(ROUND(VLOOKUP($BJ25,[2]INVENTAIRE!$A$23:$X$773,24,FALSE),2),"-")</f>
        <v>-</v>
      </c>
      <c r="BR25" s="137" t="str">
        <f t="shared" si="28"/>
        <v/>
      </c>
      <c r="BS25" s="125"/>
      <c r="BT25" s="126"/>
      <c r="BV25" s="122"/>
      <c r="BW25" s="123"/>
      <c r="BX25" s="116"/>
      <c r="BY25" s="130"/>
      <c r="BZ25" s="129"/>
      <c r="CA25" s="135" t="str">
        <f t="shared" si="18"/>
        <v/>
      </c>
      <c r="CB25" s="131" t="str">
        <f>IFERROR(VLOOKUP($BV25,[2]INVENTAIRE!$A$23:$X$773,22,FALSE),"")</f>
        <v/>
      </c>
      <c r="CC25" s="136" t="str">
        <f>IFERROR(ROUND(VLOOKUP($BV25,[2]INVENTAIRE!$A$23:$X$773,24,FALSE),2),"-")</f>
        <v>-</v>
      </c>
      <c r="CD25" s="137" t="str">
        <f t="shared" si="29"/>
        <v/>
      </c>
      <c r="CE25" s="125"/>
      <c r="CF25" s="126"/>
      <c r="CH25" s="122"/>
      <c r="CI25" s="123"/>
      <c r="CJ25" s="116"/>
      <c r="CK25" s="130"/>
      <c r="CL25" s="129"/>
      <c r="CM25" s="135" t="str">
        <f t="shared" si="19"/>
        <v/>
      </c>
      <c r="CN25" s="131" t="str">
        <f>IFERROR(VLOOKUP($CH25,[2]INVENTAIRE!$A$23:$X$773,22,FALSE),"")</f>
        <v/>
      </c>
      <c r="CO25" s="136" t="str">
        <f>IFERROR(ROUND(VLOOKUP($CH25,[2]INVENTAIRE!$A$23:$X$773,24,FALSE),2),"-")</f>
        <v>-</v>
      </c>
      <c r="CP25" s="137" t="str">
        <f t="shared" si="30"/>
        <v/>
      </c>
      <c r="CQ25" s="125"/>
      <c r="CR25" s="126"/>
      <c r="CT25" s="122"/>
      <c r="CU25" s="123"/>
      <c r="CV25" s="116"/>
      <c r="CW25" s="130"/>
      <c r="CX25" s="129"/>
      <c r="CY25" s="135" t="str">
        <f t="shared" si="20"/>
        <v/>
      </c>
      <c r="CZ25" s="131" t="str">
        <f>IFERROR(VLOOKUP($CT25,[2]INVENTAIRE!$A$23:$X$773,22,FALSE),"")</f>
        <v/>
      </c>
      <c r="DA25" s="136" t="str">
        <f>IFERROR(ROUND(VLOOKUP($CT25,[2]INVENTAIRE!$A$23:$X$773,24,FALSE),2),"-")</f>
        <v>-</v>
      </c>
      <c r="DB25" s="137" t="str">
        <f t="shared" si="31"/>
        <v/>
      </c>
      <c r="DC25" s="125"/>
      <c r="DD25" s="126"/>
      <c r="DF25" s="122"/>
      <c r="DG25" s="123"/>
      <c r="DH25" s="116"/>
      <c r="DI25" s="130"/>
      <c r="DJ25" s="129"/>
      <c r="DK25" s="135" t="str">
        <f t="shared" si="21"/>
        <v/>
      </c>
      <c r="DL25" s="131" t="str">
        <f>IFERROR(VLOOKUP($DF25,[2]INVENTAIRE!$A$23:$X$773,22,FALSE),"")</f>
        <v/>
      </c>
      <c r="DM25" s="136" t="str">
        <f>IFERROR(ROUND(VLOOKUP($DF25,[2]INVENTAIRE!$A$23:$X$773,24,FALSE),2),"-")</f>
        <v>-</v>
      </c>
      <c r="DN25" s="137" t="str">
        <f t="shared" si="32"/>
        <v/>
      </c>
      <c r="DO25" s="125"/>
      <c r="DP25" s="126"/>
      <c r="DR25" s="122"/>
      <c r="DS25" s="123"/>
      <c r="DT25" s="116"/>
      <c r="DU25" s="130"/>
      <c r="DV25" s="129"/>
      <c r="DW25" s="135" t="str">
        <f t="shared" si="22"/>
        <v/>
      </c>
      <c r="DX25" s="131" t="str">
        <f>IFERROR(VLOOKUP($DR25,[2]INVENTAIRE!$A$23:$X$773,22,FALSE),"")</f>
        <v/>
      </c>
      <c r="DY25" s="136" t="str">
        <f>IFERROR(ROUND(VLOOKUP($DR25,[2]INVENTAIRE!$A$23:$X$773,24,FALSE),2),"-")</f>
        <v>-</v>
      </c>
      <c r="DZ25" s="137" t="str">
        <f t="shared" si="33"/>
        <v/>
      </c>
      <c r="EA25" s="125"/>
      <c r="EB25" s="126"/>
    </row>
    <row r="26" spans="2:132" ht="16.5" thickBot="1" x14ac:dyDescent="0.3">
      <c r="B26" s="122"/>
      <c r="C26" s="123"/>
      <c r="D26" s="116"/>
      <c r="E26" s="130"/>
      <c r="F26" s="116"/>
      <c r="G26" s="135" t="str">
        <f t="shared" si="12"/>
        <v/>
      </c>
      <c r="H26" s="131" t="str">
        <f>IFERROR(VLOOKUP($B26,[2]INVENTAIRE!$A$23:$X$773,22,FALSE),"")</f>
        <v/>
      </c>
      <c r="I26" s="136" t="str">
        <f>IFERROR(ROUND(VLOOKUP($B26,[2]INVENTAIRE!$A$16:$X$773,24,FALSE),2),"-")</f>
        <v>-</v>
      </c>
      <c r="J26" s="137" t="str">
        <f t="shared" si="23"/>
        <v/>
      </c>
      <c r="K26" s="145" t="s">
        <v>41</v>
      </c>
      <c r="L26" s="149"/>
      <c r="N26" s="122"/>
      <c r="O26" s="123"/>
      <c r="P26" s="116"/>
      <c r="Q26" s="130"/>
      <c r="R26" s="116"/>
      <c r="S26" s="135" t="str">
        <f t="shared" si="13"/>
        <v/>
      </c>
      <c r="T26" s="131" t="str">
        <f>IFERROR(VLOOKUP($N26,[2]INVENTAIRE!$A$16:$X$773,22,FALSE),"")</f>
        <v/>
      </c>
      <c r="U26" s="136" t="str">
        <f>IFERROR(ROUND(VLOOKUP($N26,[2]INVENTAIRE!$A$16:$X$773,24,FALSE),2),"-")</f>
        <v>-</v>
      </c>
      <c r="V26" s="137" t="str">
        <f t="shared" si="24"/>
        <v/>
      </c>
      <c r="W26" s="125"/>
      <c r="X26" s="126"/>
      <c r="Z26" s="122"/>
      <c r="AA26" s="123"/>
      <c r="AB26" s="116"/>
      <c r="AC26" s="130"/>
      <c r="AD26" s="129"/>
      <c r="AE26" s="135" t="str">
        <f t="shared" si="14"/>
        <v/>
      </c>
      <c r="AF26" s="131" t="str">
        <f>IFERROR(VLOOKUP($Z26,[2]INVENTAIRE!$A$23:$X$773,22,FALSE),"")</f>
        <v/>
      </c>
      <c r="AG26" s="136" t="str">
        <f>IFERROR(ROUND(VLOOKUP($Z26,[2]INVENTAIRE!$A$23:$X$773,24,FALSE),2),"-")</f>
        <v>-</v>
      </c>
      <c r="AH26" s="137" t="str">
        <f t="shared" si="25"/>
        <v/>
      </c>
      <c r="AI26" s="125"/>
      <c r="AJ26" s="126"/>
      <c r="AL26" s="122"/>
      <c r="AM26" s="123"/>
      <c r="AN26" s="116"/>
      <c r="AO26" s="130"/>
      <c r="AP26" s="129"/>
      <c r="AQ26" s="135" t="str">
        <f t="shared" si="15"/>
        <v/>
      </c>
      <c r="AR26" s="131" t="str">
        <f>IFERROR(VLOOKUP($AL26,[2]INVENTAIRE!$A$23:$X$773,22,FALSE),"")</f>
        <v/>
      </c>
      <c r="AS26" s="136" t="str">
        <f>IFERROR(ROUND(VLOOKUP($AL26,[2]INVENTAIRE!$A$23:$X$773,24,FALSE),2),"-")</f>
        <v>-</v>
      </c>
      <c r="AT26" s="137" t="str">
        <f t="shared" si="26"/>
        <v/>
      </c>
      <c r="AU26" s="125"/>
      <c r="AV26" s="126"/>
      <c r="AX26" s="122"/>
      <c r="AY26" s="123"/>
      <c r="AZ26" s="116"/>
      <c r="BA26" s="130"/>
      <c r="BB26" s="129"/>
      <c r="BC26" s="135" t="str">
        <f t="shared" si="16"/>
        <v/>
      </c>
      <c r="BD26" s="131" t="str">
        <f>IFERROR(VLOOKUP($AX26,[2]INVENTAIRE!$A$23:$X$773,22,FALSE),"")</f>
        <v/>
      </c>
      <c r="BE26" s="136" t="str">
        <f>IFERROR(ROUND(VLOOKUP($AX26,[2]INVENTAIRE!$A$23:$X$773,24,FALSE),2),"-")</f>
        <v>-</v>
      </c>
      <c r="BF26" s="137" t="str">
        <f t="shared" si="27"/>
        <v/>
      </c>
      <c r="BG26" s="125"/>
      <c r="BH26" s="126"/>
      <c r="BJ26" s="122"/>
      <c r="BK26" s="123"/>
      <c r="BL26" s="116"/>
      <c r="BM26" s="130"/>
      <c r="BN26" s="129"/>
      <c r="BO26" s="135" t="str">
        <f t="shared" si="17"/>
        <v/>
      </c>
      <c r="BP26" s="131" t="str">
        <f>IFERROR(VLOOKUP($BJ26,[2]INVENTAIRE!$A$23:$X$773,22,FALSE),"")</f>
        <v/>
      </c>
      <c r="BQ26" s="136" t="str">
        <f>IFERROR(ROUND(VLOOKUP($BJ26,[2]INVENTAIRE!$A$23:$X$773,24,FALSE),2),"-")</f>
        <v>-</v>
      </c>
      <c r="BR26" s="137" t="str">
        <f t="shared" si="28"/>
        <v/>
      </c>
      <c r="BS26" s="125"/>
      <c r="BT26" s="126"/>
      <c r="BV26" s="122"/>
      <c r="BW26" s="123"/>
      <c r="BX26" s="116"/>
      <c r="BY26" s="130"/>
      <c r="BZ26" s="129"/>
      <c r="CA26" s="135" t="str">
        <f t="shared" si="18"/>
        <v/>
      </c>
      <c r="CB26" s="131" t="str">
        <f>IFERROR(VLOOKUP($BV26,[2]INVENTAIRE!$A$23:$X$773,22,FALSE),"")</f>
        <v/>
      </c>
      <c r="CC26" s="136" t="str">
        <f>IFERROR(ROUND(VLOOKUP($BV26,[2]INVENTAIRE!$A$23:$X$773,24,FALSE),2),"-")</f>
        <v>-</v>
      </c>
      <c r="CD26" s="137" t="str">
        <f t="shared" si="29"/>
        <v/>
      </c>
      <c r="CE26" s="125"/>
      <c r="CF26" s="126"/>
      <c r="CH26" s="122"/>
      <c r="CI26" s="123"/>
      <c r="CJ26" s="116"/>
      <c r="CK26" s="130"/>
      <c r="CL26" s="129"/>
      <c r="CM26" s="135" t="str">
        <f t="shared" si="19"/>
        <v/>
      </c>
      <c r="CN26" s="131" t="str">
        <f>IFERROR(VLOOKUP($CH26,[2]INVENTAIRE!$A$23:$X$773,22,FALSE),"")</f>
        <v/>
      </c>
      <c r="CO26" s="136" t="str">
        <f>IFERROR(ROUND(VLOOKUP($CH26,[2]INVENTAIRE!$A$23:$X$773,24,FALSE),2),"-")</f>
        <v>-</v>
      </c>
      <c r="CP26" s="137" t="str">
        <f t="shared" si="30"/>
        <v/>
      </c>
      <c r="CQ26" s="125"/>
      <c r="CR26" s="126"/>
      <c r="CT26" s="122"/>
      <c r="CU26" s="123"/>
      <c r="CV26" s="116"/>
      <c r="CW26" s="130"/>
      <c r="CX26" s="129"/>
      <c r="CY26" s="135" t="str">
        <f t="shared" si="20"/>
        <v/>
      </c>
      <c r="CZ26" s="131" t="str">
        <f>IFERROR(VLOOKUP($CT26,[2]INVENTAIRE!$A$23:$X$773,22,FALSE),"")</f>
        <v/>
      </c>
      <c r="DA26" s="136" t="str">
        <f>IFERROR(ROUND(VLOOKUP($CT26,[2]INVENTAIRE!$A$23:$X$773,24,FALSE),2),"-")</f>
        <v>-</v>
      </c>
      <c r="DB26" s="137" t="str">
        <f t="shared" si="31"/>
        <v/>
      </c>
      <c r="DC26" s="125"/>
      <c r="DD26" s="126"/>
      <c r="DF26" s="122"/>
      <c r="DG26" s="123"/>
      <c r="DH26" s="116"/>
      <c r="DI26" s="130"/>
      <c r="DJ26" s="129"/>
      <c r="DK26" s="135" t="str">
        <f t="shared" si="21"/>
        <v/>
      </c>
      <c r="DL26" s="131" t="str">
        <f>IFERROR(VLOOKUP($DF26,[2]INVENTAIRE!$A$23:$X$773,22,FALSE),"")</f>
        <v/>
      </c>
      <c r="DM26" s="136" t="str">
        <f>IFERROR(ROUND(VLOOKUP($DF26,[2]INVENTAIRE!$A$23:$X$773,24,FALSE),2),"-")</f>
        <v>-</v>
      </c>
      <c r="DN26" s="137" t="str">
        <f t="shared" si="32"/>
        <v/>
      </c>
      <c r="DO26" s="125"/>
      <c r="DP26" s="126"/>
      <c r="DR26" s="122"/>
      <c r="DS26" s="123"/>
      <c r="DT26" s="116"/>
      <c r="DU26" s="130"/>
      <c r="DV26" s="129"/>
      <c r="DW26" s="135" t="str">
        <f t="shared" si="22"/>
        <v/>
      </c>
      <c r="DX26" s="131" t="str">
        <f>IFERROR(VLOOKUP($DR26,[2]INVENTAIRE!$A$23:$X$773,22,FALSE),"")</f>
        <v/>
      </c>
      <c r="DY26" s="136" t="str">
        <f>IFERROR(ROUND(VLOOKUP($DR26,[2]INVENTAIRE!$A$23:$X$773,24,FALSE),2),"-")</f>
        <v>-</v>
      </c>
      <c r="DZ26" s="137" t="str">
        <f t="shared" si="33"/>
        <v/>
      </c>
      <c r="EA26" s="125"/>
      <c r="EB26" s="126"/>
    </row>
    <row r="27" spans="2:132" ht="16.5" thickBot="1" x14ac:dyDescent="0.3">
      <c r="B27" s="122"/>
      <c r="C27" s="123"/>
      <c r="D27" s="116"/>
      <c r="E27" s="130"/>
      <c r="F27" s="116"/>
      <c r="G27" s="135" t="str">
        <f t="shared" si="12"/>
        <v/>
      </c>
      <c r="H27" s="131" t="str">
        <f>IFERROR(VLOOKUP($B27,[2]INVENTAIRE!$A$23:$X$773,22,FALSE),"")</f>
        <v/>
      </c>
      <c r="I27" s="136" t="str">
        <f>IFERROR(ROUND(VLOOKUP($B27,[2]INVENTAIRE!$A$16:$X$773,24,FALSE),2),"-")</f>
        <v>-</v>
      </c>
      <c r="J27" s="137" t="str">
        <f t="shared" si="23"/>
        <v/>
      </c>
      <c r="K27" s="145" t="s">
        <v>42</v>
      </c>
      <c r="L27" s="150"/>
      <c r="N27" s="122"/>
      <c r="O27" s="123"/>
      <c r="P27" s="116"/>
      <c r="Q27" s="130"/>
      <c r="R27" s="116"/>
      <c r="S27" s="135" t="str">
        <f t="shared" si="13"/>
        <v/>
      </c>
      <c r="T27" s="131" t="str">
        <f>IFERROR(VLOOKUP($N27,[2]INVENTAIRE!$A$16:$X$773,22,FALSE),"")</f>
        <v/>
      </c>
      <c r="U27" s="136" t="str">
        <f>IFERROR(ROUND(VLOOKUP($N27,[2]INVENTAIRE!$A$16:$X$773,24,FALSE),2),"-")</f>
        <v>-</v>
      </c>
      <c r="V27" s="137" t="str">
        <f t="shared" si="24"/>
        <v/>
      </c>
      <c r="W27" s="125"/>
      <c r="X27" s="126"/>
      <c r="Z27" s="122"/>
      <c r="AA27" s="123"/>
      <c r="AB27" s="116"/>
      <c r="AC27" s="130"/>
      <c r="AD27" s="129"/>
      <c r="AE27" s="135" t="str">
        <f t="shared" si="14"/>
        <v/>
      </c>
      <c r="AF27" s="131" t="str">
        <f>IFERROR(VLOOKUP($Z27,[2]INVENTAIRE!$A$23:$X$773,22,FALSE),"")</f>
        <v/>
      </c>
      <c r="AG27" s="136" t="str">
        <f>IFERROR(ROUND(VLOOKUP($Z27,[2]INVENTAIRE!$A$23:$X$773,24,FALSE),2),"-")</f>
        <v>-</v>
      </c>
      <c r="AH27" s="137" t="str">
        <f t="shared" si="25"/>
        <v/>
      </c>
      <c r="AI27" s="125"/>
      <c r="AJ27" s="126"/>
      <c r="AL27" s="122"/>
      <c r="AM27" s="123"/>
      <c r="AN27" s="116"/>
      <c r="AO27" s="130"/>
      <c r="AP27" s="129"/>
      <c r="AQ27" s="135" t="str">
        <f t="shared" si="15"/>
        <v/>
      </c>
      <c r="AR27" s="131" t="str">
        <f>IFERROR(VLOOKUP($AL27,[2]INVENTAIRE!$A$23:$X$773,22,FALSE),"")</f>
        <v/>
      </c>
      <c r="AS27" s="136" t="str">
        <f>IFERROR(ROUND(VLOOKUP($AL27,[2]INVENTAIRE!$A$23:$X$773,24,FALSE),2),"-")</f>
        <v>-</v>
      </c>
      <c r="AT27" s="137" t="str">
        <f t="shared" si="26"/>
        <v/>
      </c>
      <c r="AU27" s="125"/>
      <c r="AV27" s="126"/>
      <c r="AX27" s="122"/>
      <c r="AY27" s="123"/>
      <c r="AZ27" s="116"/>
      <c r="BA27" s="130"/>
      <c r="BB27" s="129"/>
      <c r="BC27" s="135" t="str">
        <f t="shared" si="16"/>
        <v/>
      </c>
      <c r="BD27" s="131" t="str">
        <f>IFERROR(VLOOKUP($AX27,[2]INVENTAIRE!$A$23:$X$773,22,FALSE),"")</f>
        <v/>
      </c>
      <c r="BE27" s="136" t="str">
        <f>IFERROR(ROUND(VLOOKUP($AX27,[2]INVENTAIRE!$A$23:$X$773,24,FALSE),2),"-")</f>
        <v>-</v>
      </c>
      <c r="BF27" s="137" t="str">
        <f t="shared" si="27"/>
        <v/>
      </c>
      <c r="BG27" s="125"/>
      <c r="BH27" s="126"/>
      <c r="BJ27" s="122"/>
      <c r="BK27" s="123"/>
      <c r="BL27" s="116"/>
      <c r="BM27" s="130"/>
      <c r="BN27" s="129"/>
      <c r="BO27" s="135" t="str">
        <f t="shared" si="17"/>
        <v/>
      </c>
      <c r="BP27" s="131" t="str">
        <f>IFERROR(VLOOKUP($BJ27,[2]INVENTAIRE!$A$23:$X$773,22,FALSE),"")</f>
        <v/>
      </c>
      <c r="BQ27" s="136" t="str">
        <f>IFERROR(ROUND(VLOOKUP($BJ27,[2]INVENTAIRE!$A$23:$X$773,24,FALSE),2),"-")</f>
        <v>-</v>
      </c>
      <c r="BR27" s="137" t="str">
        <f t="shared" si="28"/>
        <v/>
      </c>
      <c r="BS27" s="125"/>
      <c r="BT27" s="126"/>
      <c r="BV27" s="122"/>
      <c r="BW27" s="123"/>
      <c r="BX27" s="116"/>
      <c r="BY27" s="130"/>
      <c r="BZ27" s="129"/>
      <c r="CA27" s="135" t="str">
        <f t="shared" si="18"/>
        <v/>
      </c>
      <c r="CB27" s="131" t="str">
        <f>IFERROR(VLOOKUP($BV27,[2]INVENTAIRE!$A$23:$X$773,22,FALSE),"")</f>
        <v/>
      </c>
      <c r="CC27" s="136" t="str">
        <f>IFERROR(ROUND(VLOOKUP($BV27,[2]INVENTAIRE!$A$23:$X$773,24,FALSE),2),"-")</f>
        <v>-</v>
      </c>
      <c r="CD27" s="137" t="str">
        <f t="shared" si="29"/>
        <v/>
      </c>
      <c r="CE27" s="125"/>
      <c r="CF27" s="126"/>
      <c r="CH27" s="122"/>
      <c r="CI27" s="123"/>
      <c r="CJ27" s="116"/>
      <c r="CK27" s="130"/>
      <c r="CL27" s="129"/>
      <c r="CM27" s="135" t="str">
        <f t="shared" si="19"/>
        <v/>
      </c>
      <c r="CN27" s="131" t="str">
        <f>IFERROR(VLOOKUP($CH27,[2]INVENTAIRE!$A$23:$X$773,22,FALSE),"")</f>
        <v/>
      </c>
      <c r="CO27" s="136" t="str">
        <f>IFERROR(ROUND(VLOOKUP($CH27,[2]INVENTAIRE!$A$23:$X$773,24,FALSE),2),"-")</f>
        <v>-</v>
      </c>
      <c r="CP27" s="137" t="str">
        <f t="shared" si="30"/>
        <v/>
      </c>
      <c r="CQ27" s="125"/>
      <c r="CR27" s="126"/>
      <c r="CT27" s="122"/>
      <c r="CU27" s="123"/>
      <c r="CV27" s="116"/>
      <c r="CW27" s="130"/>
      <c r="CX27" s="129"/>
      <c r="CY27" s="135" t="str">
        <f t="shared" si="20"/>
        <v/>
      </c>
      <c r="CZ27" s="131" t="str">
        <f>IFERROR(VLOOKUP($CT27,[2]INVENTAIRE!$A$23:$X$773,22,FALSE),"")</f>
        <v/>
      </c>
      <c r="DA27" s="136" t="str">
        <f>IFERROR(ROUND(VLOOKUP($CT27,[2]INVENTAIRE!$A$23:$X$773,24,FALSE),2),"-")</f>
        <v>-</v>
      </c>
      <c r="DB27" s="137" t="str">
        <f t="shared" si="31"/>
        <v/>
      </c>
      <c r="DC27" s="125"/>
      <c r="DD27" s="126"/>
      <c r="DF27" s="122"/>
      <c r="DG27" s="123"/>
      <c r="DH27" s="116"/>
      <c r="DI27" s="130"/>
      <c r="DJ27" s="129"/>
      <c r="DK27" s="135" t="str">
        <f t="shared" si="21"/>
        <v/>
      </c>
      <c r="DL27" s="131" t="str">
        <f>IFERROR(VLOOKUP($DF27,[2]INVENTAIRE!$A$23:$X$773,22,FALSE),"")</f>
        <v/>
      </c>
      <c r="DM27" s="136" t="str">
        <f>IFERROR(ROUND(VLOOKUP($DF27,[2]INVENTAIRE!$A$23:$X$773,24,FALSE),2),"-")</f>
        <v>-</v>
      </c>
      <c r="DN27" s="137" t="str">
        <f t="shared" si="32"/>
        <v/>
      </c>
      <c r="DO27" s="125"/>
      <c r="DP27" s="126"/>
      <c r="DR27" s="122"/>
      <c r="DS27" s="123"/>
      <c r="DT27" s="116"/>
      <c r="DU27" s="130"/>
      <c r="DV27" s="129"/>
      <c r="DW27" s="135" t="str">
        <f t="shared" si="22"/>
        <v/>
      </c>
      <c r="DX27" s="131" t="str">
        <f>IFERROR(VLOOKUP($DR27,[2]INVENTAIRE!$A$23:$X$773,22,FALSE),"")</f>
        <v/>
      </c>
      <c r="DY27" s="136" t="str">
        <f>IFERROR(ROUND(VLOOKUP($DR27,[2]INVENTAIRE!$A$23:$X$773,24,FALSE),2),"-")</f>
        <v>-</v>
      </c>
      <c r="DZ27" s="137" t="str">
        <f t="shared" si="33"/>
        <v/>
      </c>
      <c r="EA27" s="125"/>
      <c r="EB27" s="126"/>
    </row>
    <row r="28" spans="2:132" ht="16.5" thickBot="1" x14ac:dyDescent="0.3">
      <c r="B28" s="122"/>
      <c r="C28" s="123"/>
      <c r="D28" s="116"/>
      <c r="E28" s="130"/>
      <c r="F28" s="116"/>
      <c r="G28" s="135" t="str">
        <f t="shared" si="12"/>
        <v/>
      </c>
      <c r="H28" s="131" t="str">
        <f>IFERROR(VLOOKUP($B28,[2]INVENTAIRE!$A$23:$X$773,22,FALSE),"")</f>
        <v/>
      </c>
      <c r="I28" s="136" t="str">
        <f>IFERROR(ROUND(VLOOKUP($B28,[2]INVENTAIRE!$A$16:$X$773,24,FALSE),2),"-")</f>
        <v>-</v>
      </c>
      <c r="J28" s="137" t="str">
        <f t="shared" si="23"/>
        <v/>
      </c>
      <c r="K28" s="145" t="s">
        <v>43</v>
      </c>
      <c r="L28" s="148">
        <f>J48</f>
        <v>0</v>
      </c>
      <c r="N28" s="122"/>
      <c r="O28" s="123"/>
      <c r="P28" s="116"/>
      <c r="Q28" s="130"/>
      <c r="R28" s="116"/>
      <c r="S28" s="135" t="str">
        <f t="shared" si="13"/>
        <v/>
      </c>
      <c r="T28" s="131" t="str">
        <f>IFERROR(VLOOKUP($N28,[2]INVENTAIRE!$A$16:$X$773,22,FALSE),"")</f>
        <v/>
      </c>
      <c r="U28" s="136" t="str">
        <f>IFERROR(ROUND(VLOOKUP($N28,[2]INVENTAIRE!$A$16:$X$773,24,FALSE),2),"-")</f>
        <v>-</v>
      </c>
      <c r="V28" s="137" t="str">
        <f t="shared" si="24"/>
        <v/>
      </c>
      <c r="W28" s="125"/>
      <c r="X28" s="126"/>
      <c r="Z28" s="122"/>
      <c r="AA28" s="123"/>
      <c r="AB28" s="116"/>
      <c r="AC28" s="130"/>
      <c r="AD28" s="129"/>
      <c r="AE28" s="135" t="str">
        <f t="shared" si="14"/>
        <v/>
      </c>
      <c r="AF28" s="131" t="str">
        <f>IFERROR(VLOOKUP($Z28,[2]INVENTAIRE!$A$23:$X$773,22,FALSE),"")</f>
        <v/>
      </c>
      <c r="AG28" s="136" t="str">
        <f>IFERROR(ROUND(VLOOKUP($Z28,[2]INVENTAIRE!$A$23:$X$773,24,FALSE),2),"-")</f>
        <v>-</v>
      </c>
      <c r="AH28" s="137" t="str">
        <f t="shared" si="25"/>
        <v/>
      </c>
      <c r="AI28" s="125"/>
      <c r="AJ28" s="126"/>
      <c r="AL28" s="122"/>
      <c r="AM28" s="123"/>
      <c r="AN28" s="116"/>
      <c r="AO28" s="130"/>
      <c r="AP28" s="129"/>
      <c r="AQ28" s="135" t="str">
        <f t="shared" si="15"/>
        <v/>
      </c>
      <c r="AR28" s="131" t="str">
        <f>IFERROR(VLOOKUP($AL28,[2]INVENTAIRE!$A$23:$X$773,22,FALSE),"")</f>
        <v/>
      </c>
      <c r="AS28" s="136" t="str">
        <f>IFERROR(ROUND(VLOOKUP($AL28,[2]INVENTAIRE!$A$23:$X$773,24,FALSE),2),"-")</f>
        <v>-</v>
      </c>
      <c r="AT28" s="137" t="str">
        <f t="shared" si="26"/>
        <v/>
      </c>
      <c r="AU28" s="125"/>
      <c r="AV28" s="126"/>
      <c r="AX28" s="122"/>
      <c r="AY28" s="123"/>
      <c r="AZ28" s="116"/>
      <c r="BA28" s="130"/>
      <c r="BB28" s="129"/>
      <c r="BC28" s="135" t="str">
        <f t="shared" si="16"/>
        <v/>
      </c>
      <c r="BD28" s="131" t="str">
        <f>IFERROR(VLOOKUP($AX28,[2]INVENTAIRE!$A$23:$X$773,22,FALSE),"")</f>
        <v/>
      </c>
      <c r="BE28" s="136" t="str">
        <f>IFERROR(ROUND(VLOOKUP($AX28,[2]INVENTAIRE!$A$23:$X$773,24,FALSE),2),"-")</f>
        <v>-</v>
      </c>
      <c r="BF28" s="137" t="str">
        <f t="shared" si="27"/>
        <v/>
      </c>
      <c r="BG28" s="125"/>
      <c r="BH28" s="126"/>
      <c r="BJ28" s="122"/>
      <c r="BK28" s="123"/>
      <c r="BL28" s="116"/>
      <c r="BM28" s="130"/>
      <c r="BN28" s="129"/>
      <c r="BO28" s="135" t="str">
        <f t="shared" si="17"/>
        <v/>
      </c>
      <c r="BP28" s="131" t="str">
        <f>IFERROR(VLOOKUP($BJ28,[2]INVENTAIRE!$A$23:$X$773,22,FALSE),"")</f>
        <v/>
      </c>
      <c r="BQ28" s="136" t="str">
        <f>IFERROR(ROUND(VLOOKUP($BJ28,[2]INVENTAIRE!$A$23:$X$773,24,FALSE),2),"-")</f>
        <v>-</v>
      </c>
      <c r="BR28" s="137" t="str">
        <f t="shared" si="28"/>
        <v/>
      </c>
      <c r="BS28" s="125"/>
      <c r="BT28" s="126"/>
      <c r="BV28" s="122"/>
      <c r="BW28" s="123"/>
      <c r="BX28" s="116"/>
      <c r="BY28" s="130"/>
      <c r="BZ28" s="129"/>
      <c r="CA28" s="135" t="str">
        <f t="shared" si="18"/>
        <v/>
      </c>
      <c r="CB28" s="131" t="str">
        <f>IFERROR(VLOOKUP($BV28,[2]INVENTAIRE!$A$23:$X$773,22,FALSE),"")</f>
        <v/>
      </c>
      <c r="CC28" s="136" t="str">
        <f>IFERROR(ROUND(VLOOKUP($BV28,[2]INVENTAIRE!$A$23:$X$773,24,FALSE),2),"-")</f>
        <v>-</v>
      </c>
      <c r="CD28" s="137" t="str">
        <f t="shared" si="29"/>
        <v/>
      </c>
      <c r="CE28" s="125"/>
      <c r="CF28" s="126"/>
      <c r="CH28" s="122"/>
      <c r="CI28" s="123"/>
      <c r="CJ28" s="116"/>
      <c r="CK28" s="130"/>
      <c r="CL28" s="129"/>
      <c r="CM28" s="135" t="str">
        <f t="shared" si="19"/>
        <v/>
      </c>
      <c r="CN28" s="131" t="str">
        <f>IFERROR(VLOOKUP($CH28,[2]INVENTAIRE!$A$23:$X$773,22,FALSE),"")</f>
        <v/>
      </c>
      <c r="CO28" s="136" t="str">
        <f>IFERROR(ROUND(VLOOKUP($CH28,[2]INVENTAIRE!$A$23:$X$773,24,FALSE),2),"-")</f>
        <v>-</v>
      </c>
      <c r="CP28" s="137" t="str">
        <f t="shared" si="30"/>
        <v/>
      </c>
      <c r="CQ28" s="125"/>
      <c r="CR28" s="126"/>
      <c r="CT28" s="122"/>
      <c r="CU28" s="123"/>
      <c r="CV28" s="116"/>
      <c r="CW28" s="130"/>
      <c r="CX28" s="129"/>
      <c r="CY28" s="135" t="str">
        <f t="shared" si="20"/>
        <v/>
      </c>
      <c r="CZ28" s="131" t="str">
        <f>IFERROR(VLOOKUP($CT28,[2]INVENTAIRE!$A$23:$X$773,22,FALSE),"")</f>
        <v/>
      </c>
      <c r="DA28" s="136" t="str">
        <f>IFERROR(ROUND(VLOOKUP($CT28,[2]INVENTAIRE!$A$23:$X$773,24,FALSE),2),"-")</f>
        <v>-</v>
      </c>
      <c r="DB28" s="137" t="str">
        <f t="shared" si="31"/>
        <v/>
      </c>
      <c r="DC28" s="125"/>
      <c r="DD28" s="126"/>
      <c r="DF28" s="122"/>
      <c r="DG28" s="123"/>
      <c r="DH28" s="116"/>
      <c r="DI28" s="130"/>
      <c r="DJ28" s="129"/>
      <c r="DK28" s="135" t="str">
        <f t="shared" si="21"/>
        <v/>
      </c>
      <c r="DL28" s="131" t="str">
        <f>IFERROR(VLOOKUP($DF28,[2]INVENTAIRE!$A$23:$X$773,22,FALSE),"")</f>
        <v/>
      </c>
      <c r="DM28" s="136" t="str">
        <f>IFERROR(ROUND(VLOOKUP($DF28,[2]INVENTAIRE!$A$23:$X$773,24,FALSE),2),"-")</f>
        <v>-</v>
      </c>
      <c r="DN28" s="137" t="str">
        <f t="shared" si="32"/>
        <v/>
      </c>
      <c r="DO28" s="125"/>
      <c r="DP28" s="126"/>
      <c r="DR28" s="122"/>
      <c r="DS28" s="123"/>
      <c r="DT28" s="116"/>
      <c r="DU28" s="130"/>
      <c r="DV28" s="129"/>
      <c r="DW28" s="135" t="str">
        <f t="shared" si="22"/>
        <v/>
      </c>
      <c r="DX28" s="131" t="str">
        <f>IFERROR(VLOOKUP($DR28,[2]INVENTAIRE!$A$23:$X$773,22,FALSE),"")</f>
        <v/>
      </c>
      <c r="DY28" s="136" t="str">
        <f>IFERROR(ROUND(VLOOKUP($DR28,[2]INVENTAIRE!$A$23:$X$773,24,FALSE),2),"-")</f>
        <v>-</v>
      </c>
      <c r="DZ28" s="137" t="str">
        <f t="shared" si="33"/>
        <v/>
      </c>
      <c r="EA28" s="125"/>
      <c r="EB28" s="126"/>
    </row>
    <row r="29" spans="2:132" ht="16.5" thickBot="1" x14ac:dyDescent="0.3">
      <c r="B29" s="122"/>
      <c r="C29" s="123"/>
      <c r="D29" s="116"/>
      <c r="E29" s="130"/>
      <c r="F29" s="116"/>
      <c r="G29" s="135" t="str">
        <f t="shared" si="12"/>
        <v/>
      </c>
      <c r="H29" s="131" t="str">
        <f>IFERROR(VLOOKUP($B29,[2]INVENTAIRE!$A$23:$X$773,22,FALSE),"")</f>
        <v/>
      </c>
      <c r="I29" s="136" t="str">
        <f>IFERROR(ROUND(VLOOKUP($B29,[2]INVENTAIRE!$A$16:$X$773,24,FALSE),2),"-")</f>
        <v>-</v>
      </c>
      <c r="J29" s="137" t="str">
        <f t="shared" si="23"/>
        <v/>
      </c>
      <c r="K29" s="145" t="s">
        <v>44</v>
      </c>
      <c r="L29" s="148">
        <f>L23*M29</f>
        <v>0</v>
      </c>
      <c r="M29" s="151">
        <v>0.3</v>
      </c>
      <c r="N29" s="122"/>
      <c r="O29" s="123"/>
      <c r="P29" s="116"/>
      <c r="Q29" s="130"/>
      <c r="R29" s="116"/>
      <c r="S29" s="135" t="str">
        <f t="shared" si="13"/>
        <v/>
      </c>
      <c r="T29" s="131" t="str">
        <f>IFERROR(VLOOKUP($N29,[2]INVENTAIRE!$A$16:$X$773,22,FALSE),"")</f>
        <v/>
      </c>
      <c r="U29" s="136" t="str">
        <f>IFERROR(ROUND(VLOOKUP($N29,[2]INVENTAIRE!$A$16:$X$773,24,FALSE),2),"-")</f>
        <v>-</v>
      </c>
      <c r="V29" s="137" t="str">
        <f t="shared" si="24"/>
        <v/>
      </c>
      <c r="W29" s="125"/>
      <c r="X29" s="126"/>
      <c r="Z29" s="122"/>
      <c r="AA29" s="123"/>
      <c r="AB29" s="116"/>
      <c r="AC29" s="130"/>
      <c r="AD29" s="129"/>
      <c r="AE29" s="135" t="str">
        <f t="shared" si="14"/>
        <v/>
      </c>
      <c r="AF29" s="131" t="str">
        <f>IFERROR(VLOOKUP($Z29,[2]INVENTAIRE!$A$23:$X$773,22,FALSE),"")</f>
        <v/>
      </c>
      <c r="AG29" s="136" t="str">
        <f>IFERROR(ROUND(VLOOKUP($Z29,[2]INVENTAIRE!$A$23:$X$773,24,FALSE),2),"-")</f>
        <v>-</v>
      </c>
      <c r="AH29" s="137" t="str">
        <f t="shared" si="25"/>
        <v/>
      </c>
      <c r="AI29" s="125"/>
      <c r="AJ29" s="126"/>
      <c r="AL29" s="122"/>
      <c r="AM29" s="123"/>
      <c r="AN29" s="116"/>
      <c r="AO29" s="130"/>
      <c r="AP29" s="129"/>
      <c r="AQ29" s="135" t="str">
        <f t="shared" si="15"/>
        <v/>
      </c>
      <c r="AR29" s="131" t="str">
        <f>IFERROR(VLOOKUP($AL29,[2]INVENTAIRE!$A$23:$X$773,22,FALSE),"")</f>
        <v/>
      </c>
      <c r="AS29" s="136" t="str">
        <f>IFERROR(ROUND(VLOOKUP($AL29,[2]INVENTAIRE!$A$23:$X$773,24,FALSE),2),"-")</f>
        <v>-</v>
      </c>
      <c r="AT29" s="137" t="str">
        <f t="shared" si="26"/>
        <v/>
      </c>
      <c r="AU29" s="125"/>
      <c r="AV29" s="126"/>
      <c r="AX29" s="122"/>
      <c r="AY29" s="123"/>
      <c r="AZ29" s="116"/>
      <c r="BA29" s="130"/>
      <c r="BB29" s="129"/>
      <c r="BC29" s="135" t="str">
        <f t="shared" si="16"/>
        <v/>
      </c>
      <c r="BD29" s="131" t="str">
        <f>IFERROR(VLOOKUP($AX29,[2]INVENTAIRE!$A$23:$X$773,22,FALSE),"")</f>
        <v/>
      </c>
      <c r="BE29" s="136" t="str">
        <f>IFERROR(ROUND(VLOOKUP($AX29,[2]INVENTAIRE!$A$23:$X$773,24,FALSE),2),"-")</f>
        <v>-</v>
      </c>
      <c r="BF29" s="137" t="str">
        <f t="shared" si="27"/>
        <v/>
      </c>
      <c r="BG29" s="125"/>
      <c r="BH29" s="126"/>
      <c r="BJ29" s="122"/>
      <c r="BK29" s="123"/>
      <c r="BL29" s="116"/>
      <c r="BM29" s="130"/>
      <c r="BN29" s="129"/>
      <c r="BO29" s="135" t="str">
        <f t="shared" si="17"/>
        <v/>
      </c>
      <c r="BP29" s="131" t="str">
        <f>IFERROR(VLOOKUP($BJ29,[2]INVENTAIRE!$A$23:$X$773,22,FALSE),"")</f>
        <v/>
      </c>
      <c r="BQ29" s="136" t="str">
        <f>IFERROR(ROUND(VLOOKUP($BJ29,[2]INVENTAIRE!$A$23:$X$773,24,FALSE),2),"-")</f>
        <v>-</v>
      </c>
      <c r="BR29" s="137" t="str">
        <f t="shared" si="28"/>
        <v/>
      </c>
      <c r="BS29" s="125"/>
      <c r="BT29" s="126"/>
      <c r="BV29" s="122"/>
      <c r="BW29" s="123"/>
      <c r="BX29" s="116"/>
      <c r="BY29" s="130"/>
      <c r="BZ29" s="129"/>
      <c r="CA29" s="135" t="str">
        <f t="shared" si="18"/>
        <v/>
      </c>
      <c r="CB29" s="131" t="str">
        <f>IFERROR(VLOOKUP($BV29,[2]INVENTAIRE!$A$23:$X$773,22,FALSE),"")</f>
        <v/>
      </c>
      <c r="CC29" s="136" t="str">
        <f>IFERROR(ROUND(VLOOKUP($BV29,[2]INVENTAIRE!$A$23:$X$773,24,FALSE),2),"-")</f>
        <v>-</v>
      </c>
      <c r="CD29" s="137" t="str">
        <f t="shared" si="29"/>
        <v/>
      </c>
      <c r="CE29" s="125"/>
      <c r="CF29" s="126"/>
      <c r="CH29" s="122"/>
      <c r="CI29" s="123"/>
      <c r="CJ29" s="116"/>
      <c r="CK29" s="130"/>
      <c r="CL29" s="129"/>
      <c r="CM29" s="135" t="str">
        <f t="shared" si="19"/>
        <v/>
      </c>
      <c r="CN29" s="131" t="str">
        <f>IFERROR(VLOOKUP($CH29,[2]INVENTAIRE!$A$23:$X$773,22,FALSE),"")</f>
        <v/>
      </c>
      <c r="CO29" s="136" t="str">
        <f>IFERROR(ROUND(VLOOKUP($CH29,[2]INVENTAIRE!$A$23:$X$773,24,FALSE),2),"-")</f>
        <v>-</v>
      </c>
      <c r="CP29" s="137" t="str">
        <f t="shared" si="30"/>
        <v/>
      </c>
      <c r="CQ29" s="125"/>
      <c r="CR29" s="126"/>
      <c r="CT29" s="122"/>
      <c r="CU29" s="123"/>
      <c r="CV29" s="116"/>
      <c r="CW29" s="130"/>
      <c r="CX29" s="129"/>
      <c r="CY29" s="135" t="str">
        <f t="shared" si="20"/>
        <v/>
      </c>
      <c r="CZ29" s="131" t="str">
        <f>IFERROR(VLOOKUP($CT29,[2]INVENTAIRE!$A$23:$X$773,22,FALSE),"")</f>
        <v/>
      </c>
      <c r="DA29" s="136" t="str">
        <f>IFERROR(ROUND(VLOOKUP($CT29,[2]INVENTAIRE!$A$23:$X$773,24,FALSE),2),"-")</f>
        <v>-</v>
      </c>
      <c r="DB29" s="137" t="str">
        <f t="shared" si="31"/>
        <v/>
      </c>
      <c r="DC29" s="125"/>
      <c r="DD29" s="126"/>
      <c r="DF29" s="122"/>
      <c r="DG29" s="123"/>
      <c r="DH29" s="116"/>
      <c r="DI29" s="130"/>
      <c r="DJ29" s="129"/>
      <c r="DK29" s="135" t="str">
        <f t="shared" si="21"/>
        <v/>
      </c>
      <c r="DL29" s="131" t="str">
        <f>IFERROR(VLOOKUP($DF29,[2]INVENTAIRE!$A$23:$X$773,22,FALSE),"")</f>
        <v/>
      </c>
      <c r="DM29" s="136" t="str">
        <f>IFERROR(ROUND(VLOOKUP($DF29,[2]INVENTAIRE!$A$23:$X$773,24,FALSE),2),"-")</f>
        <v>-</v>
      </c>
      <c r="DN29" s="137" t="str">
        <f t="shared" si="32"/>
        <v/>
      </c>
      <c r="DO29" s="125"/>
      <c r="DP29" s="126"/>
      <c r="DR29" s="122"/>
      <c r="DS29" s="123"/>
      <c r="DT29" s="116"/>
      <c r="DU29" s="130"/>
      <c r="DV29" s="129"/>
      <c r="DW29" s="135" t="str">
        <f t="shared" si="22"/>
        <v/>
      </c>
      <c r="DX29" s="131" t="str">
        <f>IFERROR(VLOOKUP($DR29,[2]INVENTAIRE!$A$23:$X$773,22,FALSE),"")</f>
        <v/>
      </c>
      <c r="DY29" s="136" t="str">
        <f>IFERROR(ROUND(VLOOKUP($DR29,[2]INVENTAIRE!$A$23:$X$773,24,FALSE),2),"-")</f>
        <v>-</v>
      </c>
      <c r="DZ29" s="137" t="str">
        <f t="shared" si="33"/>
        <v/>
      </c>
      <c r="EA29" s="125"/>
      <c r="EB29" s="126"/>
    </row>
    <row r="30" spans="2:132" ht="16.5" thickBot="1" x14ac:dyDescent="0.3">
      <c r="B30" s="122"/>
      <c r="C30" s="123"/>
      <c r="D30" s="116"/>
      <c r="E30" s="130"/>
      <c r="F30" s="116"/>
      <c r="G30" s="135" t="str">
        <f t="shared" si="12"/>
        <v/>
      </c>
      <c r="H30" s="131" t="str">
        <f>IFERROR(VLOOKUP($B30,[2]INVENTAIRE!$A$23:$X$773,22,FALSE),"")</f>
        <v/>
      </c>
      <c r="I30" s="136" t="str">
        <f>IFERROR(ROUND(VLOOKUP($B30,[2]INVENTAIRE!$A$16:$X$773,24,FALSE),2),"-")</f>
        <v>-</v>
      </c>
      <c r="J30" s="137" t="str">
        <f t="shared" si="23"/>
        <v/>
      </c>
      <c r="K30" s="145" t="s">
        <v>45</v>
      </c>
      <c r="L30" s="147">
        <f>J49+J50</f>
        <v>0</v>
      </c>
      <c r="N30" s="122"/>
      <c r="O30" s="123"/>
      <c r="P30" s="116"/>
      <c r="Q30" s="130"/>
      <c r="R30" s="116"/>
      <c r="S30" s="135" t="str">
        <f t="shared" si="13"/>
        <v/>
      </c>
      <c r="T30" s="131" t="str">
        <f>IFERROR(VLOOKUP($N30,[2]INVENTAIRE!$A$16:$X$773,22,FALSE),"")</f>
        <v/>
      </c>
      <c r="U30" s="136" t="str">
        <f>IFERROR(ROUND(VLOOKUP($N30,[2]INVENTAIRE!$A$16:$X$773,24,FALSE),2),"-")</f>
        <v>-</v>
      </c>
      <c r="V30" s="137" t="str">
        <f t="shared" si="24"/>
        <v/>
      </c>
      <c r="W30" s="125"/>
      <c r="X30" s="126"/>
      <c r="Z30" s="122"/>
      <c r="AA30" s="123"/>
      <c r="AB30" s="116"/>
      <c r="AC30" s="130"/>
      <c r="AD30" s="129"/>
      <c r="AE30" s="135" t="str">
        <f t="shared" si="14"/>
        <v/>
      </c>
      <c r="AF30" s="131" t="str">
        <f>IFERROR(VLOOKUP($Z30,[2]INVENTAIRE!$A$23:$X$773,22,FALSE),"")</f>
        <v/>
      </c>
      <c r="AG30" s="136" t="str">
        <f>IFERROR(ROUND(VLOOKUP($Z30,[2]INVENTAIRE!$A$23:$X$773,24,FALSE),2),"-")</f>
        <v>-</v>
      </c>
      <c r="AH30" s="137" t="str">
        <f t="shared" si="25"/>
        <v/>
      </c>
      <c r="AI30" s="125"/>
      <c r="AJ30" s="126"/>
      <c r="AL30" s="122"/>
      <c r="AM30" s="123"/>
      <c r="AN30" s="116"/>
      <c r="AO30" s="130"/>
      <c r="AP30" s="129"/>
      <c r="AQ30" s="135" t="str">
        <f t="shared" si="15"/>
        <v/>
      </c>
      <c r="AR30" s="131" t="str">
        <f>IFERROR(VLOOKUP($AL30,[2]INVENTAIRE!$A$23:$X$773,22,FALSE),"")</f>
        <v/>
      </c>
      <c r="AS30" s="136" t="str">
        <f>IFERROR(ROUND(VLOOKUP($AL30,[2]INVENTAIRE!$A$23:$X$773,24,FALSE),2),"-")</f>
        <v>-</v>
      </c>
      <c r="AT30" s="137" t="str">
        <f t="shared" si="26"/>
        <v/>
      </c>
      <c r="AU30" s="125"/>
      <c r="AV30" s="126"/>
      <c r="AX30" s="122"/>
      <c r="AY30" s="123"/>
      <c r="AZ30" s="116"/>
      <c r="BA30" s="130"/>
      <c r="BB30" s="129"/>
      <c r="BC30" s="135" t="str">
        <f t="shared" si="16"/>
        <v/>
      </c>
      <c r="BD30" s="131" t="str">
        <f>IFERROR(VLOOKUP($AX30,[2]INVENTAIRE!$A$23:$X$773,22,FALSE),"")</f>
        <v/>
      </c>
      <c r="BE30" s="136" t="str">
        <f>IFERROR(ROUND(VLOOKUP($AX30,[2]INVENTAIRE!$A$23:$X$773,24,FALSE),2),"-")</f>
        <v>-</v>
      </c>
      <c r="BF30" s="137" t="str">
        <f t="shared" si="27"/>
        <v/>
      </c>
      <c r="BG30" s="125"/>
      <c r="BH30" s="126"/>
      <c r="BJ30" s="122"/>
      <c r="BK30" s="123"/>
      <c r="BL30" s="116"/>
      <c r="BM30" s="130"/>
      <c r="BN30" s="129"/>
      <c r="BO30" s="135" t="str">
        <f t="shared" si="17"/>
        <v/>
      </c>
      <c r="BP30" s="131" t="str">
        <f>IFERROR(VLOOKUP($BJ30,[2]INVENTAIRE!$A$23:$X$773,22,FALSE),"")</f>
        <v/>
      </c>
      <c r="BQ30" s="136" t="str">
        <f>IFERROR(ROUND(VLOOKUP($BJ30,[2]INVENTAIRE!$A$23:$X$773,24,FALSE),2),"-")</f>
        <v>-</v>
      </c>
      <c r="BR30" s="137" t="str">
        <f t="shared" si="28"/>
        <v/>
      </c>
      <c r="BS30" s="125"/>
      <c r="BT30" s="126"/>
      <c r="BV30" s="122"/>
      <c r="BW30" s="123"/>
      <c r="BX30" s="116"/>
      <c r="BY30" s="130"/>
      <c r="BZ30" s="129"/>
      <c r="CA30" s="135" t="str">
        <f t="shared" si="18"/>
        <v/>
      </c>
      <c r="CB30" s="131" t="str">
        <f>IFERROR(VLOOKUP($BV30,[2]INVENTAIRE!$A$23:$X$773,22,FALSE),"")</f>
        <v/>
      </c>
      <c r="CC30" s="136" t="str">
        <f>IFERROR(ROUND(VLOOKUP($BV30,[2]INVENTAIRE!$A$23:$X$773,24,FALSE),2),"-")</f>
        <v>-</v>
      </c>
      <c r="CD30" s="137" t="str">
        <f t="shared" si="29"/>
        <v/>
      </c>
      <c r="CE30" s="125"/>
      <c r="CF30" s="126"/>
      <c r="CH30" s="122"/>
      <c r="CI30" s="123"/>
      <c r="CJ30" s="116"/>
      <c r="CK30" s="130"/>
      <c r="CL30" s="129"/>
      <c r="CM30" s="135" t="str">
        <f t="shared" si="19"/>
        <v/>
      </c>
      <c r="CN30" s="131" t="str">
        <f>IFERROR(VLOOKUP($CH30,[2]INVENTAIRE!$A$23:$X$773,22,FALSE),"")</f>
        <v/>
      </c>
      <c r="CO30" s="136" t="str">
        <f>IFERROR(ROUND(VLOOKUP($CH30,[2]INVENTAIRE!$A$23:$X$773,24,FALSE),2),"-")</f>
        <v>-</v>
      </c>
      <c r="CP30" s="137" t="str">
        <f t="shared" si="30"/>
        <v/>
      </c>
      <c r="CQ30" s="125"/>
      <c r="CR30" s="126"/>
      <c r="CT30" s="122"/>
      <c r="CU30" s="123"/>
      <c r="CV30" s="116"/>
      <c r="CW30" s="130"/>
      <c r="CX30" s="129"/>
      <c r="CY30" s="135" t="str">
        <f t="shared" si="20"/>
        <v/>
      </c>
      <c r="CZ30" s="131" t="str">
        <f>IFERROR(VLOOKUP($CT30,[2]INVENTAIRE!$A$23:$X$773,22,FALSE),"")</f>
        <v/>
      </c>
      <c r="DA30" s="136" t="str">
        <f>IFERROR(ROUND(VLOOKUP($CT30,[2]INVENTAIRE!$A$23:$X$773,24,FALSE),2),"-")</f>
        <v>-</v>
      </c>
      <c r="DB30" s="137" t="str">
        <f t="shared" si="31"/>
        <v/>
      </c>
      <c r="DC30" s="125"/>
      <c r="DD30" s="126"/>
      <c r="DF30" s="122"/>
      <c r="DG30" s="123"/>
      <c r="DH30" s="116"/>
      <c r="DI30" s="130"/>
      <c r="DJ30" s="129"/>
      <c r="DK30" s="135" t="str">
        <f t="shared" si="21"/>
        <v/>
      </c>
      <c r="DL30" s="131" t="str">
        <f>IFERROR(VLOOKUP($DF30,[2]INVENTAIRE!$A$23:$X$773,22,FALSE),"")</f>
        <v/>
      </c>
      <c r="DM30" s="136" t="str">
        <f>IFERROR(ROUND(VLOOKUP($DF30,[2]INVENTAIRE!$A$23:$X$773,24,FALSE),2),"-")</f>
        <v>-</v>
      </c>
      <c r="DN30" s="137" t="str">
        <f t="shared" si="32"/>
        <v/>
      </c>
      <c r="DO30" s="125"/>
      <c r="DP30" s="126"/>
      <c r="DR30" s="122"/>
      <c r="DS30" s="123"/>
      <c r="DT30" s="116"/>
      <c r="DU30" s="130"/>
      <c r="DV30" s="129"/>
      <c r="DW30" s="135" t="str">
        <f t="shared" si="22"/>
        <v/>
      </c>
      <c r="DX30" s="131" t="str">
        <f>IFERROR(VLOOKUP($DR30,[2]INVENTAIRE!$A$23:$X$773,22,FALSE),"")</f>
        <v/>
      </c>
      <c r="DY30" s="136" t="str">
        <f>IFERROR(ROUND(VLOOKUP($DR30,[2]INVENTAIRE!$A$23:$X$773,24,FALSE),2),"-")</f>
        <v>-</v>
      </c>
      <c r="DZ30" s="137" t="str">
        <f t="shared" si="33"/>
        <v/>
      </c>
      <c r="EA30" s="125"/>
      <c r="EB30" s="126"/>
    </row>
    <row r="31" spans="2:132" ht="16.5" thickBot="1" x14ac:dyDescent="0.3">
      <c r="B31" s="122"/>
      <c r="C31" s="123"/>
      <c r="D31" s="116"/>
      <c r="E31" s="130"/>
      <c r="F31" s="116"/>
      <c r="G31" s="135" t="str">
        <f t="shared" si="12"/>
        <v/>
      </c>
      <c r="H31" s="131" t="str">
        <f>IFERROR(VLOOKUP($B31,[2]INVENTAIRE!$A$23:$X$773,22,FALSE),"")</f>
        <v/>
      </c>
      <c r="I31" s="136" t="str">
        <f>IFERROR(ROUND(VLOOKUP($B31,[2]INVENTAIRE!$A$16:$X$773,24,FALSE),2),"-")</f>
        <v>-</v>
      </c>
      <c r="J31" s="137" t="str">
        <f t="shared" si="23"/>
        <v/>
      </c>
      <c r="K31" s="152" t="s">
        <v>46</v>
      </c>
      <c r="L31" s="153">
        <f>SUM(L24:L26)+SUM(L27:L30)</f>
        <v>0</v>
      </c>
      <c r="N31" s="122"/>
      <c r="O31" s="123"/>
      <c r="P31" s="116"/>
      <c r="Q31" s="130"/>
      <c r="R31" s="116"/>
      <c r="S31" s="135" t="str">
        <f t="shared" si="13"/>
        <v/>
      </c>
      <c r="T31" s="131" t="str">
        <f>IFERROR(VLOOKUP($N31,[2]INVENTAIRE!$A$16:$X$773,22,FALSE),"")</f>
        <v/>
      </c>
      <c r="U31" s="136" t="str">
        <f>IFERROR(ROUND(VLOOKUP($N31,[2]INVENTAIRE!$A$16:$X$773,24,FALSE),2),"-")</f>
        <v>-</v>
      </c>
      <c r="V31" s="137" t="str">
        <f t="shared" si="24"/>
        <v/>
      </c>
      <c r="W31" s="125"/>
      <c r="X31" s="126"/>
      <c r="Z31" s="122"/>
      <c r="AA31" s="123"/>
      <c r="AB31" s="116"/>
      <c r="AC31" s="130"/>
      <c r="AD31" s="129"/>
      <c r="AE31" s="135" t="str">
        <f t="shared" si="14"/>
        <v/>
      </c>
      <c r="AF31" s="131" t="str">
        <f>IFERROR(VLOOKUP($Z31,[2]INVENTAIRE!$A$23:$X$773,22,FALSE),"")</f>
        <v/>
      </c>
      <c r="AG31" s="136" t="str">
        <f>IFERROR(ROUND(VLOOKUP($Z31,[2]INVENTAIRE!$A$23:$X$773,24,FALSE),2),"-")</f>
        <v>-</v>
      </c>
      <c r="AH31" s="137" t="str">
        <f t="shared" si="25"/>
        <v/>
      </c>
      <c r="AI31" s="125"/>
      <c r="AJ31" s="126"/>
      <c r="AL31" s="122"/>
      <c r="AM31" s="123"/>
      <c r="AN31" s="116"/>
      <c r="AO31" s="130"/>
      <c r="AP31" s="129"/>
      <c r="AQ31" s="135" t="str">
        <f t="shared" si="15"/>
        <v/>
      </c>
      <c r="AR31" s="131" t="str">
        <f>IFERROR(VLOOKUP($AL31,[2]INVENTAIRE!$A$23:$X$773,22,FALSE),"")</f>
        <v/>
      </c>
      <c r="AS31" s="136" t="str">
        <f>IFERROR(ROUND(VLOOKUP($AL31,[2]INVENTAIRE!$A$23:$X$773,24,FALSE),2),"-")</f>
        <v>-</v>
      </c>
      <c r="AT31" s="137" t="str">
        <f t="shared" si="26"/>
        <v/>
      </c>
      <c r="AU31" s="125"/>
      <c r="AV31" s="126"/>
      <c r="AX31" s="122"/>
      <c r="AY31" s="123"/>
      <c r="AZ31" s="116"/>
      <c r="BA31" s="130"/>
      <c r="BB31" s="129"/>
      <c r="BC31" s="135" t="str">
        <f t="shared" si="16"/>
        <v/>
      </c>
      <c r="BD31" s="131" t="str">
        <f>IFERROR(VLOOKUP($AX31,[2]INVENTAIRE!$A$23:$X$773,22,FALSE),"")</f>
        <v/>
      </c>
      <c r="BE31" s="136" t="str">
        <f>IFERROR(ROUND(VLOOKUP($AX31,[2]INVENTAIRE!$A$23:$X$773,24,FALSE),2),"-")</f>
        <v>-</v>
      </c>
      <c r="BF31" s="137" t="str">
        <f t="shared" si="27"/>
        <v/>
      </c>
      <c r="BG31" s="125"/>
      <c r="BH31" s="126"/>
      <c r="BJ31" s="122"/>
      <c r="BK31" s="123"/>
      <c r="BL31" s="116"/>
      <c r="BM31" s="130"/>
      <c r="BN31" s="129"/>
      <c r="BO31" s="135" t="str">
        <f t="shared" si="17"/>
        <v/>
      </c>
      <c r="BP31" s="131" t="str">
        <f>IFERROR(VLOOKUP($BJ31,[2]INVENTAIRE!$A$23:$X$773,22,FALSE),"")</f>
        <v/>
      </c>
      <c r="BQ31" s="136" t="str">
        <f>IFERROR(ROUND(VLOOKUP($BJ31,[2]INVENTAIRE!$A$23:$X$773,24,FALSE),2),"-")</f>
        <v>-</v>
      </c>
      <c r="BR31" s="137" t="str">
        <f t="shared" si="28"/>
        <v/>
      </c>
      <c r="BS31" s="125"/>
      <c r="BT31" s="126"/>
      <c r="BV31" s="122"/>
      <c r="BW31" s="123"/>
      <c r="BX31" s="116"/>
      <c r="BY31" s="130"/>
      <c r="BZ31" s="129"/>
      <c r="CA31" s="135" t="str">
        <f t="shared" si="18"/>
        <v/>
      </c>
      <c r="CB31" s="131" t="str">
        <f>IFERROR(VLOOKUP($BV31,[2]INVENTAIRE!$A$23:$X$773,22,FALSE),"")</f>
        <v/>
      </c>
      <c r="CC31" s="136" t="str">
        <f>IFERROR(ROUND(VLOOKUP($BV31,[2]INVENTAIRE!$A$23:$X$773,24,FALSE),2),"-")</f>
        <v>-</v>
      </c>
      <c r="CD31" s="137" t="str">
        <f t="shared" si="29"/>
        <v/>
      </c>
      <c r="CE31" s="125"/>
      <c r="CF31" s="126"/>
      <c r="CH31" s="122"/>
      <c r="CI31" s="123"/>
      <c r="CJ31" s="116"/>
      <c r="CK31" s="130"/>
      <c r="CL31" s="129"/>
      <c r="CM31" s="135" t="str">
        <f t="shared" si="19"/>
        <v/>
      </c>
      <c r="CN31" s="131" t="str">
        <f>IFERROR(VLOOKUP($CH31,[2]INVENTAIRE!$A$23:$X$773,22,FALSE),"")</f>
        <v/>
      </c>
      <c r="CO31" s="136" t="str">
        <f>IFERROR(ROUND(VLOOKUP($CH31,[2]INVENTAIRE!$A$23:$X$773,24,FALSE),2),"-")</f>
        <v>-</v>
      </c>
      <c r="CP31" s="137" t="str">
        <f t="shared" si="30"/>
        <v/>
      </c>
      <c r="CQ31" s="125"/>
      <c r="CR31" s="126"/>
      <c r="CT31" s="122"/>
      <c r="CU31" s="123"/>
      <c r="CV31" s="116"/>
      <c r="CW31" s="130"/>
      <c r="CX31" s="129"/>
      <c r="CY31" s="135" t="str">
        <f t="shared" si="20"/>
        <v/>
      </c>
      <c r="CZ31" s="131" t="str">
        <f>IFERROR(VLOOKUP($CT31,[2]INVENTAIRE!$A$23:$X$773,22,FALSE),"")</f>
        <v/>
      </c>
      <c r="DA31" s="136" t="str">
        <f>IFERROR(ROUND(VLOOKUP($CT31,[2]INVENTAIRE!$A$23:$X$773,24,FALSE),2),"-")</f>
        <v>-</v>
      </c>
      <c r="DB31" s="137" t="str">
        <f t="shared" si="31"/>
        <v/>
      </c>
      <c r="DC31" s="125"/>
      <c r="DD31" s="126"/>
      <c r="DF31" s="122"/>
      <c r="DG31" s="123"/>
      <c r="DH31" s="116"/>
      <c r="DI31" s="130"/>
      <c r="DJ31" s="129"/>
      <c r="DK31" s="135" t="str">
        <f t="shared" si="21"/>
        <v/>
      </c>
      <c r="DL31" s="131" t="str">
        <f>IFERROR(VLOOKUP($DF31,[2]INVENTAIRE!$A$23:$X$773,22,FALSE),"")</f>
        <v/>
      </c>
      <c r="DM31" s="136" t="str">
        <f>IFERROR(ROUND(VLOOKUP($DF31,[2]INVENTAIRE!$A$23:$X$773,24,FALSE),2),"-")</f>
        <v>-</v>
      </c>
      <c r="DN31" s="137" t="str">
        <f t="shared" si="32"/>
        <v/>
      </c>
      <c r="DO31" s="125"/>
      <c r="DP31" s="126"/>
      <c r="DR31" s="122"/>
      <c r="DS31" s="123"/>
      <c r="DT31" s="116"/>
      <c r="DU31" s="130"/>
      <c r="DV31" s="129"/>
      <c r="DW31" s="135" t="str">
        <f t="shared" si="22"/>
        <v/>
      </c>
      <c r="DX31" s="131" t="str">
        <f>IFERROR(VLOOKUP($DR31,[2]INVENTAIRE!$A$23:$X$773,22,FALSE),"")</f>
        <v/>
      </c>
      <c r="DY31" s="136" t="str">
        <f>IFERROR(ROUND(VLOOKUP($DR31,[2]INVENTAIRE!$A$23:$X$773,24,FALSE),2),"-")</f>
        <v>-</v>
      </c>
      <c r="DZ31" s="137" t="str">
        <f t="shared" si="33"/>
        <v/>
      </c>
      <c r="EA31" s="125"/>
      <c r="EB31" s="126"/>
    </row>
    <row r="32" spans="2:132" ht="16.5" thickBot="1" x14ac:dyDescent="0.3">
      <c r="B32" s="122"/>
      <c r="C32" s="123"/>
      <c r="D32" s="116"/>
      <c r="E32" s="130"/>
      <c r="F32" s="116"/>
      <c r="G32" s="135" t="str">
        <f t="shared" si="12"/>
        <v/>
      </c>
      <c r="H32" s="131" t="str">
        <f>IFERROR(VLOOKUP($B32,[2]INVENTAIRE!$A$23:$X$773,22,FALSE),"")</f>
        <v/>
      </c>
      <c r="I32" s="136" t="str">
        <f>IFERROR(ROUND(VLOOKUP($B32,[2]INVENTAIRE!$A$16:$X$773,24,FALSE),2),"-")</f>
        <v>-</v>
      </c>
      <c r="J32" s="137" t="str">
        <f t="shared" si="23"/>
        <v/>
      </c>
      <c r="K32" s="145"/>
      <c r="L32" s="147"/>
      <c r="N32" s="122"/>
      <c r="O32" s="123"/>
      <c r="P32" s="116"/>
      <c r="Q32" s="130"/>
      <c r="R32" s="116"/>
      <c r="S32" s="135" t="str">
        <f t="shared" si="13"/>
        <v/>
      </c>
      <c r="T32" s="131" t="str">
        <f>IFERROR(VLOOKUP($N32,[2]INVENTAIRE!$A$16:$X$773,22,FALSE),"")</f>
        <v/>
      </c>
      <c r="U32" s="136" t="str">
        <f>IFERROR(ROUND(VLOOKUP($N32,[2]INVENTAIRE!$A$16:$X$773,24,FALSE),2),"-")</f>
        <v>-</v>
      </c>
      <c r="V32" s="137" t="str">
        <f t="shared" si="24"/>
        <v/>
      </c>
      <c r="W32" s="125"/>
      <c r="X32" s="126"/>
      <c r="Z32" s="122"/>
      <c r="AA32" s="123"/>
      <c r="AB32" s="116"/>
      <c r="AC32" s="130"/>
      <c r="AD32" s="129"/>
      <c r="AE32" s="135" t="str">
        <f t="shared" si="14"/>
        <v/>
      </c>
      <c r="AF32" s="131" t="str">
        <f>IFERROR(VLOOKUP($Z32,[2]INVENTAIRE!$A$23:$X$773,22,FALSE),"")</f>
        <v/>
      </c>
      <c r="AG32" s="136" t="str">
        <f>IFERROR(ROUND(VLOOKUP($Z32,[2]INVENTAIRE!$A$23:$X$773,24,FALSE),2),"-")</f>
        <v>-</v>
      </c>
      <c r="AH32" s="137" t="str">
        <f t="shared" si="25"/>
        <v/>
      </c>
      <c r="AI32" s="125"/>
      <c r="AJ32" s="126"/>
      <c r="AL32" s="122"/>
      <c r="AM32" s="123"/>
      <c r="AN32" s="116"/>
      <c r="AO32" s="130"/>
      <c r="AP32" s="129"/>
      <c r="AQ32" s="135" t="str">
        <f t="shared" si="15"/>
        <v/>
      </c>
      <c r="AR32" s="131" t="str">
        <f>IFERROR(VLOOKUP($AL32,[2]INVENTAIRE!$A$23:$X$773,22,FALSE),"")</f>
        <v/>
      </c>
      <c r="AS32" s="136" t="str">
        <f>IFERROR(ROUND(VLOOKUP($AL32,[2]INVENTAIRE!$A$23:$X$773,24,FALSE),2),"-")</f>
        <v>-</v>
      </c>
      <c r="AT32" s="137" t="str">
        <f t="shared" si="26"/>
        <v/>
      </c>
      <c r="AU32" s="125"/>
      <c r="AV32" s="126"/>
      <c r="AX32" s="122"/>
      <c r="AY32" s="123"/>
      <c r="AZ32" s="116"/>
      <c r="BA32" s="130"/>
      <c r="BB32" s="129"/>
      <c r="BC32" s="135" t="str">
        <f t="shared" si="16"/>
        <v/>
      </c>
      <c r="BD32" s="131" t="str">
        <f>IFERROR(VLOOKUP($AX32,[2]INVENTAIRE!$A$23:$X$773,22,FALSE),"")</f>
        <v/>
      </c>
      <c r="BE32" s="136" t="str">
        <f>IFERROR(ROUND(VLOOKUP($AX32,[2]INVENTAIRE!$A$23:$X$773,24,FALSE),2),"-")</f>
        <v>-</v>
      </c>
      <c r="BF32" s="137" t="str">
        <f t="shared" si="27"/>
        <v/>
      </c>
      <c r="BG32" s="125"/>
      <c r="BH32" s="126"/>
      <c r="BJ32" s="122"/>
      <c r="BK32" s="123"/>
      <c r="BL32" s="116"/>
      <c r="BM32" s="130"/>
      <c r="BN32" s="129"/>
      <c r="BO32" s="135" t="str">
        <f t="shared" si="17"/>
        <v/>
      </c>
      <c r="BP32" s="131" t="str">
        <f>IFERROR(VLOOKUP($BJ32,[2]INVENTAIRE!$A$23:$X$773,22,FALSE),"")</f>
        <v/>
      </c>
      <c r="BQ32" s="136" t="str">
        <f>IFERROR(ROUND(VLOOKUP($BJ32,[2]INVENTAIRE!$A$23:$X$773,24,FALSE),2),"-")</f>
        <v>-</v>
      </c>
      <c r="BR32" s="137" t="str">
        <f t="shared" si="28"/>
        <v/>
      </c>
      <c r="BS32" s="125"/>
      <c r="BT32" s="126"/>
      <c r="BV32" s="122"/>
      <c r="BW32" s="123"/>
      <c r="BX32" s="116"/>
      <c r="BY32" s="130"/>
      <c r="BZ32" s="129"/>
      <c r="CA32" s="135" t="str">
        <f t="shared" si="18"/>
        <v/>
      </c>
      <c r="CB32" s="131" t="str">
        <f>IFERROR(VLOOKUP($BV32,[2]INVENTAIRE!$A$23:$X$773,22,FALSE),"")</f>
        <v/>
      </c>
      <c r="CC32" s="136" t="str">
        <f>IFERROR(ROUND(VLOOKUP($BV32,[2]INVENTAIRE!$A$23:$X$773,24,FALSE),2),"-")</f>
        <v>-</v>
      </c>
      <c r="CD32" s="137" t="str">
        <f t="shared" si="29"/>
        <v/>
      </c>
      <c r="CE32" s="125"/>
      <c r="CF32" s="126"/>
      <c r="CH32" s="122"/>
      <c r="CI32" s="123"/>
      <c r="CJ32" s="116"/>
      <c r="CK32" s="130"/>
      <c r="CL32" s="129"/>
      <c r="CM32" s="135" t="str">
        <f t="shared" si="19"/>
        <v/>
      </c>
      <c r="CN32" s="131" t="str">
        <f>IFERROR(VLOOKUP($CH32,[2]INVENTAIRE!$A$23:$X$773,22,FALSE),"")</f>
        <v/>
      </c>
      <c r="CO32" s="136" t="str">
        <f>IFERROR(ROUND(VLOOKUP($CH32,[2]INVENTAIRE!$A$23:$X$773,24,FALSE),2),"-")</f>
        <v>-</v>
      </c>
      <c r="CP32" s="137" t="str">
        <f t="shared" si="30"/>
        <v/>
      </c>
      <c r="CQ32" s="125"/>
      <c r="CR32" s="126"/>
      <c r="CT32" s="122"/>
      <c r="CU32" s="123"/>
      <c r="CV32" s="116"/>
      <c r="CW32" s="130"/>
      <c r="CX32" s="129"/>
      <c r="CY32" s="135" t="str">
        <f t="shared" si="20"/>
        <v/>
      </c>
      <c r="CZ32" s="131" t="str">
        <f>IFERROR(VLOOKUP($CT32,[2]INVENTAIRE!$A$23:$X$773,22,FALSE),"")</f>
        <v/>
      </c>
      <c r="DA32" s="136" t="str">
        <f>IFERROR(ROUND(VLOOKUP($CT32,[2]INVENTAIRE!$A$23:$X$773,24,FALSE),2),"-")</f>
        <v>-</v>
      </c>
      <c r="DB32" s="137" t="str">
        <f t="shared" si="31"/>
        <v/>
      </c>
      <c r="DC32" s="125"/>
      <c r="DD32" s="126"/>
      <c r="DF32" s="122"/>
      <c r="DG32" s="123"/>
      <c r="DH32" s="116"/>
      <c r="DI32" s="130"/>
      <c r="DJ32" s="129"/>
      <c r="DK32" s="135" t="str">
        <f t="shared" si="21"/>
        <v/>
      </c>
      <c r="DL32" s="131" t="str">
        <f>IFERROR(VLOOKUP($DF32,[2]INVENTAIRE!$A$23:$X$773,22,FALSE),"")</f>
        <v/>
      </c>
      <c r="DM32" s="136" t="str">
        <f>IFERROR(ROUND(VLOOKUP($DF32,[2]INVENTAIRE!$A$23:$X$773,24,FALSE),2),"-")</f>
        <v>-</v>
      </c>
      <c r="DN32" s="137" t="str">
        <f t="shared" si="32"/>
        <v/>
      </c>
      <c r="DO32" s="125"/>
      <c r="DP32" s="126"/>
      <c r="DR32" s="122"/>
      <c r="DS32" s="123"/>
      <c r="DT32" s="116"/>
      <c r="DU32" s="130"/>
      <c r="DV32" s="129"/>
      <c r="DW32" s="135" t="str">
        <f t="shared" si="22"/>
        <v/>
      </c>
      <c r="DX32" s="131" t="str">
        <f>IFERROR(VLOOKUP($DR32,[2]INVENTAIRE!$A$23:$X$773,22,FALSE),"")</f>
        <v/>
      </c>
      <c r="DY32" s="136" t="str">
        <f>IFERROR(ROUND(VLOOKUP($DR32,[2]INVENTAIRE!$A$23:$X$773,24,FALSE),2),"-")</f>
        <v>-</v>
      </c>
      <c r="DZ32" s="137" t="str">
        <f t="shared" si="33"/>
        <v/>
      </c>
      <c r="EA32" s="125"/>
      <c r="EB32" s="126"/>
    </row>
    <row r="33" spans="2:132" ht="16.5" thickBot="1" x14ac:dyDescent="0.3">
      <c r="B33" s="122"/>
      <c r="C33" s="123"/>
      <c r="D33" s="116"/>
      <c r="E33" s="130"/>
      <c r="F33" s="116"/>
      <c r="G33" s="135" t="str">
        <f t="shared" si="12"/>
        <v/>
      </c>
      <c r="H33" s="131" t="str">
        <f>IFERROR(VLOOKUP($B33,[2]INVENTAIRE!$A$23:$X$773,22,FALSE),"")</f>
        <v/>
      </c>
      <c r="I33" s="136" t="str">
        <f>IFERROR(ROUND(VLOOKUP($B33,[2]INVENTAIRE!$A$16:$X$773,24,FALSE),2),"-")</f>
        <v>-</v>
      </c>
      <c r="J33" s="132" t="str">
        <f t="shared" si="23"/>
        <v/>
      </c>
      <c r="K33" s="154" t="s">
        <v>47</v>
      </c>
      <c r="L33" s="155">
        <f>L23-L31</f>
        <v>0</v>
      </c>
      <c r="N33" s="122"/>
      <c r="O33" s="123"/>
      <c r="P33" s="116"/>
      <c r="Q33" s="130"/>
      <c r="R33" s="116"/>
      <c r="S33" s="135" t="str">
        <f t="shared" si="13"/>
        <v/>
      </c>
      <c r="T33" s="131" t="str">
        <f>IFERROR(VLOOKUP($N33,[2]INVENTAIRE!$A$16:$X$773,22,FALSE),"")</f>
        <v/>
      </c>
      <c r="U33" s="136" t="str">
        <f>IFERROR(ROUND(VLOOKUP($N33,[2]INVENTAIRE!$A$16:$X$773,24,FALSE),2),"-")</f>
        <v>-</v>
      </c>
      <c r="V33" s="132" t="str">
        <f t="shared" si="24"/>
        <v/>
      </c>
      <c r="W33" s="125"/>
      <c r="X33" s="126"/>
      <c r="Z33" s="122"/>
      <c r="AA33" s="123"/>
      <c r="AB33" s="116"/>
      <c r="AC33" s="130"/>
      <c r="AD33" s="129"/>
      <c r="AE33" s="135" t="str">
        <f t="shared" si="14"/>
        <v/>
      </c>
      <c r="AF33" s="131" t="str">
        <f>IFERROR(VLOOKUP($Z33,[2]INVENTAIRE!$A$23:$X$773,22,FALSE),"")</f>
        <v/>
      </c>
      <c r="AG33" s="136" t="str">
        <f>IFERROR(ROUND(VLOOKUP($Z33,[2]INVENTAIRE!$A$23:$X$773,24,FALSE),2),"-")</f>
        <v>-</v>
      </c>
      <c r="AH33" s="132" t="str">
        <f t="shared" si="25"/>
        <v/>
      </c>
      <c r="AI33" s="125"/>
      <c r="AJ33" s="126"/>
      <c r="AL33" s="122"/>
      <c r="AM33" s="123"/>
      <c r="AN33" s="116"/>
      <c r="AO33" s="130"/>
      <c r="AP33" s="129"/>
      <c r="AQ33" s="135" t="str">
        <f t="shared" si="15"/>
        <v/>
      </c>
      <c r="AR33" s="131" t="str">
        <f>IFERROR(VLOOKUP($AL33,[2]INVENTAIRE!$A$23:$X$773,22,FALSE),"")</f>
        <v/>
      </c>
      <c r="AS33" s="136" t="str">
        <f>IFERROR(ROUND(VLOOKUP($AL33,[2]INVENTAIRE!$A$23:$X$773,24,FALSE),2),"-")</f>
        <v>-</v>
      </c>
      <c r="AT33" s="132" t="str">
        <f t="shared" si="26"/>
        <v/>
      </c>
      <c r="AU33" s="125"/>
      <c r="AV33" s="126"/>
      <c r="AX33" s="122"/>
      <c r="AY33" s="123"/>
      <c r="AZ33" s="116"/>
      <c r="BA33" s="130"/>
      <c r="BB33" s="129"/>
      <c r="BC33" s="135" t="str">
        <f t="shared" si="16"/>
        <v/>
      </c>
      <c r="BD33" s="131" t="str">
        <f>IFERROR(VLOOKUP($AX33,[2]INVENTAIRE!$A$23:$X$773,22,FALSE),"")</f>
        <v/>
      </c>
      <c r="BE33" s="136" t="str">
        <f>IFERROR(ROUND(VLOOKUP($AX33,[2]INVENTAIRE!$A$23:$X$773,24,FALSE),2),"-")</f>
        <v>-</v>
      </c>
      <c r="BF33" s="132" t="str">
        <f t="shared" si="27"/>
        <v/>
      </c>
      <c r="BG33" s="125"/>
      <c r="BH33" s="126"/>
      <c r="BJ33" s="122"/>
      <c r="BK33" s="123"/>
      <c r="BL33" s="116"/>
      <c r="BM33" s="130"/>
      <c r="BN33" s="129"/>
      <c r="BO33" s="135" t="str">
        <f t="shared" si="17"/>
        <v/>
      </c>
      <c r="BP33" s="131" t="str">
        <f>IFERROR(VLOOKUP($BJ33,[2]INVENTAIRE!$A$23:$X$773,22,FALSE),"")</f>
        <v/>
      </c>
      <c r="BQ33" s="136" t="str">
        <f>IFERROR(ROUND(VLOOKUP($BJ33,[2]INVENTAIRE!$A$23:$X$773,24,FALSE),2),"-")</f>
        <v>-</v>
      </c>
      <c r="BR33" s="132" t="str">
        <f t="shared" si="28"/>
        <v/>
      </c>
      <c r="BS33" s="125"/>
      <c r="BT33" s="126"/>
      <c r="BV33" s="122"/>
      <c r="BW33" s="123"/>
      <c r="BX33" s="116"/>
      <c r="BY33" s="130"/>
      <c r="BZ33" s="129"/>
      <c r="CA33" s="135" t="str">
        <f t="shared" si="18"/>
        <v/>
      </c>
      <c r="CB33" s="131" t="str">
        <f>IFERROR(VLOOKUP($BV33,[2]INVENTAIRE!$A$23:$X$773,22,FALSE),"")</f>
        <v/>
      </c>
      <c r="CC33" s="136" t="str">
        <f>IFERROR(ROUND(VLOOKUP($BV33,[2]INVENTAIRE!$A$23:$X$773,24,FALSE),2),"-")</f>
        <v>-</v>
      </c>
      <c r="CD33" s="132" t="str">
        <f t="shared" si="29"/>
        <v/>
      </c>
      <c r="CE33" s="125"/>
      <c r="CF33" s="126"/>
      <c r="CH33" s="122"/>
      <c r="CI33" s="123"/>
      <c r="CJ33" s="116"/>
      <c r="CK33" s="130"/>
      <c r="CL33" s="129"/>
      <c r="CM33" s="135" t="str">
        <f t="shared" si="19"/>
        <v/>
      </c>
      <c r="CN33" s="131" t="str">
        <f>IFERROR(VLOOKUP($CH33,[2]INVENTAIRE!$A$23:$X$773,22,FALSE),"")</f>
        <v/>
      </c>
      <c r="CO33" s="136" t="str">
        <f>IFERROR(ROUND(VLOOKUP($CH33,[2]INVENTAIRE!$A$23:$X$773,24,FALSE),2),"-")</f>
        <v>-</v>
      </c>
      <c r="CP33" s="132" t="str">
        <f t="shared" si="30"/>
        <v/>
      </c>
      <c r="CQ33" s="125"/>
      <c r="CR33" s="126"/>
      <c r="CT33" s="122"/>
      <c r="CU33" s="123"/>
      <c r="CV33" s="116"/>
      <c r="CW33" s="130"/>
      <c r="CX33" s="129"/>
      <c r="CY33" s="135" t="str">
        <f t="shared" si="20"/>
        <v/>
      </c>
      <c r="CZ33" s="131" t="str">
        <f>IFERROR(VLOOKUP($CT33,[2]INVENTAIRE!$A$23:$X$773,22,FALSE),"")</f>
        <v/>
      </c>
      <c r="DA33" s="136" t="str">
        <f>IFERROR(ROUND(VLOOKUP($CT33,[2]INVENTAIRE!$A$23:$X$773,24,FALSE),2),"-")</f>
        <v>-</v>
      </c>
      <c r="DB33" s="132" t="str">
        <f t="shared" si="31"/>
        <v/>
      </c>
      <c r="DC33" s="125"/>
      <c r="DD33" s="126"/>
      <c r="DF33" s="122"/>
      <c r="DG33" s="123"/>
      <c r="DH33" s="116"/>
      <c r="DI33" s="130"/>
      <c r="DJ33" s="129"/>
      <c r="DK33" s="135" t="str">
        <f t="shared" si="21"/>
        <v/>
      </c>
      <c r="DL33" s="131" t="str">
        <f>IFERROR(VLOOKUP($DF33,[2]INVENTAIRE!$A$23:$X$773,22,FALSE),"")</f>
        <v/>
      </c>
      <c r="DM33" s="136" t="str">
        <f>IFERROR(ROUND(VLOOKUP($DF33,[2]INVENTAIRE!$A$23:$X$773,24,FALSE),2),"-")</f>
        <v>-</v>
      </c>
      <c r="DN33" s="132" t="str">
        <f t="shared" si="32"/>
        <v/>
      </c>
      <c r="DO33" s="125"/>
      <c r="DP33" s="126"/>
      <c r="DR33" s="122"/>
      <c r="DS33" s="123"/>
      <c r="DT33" s="116"/>
      <c r="DU33" s="130"/>
      <c r="DV33" s="129"/>
      <c r="DW33" s="135" t="str">
        <f t="shared" si="22"/>
        <v/>
      </c>
      <c r="DX33" s="131" t="str">
        <f>IFERROR(VLOOKUP($DR33,[2]INVENTAIRE!$A$23:$X$773,22,FALSE),"")</f>
        <v/>
      </c>
      <c r="DY33" s="136" t="str">
        <f>IFERROR(ROUND(VLOOKUP($DR33,[2]INVENTAIRE!$A$23:$X$773,24,FALSE),2),"-")</f>
        <v>-</v>
      </c>
      <c r="DZ33" s="132" t="str">
        <f t="shared" si="33"/>
        <v/>
      </c>
      <c r="EA33" s="125"/>
      <c r="EB33" s="126"/>
    </row>
    <row r="34" spans="2:132" ht="16.5" thickBot="1" x14ac:dyDescent="0.3">
      <c r="B34" s="122"/>
      <c r="C34" s="123"/>
      <c r="D34" s="156"/>
      <c r="E34" s="157"/>
      <c r="F34" s="116"/>
      <c r="G34" s="158" t="str">
        <f t="shared" si="12"/>
        <v/>
      </c>
      <c r="H34" s="159" t="str">
        <f>IFERROR(VLOOKUP($B34,[2]INVENTAIRE!$A$23:$X$773,22,FALSE),"")</f>
        <v/>
      </c>
      <c r="I34" s="160" t="str">
        <f>IFERROR(ROUND(VLOOKUP($B34,[2]INVENTAIRE!$A$16:$X$773,24,FALSE),2),"-")</f>
        <v>-</v>
      </c>
      <c r="J34" s="161" t="str">
        <f t="shared" si="23"/>
        <v/>
      </c>
      <c r="K34" s="145"/>
      <c r="L34" s="147"/>
      <c r="N34" s="122"/>
      <c r="O34" s="123"/>
      <c r="P34" s="156"/>
      <c r="Q34" s="157"/>
      <c r="R34" s="116"/>
      <c r="S34" s="158" t="str">
        <f t="shared" si="13"/>
        <v/>
      </c>
      <c r="T34" s="159" t="str">
        <f>IFERROR(VLOOKUP($N34,[2]INVENTAIRE!$A$16:$X$773,22,FALSE),"")</f>
        <v/>
      </c>
      <c r="U34" s="160" t="str">
        <f>IFERROR(ROUND(VLOOKUP($N34,[2]INVENTAIRE!$A$16:$X$773,24,FALSE),2),"-")</f>
        <v>-</v>
      </c>
      <c r="V34" s="161" t="str">
        <f t="shared" si="24"/>
        <v/>
      </c>
      <c r="W34" s="125"/>
      <c r="X34" s="126"/>
      <c r="Z34" s="122"/>
      <c r="AA34" s="123"/>
      <c r="AB34" s="156"/>
      <c r="AC34" s="157"/>
      <c r="AD34" s="162"/>
      <c r="AE34" s="158" t="str">
        <f t="shared" si="14"/>
        <v/>
      </c>
      <c r="AF34" s="159" t="str">
        <f>IFERROR(VLOOKUP($Z34,[2]INVENTAIRE!$A$23:$X$773,22,FALSE),"")</f>
        <v/>
      </c>
      <c r="AG34" s="160" t="str">
        <f>IFERROR(ROUND(VLOOKUP($Z34,[2]INVENTAIRE!$A$23:$X$773,24,FALSE),2),"-")</f>
        <v>-</v>
      </c>
      <c r="AH34" s="161" t="str">
        <f t="shared" si="25"/>
        <v/>
      </c>
      <c r="AI34" s="125"/>
      <c r="AJ34" s="126"/>
      <c r="AL34" s="122"/>
      <c r="AM34" s="123"/>
      <c r="AN34" s="156"/>
      <c r="AO34" s="157"/>
      <c r="AP34" s="162"/>
      <c r="AQ34" s="158" t="str">
        <f t="shared" si="15"/>
        <v/>
      </c>
      <c r="AR34" s="159" t="str">
        <f>IFERROR(VLOOKUP($AL34,[2]INVENTAIRE!$A$23:$X$773,22,FALSE),"")</f>
        <v/>
      </c>
      <c r="AS34" s="160" t="str">
        <f>IFERROR(ROUND(VLOOKUP($AL34,[2]INVENTAIRE!$A$23:$X$773,24,FALSE),2),"-")</f>
        <v>-</v>
      </c>
      <c r="AT34" s="161" t="str">
        <f t="shared" si="26"/>
        <v/>
      </c>
      <c r="AU34" s="125"/>
      <c r="AV34" s="126"/>
      <c r="AX34" s="122"/>
      <c r="AY34" s="123"/>
      <c r="AZ34" s="156"/>
      <c r="BA34" s="157"/>
      <c r="BB34" s="162"/>
      <c r="BC34" s="158" t="str">
        <f t="shared" si="16"/>
        <v/>
      </c>
      <c r="BD34" s="159" t="str">
        <f>IFERROR(VLOOKUP($AX34,[2]INVENTAIRE!$A$23:$X$773,22,FALSE),"")</f>
        <v/>
      </c>
      <c r="BE34" s="160" t="str">
        <f>IFERROR(ROUND(VLOOKUP($AX34,[2]INVENTAIRE!$A$23:$X$773,24,FALSE),2),"-")</f>
        <v>-</v>
      </c>
      <c r="BF34" s="161" t="str">
        <f t="shared" si="27"/>
        <v/>
      </c>
      <c r="BG34" s="125"/>
      <c r="BH34" s="126"/>
      <c r="BJ34" s="122"/>
      <c r="BK34" s="123"/>
      <c r="BL34" s="156"/>
      <c r="BM34" s="157"/>
      <c r="BN34" s="162"/>
      <c r="BO34" s="158" t="str">
        <f t="shared" si="17"/>
        <v/>
      </c>
      <c r="BP34" s="159" t="str">
        <f>IFERROR(VLOOKUP($BJ34,[2]INVENTAIRE!$A$23:$X$773,22,FALSE),"")</f>
        <v/>
      </c>
      <c r="BQ34" s="160" t="str">
        <f>IFERROR(ROUND(VLOOKUP($BJ34,[2]INVENTAIRE!$A$23:$X$773,24,FALSE),2),"-")</f>
        <v>-</v>
      </c>
      <c r="BR34" s="161" t="str">
        <f t="shared" si="28"/>
        <v/>
      </c>
      <c r="BS34" s="125"/>
      <c r="BT34" s="126"/>
      <c r="BV34" s="122"/>
      <c r="BW34" s="123"/>
      <c r="BX34" s="156"/>
      <c r="BY34" s="157"/>
      <c r="BZ34" s="162"/>
      <c r="CA34" s="158" t="str">
        <f t="shared" si="18"/>
        <v/>
      </c>
      <c r="CB34" s="159" t="str">
        <f>IFERROR(VLOOKUP($BV34,[2]INVENTAIRE!$A$23:$X$773,22,FALSE),"")</f>
        <v/>
      </c>
      <c r="CC34" s="160" t="str">
        <f>IFERROR(ROUND(VLOOKUP($BV34,[2]INVENTAIRE!$A$23:$X$773,24,FALSE),2),"-")</f>
        <v>-</v>
      </c>
      <c r="CD34" s="161" t="str">
        <f t="shared" si="29"/>
        <v/>
      </c>
      <c r="CE34" s="125"/>
      <c r="CF34" s="126"/>
      <c r="CH34" s="122"/>
      <c r="CI34" s="123"/>
      <c r="CJ34" s="156"/>
      <c r="CK34" s="157"/>
      <c r="CL34" s="162"/>
      <c r="CM34" s="158" t="str">
        <f t="shared" si="19"/>
        <v/>
      </c>
      <c r="CN34" s="159" t="str">
        <f>IFERROR(VLOOKUP($CH34,[2]INVENTAIRE!$A$23:$X$773,22,FALSE),"")</f>
        <v/>
      </c>
      <c r="CO34" s="160" t="str">
        <f>IFERROR(ROUND(VLOOKUP($CH34,[2]INVENTAIRE!$A$23:$X$773,24,FALSE),2),"-")</f>
        <v>-</v>
      </c>
      <c r="CP34" s="161" t="str">
        <f t="shared" si="30"/>
        <v/>
      </c>
      <c r="CQ34" s="125"/>
      <c r="CR34" s="126"/>
      <c r="CT34" s="122"/>
      <c r="CU34" s="123"/>
      <c r="CV34" s="156"/>
      <c r="CW34" s="157"/>
      <c r="CX34" s="162"/>
      <c r="CY34" s="158" t="str">
        <f t="shared" si="20"/>
        <v/>
      </c>
      <c r="CZ34" s="159" t="str">
        <f>IFERROR(VLOOKUP($CT34,[2]INVENTAIRE!$A$23:$X$773,22,FALSE),"")</f>
        <v/>
      </c>
      <c r="DA34" s="160" t="str">
        <f>IFERROR(ROUND(VLOOKUP($CT34,[2]INVENTAIRE!$A$23:$X$773,24,FALSE),2),"-")</f>
        <v>-</v>
      </c>
      <c r="DB34" s="161" t="str">
        <f t="shared" si="31"/>
        <v/>
      </c>
      <c r="DC34" s="125"/>
      <c r="DD34" s="126"/>
      <c r="DF34" s="122"/>
      <c r="DG34" s="123"/>
      <c r="DH34" s="156"/>
      <c r="DI34" s="157"/>
      <c r="DJ34" s="162"/>
      <c r="DK34" s="158" t="str">
        <f t="shared" si="21"/>
        <v/>
      </c>
      <c r="DL34" s="159" t="str">
        <f>IFERROR(VLOOKUP($DF34,[2]INVENTAIRE!$A$23:$X$773,22,FALSE),"")</f>
        <v/>
      </c>
      <c r="DM34" s="160" t="str">
        <f>IFERROR(ROUND(VLOOKUP($DF34,[2]INVENTAIRE!$A$23:$X$773,24,FALSE),2),"-")</f>
        <v>-</v>
      </c>
      <c r="DN34" s="161" t="str">
        <f t="shared" si="32"/>
        <v/>
      </c>
      <c r="DO34" s="125"/>
      <c r="DP34" s="126"/>
      <c r="DR34" s="122"/>
      <c r="DS34" s="123"/>
      <c r="DT34" s="156"/>
      <c r="DU34" s="157"/>
      <c r="DV34" s="162"/>
      <c r="DW34" s="158" t="str">
        <f t="shared" si="22"/>
        <v/>
      </c>
      <c r="DX34" s="159" t="str">
        <f>IFERROR(VLOOKUP($DR34,[2]INVENTAIRE!$A$23:$X$773,22,FALSE),"")</f>
        <v/>
      </c>
      <c r="DY34" s="160" t="str">
        <f>IFERROR(ROUND(VLOOKUP($DR34,[2]INVENTAIRE!$A$23:$X$773,24,FALSE),2),"-")</f>
        <v>-</v>
      </c>
      <c r="DZ34" s="161" t="str">
        <f t="shared" si="33"/>
        <v/>
      </c>
      <c r="EA34" s="125"/>
      <c r="EB34" s="126"/>
    </row>
    <row r="35" spans="2:132" ht="15.75" x14ac:dyDescent="0.25">
      <c r="B35" s="163"/>
      <c r="C35" s="164"/>
      <c r="D35" s="165"/>
      <c r="E35" s="166"/>
      <c r="F35" s="167"/>
      <c r="G35" s="168"/>
      <c r="H35" s="169"/>
      <c r="I35" s="170"/>
      <c r="J35" s="171"/>
      <c r="K35" s="172" t="s">
        <v>48</v>
      </c>
      <c r="L35" s="173" t="str">
        <f>IFERROR(L33/L23,"")</f>
        <v/>
      </c>
      <c r="N35" s="163"/>
      <c r="O35" s="164"/>
      <c r="P35" s="165"/>
      <c r="Q35" s="166"/>
      <c r="R35" s="167"/>
      <c r="S35" s="168"/>
      <c r="T35" s="169"/>
      <c r="U35" s="170"/>
      <c r="V35" s="171"/>
      <c r="W35" s="125"/>
      <c r="X35" s="126"/>
      <c r="Z35" s="163"/>
      <c r="AA35" s="164"/>
      <c r="AB35" s="165"/>
      <c r="AC35" s="166"/>
      <c r="AD35" s="167"/>
      <c r="AE35" s="168"/>
      <c r="AF35" s="169"/>
      <c r="AG35" s="170"/>
      <c r="AH35" s="171"/>
      <c r="AI35" s="125"/>
      <c r="AJ35" s="126"/>
      <c r="AL35" s="163"/>
      <c r="AM35" s="164"/>
      <c r="AN35" s="165"/>
      <c r="AO35" s="166"/>
      <c r="AP35" s="167"/>
      <c r="AQ35" s="168"/>
      <c r="AR35" s="169"/>
      <c r="AS35" s="170"/>
      <c r="AT35" s="171"/>
      <c r="AU35" s="125"/>
      <c r="AV35" s="126"/>
      <c r="AX35" s="163"/>
      <c r="AY35" s="164"/>
      <c r="AZ35" s="165"/>
      <c r="BA35" s="166"/>
      <c r="BB35" s="167"/>
      <c r="BC35" s="168"/>
      <c r="BD35" s="169"/>
      <c r="BE35" s="170"/>
      <c r="BF35" s="171"/>
      <c r="BG35" s="125"/>
      <c r="BH35" s="126"/>
      <c r="BJ35" s="163"/>
      <c r="BK35" s="164"/>
      <c r="BL35" s="165"/>
      <c r="BM35" s="166"/>
      <c r="BN35" s="167"/>
      <c r="BO35" s="168"/>
      <c r="BP35" s="169"/>
      <c r="BQ35" s="170"/>
      <c r="BR35" s="171"/>
      <c r="BS35" s="125"/>
      <c r="BT35" s="126"/>
      <c r="BV35" s="163"/>
      <c r="BW35" s="164"/>
      <c r="BX35" s="165"/>
      <c r="BY35" s="166"/>
      <c r="BZ35" s="167"/>
      <c r="CA35" s="168"/>
      <c r="CB35" s="169"/>
      <c r="CC35" s="170"/>
      <c r="CD35" s="171"/>
      <c r="CE35" s="125"/>
      <c r="CF35" s="126"/>
      <c r="CH35" s="163"/>
      <c r="CI35" s="164"/>
      <c r="CJ35" s="165"/>
      <c r="CK35" s="166"/>
      <c r="CL35" s="167"/>
      <c r="CM35" s="168"/>
      <c r="CN35" s="169"/>
      <c r="CO35" s="170"/>
      <c r="CP35" s="171"/>
      <c r="CQ35" s="125"/>
      <c r="CR35" s="126"/>
      <c r="CT35" s="163"/>
      <c r="CU35" s="164"/>
      <c r="CV35" s="165"/>
      <c r="CW35" s="166"/>
      <c r="CX35" s="167"/>
      <c r="CY35" s="168"/>
      <c r="CZ35" s="169"/>
      <c r="DA35" s="170"/>
      <c r="DB35" s="171"/>
      <c r="DC35" s="125"/>
      <c r="DD35" s="126"/>
      <c r="DF35" s="163"/>
      <c r="DG35" s="164"/>
      <c r="DH35" s="165"/>
      <c r="DI35" s="166"/>
      <c r="DJ35" s="167"/>
      <c r="DK35" s="168"/>
      <c r="DL35" s="169"/>
      <c r="DM35" s="170"/>
      <c r="DN35" s="171"/>
      <c r="DO35" s="125"/>
      <c r="DP35" s="126"/>
      <c r="DR35" s="163"/>
      <c r="DS35" s="164"/>
      <c r="DT35" s="165"/>
      <c r="DU35" s="166"/>
      <c r="DV35" s="167"/>
      <c r="DW35" s="168"/>
      <c r="DX35" s="169"/>
      <c r="DY35" s="170"/>
      <c r="DZ35" s="171"/>
      <c r="EA35" s="125"/>
      <c r="EB35" s="126"/>
    </row>
    <row r="36" spans="2:132" ht="15.75" x14ac:dyDescent="0.25">
      <c r="B36" s="174"/>
      <c r="C36" s="175"/>
      <c r="D36" s="116"/>
      <c r="E36" s="130"/>
      <c r="F36" s="129"/>
      <c r="G36" s="176"/>
      <c r="H36" s="129"/>
      <c r="I36" s="177"/>
      <c r="J36" s="132" t="str">
        <f t="shared" ref="J36:J45" si="34">IF(E36="","",IFERROR(IF(AND(H36="KG",E36="GRAMME"),(I36/G36/1000*D36),IF(AND(H36="L",E36="MML"),(I36/G36/1000*D36),IF(H36=E36,(I36/G36*D36),IF(AND(H36="Lbs",OR(E36="g",E36="KG")),(I36/G36/454*1000*D36),IF(AND(H36="KG",E36="lbs"),(I36/G36/1000*454*D36),"erreur d'unité"))))),"-"))</f>
        <v/>
      </c>
      <c r="K36" s="178" t="str">
        <f>IF(L35="","","Votre marge de profit est de "&amp;ROUND(L35*100,2)&amp; " %")</f>
        <v/>
      </c>
      <c r="L36" s="179"/>
      <c r="N36" s="174"/>
      <c r="O36" s="175"/>
      <c r="P36" s="116"/>
      <c r="Q36" s="130"/>
      <c r="R36" s="129"/>
      <c r="S36" s="176"/>
      <c r="T36" s="129"/>
      <c r="U36" s="180"/>
      <c r="V36" s="132" t="str">
        <f t="shared" ref="V36:V45" si="35">IF(Q36="","",IFERROR(IF(AND(T36="KG",Q36="GRAMME"),(U36/S36/1000*P36),IF(AND(T36="L",Q36="MML"),(U36/S36/1000*P36),IF(T36=Q36,(U36/S36*P36),IF(AND(T36="Lbs",OR(Q36="g",Q36="KG")),(U36/S36/454*1000*P36),IF(AND(T36="KG",Q36="lbs"),(U36/S36/1000*454*P36),"erreur d'unité"))))),"-"))</f>
        <v/>
      </c>
      <c r="W36" s="125"/>
      <c r="X36" s="126"/>
      <c r="Z36" s="174"/>
      <c r="AA36" s="175"/>
      <c r="AB36" s="116"/>
      <c r="AC36" s="130"/>
      <c r="AD36" s="129"/>
      <c r="AE36" s="176"/>
      <c r="AF36" s="129"/>
      <c r="AG36" s="180"/>
      <c r="AH36" s="132" t="str">
        <f t="shared" ref="AH36:AH45" si="36">IF(AC36="","",IFERROR(IF(AND(AF36="KG",AC36="GRAMME"),(AG36/AE36/1000*AB36),IF(AND(AF36="L",AC36="MML"),(AG36/AE36/1000*AB36),IF(AF36=AC36,(AG36/AE36*AB36),IF(AND(AF36="Lbs",OR(AC36="g",AC36="KG")),(AG36/AE36/454*1000*AB36),IF(AND(AF36="KG",AC36="lbs"),(AG36/AE36/1000*454*AB36),"erreur d'unité"))))),"-"))</f>
        <v/>
      </c>
      <c r="AI36" s="125"/>
      <c r="AJ36" s="126"/>
      <c r="AL36" s="174"/>
      <c r="AM36" s="175"/>
      <c r="AN36" s="116"/>
      <c r="AO36" s="130"/>
      <c r="AP36" s="129"/>
      <c r="AQ36" s="176"/>
      <c r="AR36" s="129"/>
      <c r="AS36" s="180"/>
      <c r="AT36" s="132" t="str">
        <f t="shared" ref="AT36:AT45" si="37">IF(AO36="","",IFERROR(IF(AND(AR36="KG",AO36="GRAMME"),(AS36/AQ36/1000*AN36),IF(AND(AR36="L",AO36="MML"),(AS36/AQ36/1000*AN36),IF(AR36=AO36,(AS36/AQ36*AN36),IF(AND(AR36="Lbs",OR(AO36="g",AO36="KG")),(AS36/AQ36/454*1000*AN36),IF(AND(AR36="KG",AO36="lbs"),(AS36/AQ36/1000*454*AN36),"erreur d'unité"))))),"-"))</f>
        <v/>
      </c>
      <c r="AU36" s="125"/>
      <c r="AV36" s="126"/>
      <c r="AX36" s="174"/>
      <c r="AY36" s="175"/>
      <c r="AZ36" s="116"/>
      <c r="BA36" s="130"/>
      <c r="BB36" s="129"/>
      <c r="BC36" s="176"/>
      <c r="BD36" s="129"/>
      <c r="BE36" s="180"/>
      <c r="BF36" s="132" t="str">
        <f t="shared" ref="BF36:BF45" si="38">IF(BA36="","",IFERROR(IF(AND(BD36="KG",BA36="GRAMME"),(BE36/BC36/1000*AZ36),IF(AND(BD36="L",BA36="MML"),(BE36/BC36/1000*AZ36),IF(BD36=BA36,(BE36/BC36*AZ36),IF(AND(BD36="Lbs",OR(BA36="g",BA36="KG")),(BE36/BC36/454*1000*AZ36),IF(AND(BD36="KG",BA36="lbs"),(BE36/BC36/1000*454*AZ36),"erreur d'unité"))))),"-"))</f>
        <v/>
      </c>
      <c r="BG36" s="125"/>
      <c r="BH36" s="126"/>
      <c r="BJ36" s="174"/>
      <c r="BK36" s="175"/>
      <c r="BL36" s="116"/>
      <c r="BM36" s="130"/>
      <c r="BN36" s="129"/>
      <c r="BO36" s="176"/>
      <c r="BP36" s="129"/>
      <c r="BQ36" s="180"/>
      <c r="BR36" s="132" t="str">
        <f t="shared" ref="BR36:BR45" si="39">IF(BM36="","",IFERROR(IF(AND(BP36="KG",BM36="GRAMME"),(BQ36/BO36/1000*BL36),IF(AND(BP36="L",BM36="MML"),(BQ36/BO36/1000*BL36),IF(BP36=BM36,(BQ36/BO36*BL36),IF(AND(BP36="Lbs",OR(BM36="g",BM36="KG")),(BQ36/BO36/454*1000*BL36),IF(AND(BP36="KG",BM36="lbs"),(BQ36/BO36/1000*454*BL36),"erreur d'unité"))))),"-"))</f>
        <v/>
      </c>
      <c r="BS36" s="125"/>
      <c r="BT36" s="126"/>
      <c r="BV36" s="174"/>
      <c r="BW36" s="175"/>
      <c r="BX36" s="116"/>
      <c r="BY36" s="130"/>
      <c r="BZ36" s="129"/>
      <c r="CA36" s="176"/>
      <c r="CB36" s="129"/>
      <c r="CC36" s="180"/>
      <c r="CD36" s="132" t="str">
        <f t="shared" ref="CD36:CD45" si="40">IF(BY36="","",IFERROR(IF(AND(CB36="KG",BY36="GRAMME"),(CC36/CA36/1000*BX36),IF(AND(CB36="L",BY36="MML"),(CC36/CA36/1000*BX36),IF(CB36=BY36,(CC36/CA36*BX36),IF(AND(CB36="Lbs",OR(BY36="g",BY36="KG")),(CC36/CA36/454*1000*BX36),IF(AND(CB36="KG",BY36="lbs"),(CC36/CA36/1000*454*BX36),"erreur d'unité"))))),"-"))</f>
        <v/>
      </c>
      <c r="CE36" s="125"/>
      <c r="CF36" s="126"/>
      <c r="CH36" s="174"/>
      <c r="CI36" s="175"/>
      <c r="CJ36" s="116"/>
      <c r="CK36" s="130"/>
      <c r="CL36" s="129"/>
      <c r="CM36" s="176"/>
      <c r="CN36" s="129"/>
      <c r="CO36" s="180"/>
      <c r="CP36" s="181" t="str">
        <f t="shared" ref="CP36:CP45" si="41">IF(CK36="","",IFERROR(IF(AND(CN36="KG",CK36="GRAMME"),(CO36/CM36/1000*CJ36),IF(AND(CN36="L",CK36="MML"),(CO36/CM36/1000*CJ36),IF(CN36=CK36,(CO36/CM36*CJ36),IF(AND(CN36="Lbs",OR(CK36="g",CK36="KG")),(CO36/CM36/454*1000*CJ36),IF(AND(CN36="KG",CK36="lbs"),(CO36/CM36/1000*454*CJ36),"erreur d'unité"))))),"-"))</f>
        <v/>
      </c>
      <c r="CQ36" s="125"/>
      <c r="CR36" s="126"/>
      <c r="CT36" s="174"/>
      <c r="CU36" s="175"/>
      <c r="CV36" s="116"/>
      <c r="CW36" s="130"/>
      <c r="CX36" s="129"/>
      <c r="CY36" s="176"/>
      <c r="CZ36" s="129"/>
      <c r="DA36" s="180"/>
      <c r="DB36" s="181" t="str">
        <f t="shared" ref="DB36:DB45" si="42">IF(CW36="","",IFERROR(IF(AND(CZ36="KG",CW36="GRAMME"),(DA36/CY36/1000*CV36),IF(AND(CZ36="L",CW36="MML"),(DA36/CY36/1000*CV36),IF(CZ36=CW36,(DA36/CY36*CV36),IF(AND(CZ36="Lbs",OR(CW36="g",CW36="KG")),(DA36/CY36/454*1000*CV36),IF(AND(CZ36="KG",CW36="lbs"),(DA36/CY36/1000*454*CV36),"erreur d'unité"))))),"-"))</f>
        <v/>
      </c>
      <c r="DC36" s="125"/>
      <c r="DD36" s="126"/>
      <c r="DF36" s="174"/>
      <c r="DG36" s="175"/>
      <c r="DH36" s="116"/>
      <c r="DI36" s="130"/>
      <c r="DJ36" s="129"/>
      <c r="DK36" s="176"/>
      <c r="DL36" s="129"/>
      <c r="DM36" s="180"/>
      <c r="DN36" s="132" t="str">
        <f t="shared" ref="DN36:DN45" si="43">IF(DI36="","",IFERROR(IF(AND(DL36="KG",DI36="GRAMME"),(DM36/DK36/1000*DH36),IF(AND(DL36="L",DI36="MML"),(DM36/DK36/1000*DH36),IF(DL36=DI36,(DM36/DK36*DH36),IF(AND(DL36="Lbs",OR(DI36="g",DI36="KG")),(DM36/DK36/454*1000*DH36),IF(AND(DL36="KG",DI36="lbs"),(DM36/DK36/1000*454*DH36),"erreur d'unité"))))),"-"))</f>
        <v/>
      </c>
      <c r="DO36" s="125"/>
      <c r="DP36" s="126"/>
      <c r="DR36" s="174"/>
      <c r="DS36" s="175"/>
      <c r="DT36" s="116"/>
      <c r="DU36" s="130"/>
      <c r="DV36" s="129"/>
      <c r="DW36" s="176"/>
      <c r="DX36" s="129"/>
      <c r="DY36" s="180"/>
      <c r="DZ36" s="181" t="str">
        <f t="shared" ref="DZ36:DZ45" si="44">IF(DU36="","",IFERROR(IF(AND(DX36="KG",DU36="GRAMME"),(DY36/DW36/1000*DT36),IF(AND(DX36="L",DU36="MML"),(DY36/DW36/1000*DT36),IF(DX36=DU36,(DY36/DW36*DT36),IF(AND(DX36="Lbs",OR(DU36="g",DU36="KG")),(DY36/DW36/454*1000*DT36),IF(AND(DX36="KG",DU36="lbs"),(DY36/DW36/1000*454*DT36),"erreur d'unité"))))),"-"))</f>
        <v/>
      </c>
      <c r="EA36" s="125"/>
      <c r="EB36" s="126"/>
    </row>
    <row r="37" spans="2:132" ht="15.75" x14ac:dyDescent="0.25">
      <c r="B37" s="174"/>
      <c r="C37" s="175"/>
      <c r="D37" s="116"/>
      <c r="E37" s="130"/>
      <c r="F37" s="129"/>
      <c r="G37" s="176"/>
      <c r="H37" s="129"/>
      <c r="I37" s="177"/>
      <c r="J37" s="132" t="str">
        <f t="shared" si="34"/>
        <v/>
      </c>
      <c r="K37" s="182"/>
      <c r="L37" s="183"/>
      <c r="N37" s="174"/>
      <c r="O37" s="175"/>
      <c r="P37" s="116"/>
      <c r="Q37" s="130"/>
      <c r="R37" s="129"/>
      <c r="S37" s="176"/>
      <c r="T37" s="129"/>
      <c r="U37" s="180"/>
      <c r="V37" s="132" t="str">
        <f t="shared" si="35"/>
        <v/>
      </c>
      <c r="W37" s="125"/>
      <c r="X37" s="126"/>
      <c r="Z37" s="174"/>
      <c r="AA37" s="175"/>
      <c r="AB37" s="116"/>
      <c r="AC37" s="130"/>
      <c r="AD37" s="129"/>
      <c r="AE37" s="176"/>
      <c r="AF37" s="129"/>
      <c r="AG37" s="180"/>
      <c r="AH37" s="132" t="str">
        <f t="shared" si="36"/>
        <v/>
      </c>
      <c r="AI37" s="125"/>
      <c r="AJ37" s="126"/>
      <c r="AL37" s="174"/>
      <c r="AM37" s="175"/>
      <c r="AN37" s="116"/>
      <c r="AO37" s="130"/>
      <c r="AP37" s="129"/>
      <c r="AQ37" s="176"/>
      <c r="AR37" s="129"/>
      <c r="AS37" s="180"/>
      <c r="AT37" s="132" t="str">
        <f t="shared" si="37"/>
        <v/>
      </c>
      <c r="AU37" s="125"/>
      <c r="AV37" s="126"/>
      <c r="AX37" s="174"/>
      <c r="AY37" s="175"/>
      <c r="AZ37" s="116"/>
      <c r="BA37" s="130"/>
      <c r="BB37" s="129"/>
      <c r="BC37" s="176"/>
      <c r="BD37" s="129"/>
      <c r="BE37" s="180"/>
      <c r="BF37" s="132" t="str">
        <f t="shared" si="38"/>
        <v/>
      </c>
      <c r="BG37" s="125"/>
      <c r="BH37" s="126"/>
      <c r="BJ37" s="174"/>
      <c r="BK37" s="175"/>
      <c r="BL37" s="116"/>
      <c r="BM37" s="130"/>
      <c r="BN37" s="129"/>
      <c r="BO37" s="176"/>
      <c r="BP37" s="129"/>
      <c r="BQ37" s="180"/>
      <c r="BR37" s="132" t="str">
        <f t="shared" si="39"/>
        <v/>
      </c>
      <c r="BS37" s="125"/>
      <c r="BT37" s="126"/>
      <c r="BV37" s="174"/>
      <c r="BW37" s="175"/>
      <c r="BX37" s="116"/>
      <c r="BY37" s="130"/>
      <c r="BZ37" s="129"/>
      <c r="CA37" s="176"/>
      <c r="CB37" s="129"/>
      <c r="CC37" s="180"/>
      <c r="CD37" s="132" t="str">
        <f t="shared" si="40"/>
        <v/>
      </c>
      <c r="CE37" s="125"/>
      <c r="CF37" s="126"/>
      <c r="CH37" s="174"/>
      <c r="CI37" s="175"/>
      <c r="CJ37" s="116"/>
      <c r="CK37" s="130"/>
      <c r="CL37" s="129"/>
      <c r="CM37" s="176"/>
      <c r="CN37" s="129"/>
      <c r="CO37" s="180"/>
      <c r="CP37" s="181" t="str">
        <f t="shared" si="41"/>
        <v/>
      </c>
      <c r="CQ37" s="125"/>
      <c r="CR37" s="126"/>
      <c r="CT37" s="174"/>
      <c r="CU37" s="175"/>
      <c r="CV37" s="116"/>
      <c r="CW37" s="130"/>
      <c r="CX37" s="129"/>
      <c r="CY37" s="176"/>
      <c r="CZ37" s="129"/>
      <c r="DA37" s="180"/>
      <c r="DB37" s="181" t="str">
        <f t="shared" si="42"/>
        <v/>
      </c>
      <c r="DC37" s="125"/>
      <c r="DD37" s="126"/>
      <c r="DF37" s="174"/>
      <c r="DG37" s="175"/>
      <c r="DH37" s="116"/>
      <c r="DI37" s="130"/>
      <c r="DJ37" s="129"/>
      <c r="DK37" s="176"/>
      <c r="DL37" s="129"/>
      <c r="DM37" s="180"/>
      <c r="DN37" s="132" t="str">
        <f t="shared" si="43"/>
        <v/>
      </c>
      <c r="DO37" s="125"/>
      <c r="DP37" s="126"/>
      <c r="DR37" s="174"/>
      <c r="DS37" s="175"/>
      <c r="DT37" s="116"/>
      <c r="DU37" s="130"/>
      <c r="DV37" s="129"/>
      <c r="DW37" s="176"/>
      <c r="DX37" s="129"/>
      <c r="DY37" s="180"/>
      <c r="DZ37" s="181" t="str">
        <f t="shared" si="44"/>
        <v/>
      </c>
      <c r="EA37" s="125"/>
      <c r="EB37" s="126"/>
    </row>
    <row r="38" spans="2:132" ht="15.75" x14ac:dyDescent="0.25">
      <c r="B38" s="174"/>
      <c r="C38" s="175"/>
      <c r="D38" s="116"/>
      <c r="E38" s="130"/>
      <c r="F38" s="129"/>
      <c r="G38" s="176"/>
      <c r="H38" s="129"/>
      <c r="I38" s="177"/>
      <c r="J38" s="132" t="str">
        <f t="shared" si="34"/>
        <v/>
      </c>
      <c r="K38" s="184" t="s">
        <v>49</v>
      </c>
      <c r="L38" s="185"/>
      <c r="N38" s="174"/>
      <c r="O38" s="175"/>
      <c r="P38" s="116"/>
      <c r="Q38" s="130"/>
      <c r="R38" s="129"/>
      <c r="S38" s="176"/>
      <c r="T38" s="129"/>
      <c r="U38" s="180"/>
      <c r="V38" s="132" t="str">
        <f t="shared" si="35"/>
        <v/>
      </c>
      <c r="W38" s="125"/>
      <c r="X38" s="126"/>
      <c r="Z38" s="174"/>
      <c r="AA38" s="175"/>
      <c r="AB38" s="116"/>
      <c r="AC38" s="130"/>
      <c r="AD38" s="129"/>
      <c r="AE38" s="176"/>
      <c r="AF38" s="129"/>
      <c r="AG38" s="180"/>
      <c r="AH38" s="132" t="str">
        <f t="shared" si="36"/>
        <v/>
      </c>
      <c r="AI38" s="125"/>
      <c r="AJ38" s="126"/>
      <c r="AL38" s="174"/>
      <c r="AM38" s="175"/>
      <c r="AN38" s="116"/>
      <c r="AO38" s="130"/>
      <c r="AP38" s="129"/>
      <c r="AQ38" s="176"/>
      <c r="AR38" s="129"/>
      <c r="AS38" s="180"/>
      <c r="AT38" s="132" t="str">
        <f t="shared" si="37"/>
        <v/>
      </c>
      <c r="AU38" s="125"/>
      <c r="AV38" s="126"/>
      <c r="AX38" s="174"/>
      <c r="AY38" s="175"/>
      <c r="AZ38" s="116"/>
      <c r="BA38" s="130"/>
      <c r="BB38" s="129"/>
      <c r="BC38" s="176"/>
      <c r="BD38" s="129"/>
      <c r="BE38" s="180"/>
      <c r="BF38" s="132" t="str">
        <f t="shared" si="38"/>
        <v/>
      </c>
      <c r="BG38" s="125"/>
      <c r="BH38" s="126"/>
      <c r="BJ38" s="174"/>
      <c r="BK38" s="175"/>
      <c r="BL38" s="116"/>
      <c r="BM38" s="130"/>
      <c r="BN38" s="129"/>
      <c r="BO38" s="176"/>
      <c r="BP38" s="129"/>
      <c r="BQ38" s="180"/>
      <c r="BR38" s="132" t="str">
        <f t="shared" si="39"/>
        <v/>
      </c>
      <c r="BS38" s="125"/>
      <c r="BT38" s="126"/>
      <c r="BV38" s="174"/>
      <c r="BW38" s="175"/>
      <c r="BX38" s="116"/>
      <c r="BY38" s="130"/>
      <c r="BZ38" s="129"/>
      <c r="CA38" s="176"/>
      <c r="CB38" s="129"/>
      <c r="CC38" s="180"/>
      <c r="CD38" s="132" t="str">
        <f t="shared" si="40"/>
        <v/>
      </c>
      <c r="CE38" s="125"/>
      <c r="CF38" s="126"/>
      <c r="CH38" s="174"/>
      <c r="CI38" s="175"/>
      <c r="CJ38" s="116"/>
      <c r="CK38" s="130"/>
      <c r="CL38" s="129"/>
      <c r="CM38" s="176"/>
      <c r="CN38" s="129"/>
      <c r="CO38" s="180"/>
      <c r="CP38" s="181" t="str">
        <f t="shared" si="41"/>
        <v/>
      </c>
      <c r="CQ38" s="125"/>
      <c r="CR38" s="126"/>
      <c r="CT38" s="174"/>
      <c r="CU38" s="175"/>
      <c r="CV38" s="116"/>
      <c r="CW38" s="130"/>
      <c r="CX38" s="129"/>
      <c r="CY38" s="176"/>
      <c r="CZ38" s="129"/>
      <c r="DA38" s="180"/>
      <c r="DB38" s="181" t="str">
        <f t="shared" si="42"/>
        <v/>
      </c>
      <c r="DC38" s="125"/>
      <c r="DD38" s="126"/>
      <c r="DF38" s="174"/>
      <c r="DG38" s="175"/>
      <c r="DH38" s="116"/>
      <c r="DI38" s="130"/>
      <c r="DJ38" s="129"/>
      <c r="DK38" s="176"/>
      <c r="DL38" s="129"/>
      <c r="DM38" s="180"/>
      <c r="DN38" s="132" t="str">
        <f t="shared" si="43"/>
        <v/>
      </c>
      <c r="DO38" s="125"/>
      <c r="DP38" s="126"/>
      <c r="DR38" s="174"/>
      <c r="DS38" s="175"/>
      <c r="DT38" s="116"/>
      <c r="DU38" s="130"/>
      <c r="DV38" s="129"/>
      <c r="DW38" s="176"/>
      <c r="DX38" s="129"/>
      <c r="DY38" s="180"/>
      <c r="DZ38" s="181" t="str">
        <f t="shared" si="44"/>
        <v/>
      </c>
      <c r="EA38" s="125"/>
      <c r="EB38" s="126"/>
    </row>
    <row r="39" spans="2:132" ht="15.75" x14ac:dyDescent="0.25">
      <c r="B39" s="174"/>
      <c r="C39" s="175"/>
      <c r="D39" s="116"/>
      <c r="E39" s="130"/>
      <c r="F39" s="129"/>
      <c r="G39" s="176"/>
      <c r="H39" s="129"/>
      <c r="I39" s="177"/>
      <c r="J39" s="132" t="str">
        <f t="shared" si="34"/>
        <v/>
      </c>
      <c r="K39" s="186" t="s">
        <v>50</v>
      </c>
      <c r="L39" s="187" t="str">
        <f>IFERROR(L25/L23,"-")</f>
        <v>-</v>
      </c>
      <c r="N39" s="174"/>
      <c r="O39" s="175"/>
      <c r="P39" s="116"/>
      <c r="Q39" s="130"/>
      <c r="R39" s="129"/>
      <c r="S39" s="176"/>
      <c r="T39" s="129"/>
      <c r="U39" s="180"/>
      <c r="V39" s="132" t="str">
        <f t="shared" si="35"/>
        <v/>
      </c>
      <c r="W39" s="125"/>
      <c r="X39" s="126"/>
      <c r="Z39" s="174"/>
      <c r="AA39" s="175"/>
      <c r="AB39" s="116"/>
      <c r="AC39" s="130"/>
      <c r="AD39" s="129"/>
      <c r="AE39" s="176"/>
      <c r="AF39" s="129"/>
      <c r="AG39" s="180"/>
      <c r="AH39" s="132" t="str">
        <f t="shared" si="36"/>
        <v/>
      </c>
      <c r="AI39" s="125"/>
      <c r="AJ39" s="126"/>
      <c r="AL39" s="174"/>
      <c r="AM39" s="175"/>
      <c r="AN39" s="116"/>
      <c r="AO39" s="130"/>
      <c r="AP39" s="129"/>
      <c r="AQ39" s="176"/>
      <c r="AR39" s="129"/>
      <c r="AS39" s="180"/>
      <c r="AT39" s="132" t="str">
        <f t="shared" si="37"/>
        <v/>
      </c>
      <c r="AU39" s="125"/>
      <c r="AV39" s="126"/>
      <c r="AX39" s="174"/>
      <c r="AY39" s="175"/>
      <c r="AZ39" s="116"/>
      <c r="BA39" s="130"/>
      <c r="BB39" s="129"/>
      <c r="BC39" s="176"/>
      <c r="BD39" s="129"/>
      <c r="BE39" s="180"/>
      <c r="BF39" s="132" t="str">
        <f t="shared" si="38"/>
        <v/>
      </c>
      <c r="BG39" s="125"/>
      <c r="BH39" s="126"/>
      <c r="BJ39" s="174"/>
      <c r="BK39" s="175"/>
      <c r="BL39" s="116"/>
      <c r="BM39" s="130"/>
      <c r="BN39" s="129"/>
      <c r="BO39" s="176"/>
      <c r="BP39" s="129"/>
      <c r="BQ39" s="180"/>
      <c r="BR39" s="132" t="str">
        <f t="shared" si="39"/>
        <v/>
      </c>
      <c r="BS39" s="125"/>
      <c r="BT39" s="126"/>
      <c r="BV39" s="174"/>
      <c r="BW39" s="175"/>
      <c r="BX39" s="116"/>
      <c r="BY39" s="130"/>
      <c r="BZ39" s="129"/>
      <c r="CA39" s="176"/>
      <c r="CB39" s="129"/>
      <c r="CC39" s="180"/>
      <c r="CD39" s="132" t="str">
        <f t="shared" si="40"/>
        <v/>
      </c>
      <c r="CE39" s="125"/>
      <c r="CF39" s="126"/>
      <c r="CH39" s="174"/>
      <c r="CI39" s="175"/>
      <c r="CJ39" s="116"/>
      <c r="CK39" s="130"/>
      <c r="CL39" s="129"/>
      <c r="CM39" s="176"/>
      <c r="CN39" s="129"/>
      <c r="CO39" s="180"/>
      <c r="CP39" s="181" t="str">
        <f t="shared" si="41"/>
        <v/>
      </c>
      <c r="CQ39" s="125"/>
      <c r="CR39" s="126"/>
      <c r="CT39" s="174"/>
      <c r="CU39" s="175"/>
      <c r="CV39" s="116"/>
      <c r="CW39" s="130"/>
      <c r="CX39" s="129"/>
      <c r="CY39" s="176"/>
      <c r="CZ39" s="129"/>
      <c r="DA39" s="180"/>
      <c r="DB39" s="181" t="str">
        <f t="shared" si="42"/>
        <v/>
      </c>
      <c r="DC39" s="125"/>
      <c r="DD39" s="126"/>
      <c r="DF39" s="174"/>
      <c r="DG39" s="175"/>
      <c r="DH39" s="116"/>
      <c r="DI39" s="130"/>
      <c r="DJ39" s="129"/>
      <c r="DK39" s="176"/>
      <c r="DL39" s="129"/>
      <c r="DM39" s="180"/>
      <c r="DN39" s="132" t="str">
        <f t="shared" si="43"/>
        <v/>
      </c>
      <c r="DO39" s="125"/>
      <c r="DP39" s="126"/>
      <c r="DR39" s="174"/>
      <c r="DS39" s="175"/>
      <c r="DT39" s="116"/>
      <c r="DU39" s="130"/>
      <c r="DV39" s="129"/>
      <c r="DW39" s="176"/>
      <c r="DX39" s="129"/>
      <c r="DY39" s="180"/>
      <c r="DZ39" s="181" t="str">
        <f t="shared" si="44"/>
        <v/>
      </c>
      <c r="EA39" s="125"/>
      <c r="EB39" s="126"/>
    </row>
    <row r="40" spans="2:132" ht="15.75" x14ac:dyDescent="0.25">
      <c r="B40" s="174"/>
      <c r="C40" s="175"/>
      <c r="D40" s="116"/>
      <c r="E40" s="130"/>
      <c r="F40" s="129"/>
      <c r="G40" s="176"/>
      <c r="H40" s="129"/>
      <c r="I40" s="177"/>
      <c r="J40" s="132" t="str">
        <f t="shared" si="34"/>
        <v/>
      </c>
      <c r="K40" s="188" t="s">
        <v>51</v>
      </c>
      <c r="L40" s="189" t="str">
        <f>IFERROR(L30/L23,"-")</f>
        <v>-</v>
      </c>
      <c r="N40" s="174"/>
      <c r="O40" s="175"/>
      <c r="P40" s="116"/>
      <c r="Q40" s="130"/>
      <c r="R40" s="129"/>
      <c r="S40" s="176"/>
      <c r="T40" s="129"/>
      <c r="U40" s="180"/>
      <c r="V40" s="132" t="str">
        <f t="shared" si="35"/>
        <v/>
      </c>
      <c r="W40" s="125"/>
      <c r="X40" s="126"/>
      <c r="Z40" s="174"/>
      <c r="AA40" s="175"/>
      <c r="AB40" s="116"/>
      <c r="AC40" s="130"/>
      <c r="AD40" s="129"/>
      <c r="AE40" s="176"/>
      <c r="AF40" s="129"/>
      <c r="AG40" s="180"/>
      <c r="AH40" s="132" t="str">
        <f t="shared" si="36"/>
        <v/>
      </c>
      <c r="AI40" s="125"/>
      <c r="AJ40" s="126"/>
      <c r="AL40" s="174"/>
      <c r="AM40" s="175"/>
      <c r="AN40" s="116"/>
      <c r="AO40" s="130"/>
      <c r="AP40" s="129"/>
      <c r="AQ40" s="176"/>
      <c r="AR40" s="129"/>
      <c r="AS40" s="180"/>
      <c r="AT40" s="132" t="str">
        <f t="shared" si="37"/>
        <v/>
      </c>
      <c r="AU40" s="125"/>
      <c r="AV40" s="126"/>
      <c r="AX40" s="174"/>
      <c r="AY40" s="175"/>
      <c r="AZ40" s="116"/>
      <c r="BA40" s="130"/>
      <c r="BB40" s="129"/>
      <c r="BC40" s="176"/>
      <c r="BD40" s="129"/>
      <c r="BE40" s="180"/>
      <c r="BF40" s="132" t="str">
        <f t="shared" si="38"/>
        <v/>
      </c>
      <c r="BG40" s="125"/>
      <c r="BH40" s="126"/>
      <c r="BJ40" s="174"/>
      <c r="BK40" s="175"/>
      <c r="BL40" s="116"/>
      <c r="BM40" s="130"/>
      <c r="BN40" s="129"/>
      <c r="BO40" s="176"/>
      <c r="BP40" s="129"/>
      <c r="BQ40" s="180"/>
      <c r="BR40" s="132" t="str">
        <f t="shared" si="39"/>
        <v/>
      </c>
      <c r="BS40" s="125"/>
      <c r="BT40" s="126"/>
      <c r="BV40" s="174"/>
      <c r="BW40" s="175"/>
      <c r="BX40" s="116"/>
      <c r="BY40" s="130"/>
      <c r="BZ40" s="129"/>
      <c r="CA40" s="176"/>
      <c r="CB40" s="129"/>
      <c r="CC40" s="180"/>
      <c r="CD40" s="132" t="str">
        <f t="shared" si="40"/>
        <v/>
      </c>
      <c r="CE40" s="125"/>
      <c r="CF40" s="126"/>
      <c r="CH40" s="174"/>
      <c r="CI40" s="175"/>
      <c r="CJ40" s="116"/>
      <c r="CK40" s="130"/>
      <c r="CL40" s="129"/>
      <c r="CM40" s="176"/>
      <c r="CN40" s="129"/>
      <c r="CO40" s="180"/>
      <c r="CP40" s="181" t="str">
        <f t="shared" si="41"/>
        <v/>
      </c>
      <c r="CQ40" s="125"/>
      <c r="CR40" s="126"/>
      <c r="CT40" s="174"/>
      <c r="CU40" s="175"/>
      <c r="CV40" s="116"/>
      <c r="CW40" s="130"/>
      <c r="CX40" s="129"/>
      <c r="CY40" s="176"/>
      <c r="CZ40" s="129"/>
      <c r="DA40" s="180"/>
      <c r="DB40" s="181" t="str">
        <f t="shared" si="42"/>
        <v/>
      </c>
      <c r="DC40" s="125"/>
      <c r="DD40" s="126"/>
      <c r="DF40" s="174"/>
      <c r="DG40" s="175"/>
      <c r="DH40" s="116"/>
      <c r="DI40" s="130"/>
      <c r="DJ40" s="129"/>
      <c r="DK40" s="176"/>
      <c r="DL40" s="129"/>
      <c r="DM40" s="180"/>
      <c r="DN40" s="132" t="str">
        <f t="shared" si="43"/>
        <v/>
      </c>
      <c r="DO40" s="125"/>
      <c r="DP40" s="126"/>
      <c r="DR40" s="174"/>
      <c r="DS40" s="175"/>
      <c r="DT40" s="116"/>
      <c r="DU40" s="130"/>
      <c r="DV40" s="129"/>
      <c r="DW40" s="176"/>
      <c r="DX40" s="129"/>
      <c r="DY40" s="180"/>
      <c r="DZ40" s="181" t="str">
        <f t="shared" si="44"/>
        <v/>
      </c>
      <c r="EA40" s="125"/>
      <c r="EB40" s="126"/>
    </row>
    <row r="41" spans="2:132" ht="15.75" x14ac:dyDescent="0.25">
      <c r="B41" s="174"/>
      <c r="C41" s="175"/>
      <c r="D41" s="116"/>
      <c r="E41" s="130"/>
      <c r="F41" s="129"/>
      <c r="G41" s="176"/>
      <c r="H41" s="129"/>
      <c r="I41" s="177"/>
      <c r="J41" s="132" t="str">
        <f t="shared" si="34"/>
        <v/>
      </c>
      <c r="K41" s="188" t="s">
        <v>52</v>
      </c>
      <c r="L41" s="189" t="str">
        <f>IFERROR(L28/L23,"-")</f>
        <v>-</v>
      </c>
      <c r="N41" s="174"/>
      <c r="O41" s="175"/>
      <c r="P41" s="116"/>
      <c r="Q41" s="130"/>
      <c r="R41" s="129"/>
      <c r="S41" s="176"/>
      <c r="T41" s="129"/>
      <c r="U41" s="180"/>
      <c r="V41" s="132" t="str">
        <f t="shared" si="35"/>
        <v/>
      </c>
      <c r="W41" s="125"/>
      <c r="X41" s="126"/>
      <c r="Z41" s="174"/>
      <c r="AA41" s="175"/>
      <c r="AB41" s="116"/>
      <c r="AC41" s="130"/>
      <c r="AD41" s="129"/>
      <c r="AE41" s="176"/>
      <c r="AF41" s="129"/>
      <c r="AG41" s="180"/>
      <c r="AH41" s="132" t="str">
        <f t="shared" si="36"/>
        <v/>
      </c>
      <c r="AI41" s="125"/>
      <c r="AJ41" s="126"/>
      <c r="AL41" s="174"/>
      <c r="AM41" s="175"/>
      <c r="AN41" s="116"/>
      <c r="AO41" s="130"/>
      <c r="AP41" s="129"/>
      <c r="AQ41" s="176"/>
      <c r="AR41" s="129"/>
      <c r="AS41" s="180"/>
      <c r="AT41" s="132" t="str">
        <f t="shared" si="37"/>
        <v/>
      </c>
      <c r="AU41" s="125"/>
      <c r="AV41" s="126"/>
      <c r="AX41" s="174"/>
      <c r="AY41" s="175"/>
      <c r="AZ41" s="116"/>
      <c r="BA41" s="130"/>
      <c r="BB41" s="129"/>
      <c r="BC41" s="176"/>
      <c r="BD41" s="129"/>
      <c r="BE41" s="180"/>
      <c r="BF41" s="132" t="str">
        <f t="shared" si="38"/>
        <v/>
      </c>
      <c r="BG41" s="125"/>
      <c r="BH41" s="126"/>
      <c r="BJ41" s="174"/>
      <c r="BK41" s="175"/>
      <c r="BL41" s="116"/>
      <c r="BM41" s="130"/>
      <c r="BN41" s="129"/>
      <c r="BO41" s="176"/>
      <c r="BP41" s="129"/>
      <c r="BQ41" s="180"/>
      <c r="BR41" s="132" t="str">
        <f t="shared" si="39"/>
        <v/>
      </c>
      <c r="BS41" s="125"/>
      <c r="BT41" s="126"/>
      <c r="BV41" s="174"/>
      <c r="BW41" s="175"/>
      <c r="BX41" s="116"/>
      <c r="BY41" s="130"/>
      <c r="BZ41" s="129"/>
      <c r="CA41" s="176"/>
      <c r="CB41" s="129"/>
      <c r="CC41" s="180"/>
      <c r="CD41" s="132" t="str">
        <f t="shared" si="40"/>
        <v/>
      </c>
      <c r="CE41" s="125"/>
      <c r="CF41" s="126"/>
      <c r="CH41" s="174"/>
      <c r="CI41" s="175"/>
      <c r="CJ41" s="116"/>
      <c r="CK41" s="130"/>
      <c r="CL41" s="129"/>
      <c r="CM41" s="176"/>
      <c r="CN41" s="129"/>
      <c r="CO41" s="180"/>
      <c r="CP41" s="181" t="str">
        <f t="shared" si="41"/>
        <v/>
      </c>
      <c r="CQ41" s="125"/>
      <c r="CR41" s="126"/>
      <c r="CT41" s="174"/>
      <c r="CU41" s="175"/>
      <c r="CV41" s="116"/>
      <c r="CW41" s="130"/>
      <c r="CX41" s="129"/>
      <c r="CY41" s="176"/>
      <c r="CZ41" s="129"/>
      <c r="DA41" s="180"/>
      <c r="DB41" s="181" t="str">
        <f t="shared" si="42"/>
        <v/>
      </c>
      <c r="DC41" s="125"/>
      <c r="DD41" s="126"/>
      <c r="DF41" s="174"/>
      <c r="DG41" s="175"/>
      <c r="DH41" s="116"/>
      <c r="DI41" s="130"/>
      <c r="DJ41" s="129"/>
      <c r="DK41" s="176"/>
      <c r="DL41" s="129"/>
      <c r="DM41" s="180"/>
      <c r="DN41" s="132" t="str">
        <f t="shared" si="43"/>
        <v/>
      </c>
      <c r="DO41" s="125"/>
      <c r="DP41" s="126"/>
      <c r="DR41" s="174"/>
      <c r="DS41" s="175"/>
      <c r="DT41" s="116"/>
      <c r="DU41" s="130"/>
      <c r="DV41" s="129"/>
      <c r="DW41" s="176"/>
      <c r="DX41" s="129"/>
      <c r="DY41" s="180"/>
      <c r="DZ41" s="181" t="str">
        <f t="shared" si="44"/>
        <v/>
      </c>
      <c r="EA41" s="125"/>
      <c r="EB41" s="126"/>
    </row>
    <row r="42" spans="2:132" ht="15.75" x14ac:dyDescent="0.25">
      <c r="B42" s="174"/>
      <c r="C42" s="175"/>
      <c r="D42" s="116"/>
      <c r="E42" s="130"/>
      <c r="F42" s="129"/>
      <c r="G42" s="176"/>
      <c r="H42" s="129"/>
      <c r="I42" s="177"/>
      <c r="J42" s="137" t="str">
        <f t="shared" si="34"/>
        <v/>
      </c>
      <c r="K42" s="188" t="s">
        <v>53</v>
      </c>
      <c r="L42" s="189" t="str">
        <f>IFERROR((L26+L27+L30)/L23,"-")</f>
        <v>-</v>
      </c>
      <c r="N42" s="174"/>
      <c r="O42" s="175"/>
      <c r="P42" s="116"/>
      <c r="Q42" s="130"/>
      <c r="R42" s="129"/>
      <c r="S42" s="176"/>
      <c r="T42" s="129"/>
      <c r="U42" s="180"/>
      <c r="V42" s="137" t="str">
        <f t="shared" si="35"/>
        <v/>
      </c>
      <c r="W42" s="125"/>
      <c r="X42" s="126"/>
      <c r="Z42" s="174"/>
      <c r="AA42" s="175"/>
      <c r="AB42" s="116"/>
      <c r="AC42" s="130"/>
      <c r="AD42" s="129"/>
      <c r="AE42" s="176"/>
      <c r="AF42" s="129"/>
      <c r="AG42" s="180"/>
      <c r="AH42" s="137" t="str">
        <f t="shared" si="36"/>
        <v/>
      </c>
      <c r="AI42" s="125"/>
      <c r="AJ42" s="126"/>
      <c r="AL42" s="174"/>
      <c r="AM42" s="175"/>
      <c r="AN42" s="116"/>
      <c r="AO42" s="130"/>
      <c r="AP42" s="129"/>
      <c r="AQ42" s="176"/>
      <c r="AR42" s="129"/>
      <c r="AS42" s="180"/>
      <c r="AT42" s="137" t="str">
        <f t="shared" si="37"/>
        <v/>
      </c>
      <c r="AU42" s="125"/>
      <c r="AV42" s="126"/>
      <c r="AX42" s="174"/>
      <c r="AY42" s="175"/>
      <c r="AZ42" s="116"/>
      <c r="BA42" s="130"/>
      <c r="BB42" s="129"/>
      <c r="BC42" s="176"/>
      <c r="BD42" s="129"/>
      <c r="BE42" s="180"/>
      <c r="BF42" s="137" t="str">
        <f t="shared" si="38"/>
        <v/>
      </c>
      <c r="BG42" s="125"/>
      <c r="BH42" s="126"/>
      <c r="BJ42" s="174"/>
      <c r="BK42" s="175"/>
      <c r="BL42" s="116"/>
      <c r="BM42" s="130"/>
      <c r="BN42" s="129"/>
      <c r="BO42" s="176"/>
      <c r="BP42" s="129"/>
      <c r="BQ42" s="180"/>
      <c r="BR42" s="137" t="str">
        <f t="shared" si="39"/>
        <v/>
      </c>
      <c r="BS42" s="125"/>
      <c r="BT42" s="126"/>
      <c r="BV42" s="174"/>
      <c r="BW42" s="175"/>
      <c r="BX42" s="116"/>
      <c r="BY42" s="130"/>
      <c r="BZ42" s="129"/>
      <c r="CA42" s="176"/>
      <c r="CB42" s="129"/>
      <c r="CC42" s="180"/>
      <c r="CD42" s="137" t="str">
        <f t="shared" si="40"/>
        <v/>
      </c>
      <c r="CE42" s="125"/>
      <c r="CF42" s="126"/>
      <c r="CH42" s="174"/>
      <c r="CI42" s="175"/>
      <c r="CJ42" s="116"/>
      <c r="CK42" s="130"/>
      <c r="CL42" s="129"/>
      <c r="CM42" s="176"/>
      <c r="CN42" s="129"/>
      <c r="CO42" s="180"/>
      <c r="CP42" s="190" t="str">
        <f t="shared" si="41"/>
        <v/>
      </c>
      <c r="CQ42" s="125"/>
      <c r="CR42" s="126"/>
      <c r="CT42" s="174"/>
      <c r="CU42" s="175"/>
      <c r="CV42" s="116"/>
      <c r="CW42" s="130"/>
      <c r="CX42" s="129"/>
      <c r="CY42" s="176"/>
      <c r="CZ42" s="129"/>
      <c r="DA42" s="180"/>
      <c r="DB42" s="190" t="str">
        <f t="shared" si="42"/>
        <v/>
      </c>
      <c r="DC42" s="125"/>
      <c r="DD42" s="126"/>
      <c r="DF42" s="174"/>
      <c r="DG42" s="175"/>
      <c r="DH42" s="116"/>
      <c r="DI42" s="130"/>
      <c r="DJ42" s="129"/>
      <c r="DK42" s="176"/>
      <c r="DL42" s="129"/>
      <c r="DM42" s="180"/>
      <c r="DN42" s="137" t="str">
        <f t="shared" si="43"/>
        <v/>
      </c>
      <c r="DO42" s="125"/>
      <c r="DP42" s="126"/>
      <c r="DR42" s="174"/>
      <c r="DS42" s="175"/>
      <c r="DT42" s="116"/>
      <c r="DU42" s="130"/>
      <c r="DV42" s="129"/>
      <c r="DW42" s="176"/>
      <c r="DX42" s="129"/>
      <c r="DY42" s="180"/>
      <c r="DZ42" s="190" t="str">
        <f t="shared" si="44"/>
        <v/>
      </c>
      <c r="EA42" s="125"/>
      <c r="EB42" s="126"/>
    </row>
    <row r="43" spans="2:132" ht="15.75" x14ac:dyDescent="0.25">
      <c r="B43" s="174"/>
      <c r="C43" s="175"/>
      <c r="D43" s="116"/>
      <c r="E43" s="130"/>
      <c r="F43" s="129"/>
      <c r="G43" s="176"/>
      <c r="H43" s="129"/>
      <c r="I43" s="177"/>
      <c r="J43" s="132" t="str">
        <f t="shared" si="34"/>
        <v/>
      </c>
      <c r="K43" s="133"/>
      <c r="L43" s="134"/>
      <c r="N43" s="174"/>
      <c r="O43" s="175"/>
      <c r="P43" s="116"/>
      <c r="Q43" s="130"/>
      <c r="R43" s="129"/>
      <c r="S43" s="176"/>
      <c r="T43" s="129"/>
      <c r="U43" s="180"/>
      <c r="V43" s="132" t="str">
        <f t="shared" si="35"/>
        <v/>
      </c>
      <c r="W43" s="125"/>
      <c r="X43" s="126"/>
      <c r="Z43" s="174"/>
      <c r="AA43" s="175"/>
      <c r="AB43" s="116"/>
      <c r="AC43" s="130"/>
      <c r="AD43" s="129"/>
      <c r="AE43" s="176"/>
      <c r="AF43" s="129"/>
      <c r="AG43" s="180"/>
      <c r="AH43" s="132" t="str">
        <f t="shared" si="36"/>
        <v/>
      </c>
      <c r="AI43" s="125"/>
      <c r="AJ43" s="126"/>
      <c r="AL43" s="174"/>
      <c r="AM43" s="175"/>
      <c r="AN43" s="116"/>
      <c r="AO43" s="130"/>
      <c r="AP43" s="129"/>
      <c r="AQ43" s="176"/>
      <c r="AR43" s="129"/>
      <c r="AS43" s="180"/>
      <c r="AT43" s="132" t="str">
        <f t="shared" si="37"/>
        <v/>
      </c>
      <c r="AU43" s="125"/>
      <c r="AV43" s="126"/>
      <c r="AX43" s="174"/>
      <c r="AY43" s="175"/>
      <c r="AZ43" s="116"/>
      <c r="BA43" s="130"/>
      <c r="BB43" s="129"/>
      <c r="BC43" s="176"/>
      <c r="BD43" s="129"/>
      <c r="BE43" s="180"/>
      <c r="BF43" s="132" t="str">
        <f t="shared" si="38"/>
        <v/>
      </c>
      <c r="BG43" s="125"/>
      <c r="BH43" s="126"/>
      <c r="BJ43" s="174"/>
      <c r="BK43" s="175"/>
      <c r="BL43" s="116"/>
      <c r="BM43" s="130"/>
      <c r="BN43" s="129"/>
      <c r="BO43" s="176"/>
      <c r="BP43" s="129"/>
      <c r="BQ43" s="180"/>
      <c r="BR43" s="132" t="str">
        <f t="shared" si="39"/>
        <v/>
      </c>
      <c r="BS43" s="125"/>
      <c r="BT43" s="126"/>
      <c r="BV43" s="174"/>
      <c r="BW43" s="175"/>
      <c r="BX43" s="116"/>
      <c r="BY43" s="130"/>
      <c r="BZ43" s="129"/>
      <c r="CA43" s="176"/>
      <c r="CB43" s="129"/>
      <c r="CC43" s="180"/>
      <c r="CD43" s="132" t="str">
        <f t="shared" si="40"/>
        <v/>
      </c>
      <c r="CE43" s="125"/>
      <c r="CF43" s="126"/>
      <c r="CH43" s="174"/>
      <c r="CI43" s="175"/>
      <c r="CJ43" s="116"/>
      <c r="CK43" s="130"/>
      <c r="CL43" s="129"/>
      <c r="CM43" s="176"/>
      <c r="CN43" s="129"/>
      <c r="CO43" s="180"/>
      <c r="CP43" s="181" t="str">
        <f t="shared" si="41"/>
        <v/>
      </c>
      <c r="CQ43" s="125"/>
      <c r="CR43" s="126"/>
      <c r="CT43" s="174"/>
      <c r="CU43" s="175"/>
      <c r="CV43" s="116"/>
      <c r="CW43" s="130"/>
      <c r="CX43" s="129"/>
      <c r="CY43" s="176"/>
      <c r="CZ43" s="129"/>
      <c r="DA43" s="180"/>
      <c r="DB43" s="181" t="str">
        <f t="shared" si="42"/>
        <v/>
      </c>
      <c r="DC43" s="125"/>
      <c r="DD43" s="126"/>
      <c r="DF43" s="174"/>
      <c r="DG43" s="175"/>
      <c r="DH43" s="116"/>
      <c r="DI43" s="130"/>
      <c r="DJ43" s="129"/>
      <c r="DK43" s="176"/>
      <c r="DL43" s="129"/>
      <c r="DM43" s="180"/>
      <c r="DN43" s="132" t="str">
        <f t="shared" si="43"/>
        <v/>
      </c>
      <c r="DO43" s="125"/>
      <c r="DP43" s="126"/>
      <c r="DR43" s="174"/>
      <c r="DS43" s="175"/>
      <c r="DT43" s="116"/>
      <c r="DU43" s="130"/>
      <c r="DV43" s="129"/>
      <c r="DW43" s="176"/>
      <c r="DX43" s="129"/>
      <c r="DY43" s="180"/>
      <c r="DZ43" s="181" t="str">
        <f t="shared" si="44"/>
        <v/>
      </c>
      <c r="EA43" s="125"/>
      <c r="EB43" s="126"/>
    </row>
    <row r="44" spans="2:132" ht="15.75" x14ac:dyDescent="0.25">
      <c r="B44" s="174"/>
      <c r="C44" s="175"/>
      <c r="D44" s="116"/>
      <c r="E44" s="130"/>
      <c r="F44" s="129"/>
      <c r="G44" s="176"/>
      <c r="H44" s="129"/>
      <c r="I44" s="177"/>
      <c r="J44" s="132" t="str">
        <f t="shared" si="34"/>
        <v/>
      </c>
      <c r="K44" s="133"/>
      <c r="L44" s="134"/>
      <c r="N44" s="174"/>
      <c r="O44" s="175"/>
      <c r="P44" s="116"/>
      <c r="Q44" s="130"/>
      <c r="R44" s="129"/>
      <c r="S44" s="176"/>
      <c r="T44" s="129"/>
      <c r="U44" s="180"/>
      <c r="V44" s="132" t="str">
        <f t="shared" si="35"/>
        <v/>
      </c>
      <c r="W44" s="125"/>
      <c r="X44" s="126"/>
      <c r="Z44" s="174"/>
      <c r="AA44" s="175"/>
      <c r="AB44" s="116"/>
      <c r="AC44" s="130"/>
      <c r="AD44" s="129"/>
      <c r="AE44" s="176"/>
      <c r="AF44" s="129"/>
      <c r="AG44" s="180"/>
      <c r="AH44" s="132" t="str">
        <f t="shared" si="36"/>
        <v/>
      </c>
      <c r="AI44" s="125"/>
      <c r="AJ44" s="126"/>
      <c r="AL44" s="174"/>
      <c r="AM44" s="175"/>
      <c r="AN44" s="116"/>
      <c r="AO44" s="130"/>
      <c r="AP44" s="129"/>
      <c r="AQ44" s="176"/>
      <c r="AR44" s="129"/>
      <c r="AS44" s="180"/>
      <c r="AT44" s="132" t="str">
        <f t="shared" si="37"/>
        <v/>
      </c>
      <c r="AU44" s="125"/>
      <c r="AV44" s="126"/>
      <c r="AX44" s="174"/>
      <c r="AY44" s="175"/>
      <c r="AZ44" s="116"/>
      <c r="BA44" s="130"/>
      <c r="BB44" s="129"/>
      <c r="BC44" s="176"/>
      <c r="BD44" s="129"/>
      <c r="BE44" s="180"/>
      <c r="BF44" s="132" t="str">
        <f t="shared" si="38"/>
        <v/>
      </c>
      <c r="BG44" s="125"/>
      <c r="BH44" s="126"/>
      <c r="BJ44" s="174"/>
      <c r="BK44" s="175"/>
      <c r="BL44" s="116"/>
      <c r="BM44" s="130"/>
      <c r="BN44" s="129"/>
      <c r="BO44" s="176"/>
      <c r="BP44" s="129"/>
      <c r="BQ44" s="180"/>
      <c r="BR44" s="132" t="str">
        <f t="shared" si="39"/>
        <v/>
      </c>
      <c r="BS44" s="125"/>
      <c r="BT44" s="126"/>
      <c r="BV44" s="174"/>
      <c r="BW44" s="175"/>
      <c r="BX44" s="116"/>
      <c r="BY44" s="130"/>
      <c r="BZ44" s="129"/>
      <c r="CA44" s="176"/>
      <c r="CB44" s="129"/>
      <c r="CC44" s="180"/>
      <c r="CD44" s="132" t="str">
        <f t="shared" si="40"/>
        <v/>
      </c>
      <c r="CE44" s="125"/>
      <c r="CF44" s="126"/>
      <c r="CH44" s="174"/>
      <c r="CI44" s="175"/>
      <c r="CJ44" s="116"/>
      <c r="CK44" s="130"/>
      <c r="CL44" s="129"/>
      <c r="CM44" s="176"/>
      <c r="CN44" s="129"/>
      <c r="CO44" s="180"/>
      <c r="CP44" s="181" t="str">
        <f t="shared" si="41"/>
        <v/>
      </c>
      <c r="CQ44" s="125"/>
      <c r="CR44" s="126"/>
      <c r="CT44" s="174"/>
      <c r="CU44" s="175"/>
      <c r="CV44" s="116"/>
      <c r="CW44" s="130"/>
      <c r="CX44" s="129"/>
      <c r="CY44" s="176"/>
      <c r="CZ44" s="129"/>
      <c r="DA44" s="180"/>
      <c r="DB44" s="181" t="str">
        <f t="shared" si="42"/>
        <v/>
      </c>
      <c r="DC44" s="125"/>
      <c r="DD44" s="126"/>
      <c r="DF44" s="174"/>
      <c r="DG44" s="175"/>
      <c r="DH44" s="116"/>
      <c r="DI44" s="130"/>
      <c r="DJ44" s="129"/>
      <c r="DK44" s="176"/>
      <c r="DL44" s="129"/>
      <c r="DM44" s="180"/>
      <c r="DN44" s="132" t="str">
        <f t="shared" si="43"/>
        <v/>
      </c>
      <c r="DO44" s="125"/>
      <c r="DP44" s="126"/>
      <c r="DR44" s="174"/>
      <c r="DS44" s="175"/>
      <c r="DT44" s="116"/>
      <c r="DU44" s="130"/>
      <c r="DV44" s="129"/>
      <c r="DW44" s="176"/>
      <c r="DX44" s="129"/>
      <c r="DY44" s="180"/>
      <c r="DZ44" s="181" t="str">
        <f t="shared" si="44"/>
        <v/>
      </c>
      <c r="EA44" s="125"/>
      <c r="EB44" s="126"/>
    </row>
    <row r="45" spans="2:132" ht="16.5" thickBot="1" x14ac:dyDescent="0.3">
      <c r="B45" s="191"/>
      <c r="C45" s="192"/>
      <c r="D45" s="116"/>
      <c r="E45" s="130"/>
      <c r="F45" s="162"/>
      <c r="G45" s="176"/>
      <c r="H45" s="129"/>
      <c r="I45" s="177"/>
      <c r="J45" s="161" t="str">
        <f t="shared" si="34"/>
        <v/>
      </c>
      <c r="K45" s="138"/>
      <c r="L45" s="139"/>
      <c r="N45" s="191"/>
      <c r="O45" s="192"/>
      <c r="P45" s="156"/>
      <c r="Q45" s="157"/>
      <c r="R45" s="162"/>
      <c r="S45" s="193"/>
      <c r="T45" s="162"/>
      <c r="U45" s="194"/>
      <c r="V45" s="161" t="str">
        <f t="shared" si="35"/>
        <v/>
      </c>
      <c r="W45" s="195"/>
      <c r="X45" s="196"/>
      <c r="Z45" s="191"/>
      <c r="AA45" s="192"/>
      <c r="AB45" s="156"/>
      <c r="AC45" s="157"/>
      <c r="AD45" s="162"/>
      <c r="AE45" s="193"/>
      <c r="AF45" s="162"/>
      <c r="AG45" s="194"/>
      <c r="AH45" s="161" t="str">
        <f t="shared" si="36"/>
        <v/>
      </c>
      <c r="AI45" s="195"/>
      <c r="AJ45" s="196"/>
      <c r="AL45" s="191"/>
      <c r="AM45" s="192"/>
      <c r="AN45" s="156"/>
      <c r="AO45" s="157"/>
      <c r="AP45" s="162"/>
      <c r="AQ45" s="193"/>
      <c r="AR45" s="162"/>
      <c r="AS45" s="194"/>
      <c r="AT45" s="161" t="str">
        <f t="shared" si="37"/>
        <v/>
      </c>
      <c r="AU45" s="195"/>
      <c r="AV45" s="196"/>
      <c r="AX45" s="191"/>
      <c r="AY45" s="192"/>
      <c r="AZ45" s="156"/>
      <c r="BA45" s="157"/>
      <c r="BB45" s="162"/>
      <c r="BC45" s="193"/>
      <c r="BD45" s="162"/>
      <c r="BE45" s="194"/>
      <c r="BF45" s="161" t="str">
        <f t="shared" si="38"/>
        <v/>
      </c>
      <c r="BG45" s="195"/>
      <c r="BH45" s="196"/>
      <c r="BJ45" s="191"/>
      <c r="BK45" s="192"/>
      <c r="BL45" s="156"/>
      <c r="BM45" s="157"/>
      <c r="BN45" s="162"/>
      <c r="BO45" s="193"/>
      <c r="BP45" s="162"/>
      <c r="BQ45" s="194"/>
      <c r="BR45" s="161" t="str">
        <f t="shared" si="39"/>
        <v/>
      </c>
      <c r="BS45" s="195"/>
      <c r="BT45" s="196"/>
      <c r="BV45" s="191"/>
      <c r="BW45" s="192"/>
      <c r="BX45" s="156"/>
      <c r="BY45" s="157"/>
      <c r="BZ45" s="162"/>
      <c r="CA45" s="193"/>
      <c r="CB45" s="162"/>
      <c r="CC45" s="194"/>
      <c r="CD45" s="161" t="str">
        <f t="shared" si="40"/>
        <v/>
      </c>
      <c r="CE45" s="195"/>
      <c r="CF45" s="196"/>
      <c r="CH45" s="191"/>
      <c r="CI45" s="192"/>
      <c r="CJ45" s="156"/>
      <c r="CK45" s="157"/>
      <c r="CL45" s="162"/>
      <c r="CM45" s="193"/>
      <c r="CN45" s="162"/>
      <c r="CO45" s="194"/>
      <c r="CP45" s="197" t="str">
        <f t="shared" si="41"/>
        <v/>
      </c>
      <c r="CQ45" s="195"/>
      <c r="CR45" s="196"/>
      <c r="CT45" s="191"/>
      <c r="CU45" s="192"/>
      <c r="CV45" s="156"/>
      <c r="CW45" s="157"/>
      <c r="CX45" s="162"/>
      <c r="CY45" s="193"/>
      <c r="CZ45" s="162"/>
      <c r="DA45" s="194"/>
      <c r="DB45" s="197" t="str">
        <f t="shared" si="42"/>
        <v/>
      </c>
      <c r="DC45" s="195"/>
      <c r="DD45" s="196"/>
      <c r="DF45" s="191"/>
      <c r="DG45" s="192"/>
      <c r="DH45" s="156"/>
      <c r="DI45" s="157"/>
      <c r="DJ45" s="162"/>
      <c r="DK45" s="193"/>
      <c r="DL45" s="162"/>
      <c r="DM45" s="194"/>
      <c r="DN45" s="161" t="str">
        <f t="shared" si="43"/>
        <v/>
      </c>
      <c r="DO45" s="195"/>
      <c r="DP45" s="196"/>
      <c r="DR45" s="191"/>
      <c r="DS45" s="192"/>
      <c r="DT45" s="156"/>
      <c r="DU45" s="157"/>
      <c r="DV45" s="162"/>
      <c r="DW45" s="193"/>
      <c r="DX45" s="162"/>
      <c r="DY45" s="194"/>
      <c r="DZ45" s="197" t="str">
        <f t="shared" si="44"/>
        <v/>
      </c>
      <c r="EA45" s="195"/>
      <c r="EB45" s="196"/>
    </row>
    <row r="46" spans="2:132" s="3" customFormat="1" x14ac:dyDescent="0.2">
      <c r="I46" s="198" t="s">
        <v>54</v>
      </c>
      <c r="J46" s="199">
        <f>SUM(J17:J45)</f>
        <v>0</v>
      </c>
      <c r="T46" s="198"/>
      <c r="U46" s="198" t="s">
        <v>54</v>
      </c>
      <c r="V46" s="200">
        <f>SUM(V17:V45)</f>
        <v>0</v>
      </c>
      <c r="AG46" s="198" t="s">
        <v>54</v>
      </c>
      <c r="AH46" s="200">
        <f>SUM(AH17:AH45)</f>
        <v>0</v>
      </c>
      <c r="AS46" s="198" t="s">
        <v>54</v>
      </c>
      <c r="AT46" s="200">
        <f>SUM(AT17:AT45)</f>
        <v>0</v>
      </c>
      <c r="BE46" s="198" t="s">
        <v>54</v>
      </c>
      <c r="BF46" s="200">
        <f>SUM(BF17:BF45)</f>
        <v>0</v>
      </c>
      <c r="BQ46" s="198" t="s">
        <v>54</v>
      </c>
      <c r="BR46" s="200">
        <f>SUM(BR17:BR45)</f>
        <v>0</v>
      </c>
      <c r="CC46" s="198" t="s">
        <v>54</v>
      </c>
      <c r="CD46" s="200">
        <f>SUM(CD17:CD45)</f>
        <v>0</v>
      </c>
      <c r="CO46" s="198" t="s">
        <v>54</v>
      </c>
      <c r="CP46" s="200">
        <f>SUM(CP17:CP45)</f>
        <v>0</v>
      </c>
      <c r="DA46" s="198" t="s">
        <v>54</v>
      </c>
      <c r="DB46" s="200">
        <f>SUM(DB17:DB45)</f>
        <v>0</v>
      </c>
      <c r="DM46" s="198" t="s">
        <v>54</v>
      </c>
      <c r="DN46" s="200">
        <f>SUM(DN17:DN45)</f>
        <v>0</v>
      </c>
      <c r="DY46" s="198" t="s">
        <v>54</v>
      </c>
      <c r="DZ46" s="200">
        <f>SUM(DZ17:DZ45)</f>
        <v>0</v>
      </c>
    </row>
    <row r="47" spans="2:132" s="3" customFormat="1" ht="15.75" x14ac:dyDescent="0.25">
      <c r="H47" s="201"/>
      <c r="I47" s="202" t="s">
        <v>55</v>
      </c>
      <c r="J47" s="203">
        <f>IFERROR(J46/F11,"-")</f>
        <v>0</v>
      </c>
      <c r="L47" s="204"/>
      <c r="T47" s="198"/>
      <c r="U47" s="198" t="s">
        <v>55</v>
      </c>
      <c r="V47" s="205">
        <f>IFERROR(V46/R11,"-")</f>
        <v>0</v>
      </c>
      <c r="X47" s="204"/>
      <c r="AG47" s="198" t="s">
        <v>55</v>
      </c>
      <c r="AH47" s="205">
        <f>IFERROR(AH46/AD11,"-")</f>
        <v>0</v>
      </c>
      <c r="AJ47" s="204"/>
      <c r="AS47" s="198" t="s">
        <v>55</v>
      </c>
      <c r="AT47" s="205">
        <f>IFERROR(AT46/AP11,"-")</f>
        <v>0</v>
      </c>
      <c r="AV47" s="204"/>
      <c r="BE47" s="198" t="s">
        <v>55</v>
      </c>
      <c r="BF47" s="205">
        <f>IFERROR(BF46/BB11,"-")</f>
        <v>0</v>
      </c>
      <c r="BH47" s="204"/>
      <c r="BQ47" s="198" t="s">
        <v>55</v>
      </c>
      <c r="BR47" s="205">
        <f>IFERROR(BR46/BN11,"-")</f>
        <v>0</v>
      </c>
      <c r="BT47" s="204"/>
      <c r="CC47" s="198" t="s">
        <v>55</v>
      </c>
      <c r="CD47" s="205">
        <f>IFERROR(CD46/BZ11,"-")</f>
        <v>0</v>
      </c>
      <c r="CF47" s="204"/>
      <c r="CO47" s="198" t="s">
        <v>55</v>
      </c>
      <c r="CP47" s="205">
        <f>IFERROR(CP46/CL11,"-")</f>
        <v>0</v>
      </c>
      <c r="CR47" s="204"/>
      <c r="DA47" s="198" t="s">
        <v>55</v>
      </c>
      <c r="DB47" s="205">
        <f>IFERROR(DB46/CX11,"-")</f>
        <v>0</v>
      </c>
      <c r="DD47" s="204"/>
      <c r="DM47" s="198" t="s">
        <v>55</v>
      </c>
      <c r="DN47" s="205">
        <f>IFERROR(DN46/DJ11,"-")</f>
        <v>0</v>
      </c>
      <c r="DP47" s="204"/>
      <c r="DY47" s="198" t="s">
        <v>55</v>
      </c>
      <c r="DZ47" s="205">
        <f>IFERROR(DZ46/DV11,"-")</f>
        <v>0</v>
      </c>
      <c r="EB47" s="204"/>
    </row>
    <row r="48" spans="2:132" s="3" customFormat="1" x14ac:dyDescent="0.2">
      <c r="B48" s="206"/>
      <c r="I48" s="198" t="s">
        <v>56</v>
      </c>
      <c r="J48" s="207">
        <f>K11*[1]Données!$B$2/60/F11+V48+AH48+AT48+BF48+BR48+CD48+CP48+DB48+DN48+DZ48</f>
        <v>0</v>
      </c>
      <c r="T48" s="198"/>
      <c r="U48" s="198" t="s">
        <v>56</v>
      </c>
      <c r="V48" s="200">
        <f>IFERROR(W12*[1]Données!$B$2/60/R11,"-")</f>
        <v>0</v>
      </c>
      <c r="AG48" s="198" t="s">
        <v>56</v>
      </c>
      <c r="AH48" s="200">
        <f>IFERROR(AI12*[1]Données!B2/60/AD11,"-")</f>
        <v>0</v>
      </c>
      <c r="AS48" s="198" t="s">
        <v>56</v>
      </c>
      <c r="AT48" s="200">
        <f>IFERROR(AU12*[1]Données!B2/60/AP11,"-")</f>
        <v>0</v>
      </c>
      <c r="BE48" s="198" t="s">
        <v>56</v>
      </c>
      <c r="BF48" s="200">
        <f>IFERROR(BG12*[1]Données!B2/60/BB11,"-")</f>
        <v>0</v>
      </c>
      <c r="BQ48" s="198" t="s">
        <v>56</v>
      </c>
      <c r="BR48" s="200">
        <f>IFERROR(BS12*[1]Données!B2/60/BN11,"-")</f>
        <v>0</v>
      </c>
      <c r="CC48" s="198" t="s">
        <v>56</v>
      </c>
      <c r="CD48" s="200">
        <f>IFERROR(CE12*[1]Données!B2/60/BZ11,"-")</f>
        <v>0</v>
      </c>
      <c r="CO48" s="198" t="s">
        <v>56</v>
      </c>
      <c r="CP48" s="200">
        <f>IFERROR(CQ12*[1]Données!B2/60/CL11,"-")</f>
        <v>0</v>
      </c>
      <c r="DA48" s="198" t="s">
        <v>56</v>
      </c>
      <c r="DB48" s="200">
        <f>IFERROR(DC12*[1]Données!B2/60/CX11,"-")</f>
        <v>0</v>
      </c>
      <c r="DM48" s="198" t="s">
        <v>56</v>
      </c>
      <c r="DN48" s="200">
        <f>IFERROR(DO12*[1]Données!B2/60/DJ11,"-")</f>
        <v>0</v>
      </c>
      <c r="DY48" s="198" t="s">
        <v>56</v>
      </c>
      <c r="DZ48" s="200">
        <f>IFERROR(EA12*[1]Données!B2/60/DV11,"-")</f>
        <v>0</v>
      </c>
    </row>
    <row r="49" spans="1:136" s="3" customFormat="1" ht="15.75" thickBot="1" x14ac:dyDescent="0.25">
      <c r="B49" s="206"/>
      <c r="I49" s="198" t="s">
        <v>57</v>
      </c>
      <c r="J49" s="199">
        <f>V49+AH49+AT49+BF49+BR49+CD49+CP49+DB49+DN49+DZ49</f>
        <v>0</v>
      </c>
      <c r="T49" s="198"/>
      <c r="U49" s="198" t="s">
        <v>45</v>
      </c>
      <c r="V49" s="208"/>
      <c r="AG49" s="3" t="s">
        <v>45</v>
      </c>
      <c r="AH49" s="208"/>
      <c r="AS49" s="3" t="s">
        <v>45</v>
      </c>
      <c r="AT49" s="208"/>
      <c r="BE49" s="3" t="s">
        <v>45</v>
      </c>
      <c r="BF49" s="208"/>
      <c r="BQ49" s="3" t="s">
        <v>45</v>
      </c>
      <c r="BR49" s="208"/>
      <c r="CC49" s="3" t="s">
        <v>45</v>
      </c>
      <c r="CD49" s="208"/>
      <c r="CO49" s="3" t="s">
        <v>45</v>
      </c>
      <c r="CP49" s="209"/>
      <c r="DA49" s="3" t="s">
        <v>45</v>
      </c>
      <c r="DB49" s="209"/>
      <c r="DM49" s="3" t="s">
        <v>45</v>
      </c>
      <c r="DN49" s="208"/>
      <c r="DY49" s="3" t="s">
        <v>45</v>
      </c>
      <c r="DZ49" s="210"/>
    </row>
    <row r="50" spans="1:136" s="3" customFormat="1" ht="16.5" thickBot="1" x14ac:dyDescent="0.3">
      <c r="B50" s="206"/>
      <c r="I50" s="198" t="s">
        <v>58</v>
      </c>
      <c r="J50" s="211"/>
      <c r="K50" s="212" t="s">
        <v>59</v>
      </c>
      <c r="T50" s="198"/>
      <c r="U50" s="213" t="s">
        <v>60</v>
      </c>
      <c r="V50" s="214">
        <f>IFERROR(V47+V48+V49,"")</f>
        <v>0</v>
      </c>
      <c r="AG50" s="215" t="s">
        <v>60</v>
      </c>
      <c r="AH50" s="216">
        <f>IFERROR(AH47+AH48+AH49,"")</f>
        <v>0</v>
      </c>
      <c r="AS50" s="215" t="s">
        <v>60</v>
      </c>
      <c r="AT50" s="216">
        <f>IFERROR(AT47+AT48+AT49,"")</f>
        <v>0</v>
      </c>
      <c r="BE50" s="215" t="s">
        <v>60</v>
      </c>
      <c r="BF50" s="216">
        <f>IFERROR(BF47+BF48+BF49,"")</f>
        <v>0</v>
      </c>
      <c r="BQ50" s="215" t="s">
        <v>60</v>
      </c>
      <c r="BR50" s="216">
        <f>IFERROR(BR47+BR48+BR49,"")</f>
        <v>0</v>
      </c>
      <c r="CC50" s="215" t="s">
        <v>60</v>
      </c>
      <c r="CD50" s="216">
        <f>IFERROR(CD47+CD48+CD49,"")</f>
        <v>0</v>
      </c>
      <c r="CO50" s="215" t="s">
        <v>60</v>
      </c>
      <c r="CP50" s="217">
        <f>IFERROR(CP47+CP48+CP49,"")</f>
        <v>0</v>
      </c>
      <c r="DA50" s="215" t="s">
        <v>60</v>
      </c>
      <c r="DB50" s="217">
        <f>IFERROR(DB47+DB48+DB49,"")</f>
        <v>0</v>
      </c>
      <c r="DM50" s="215" t="s">
        <v>60</v>
      </c>
      <c r="DN50" s="216">
        <f>IFERROR(DN47+DN48+DN49,"")</f>
        <v>0</v>
      </c>
      <c r="DY50" s="215" t="s">
        <v>60</v>
      </c>
      <c r="DZ50" s="218">
        <f>IFERROR(DZ47+DZ48+DZ49,"")</f>
        <v>0</v>
      </c>
    </row>
    <row r="51" spans="1:136" s="3" customFormat="1" ht="16.5" thickBot="1" x14ac:dyDescent="0.3">
      <c r="B51" s="206"/>
      <c r="I51" s="215" t="s">
        <v>60</v>
      </c>
      <c r="J51" s="219">
        <f>IFERROR(J47+J48+J50+J49,"")</f>
        <v>0</v>
      </c>
    </row>
    <row r="52" spans="1:136" ht="15.75" thickBot="1" x14ac:dyDescent="0.25">
      <c r="A52" s="4"/>
    </row>
    <row r="53" spans="1:136" ht="21.75" thickBot="1" x14ac:dyDescent="0.4">
      <c r="B53" s="5" t="s">
        <v>0</v>
      </c>
    </row>
    <row r="54" spans="1:136" ht="20.25" x14ac:dyDescent="0.3">
      <c r="B54" s="6" t="s">
        <v>1</v>
      </c>
      <c r="C54" s="7" t="s">
        <v>61</v>
      </c>
      <c r="D54" s="8"/>
      <c r="E54" s="8"/>
      <c r="F54" s="8"/>
      <c r="G54" s="8"/>
      <c r="H54" s="8"/>
      <c r="I54" s="8"/>
      <c r="J54" s="8"/>
      <c r="K54" s="8"/>
      <c r="L54" s="9"/>
      <c r="N54" s="6" t="s">
        <v>2</v>
      </c>
      <c r="O54" s="10" t="s">
        <v>62</v>
      </c>
      <c r="P54" s="10"/>
      <c r="Q54" s="10"/>
      <c r="R54" s="10"/>
      <c r="S54" s="10"/>
      <c r="T54" s="11"/>
      <c r="U54" s="11"/>
      <c r="V54" s="11"/>
      <c r="W54" s="11"/>
      <c r="X54" s="12"/>
      <c r="Z54" s="6" t="s">
        <v>3</v>
      </c>
      <c r="AA54" s="10"/>
      <c r="AB54" s="10"/>
      <c r="AC54" s="10"/>
      <c r="AD54" s="10"/>
      <c r="AE54" s="10"/>
      <c r="AF54" s="11"/>
      <c r="AG54" s="11"/>
      <c r="AH54" s="11"/>
      <c r="AI54" s="11"/>
      <c r="AJ54" s="12"/>
      <c r="AL54" s="6" t="s">
        <v>3</v>
      </c>
      <c r="AM54" s="10"/>
      <c r="AN54" s="10"/>
      <c r="AO54" s="10"/>
      <c r="AP54" s="10"/>
      <c r="AQ54" s="10"/>
      <c r="AR54" s="11"/>
      <c r="AS54" s="11"/>
      <c r="AT54" s="11"/>
      <c r="AU54" s="11"/>
      <c r="AV54" s="12"/>
      <c r="AX54" s="6" t="s">
        <v>3</v>
      </c>
      <c r="AY54" s="10"/>
      <c r="AZ54" s="10"/>
      <c r="BA54" s="10"/>
      <c r="BB54" s="10"/>
      <c r="BC54" s="10"/>
      <c r="BD54" s="11"/>
      <c r="BE54" s="11"/>
      <c r="BF54" s="11"/>
      <c r="BG54" s="11"/>
      <c r="BH54" s="12"/>
      <c r="BJ54" s="6" t="s">
        <v>3</v>
      </c>
      <c r="BK54" s="10"/>
      <c r="BL54" s="10"/>
      <c r="BM54" s="10"/>
      <c r="BN54" s="10"/>
      <c r="BO54" s="10"/>
      <c r="BP54" s="11"/>
      <c r="BQ54" s="11"/>
      <c r="BR54" s="11"/>
      <c r="BS54" s="11"/>
      <c r="BT54" s="12"/>
      <c r="BV54" s="6" t="s">
        <v>3</v>
      </c>
      <c r="BW54" s="10"/>
      <c r="BX54" s="10"/>
      <c r="BY54" s="10"/>
      <c r="BZ54" s="10"/>
      <c r="CA54" s="10"/>
      <c r="CB54" s="11"/>
      <c r="CC54" s="11"/>
      <c r="CD54" s="11"/>
      <c r="CE54" s="11"/>
      <c r="CF54" s="12"/>
      <c r="CH54" s="6" t="s">
        <v>3</v>
      </c>
      <c r="CI54" s="10"/>
      <c r="CJ54" s="10"/>
      <c r="CK54" s="10"/>
      <c r="CL54" s="10"/>
      <c r="CM54" s="10"/>
      <c r="CN54" s="11"/>
      <c r="CO54" s="11"/>
      <c r="CP54" s="11"/>
      <c r="CQ54" s="11"/>
      <c r="CR54" s="12"/>
      <c r="CT54" s="6" t="s">
        <v>3</v>
      </c>
      <c r="CU54" s="10"/>
      <c r="CV54" s="10"/>
      <c r="CW54" s="10"/>
      <c r="CX54" s="10"/>
      <c r="CY54" s="10"/>
      <c r="CZ54" s="11"/>
      <c r="DA54" s="11"/>
      <c r="DB54" s="11"/>
      <c r="DC54" s="11"/>
      <c r="DD54" s="12"/>
      <c r="DF54" s="6" t="s">
        <v>3</v>
      </c>
      <c r="DG54" s="10"/>
      <c r="DH54" s="10"/>
      <c r="DI54" s="10"/>
      <c r="DJ54" s="10"/>
      <c r="DK54" s="10"/>
      <c r="DL54" s="11"/>
      <c r="DM54" s="11"/>
      <c r="DN54" s="11"/>
      <c r="DO54" s="11"/>
      <c r="DP54" s="12"/>
      <c r="DR54" s="6" t="s">
        <v>3</v>
      </c>
      <c r="DS54" s="10"/>
      <c r="DT54" s="10"/>
      <c r="DU54" s="10"/>
      <c r="DV54" s="10"/>
      <c r="DW54" s="10"/>
      <c r="DX54" s="11"/>
      <c r="DY54" s="11"/>
      <c r="DZ54" s="11"/>
      <c r="EA54" s="11"/>
      <c r="EB54" s="12"/>
      <c r="ED54" s="13" t="s">
        <v>4</v>
      </c>
      <c r="EE54" s="13" t="s">
        <v>5</v>
      </c>
      <c r="EF54" s="13" t="s">
        <v>6</v>
      </c>
    </row>
    <row r="55" spans="1:136" ht="16.5" thickBot="1" x14ac:dyDescent="0.3">
      <c r="B55" s="14"/>
      <c r="C55" s="15"/>
      <c r="D55" s="15"/>
      <c r="E55" s="15"/>
      <c r="F55" s="15"/>
      <c r="G55" s="15"/>
      <c r="H55" s="15"/>
      <c r="I55" s="15"/>
      <c r="J55" s="16"/>
      <c r="K55" s="17"/>
      <c r="L55" s="18"/>
      <c r="N55" s="14" t="s">
        <v>7</v>
      </c>
      <c r="O55" s="19"/>
      <c r="P55" s="19"/>
      <c r="Q55" s="19"/>
      <c r="R55" s="19"/>
      <c r="S55" s="19"/>
      <c r="T55" s="15"/>
      <c r="U55" s="15"/>
      <c r="V55" s="16"/>
      <c r="W55" s="17"/>
      <c r="X55" s="18"/>
      <c r="Z55" s="14" t="s">
        <v>7</v>
      </c>
      <c r="AA55" s="19"/>
      <c r="AB55" s="19"/>
      <c r="AC55" s="19"/>
      <c r="AD55" s="19"/>
      <c r="AE55" s="19"/>
      <c r="AF55" s="15"/>
      <c r="AG55" s="15"/>
      <c r="AH55" s="16"/>
      <c r="AI55" s="17"/>
      <c r="AJ55" s="18"/>
      <c r="AL55" s="14" t="s">
        <v>7</v>
      </c>
      <c r="AM55" s="19"/>
      <c r="AN55" s="19"/>
      <c r="AO55" s="19"/>
      <c r="AP55" s="19"/>
      <c r="AQ55" s="19"/>
      <c r="AR55" s="15"/>
      <c r="AS55" s="15"/>
      <c r="AT55" s="16"/>
      <c r="AU55" s="17">
        <v>0</v>
      </c>
      <c r="AV55" s="18"/>
      <c r="AX55" s="14" t="s">
        <v>7</v>
      </c>
      <c r="AY55" s="19"/>
      <c r="AZ55" s="19"/>
      <c r="BA55" s="19"/>
      <c r="BB55" s="19"/>
      <c r="BC55" s="19"/>
      <c r="BD55" s="15"/>
      <c r="BE55" s="15"/>
      <c r="BF55" s="16"/>
      <c r="BG55" s="17">
        <v>0</v>
      </c>
      <c r="BH55" s="18"/>
      <c r="BJ55" s="14" t="s">
        <v>7</v>
      </c>
      <c r="BK55" s="19"/>
      <c r="BL55" s="19"/>
      <c r="BM55" s="19"/>
      <c r="BN55" s="19"/>
      <c r="BO55" s="19"/>
      <c r="BP55" s="15"/>
      <c r="BQ55" s="15"/>
      <c r="BR55" s="16"/>
      <c r="BS55" s="17">
        <v>0</v>
      </c>
      <c r="BT55" s="18"/>
      <c r="BV55" s="14" t="s">
        <v>7</v>
      </c>
      <c r="BW55" s="19"/>
      <c r="BX55" s="19"/>
      <c r="BY55" s="19"/>
      <c r="BZ55" s="19"/>
      <c r="CA55" s="19"/>
      <c r="CB55" s="15"/>
      <c r="CC55" s="15"/>
      <c r="CD55" s="16"/>
      <c r="CE55" s="17">
        <v>0</v>
      </c>
      <c r="CF55" s="18"/>
      <c r="CH55" s="14" t="s">
        <v>7</v>
      </c>
      <c r="CI55" s="19"/>
      <c r="CJ55" s="19"/>
      <c r="CK55" s="19"/>
      <c r="CL55" s="19"/>
      <c r="CM55" s="19"/>
      <c r="CN55" s="15"/>
      <c r="CO55" s="15"/>
      <c r="CP55" s="16"/>
      <c r="CQ55" s="17">
        <v>0</v>
      </c>
      <c r="CR55" s="18"/>
      <c r="CT55" s="14" t="s">
        <v>7</v>
      </c>
      <c r="CU55" s="19"/>
      <c r="CV55" s="19"/>
      <c r="CW55" s="19"/>
      <c r="CX55" s="19"/>
      <c r="CY55" s="19"/>
      <c r="CZ55" s="15"/>
      <c r="DA55" s="15"/>
      <c r="DB55" s="16"/>
      <c r="DC55" s="17">
        <v>0</v>
      </c>
      <c r="DD55" s="18"/>
      <c r="DF55" s="14" t="s">
        <v>7</v>
      </c>
      <c r="DG55" s="19"/>
      <c r="DH55" s="19"/>
      <c r="DI55" s="19"/>
      <c r="DJ55" s="19"/>
      <c r="DK55" s="19"/>
      <c r="DL55" s="15"/>
      <c r="DM55" s="15"/>
      <c r="DN55" s="16"/>
      <c r="DO55" s="17">
        <v>0</v>
      </c>
      <c r="DP55" s="18"/>
      <c r="DR55" s="14" t="s">
        <v>7</v>
      </c>
      <c r="DS55" s="19"/>
      <c r="DT55" s="19"/>
      <c r="DU55" s="19"/>
      <c r="DV55" s="19"/>
      <c r="DW55" s="19"/>
      <c r="DX55" s="15"/>
      <c r="DY55" s="15"/>
      <c r="DZ55" s="16"/>
      <c r="EA55" s="17">
        <v>0</v>
      </c>
      <c r="EB55" s="18"/>
      <c r="ED55" s="20" t="str">
        <f>IF(Potage!O54="","",Potage!O54)</f>
        <v>DEMI GLACE</v>
      </c>
      <c r="EE55" s="21" t="str">
        <f>IFERROR(FIXED(Potage!V96,2,FALSE)&amp;" $","")</f>
        <v>11,29 $</v>
      </c>
      <c r="EF55" s="21" t="str">
        <f>IF(OR(ED55="",EE55=""),"",CONCATENATE(ED55, " ( ",EE55," )"))</f>
        <v>DEMI GLACE ( 11,29 $ )</v>
      </c>
    </row>
    <row r="56" spans="1:136" ht="16.5" thickBot="1" x14ac:dyDescent="0.3">
      <c r="B56" s="22" t="s">
        <v>8</v>
      </c>
      <c r="C56" s="23">
        <f ca="1">NOW()</f>
        <v>44431.714078356483</v>
      </c>
      <c r="D56" s="24" t="s">
        <v>9</v>
      </c>
      <c r="E56" s="25"/>
      <c r="F56" s="26"/>
      <c r="G56" s="26"/>
      <c r="H56" s="26"/>
      <c r="I56" s="27"/>
      <c r="J56" s="22" t="s">
        <v>10</v>
      </c>
      <c r="K56" s="28">
        <v>1</v>
      </c>
      <c r="L56" s="29"/>
      <c r="N56" s="22" t="s">
        <v>11</v>
      </c>
      <c r="O56" s="23">
        <f ca="1">C56</f>
        <v>44431.714078356483</v>
      </c>
      <c r="P56" s="24"/>
      <c r="Q56" s="25"/>
      <c r="R56" s="30"/>
      <c r="S56" s="30"/>
      <c r="T56" s="30"/>
      <c r="U56" s="31"/>
      <c r="V56" s="22" t="s">
        <v>10</v>
      </c>
      <c r="W56" s="28">
        <v>5</v>
      </c>
      <c r="X56" s="29"/>
      <c r="Z56" s="22" t="s">
        <v>11</v>
      </c>
      <c r="AA56" s="220"/>
      <c r="AB56" s="24" t="s">
        <v>12</v>
      </c>
      <c r="AC56" s="25"/>
      <c r="AD56" s="32"/>
      <c r="AE56" s="32"/>
      <c r="AF56" s="32"/>
      <c r="AG56" s="33"/>
      <c r="AH56" s="22" t="s">
        <v>10</v>
      </c>
      <c r="AI56" s="28">
        <v>0</v>
      </c>
      <c r="AJ56" s="29"/>
      <c r="AL56" s="22" t="s">
        <v>11</v>
      </c>
      <c r="AM56" s="23"/>
      <c r="AN56" s="24" t="s">
        <v>12</v>
      </c>
      <c r="AO56" s="25"/>
      <c r="AP56" s="32"/>
      <c r="AQ56" s="32"/>
      <c r="AR56" s="32"/>
      <c r="AS56" s="33"/>
      <c r="AT56" s="22" t="s">
        <v>10</v>
      </c>
      <c r="AU56" s="28">
        <v>0</v>
      </c>
      <c r="AV56" s="29"/>
      <c r="AX56" s="22" t="s">
        <v>11</v>
      </c>
      <c r="AY56" s="23"/>
      <c r="AZ56" s="24" t="s">
        <v>12</v>
      </c>
      <c r="BA56" s="25"/>
      <c r="BB56" s="32"/>
      <c r="BC56" s="32"/>
      <c r="BD56" s="32"/>
      <c r="BE56" s="33"/>
      <c r="BF56" s="22" t="s">
        <v>10</v>
      </c>
      <c r="BG56" s="28">
        <v>0</v>
      </c>
      <c r="BH56" s="29"/>
      <c r="BJ56" s="22" t="s">
        <v>11</v>
      </c>
      <c r="BK56" s="23"/>
      <c r="BL56" s="24" t="s">
        <v>12</v>
      </c>
      <c r="BM56" s="25"/>
      <c r="BN56" s="32"/>
      <c r="BO56" s="32"/>
      <c r="BP56" s="32"/>
      <c r="BQ56" s="33"/>
      <c r="BR56" s="22" t="s">
        <v>10</v>
      </c>
      <c r="BS56" s="28">
        <v>0</v>
      </c>
      <c r="BT56" s="29"/>
      <c r="BV56" s="22" t="s">
        <v>11</v>
      </c>
      <c r="BW56" s="23"/>
      <c r="BX56" s="24" t="s">
        <v>12</v>
      </c>
      <c r="BY56" s="25"/>
      <c r="BZ56" s="32"/>
      <c r="CA56" s="32"/>
      <c r="CB56" s="32"/>
      <c r="CC56" s="33"/>
      <c r="CD56" s="22" t="s">
        <v>10</v>
      </c>
      <c r="CE56" s="28">
        <v>0</v>
      </c>
      <c r="CF56" s="29"/>
      <c r="CH56" s="22" t="s">
        <v>11</v>
      </c>
      <c r="CI56" s="23"/>
      <c r="CJ56" s="24" t="s">
        <v>12</v>
      </c>
      <c r="CK56" s="25"/>
      <c r="CL56" s="32"/>
      <c r="CM56" s="32"/>
      <c r="CN56" s="32"/>
      <c r="CO56" s="33"/>
      <c r="CP56" s="22" t="s">
        <v>10</v>
      </c>
      <c r="CQ56" s="28">
        <v>0</v>
      </c>
      <c r="CR56" s="29"/>
      <c r="CT56" s="22" t="s">
        <v>11</v>
      </c>
      <c r="CU56" s="23"/>
      <c r="CV56" s="24" t="s">
        <v>12</v>
      </c>
      <c r="CW56" s="25"/>
      <c r="CX56" s="32"/>
      <c r="CY56" s="32"/>
      <c r="CZ56" s="32"/>
      <c r="DA56" s="33"/>
      <c r="DB56" s="22" t="s">
        <v>10</v>
      </c>
      <c r="DC56" s="28">
        <v>0</v>
      </c>
      <c r="DD56" s="29"/>
      <c r="DF56" s="22" t="s">
        <v>11</v>
      </c>
      <c r="DG56" s="23"/>
      <c r="DH56" s="24" t="s">
        <v>12</v>
      </c>
      <c r="DI56" s="25"/>
      <c r="DJ56" s="32"/>
      <c r="DK56" s="32"/>
      <c r="DL56" s="32"/>
      <c r="DM56" s="33"/>
      <c r="DN56" s="22" t="s">
        <v>10</v>
      </c>
      <c r="DO56" s="28">
        <v>0</v>
      </c>
      <c r="DP56" s="29"/>
      <c r="DR56" s="22" t="s">
        <v>11</v>
      </c>
      <c r="DS56" s="23"/>
      <c r="DT56" s="24" t="s">
        <v>12</v>
      </c>
      <c r="DU56" s="25"/>
      <c r="DV56" s="32"/>
      <c r="DW56" s="32"/>
      <c r="DX56" s="32"/>
      <c r="DY56" s="33"/>
      <c r="DZ56" s="22" t="s">
        <v>10</v>
      </c>
      <c r="EA56" s="28">
        <v>0</v>
      </c>
      <c r="EB56" s="29"/>
      <c r="ED56" s="34" t="str">
        <f>IF(Potage!AA54="","",Potage!AA54)</f>
        <v/>
      </c>
      <c r="EE56" s="35" t="str">
        <f>IFERROR(FIXED(Potage!AH96,2,FALSE)&amp;" $","")</f>
        <v>0,00 $</v>
      </c>
      <c r="EF56" s="35" t="str">
        <f t="shared" ref="EF56:EF58" si="45">IF(OR(ED56="",EE56=""),"",CONCATENATE(ED56, " ( ",EE56," )"))</f>
        <v/>
      </c>
    </row>
    <row r="57" spans="1:136" ht="16.5" thickBot="1" x14ac:dyDescent="0.3">
      <c r="B57" s="36" t="s">
        <v>13</v>
      </c>
      <c r="C57" s="37"/>
      <c r="D57" s="38" t="s">
        <v>14</v>
      </c>
      <c r="E57" s="39"/>
      <c r="F57" s="40" t="str">
        <f>[1]Données!$G$2</f>
        <v>Recettes déjeuners carte</v>
      </c>
      <c r="G57" s="41"/>
      <c r="H57" s="41"/>
      <c r="I57" s="42"/>
      <c r="J57" s="36" t="s">
        <v>15</v>
      </c>
      <c r="K57" s="43">
        <v>2</v>
      </c>
      <c r="L57" s="44"/>
      <c r="N57" s="36" t="s">
        <v>13</v>
      </c>
      <c r="O57" s="45"/>
      <c r="P57" s="38" t="s">
        <v>14</v>
      </c>
      <c r="Q57" s="46"/>
      <c r="R57" s="40" t="str">
        <f>[1]Données!$G$2</f>
        <v>Recettes déjeuners carte</v>
      </c>
      <c r="S57" s="41"/>
      <c r="T57" s="41"/>
      <c r="U57" s="42"/>
      <c r="V57" s="36" t="s">
        <v>15</v>
      </c>
      <c r="W57" s="43">
        <v>40</v>
      </c>
      <c r="X57" s="44"/>
      <c r="Z57" s="36" t="s">
        <v>13</v>
      </c>
      <c r="AA57" s="45"/>
      <c r="AB57" s="38" t="s">
        <v>14</v>
      </c>
      <c r="AC57" s="46"/>
      <c r="AD57" s="40" t="str">
        <f>[1]Données!$G$2</f>
        <v>Recettes déjeuners carte</v>
      </c>
      <c r="AE57" s="41"/>
      <c r="AF57" s="41"/>
      <c r="AG57" s="42"/>
      <c r="AH57" s="36" t="s">
        <v>15</v>
      </c>
      <c r="AI57" s="43">
        <v>0</v>
      </c>
      <c r="AJ57" s="44"/>
      <c r="AL57" s="36" t="s">
        <v>13</v>
      </c>
      <c r="AM57" s="45"/>
      <c r="AN57" s="38" t="s">
        <v>14</v>
      </c>
      <c r="AO57" s="46"/>
      <c r="AP57" s="40" t="str">
        <f>[1]Données!$G$2</f>
        <v>Recettes déjeuners carte</v>
      </c>
      <c r="AQ57" s="41"/>
      <c r="AR57" s="41"/>
      <c r="AS57" s="42"/>
      <c r="AT57" s="36" t="s">
        <v>15</v>
      </c>
      <c r="AU57" s="43">
        <v>0</v>
      </c>
      <c r="AV57" s="44"/>
      <c r="AX57" s="36" t="s">
        <v>13</v>
      </c>
      <c r="AY57" s="45"/>
      <c r="AZ57" s="38" t="s">
        <v>14</v>
      </c>
      <c r="BA57" s="46"/>
      <c r="BB57" s="40" t="str">
        <f>[1]Données!$G$2</f>
        <v>Recettes déjeuners carte</v>
      </c>
      <c r="BC57" s="41"/>
      <c r="BD57" s="41"/>
      <c r="BE57" s="42"/>
      <c r="BF57" s="36" t="s">
        <v>15</v>
      </c>
      <c r="BG57" s="43">
        <v>0</v>
      </c>
      <c r="BH57" s="44"/>
      <c r="BJ57" s="36" t="s">
        <v>13</v>
      </c>
      <c r="BK57" s="45"/>
      <c r="BL57" s="38" t="s">
        <v>14</v>
      </c>
      <c r="BM57" s="46"/>
      <c r="BN57" s="40" t="str">
        <f>[1]Données!$G$2</f>
        <v>Recettes déjeuners carte</v>
      </c>
      <c r="BO57" s="41"/>
      <c r="BP57" s="41"/>
      <c r="BQ57" s="42"/>
      <c r="BR57" s="36" t="s">
        <v>15</v>
      </c>
      <c r="BS57" s="43">
        <v>0</v>
      </c>
      <c r="BT57" s="44"/>
      <c r="BV57" s="36" t="s">
        <v>13</v>
      </c>
      <c r="BW57" s="45"/>
      <c r="BX57" s="38" t="s">
        <v>14</v>
      </c>
      <c r="BY57" s="46"/>
      <c r="BZ57" s="40" t="str">
        <f>[1]Données!$G$2</f>
        <v>Recettes déjeuners carte</v>
      </c>
      <c r="CA57" s="41"/>
      <c r="CB57" s="41"/>
      <c r="CC57" s="42"/>
      <c r="CD57" s="36" t="s">
        <v>15</v>
      </c>
      <c r="CE57" s="43">
        <v>0</v>
      </c>
      <c r="CF57" s="44"/>
      <c r="CH57" s="36" t="s">
        <v>13</v>
      </c>
      <c r="CI57" s="45"/>
      <c r="CJ57" s="38" t="s">
        <v>14</v>
      </c>
      <c r="CK57" s="46"/>
      <c r="CL57" s="40"/>
      <c r="CM57" s="41"/>
      <c r="CN57" s="41"/>
      <c r="CO57" s="42"/>
      <c r="CP57" s="36" t="s">
        <v>15</v>
      </c>
      <c r="CQ57" s="43">
        <v>0</v>
      </c>
      <c r="CR57" s="44"/>
      <c r="CT57" s="36" t="s">
        <v>13</v>
      </c>
      <c r="CU57" s="45"/>
      <c r="CV57" s="38" t="s">
        <v>14</v>
      </c>
      <c r="CW57" s="46"/>
      <c r="CX57" s="40" t="str">
        <f>[1]Données!$G$2</f>
        <v>Recettes déjeuners carte</v>
      </c>
      <c r="CY57" s="41"/>
      <c r="CZ57" s="41"/>
      <c r="DA57" s="42"/>
      <c r="DB57" s="36" t="s">
        <v>15</v>
      </c>
      <c r="DC57" s="43">
        <v>0</v>
      </c>
      <c r="DD57" s="44"/>
      <c r="DF57" s="36" t="s">
        <v>13</v>
      </c>
      <c r="DG57" s="45"/>
      <c r="DH57" s="38" t="s">
        <v>14</v>
      </c>
      <c r="DI57" s="46"/>
      <c r="DJ57" s="40" t="str">
        <f>[1]Données!$G$2</f>
        <v>Recettes déjeuners carte</v>
      </c>
      <c r="DK57" s="41"/>
      <c r="DL57" s="41"/>
      <c r="DM57" s="42"/>
      <c r="DN57" s="36" t="s">
        <v>15</v>
      </c>
      <c r="DO57" s="43">
        <v>0</v>
      </c>
      <c r="DP57" s="44"/>
      <c r="DR57" s="36" t="s">
        <v>13</v>
      </c>
      <c r="DS57" s="45"/>
      <c r="DT57" s="38" t="s">
        <v>14</v>
      </c>
      <c r="DU57" s="46"/>
      <c r="DV57" s="40" t="str">
        <f>[1]Données!$G$2</f>
        <v>Recettes déjeuners carte</v>
      </c>
      <c r="DW57" s="41"/>
      <c r="DX57" s="41"/>
      <c r="DY57" s="42"/>
      <c r="DZ57" s="36" t="s">
        <v>15</v>
      </c>
      <c r="EA57" s="43">
        <v>0</v>
      </c>
      <c r="EB57" s="44"/>
      <c r="ED57" s="20" t="str">
        <f>IF(Potage!AM54="","",Potage!AM54)</f>
        <v/>
      </c>
      <c r="EE57" s="21" t="str">
        <f>IFERROR(FIXED(Potage!AT96,2,FALSE)&amp;" $","")</f>
        <v>0,00 $</v>
      </c>
      <c r="EF57" s="21" t="str">
        <f t="shared" si="45"/>
        <v/>
      </c>
    </row>
    <row r="58" spans="1:136" ht="18" x14ac:dyDescent="0.25">
      <c r="B58" s="47"/>
      <c r="C58" s="48"/>
      <c r="D58" s="49" t="s">
        <v>16</v>
      </c>
      <c r="E58" s="46"/>
      <c r="F58" s="50"/>
      <c r="G58" s="50"/>
      <c r="H58" s="50"/>
      <c r="I58" s="51"/>
      <c r="J58" s="36" t="s">
        <v>17</v>
      </c>
      <c r="K58" s="43">
        <v>1</v>
      </c>
      <c r="L58" s="44"/>
      <c r="N58" s="47"/>
      <c r="O58" s="52"/>
      <c r="P58" s="38" t="s">
        <v>16</v>
      </c>
      <c r="Q58" s="46"/>
      <c r="R58" s="53"/>
      <c r="S58" s="53"/>
      <c r="T58" s="53"/>
      <c r="U58" s="54"/>
      <c r="V58" s="36" t="s">
        <v>17</v>
      </c>
      <c r="W58" s="43">
        <v>0</v>
      </c>
      <c r="X58" s="44"/>
      <c r="Z58" s="47"/>
      <c r="AA58" s="52"/>
      <c r="AB58" s="38" t="s">
        <v>16</v>
      </c>
      <c r="AC58" s="46"/>
      <c r="AD58" s="53"/>
      <c r="AE58" s="53"/>
      <c r="AF58" s="53"/>
      <c r="AG58" s="54"/>
      <c r="AH58" s="36" t="s">
        <v>17</v>
      </c>
      <c r="AI58" s="43">
        <v>0</v>
      </c>
      <c r="AJ58" s="44"/>
      <c r="AL58" s="47"/>
      <c r="AM58" s="52"/>
      <c r="AN58" s="38" t="s">
        <v>16</v>
      </c>
      <c r="AO58" s="46"/>
      <c r="AP58" s="53">
        <v>1</v>
      </c>
      <c r="AQ58" s="53"/>
      <c r="AR58" s="53"/>
      <c r="AS58" s="54"/>
      <c r="AT58" s="36" t="s">
        <v>17</v>
      </c>
      <c r="AU58" s="43">
        <v>0</v>
      </c>
      <c r="AV58" s="44"/>
      <c r="AX58" s="47"/>
      <c r="AY58" s="52"/>
      <c r="AZ58" s="38" t="s">
        <v>16</v>
      </c>
      <c r="BA58" s="46"/>
      <c r="BB58" s="53">
        <v>1</v>
      </c>
      <c r="BC58" s="53"/>
      <c r="BD58" s="53"/>
      <c r="BE58" s="54"/>
      <c r="BF58" s="36" t="s">
        <v>17</v>
      </c>
      <c r="BG58" s="43">
        <v>0</v>
      </c>
      <c r="BH58" s="44"/>
      <c r="BJ58" s="47"/>
      <c r="BK58" s="52"/>
      <c r="BL58" s="38" t="s">
        <v>16</v>
      </c>
      <c r="BM58" s="46"/>
      <c r="BN58" s="53">
        <v>1</v>
      </c>
      <c r="BO58" s="53"/>
      <c r="BP58" s="53"/>
      <c r="BQ58" s="54"/>
      <c r="BR58" s="36" t="s">
        <v>17</v>
      </c>
      <c r="BS58" s="43">
        <v>0</v>
      </c>
      <c r="BT58" s="44"/>
      <c r="BV58" s="47"/>
      <c r="BW58" s="52"/>
      <c r="BX58" s="38" t="s">
        <v>16</v>
      </c>
      <c r="BY58" s="46"/>
      <c r="BZ58" s="53">
        <v>1</v>
      </c>
      <c r="CA58" s="53"/>
      <c r="CB58" s="53"/>
      <c r="CC58" s="54"/>
      <c r="CD58" s="36" t="s">
        <v>17</v>
      </c>
      <c r="CE58" s="43">
        <v>0</v>
      </c>
      <c r="CF58" s="44"/>
      <c r="CH58" s="47"/>
      <c r="CI58" s="52"/>
      <c r="CJ58" s="38" t="s">
        <v>16</v>
      </c>
      <c r="CK58" s="46"/>
      <c r="CL58" s="53">
        <v>1</v>
      </c>
      <c r="CM58" s="53"/>
      <c r="CN58" s="53"/>
      <c r="CO58" s="54"/>
      <c r="CP58" s="36" t="s">
        <v>17</v>
      </c>
      <c r="CQ58" s="43">
        <v>0</v>
      </c>
      <c r="CR58" s="44"/>
      <c r="CT58" s="47"/>
      <c r="CU58" s="52"/>
      <c r="CV58" s="38" t="s">
        <v>16</v>
      </c>
      <c r="CW58" s="46"/>
      <c r="CX58" s="53">
        <v>1</v>
      </c>
      <c r="CY58" s="53"/>
      <c r="CZ58" s="53"/>
      <c r="DA58" s="54"/>
      <c r="DB58" s="36" t="s">
        <v>17</v>
      </c>
      <c r="DC58" s="43">
        <v>0</v>
      </c>
      <c r="DD58" s="44"/>
      <c r="DF58" s="47"/>
      <c r="DG58" s="52"/>
      <c r="DH58" s="38" t="s">
        <v>16</v>
      </c>
      <c r="DI58" s="46"/>
      <c r="DJ58" s="53">
        <v>1</v>
      </c>
      <c r="DK58" s="53"/>
      <c r="DL58" s="53"/>
      <c r="DM58" s="54"/>
      <c r="DN58" s="36" t="s">
        <v>17</v>
      </c>
      <c r="DO58" s="43">
        <v>0</v>
      </c>
      <c r="DP58" s="44"/>
      <c r="DR58" s="47"/>
      <c r="DS58" s="52"/>
      <c r="DT58" s="38" t="s">
        <v>16</v>
      </c>
      <c r="DU58" s="46"/>
      <c r="DV58" s="53">
        <v>1</v>
      </c>
      <c r="DW58" s="53"/>
      <c r="DX58" s="53"/>
      <c r="DY58" s="54"/>
      <c r="DZ58" s="36" t="s">
        <v>17</v>
      </c>
      <c r="EA58" s="43">
        <v>0</v>
      </c>
      <c r="EB58" s="44"/>
      <c r="ED58" s="34" t="str">
        <f>IF(Potage!AY54="","",Potage!AY54)</f>
        <v/>
      </c>
      <c r="EE58" s="35" t="str">
        <f>IFERROR(FIXED(Potage!BF96,2,FALSE)&amp;" $","")</f>
        <v>0,00 $</v>
      </c>
      <c r="EF58" s="35" t="str">
        <f t="shared" si="45"/>
        <v/>
      </c>
    </row>
    <row r="59" spans="1:136" ht="15.75" x14ac:dyDescent="0.25">
      <c r="B59" s="47"/>
      <c r="C59" s="48"/>
      <c r="D59" s="38" t="s">
        <v>18</v>
      </c>
      <c r="E59" s="46"/>
      <c r="F59" s="55">
        <v>1</v>
      </c>
      <c r="G59" s="56"/>
      <c r="H59" s="57"/>
      <c r="I59" s="58"/>
      <c r="J59" s="36" t="s">
        <v>19</v>
      </c>
      <c r="K59" s="43">
        <v>0</v>
      </c>
      <c r="L59" s="44"/>
      <c r="N59" s="47"/>
      <c r="O59" s="48"/>
      <c r="P59" s="38" t="s">
        <v>18</v>
      </c>
      <c r="Q59" s="46"/>
      <c r="R59" s="59">
        <v>35</v>
      </c>
      <c r="S59" s="56"/>
      <c r="T59" s="57" t="s">
        <v>63</v>
      </c>
      <c r="U59" s="58"/>
      <c r="V59" s="36" t="s">
        <v>20</v>
      </c>
      <c r="W59" s="43">
        <v>0</v>
      </c>
      <c r="X59" s="44"/>
      <c r="Z59" s="47"/>
      <c r="AA59" s="48"/>
      <c r="AB59" s="38" t="s">
        <v>18</v>
      </c>
      <c r="AC59" s="46"/>
      <c r="AD59" s="59">
        <v>1</v>
      </c>
      <c r="AE59" s="56"/>
      <c r="AF59" s="57"/>
      <c r="AG59" s="58"/>
      <c r="AH59" s="36" t="s">
        <v>20</v>
      </c>
      <c r="AI59" s="43">
        <v>0</v>
      </c>
      <c r="AJ59" s="44"/>
      <c r="AL59" s="47"/>
      <c r="AM59" s="48"/>
      <c r="AN59" s="38" t="s">
        <v>18</v>
      </c>
      <c r="AO59" s="46"/>
      <c r="AP59" s="59">
        <v>1</v>
      </c>
      <c r="AQ59" s="56"/>
      <c r="AR59" s="57"/>
      <c r="AS59" s="58"/>
      <c r="AT59" s="36" t="s">
        <v>20</v>
      </c>
      <c r="AU59" s="43">
        <v>0</v>
      </c>
      <c r="AV59" s="44"/>
      <c r="AX59" s="47"/>
      <c r="AY59" s="48"/>
      <c r="AZ59" s="38" t="s">
        <v>18</v>
      </c>
      <c r="BA59" s="46"/>
      <c r="BB59" s="59">
        <v>1</v>
      </c>
      <c r="BC59" s="56"/>
      <c r="BD59" s="57"/>
      <c r="BE59" s="58"/>
      <c r="BF59" s="36" t="s">
        <v>20</v>
      </c>
      <c r="BG59" s="43">
        <v>0</v>
      </c>
      <c r="BH59" s="44"/>
      <c r="BJ59" s="47"/>
      <c r="BK59" s="48"/>
      <c r="BL59" s="38" t="s">
        <v>18</v>
      </c>
      <c r="BM59" s="46"/>
      <c r="BN59" s="59">
        <v>1</v>
      </c>
      <c r="BO59" s="56"/>
      <c r="BP59" s="57"/>
      <c r="BQ59" s="58"/>
      <c r="BR59" s="36" t="s">
        <v>20</v>
      </c>
      <c r="BS59" s="43">
        <v>0</v>
      </c>
      <c r="BT59" s="44"/>
      <c r="BV59" s="47"/>
      <c r="BW59" s="48"/>
      <c r="BX59" s="38" t="s">
        <v>18</v>
      </c>
      <c r="BY59" s="46"/>
      <c r="BZ59" s="59">
        <v>1</v>
      </c>
      <c r="CA59" s="56"/>
      <c r="CB59" s="57"/>
      <c r="CC59" s="58"/>
      <c r="CD59" s="36" t="s">
        <v>20</v>
      </c>
      <c r="CE59" s="43">
        <v>0</v>
      </c>
      <c r="CF59" s="44"/>
      <c r="CH59" s="47"/>
      <c r="CI59" s="48"/>
      <c r="CJ59" s="38" t="s">
        <v>18</v>
      </c>
      <c r="CK59" s="46"/>
      <c r="CL59" s="59">
        <v>1</v>
      </c>
      <c r="CM59" s="56"/>
      <c r="CN59" s="57"/>
      <c r="CO59" s="58"/>
      <c r="CP59" s="36" t="s">
        <v>20</v>
      </c>
      <c r="CQ59" s="43">
        <v>0</v>
      </c>
      <c r="CR59" s="44"/>
      <c r="CT59" s="47"/>
      <c r="CU59" s="48"/>
      <c r="CV59" s="38" t="s">
        <v>18</v>
      </c>
      <c r="CW59" s="46"/>
      <c r="CX59" s="59">
        <v>1</v>
      </c>
      <c r="CY59" s="56"/>
      <c r="CZ59" s="57"/>
      <c r="DA59" s="58"/>
      <c r="DB59" s="36" t="s">
        <v>20</v>
      </c>
      <c r="DC59" s="43">
        <v>0</v>
      </c>
      <c r="DD59" s="44"/>
      <c r="DF59" s="47"/>
      <c r="DG59" s="48"/>
      <c r="DH59" s="38" t="s">
        <v>18</v>
      </c>
      <c r="DI59" s="46"/>
      <c r="DJ59" s="59">
        <v>1</v>
      </c>
      <c r="DK59" s="56"/>
      <c r="DL59" s="57"/>
      <c r="DM59" s="58"/>
      <c r="DN59" s="36" t="s">
        <v>20</v>
      </c>
      <c r="DO59" s="43">
        <v>0</v>
      </c>
      <c r="DP59" s="44"/>
      <c r="DR59" s="47"/>
      <c r="DS59" s="48"/>
      <c r="DT59" s="38" t="s">
        <v>18</v>
      </c>
      <c r="DU59" s="46"/>
      <c r="DV59" s="59">
        <v>1</v>
      </c>
      <c r="DW59" s="56"/>
      <c r="DX59" s="57"/>
      <c r="DY59" s="58"/>
      <c r="DZ59" s="36" t="s">
        <v>20</v>
      </c>
      <c r="EA59" s="43">
        <v>0</v>
      </c>
      <c r="EB59" s="44"/>
      <c r="ED59" s="20" t="str">
        <f>IF(Potage!BK54="","",Potage!BK54)</f>
        <v/>
      </c>
      <c r="EE59" s="21" t="str">
        <f>IFERROR(FIXED(Potage!BR96,2,FALSE)&amp;" $","")</f>
        <v>0,00 $</v>
      </c>
      <c r="EF59" s="21" t="str">
        <f>IF(OR(ED59="",EE59=""),"",CONCATENATE(ED59, " ( ",EE59," )"))</f>
        <v/>
      </c>
    </row>
    <row r="60" spans="1:136" ht="15.75" x14ac:dyDescent="0.25">
      <c r="B60" s="60" t="s">
        <v>21</v>
      </c>
      <c r="C60" s="61"/>
      <c r="D60" s="38" t="s">
        <v>22</v>
      </c>
      <c r="E60" s="46"/>
      <c r="F60" s="55">
        <v>3</v>
      </c>
      <c r="G60" s="56" t="s">
        <v>23</v>
      </c>
      <c r="H60" s="57" t="s">
        <v>64</v>
      </c>
      <c r="I60" s="58"/>
      <c r="J60" s="62" t="s">
        <v>24</v>
      </c>
      <c r="K60" s="63">
        <f>SUM(K56:K59)</f>
        <v>4</v>
      </c>
      <c r="L60" s="44"/>
      <c r="N60" s="60" t="s">
        <v>21</v>
      </c>
      <c r="O60" s="61"/>
      <c r="P60" s="38" t="s">
        <v>22</v>
      </c>
      <c r="Q60" s="46"/>
      <c r="R60" s="59">
        <v>35</v>
      </c>
      <c r="S60" s="56" t="s">
        <v>23</v>
      </c>
      <c r="T60" s="57" t="s">
        <v>63</v>
      </c>
      <c r="U60" s="58"/>
      <c r="V60" s="62"/>
      <c r="W60" s="63"/>
      <c r="X60" s="44"/>
      <c r="Z60" s="60" t="s">
        <v>21</v>
      </c>
      <c r="AA60" s="61"/>
      <c r="AB60" s="38" t="s">
        <v>22</v>
      </c>
      <c r="AC60" s="46"/>
      <c r="AD60" s="59">
        <v>1</v>
      </c>
      <c r="AE60" s="56" t="s">
        <v>23</v>
      </c>
      <c r="AF60" s="57"/>
      <c r="AG60" s="58"/>
      <c r="AH60" s="62"/>
      <c r="AI60" s="63"/>
      <c r="AJ60" s="44"/>
      <c r="AL60" s="60" t="s">
        <v>21</v>
      </c>
      <c r="AM60" s="61"/>
      <c r="AN60" s="38" t="s">
        <v>22</v>
      </c>
      <c r="AO60" s="46"/>
      <c r="AP60" s="59">
        <v>1</v>
      </c>
      <c r="AQ60" s="56" t="s">
        <v>23</v>
      </c>
      <c r="AR60" s="57"/>
      <c r="AS60" s="58"/>
      <c r="AT60" s="62"/>
      <c r="AU60" s="63"/>
      <c r="AV60" s="44"/>
      <c r="AX60" s="60" t="s">
        <v>21</v>
      </c>
      <c r="AY60" s="61"/>
      <c r="AZ60" s="38" t="s">
        <v>22</v>
      </c>
      <c r="BA60" s="46"/>
      <c r="BB60" s="59">
        <v>1</v>
      </c>
      <c r="BC60" s="56" t="s">
        <v>23</v>
      </c>
      <c r="BD60" s="57"/>
      <c r="BE60" s="58"/>
      <c r="BF60" s="62"/>
      <c r="BG60" s="63"/>
      <c r="BH60" s="44"/>
      <c r="BJ60" s="60" t="s">
        <v>21</v>
      </c>
      <c r="BK60" s="61"/>
      <c r="BL60" s="38" t="s">
        <v>22</v>
      </c>
      <c r="BM60" s="46"/>
      <c r="BN60" s="59">
        <v>1</v>
      </c>
      <c r="BO60" s="56" t="s">
        <v>23</v>
      </c>
      <c r="BP60" s="57"/>
      <c r="BQ60" s="58"/>
      <c r="BR60" s="62"/>
      <c r="BS60" s="63"/>
      <c r="BT60" s="44"/>
      <c r="BV60" s="60" t="s">
        <v>21</v>
      </c>
      <c r="BW60" s="61"/>
      <c r="BX60" s="38" t="s">
        <v>22</v>
      </c>
      <c r="BY60" s="46"/>
      <c r="BZ60" s="59">
        <v>1</v>
      </c>
      <c r="CA60" s="56" t="s">
        <v>23</v>
      </c>
      <c r="CB60" s="57"/>
      <c r="CC60" s="58"/>
      <c r="CD60" s="62"/>
      <c r="CE60" s="63"/>
      <c r="CF60" s="44"/>
      <c r="CH60" s="60" t="s">
        <v>21</v>
      </c>
      <c r="CI60" s="61"/>
      <c r="CJ60" s="38" t="s">
        <v>22</v>
      </c>
      <c r="CK60" s="46"/>
      <c r="CL60" s="59">
        <v>1</v>
      </c>
      <c r="CM60" s="56" t="s">
        <v>23</v>
      </c>
      <c r="CN60" s="57"/>
      <c r="CO60" s="58"/>
      <c r="CP60" s="62"/>
      <c r="CQ60" s="63"/>
      <c r="CR60" s="44"/>
      <c r="CT60" s="60" t="s">
        <v>21</v>
      </c>
      <c r="CU60" s="61"/>
      <c r="CV60" s="38" t="s">
        <v>22</v>
      </c>
      <c r="CW60" s="46"/>
      <c r="CX60" s="59">
        <v>1</v>
      </c>
      <c r="CY60" s="56" t="s">
        <v>23</v>
      </c>
      <c r="CZ60" s="57"/>
      <c r="DA60" s="58"/>
      <c r="DB60" s="62"/>
      <c r="DC60" s="63"/>
      <c r="DD60" s="44"/>
      <c r="DF60" s="60" t="s">
        <v>21</v>
      </c>
      <c r="DG60" s="61"/>
      <c r="DH60" s="38" t="s">
        <v>22</v>
      </c>
      <c r="DI60" s="46"/>
      <c r="DJ60" s="59">
        <v>1</v>
      </c>
      <c r="DK60" s="56" t="s">
        <v>23</v>
      </c>
      <c r="DL60" s="57"/>
      <c r="DM60" s="58"/>
      <c r="DN60" s="62"/>
      <c r="DO60" s="63"/>
      <c r="DP60" s="44"/>
      <c r="DR60" s="60" t="s">
        <v>21</v>
      </c>
      <c r="DS60" s="61"/>
      <c r="DT60" s="38" t="s">
        <v>22</v>
      </c>
      <c r="DU60" s="46"/>
      <c r="DV60" s="59">
        <v>1</v>
      </c>
      <c r="DW60" s="56" t="s">
        <v>23</v>
      </c>
      <c r="DX60" s="57"/>
      <c r="DY60" s="58"/>
      <c r="DZ60" s="62"/>
      <c r="EA60" s="63"/>
      <c r="EB60" s="44"/>
      <c r="ED60" s="34" t="str">
        <f>IF(Potage!BW54="","",Potage!BW54)</f>
        <v/>
      </c>
      <c r="EE60" s="35" t="str">
        <f>IFERROR(FIXED(Potage!CD96,2,FALSE)&amp;" $","")</f>
        <v>0,00 $</v>
      </c>
      <c r="EF60" s="35" t="str">
        <f>IF(OR(ED60="",EE60=""),"",CONCATENATE(ED60, " ( ",EE60," )"))</f>
        <v/>
      </c>
    </row>
    <row r="61" spans="1:136" ht="15.75" x14ac:dyDescent="0.25">
      <c r="B61" s="64" t="s">
        <v>25</v>
      </c>
      <c r="C61" s="65" t="s">
        <v>65</v>
      </c>
      <c r="D61" s="38"/>
      <c r="E61" s="66"/>
      <c r="F61" s="67"/>
      <c r="G61" s="67"/>
      <c r="H61" s="67"/>
      <c r="I61" s="68"/>
      <c r="J61" s="3"/>
      <c r="K61" s="3"/>
      <c r="L61" s="44"/>
      <c r="N61" s="64" t="s">
        <v>25</v>
      </c>
      <c r="O61" s="65"/>
      <c r="P61" s="38"/>
      <c r="Q61" s="66"/>
      <c r="R61" s="67"/>
      <c r="S61" s="67"/>
      <c r="T61" s="67"/>
      <c r="U61" s="68"/>
      <c r="V61" s="62" t="s">
        <v>24</v>
      </c>
      <c r="W61" s="63">
        <f>SUM(W56:W59)</f>
        <v>45</v>
      </c>
      <c r="X61" s="44"/>
      <c r="Z61" s="64" t="s">
        <v>25</v>
      </c>
      <c r="AA61" s="65"/>
      <c r="AB61" s="38"/>
      <c r="AC61" s="66"/>
      <c r="AD61" s="67"/>
      <c r="AE61" s="67"/>
      <c r="AF61" s="67"/>
      <c r="AG61" s="68"/>
      <c r="AH61" s="62" t="s">
        <v>24</v>
      </c>
      <c r="AI61" s="63">
        <f>SUM(AI56:AI59)</f>
        <v>0</v>
      </c>
      <c r="AJ61" s="44"/>
      <c r="AL61" s="64" t="s">
        <v>25</v>
      </c>
      <c r="AM61" s="65"/>
      <c r="AN61" s="38"/>
      <c r="AO61" s="66"/>
      <c r="AP61" s="67"/>
      <c r="AQ61" s="67"/>
      <c r="AR61" s="67"/>
      <c r="AS61" s="68"/>
      <c r="AT61" s="62" t="s">
        <v>24</v>
      </c>
      <c r="AU61" s="63">
        <f>SUM(AU56:AU59)</f>
        <v>0</v>
      </c>
      <c r="AV61" s="44"/>
      <c r="AX61" s="64" t="s">
        <v>25</v>
      </c>
      <c r="AY61" s="65"/>
      <c r="AZ61" s="38"/>
      <c r="BA61" s="66"/>
      <c r="BB61" s="67"/>
      <c r="BC61" s="67"/>
      <c r="BD61" s="67"/>
      <c r="BE61" s="68"/>
      <c r="BF61" s="62" t="s">
        <v>24</v>
      </c>
      <c r="BG61" s="63">
        <f>SUM(BG56:BG59)</f>
        <v>0</v>
      </c>
      <c r="BH61" s="44"/>
      <c r="BJ61" s="64" t="s">
        <v>25</v>
      </c>
      <c r="BK61" s="65"/>
      <c r="BL61" s="38"/>
      <c r="BM61" s="66"/>
      <c r="BN61" s="67"/>
      <c r="BO61" s="67"/>
      <c r="BP61" s="67"/>
      <c r="BQ61" s="68"/>
      <c r="BR61" s="62" t="s">
        <v>24</v>
      </c>
      <c r="BS61" s="63">
        <f>SUM(BS56:BS59)</f>
        <v>0</v>
      </c>
      <c r="BT61" s="44"/>
      <c r="BV61" s="64" t="s">
        <v>25</v>
      </c>
      <c r="BW61" s="65"/>
      <c r="BX61" s="38"/>
      <c r="BY61" s="66"/>
      <c r="BZ61" s="67"/>
      <c r="CA61" s="67"/>
      <c r="CB61" s="67"/>
      <c r="CC61" s="68"/>
      <c r="CD61" s="62" t="s">
        <v>24</v>
      </c>
      <c r="CE61" s="63">
        <f>SUM(CE56:CE59)</f>
        <v>0</v>
      </c>
      <c r="CF61" s="44"/>
      <c r="CH61" s="64" t="s">
        <v>25</v>
      </c>
      <c r="CI61" s="65"/>
      <c r="CJ61" s="38"/>
      <c r="CK61" s="66"/>
      <c r="CL61" s="67"/>
      <c r="CM61" s="67"/>
      <c r="CN61" s="67"/>
      <c r="CO61" s="68"/>
      <c r="CP61" s="62" t="s">
        <v>24</v>
      </c>
      <c r="CQ61" s="63">
        <f>SUM(CQ56:CQ59)</f>
        <v>0</v>
      </c>
      <c r="CR61" s="44"/>
      <c r="CT61" s="64" t="s">
        <v>25</v>
      </c>
      <c r="CU61" s="65"/>
      <c r="CV61" s="38"/>
      <c r="CW61" s="66"/>
      <c r="CX61" s="67"/>
      <c r="CY61" s="67"/>
      <c r="CZ61" s="67"/>
      <c r="DA61" s="68"/>
      <c r="DB61" s="62" t="s">
        <v>24</v>
      </c>
      <c r="DC61" s="63">
        <f>SUM(DC56:DC59)</f>
        <v>0</v>
      </c>
      <c r="DD61" s="44"/>
      <c r="DF61" s="64" t="s">
        <v>25</v>
      </c>
      <c r="DG61" s="65"/>
      <c r="DH61" s="38"/>
      <c r="DI61" s="66"/>
      <c r="DJ61" s="67"/>
      <c r="DK61" s="67"/>
      <c r="DL61" s="67"/>
      <c r="DM61" s="68"/>
      <c r="DN61" s="62" t="s">
        <v>24</v>
      </c>
      <c r="DO61" s="63">
        <f>SUM(DO56:DO59)</f>
        <v>0</v>
      </c>
      <c r="DP61" s="44"/>
      <c r="DR61" s="64" t="s">
        <v>25</v>
      </c>
      <c r="DS61" s="65"/>
      <c r="DT61" s="38"/>
      <c r="DU61" s="66"/>
      <c r="DV61" s="67"/>
      <c r="DW61" s="67"/>
      <c r="DX61" s="67"/>
      <c r="DY61" s="68"/>
      <c r="DZ61" s="62" t="s">
        <v>24</v>
      </c>
      <c r="EA61" s="63">
        <f>SUM(EA56:EA59)</f>
        <v>0</v>
      </c>
      <c r="EB61" s="44"/>
      <c r="ED61" s="20" t="str">
        <f>IF(Potage!CI54="","",Potage!CI54)</f>
        <v/>
      </c>
      <c r="EE61" s="21" t="str">
        <f>IFERROR(FIXED(Potage!CP96,2,FALSE)&amp;" $","")</f>
        <v>0,00 $</v>
      </c>
      <c r="EF61" s="21" t="str">
        <f t="shared" ref="EF61:EF64" si="46">IF(OR(ED61="",EE61=""),"",CONCATENATE(ED61, " ( ",EE61," )"))</f>
        <v/>
      </c>
    </row>
    <row r="62" spans="1:136" ht="15.75" x14ac:dyDescent="0.25">
      <c r="B62" s="64" t="s">
        <v>26</v>
      </c>
      <c r="C62" s="65" t="s">
        <v>66</v>
      </c>
      <c r="D62" s="38"/>
      <c r="E62" s="46"/>
      <c r="F62" s="67"/>
      <c r="G62" s="67"/>
      <c r="H62" s="67"/>
      <c r="I62" s="68"/>
      <c r="J62" s="3"/>
      <c r="K62" s="3"/>
      <c r="L62" s="44"/>
      <c r="N62" s="64" t="s">
        <v>26</v>
      </c>
      <c r="O62" s="65"/>
      <c r="P62" s="38"/>
      <c r="Q62" s="46"/>
      <c r="R62" s="67"/>
      <c r="S62" s="67"/>
      <c r="T62" s="67"/>
      <c r="U62" s="68"/>
      <c r="V62" s="62"/>
      <c r="W62" s="69"/>
      <c r="X62" s="44"/>
      <c r="Z62" s="64" t="s">
        <v>26</v>
      </c>
      <c r="AA62" s="65"/>
      <c r="AB62" s="38"/>
      <c r="AC62" s="46"/>
      <c r="AD62" s="67"/>
      <c r="AE62" s="67"/>
      <c r="AF62" s="67"/>
      <c r="AG62" s="68"/>
      <c r="AH62" s="62"/>
      <c r="AI62" s="69"/>
      <c r="AJ62" s="44"/>
      <c r="AL62" s="64" t="s">
        <v>26</v>
      </c>
      <c r="AM62" s="65"/>
      <c r="AN62" s="38"/>
      <c r="AO62" s="46"/>
      <c r="AP62" s="67"/>
      <c r="AQ62" s="67"/>
      <c r="AR62" s="67"/>
      <c r="AS62" s="68"/>
      <c r="AT62" s="62"/>
      <c r="AU62" s="69"/>
      <c r="AV62" s="44"/>
      <c r="AX62" s="64" t="s">
        <v>26</v>
      </c>
      <c r="AY62" s="65"/>
      <c r="AZ62" s="38"/>
      <c r="BA62" s="46"/>
      <c r="BB62" s="67"/>
      <c r="BC62" s="67"/>
      <c r="BD62" s="67"/>
      <c r="BE62" s="68"/>
      <c r="BF62" s="62"/>
      <c r="BG62" s="69"/>
      <c r="BH62" s="44"/>
      <c r="BJ62" s="64" t="s">
        <v>26</v>
      </c>
      <c r="BK62" s="65"/>
      <c r="BL62" s="38"/>
      <c r="BM62" s="46"/>
      <c r="BN62" s="67"/>
      <c r="BO62" s="67"/>
      <c r="BP62" s="67"/>
      <c r="BQ62" s="68"/>
      <c r="BR62" s="62"/>
      <c r="BS62" s="69"/>
      <c r="BT62" s="44"/>
      <c r="BV62" s="64" t="s">
        <v>26</v>
      </c>
      <c r="BW62" s="65"/>
      <c r="BX62" s="38"/>
      <c r="BY62" s="46"/>
      <c r="BZ62" s="67"/>
      <c r="CA62" s="67"/>
      <c r="CB62" s="67"/>
      <c r="CC62" s="68"/>
      <c r="CD62" s="62"/>
      <c r="CE62" s="69"/>
      <c r="CF62" s="44"/>
      <c r="CH62" s="64" t="s">
        <v>26</v>
      </c>
      <c r="CI62" s="65"/>
      <c r="CJ62" s="38"/>
      <c r="CK62" s="46"/>
      <c r="CL62" s="67"/>
      <c r="CM62" s="67"/>
      <c r="CN62" s="67"/>
      <c r="CO62" s="68"/>
      <c r="CP62" s="62"/>
      <c r="CQ62" s="69"/>
      <c r="CR62" s="44"/>
      <c r="CT62" s="64" t="s">
        <v>26</v>
      </c>
      <c r="CU62" s="65"/>
      <c r="CV62" s="38"/>
      <c r="CW62" s="46"/>
      <c r="CX62" s="67"/>
      <c r="CY62" s="67"/>
      <c r="CZ62" s="67"/>
      <c r="DA62" s="68"/>
      <c r="DB62" s="62"/>
      <c r="DC62" s="69"/>
      <c r="DD62" s="44"/>
      <c r="DF62" s="64" t="s">
        <v>26</v>
      </c>
      <c r="DG62" s="65"/>
      <c r="DH62" s="38"/>
      <c r="DI62" s="46"/>
      <c r="DJ62" s="67"/>
      <c r="DK62" s="67"/>
      <c r="DL62" s="67"/>
      <c r="DM62" s="68"/>
      <c r="DN62" s="62"/>
      <c r="DO62" s="69"/>
      <c r="DP62" s="44"/>
      <c r="DR62" s="64" t="s">
        <v>26</v>
      </c>
      <c r="DS62" s="65"/>
      <c r="DT62" s="38"/>
      <c r="DU62" s="46"/>
      <c r="DV62" s="67"/>
      <c r="DW62" s="67"/>
      <c r="DX62" s="67"/>
      <c r="DY62" s="68"/>
      <c r="DZ62" s="62"/>
      <c r="EA62" s="69"/>
      <c r="EB62" s="44"/>
      <c r="ED62" s="34" t="str">
        <f>IF(Potage!CU54="","",Potage!CU54)</f>
        <v/>
      </c>
      <c r="EE62" s="35" t="str">
        <f>IFERROR(FIXED(Potage!DB96,2,FALSE)&amp;" $","")</f>
        <v>0,00 $</v>
      </c>
      <c r="EF62" s="35" t="str">
        <f t="shared" si="46"/>
        <v/>
      </c>
    </row>
    <row r="63" spans="1:136" ht="15.75" x14ac:dyDescent="0.25">
      <c r="B63" s="64" t="s">
        <v>27</v>
      </c>
      <c r="C63" s="65" t="s">
        <v>67</v>
      </c>
      <c r="D63" s="70" t="s">
        <v>28</v>
      </c>
      <c r="E63" s="46"/>
      <c r="F63" s="71"/>
      <c r="G63" s="67" t="s">
        <v>29</v>
      </c>
      <c r="H63" s="67"/>
      <c r="I63" s="68"/>
      <c r="J63" s="72" t="s">
        <v>30</v>
      </c>
      <c r="K63" s="73">
        <f>W61+AI61+AU61+BG61+BS61+CE61+CQ61+DC61+DO61+EA61</f>
        <v>45</v>
      </c>
      <c r="L63" s="44"/>
      <c r="N63" s="64" t="s">
        <v>27</v>
      </c>
      <c r="O63" s="65"/>
      <c r="P63" s="70" t="s">
        <v>28</v>
      </c>
      <c r="Q63" s="46"/>
      <c r="R63" s="71"/>
      <c r="S63" s="67" t="s">
        <v>29</v>
      </c>
      <c r="T63" s="67"/>
      <c r="U63" s="68"/>
      <c r="V63" s="62"/>
      <c r="W63" s="69"/>
      <c r="X63" s="44"/>
      <c r="Z63" s="64" t="s">
        <v>27</v>
      </c>
      <c r="AA63" s="65"/>
      <c r="AB63" s="70" t="s">
        <v>28</v>
      </c>
      <c r="AC63" s="46"/>
      <c r="AD63" s="71"/>
      <c r="AE63" s="67" t="s">
        <v>29</v>
      </c>
      <c r="AF63" s="67"/>
      <c r="AG63" s="68"/>
      <c r="AH63" s="62"/>
      <c r="AI63" s="69"/>
      <c r="AJ63" s="44"/>
      <c r="AL63" s="64" t="s">
        <v>27</v>
      </c>
      <c r="AM63" s="65"/>
      <c r="AN63" s="70" t="s">
        <v>28</v>
      </c>
      <c r="AO63" s="46"/>
      <c r="AP63" s="71"/>
      <c r="AQ63" s="67" t="s">
        <v>29</v>
      </c>
      <c r="AR63" s="67"/>
      <c r="AS63" s="68"/>
      <c r="AT63" s="62"/>
      <c r="AU63" s="69"/>
      <c r="AV63" s="44"/>
      <c r="AX63" s="64" t="s">
        <v>27</v>
      </c>
      <c r="AY63" s="65"/>
      <c r="AZ63" s="70" t="s">
        <v>28</v>
      </c>
      <c r="BA63" s="46"/>
      <c r="BB63" s="71"/>
      <c r="BC63" s="67" t="s">
        <v>29</v>
      </c>
      <c r="BD63" s="67"/>
      <c r="BE63" s="68"/>
      <c r="BF63" s="62"/>
      <c r="BG63" s="69"/>
      <c r="BH63" s="44"/>
      <c r="BJ63" s="64" t="s">
        <v>27</v>
      </c>
      <c r="BK63" s="65"/>
      <c r="BL63" s="70" t="s">
        <v>28</v>
      </c>
      <c r="BM63" s="46"/>
      <c r="BN63" s="71"/>
      <c r="BO63" s="67" t="s">
        <v>29</v>
      </c>
      <c r="BP63" s="67"/>
      <c r="BQ63" s="68"/>
      <c r="BR63" s="62"/>
      <c r="BS63" s="69"/>
      <c r="BT63" s="44"/>
      <c r="BV63" s="64" t="s">
        <v>27</v>
      </c>
      <c r="BW63" s="65"/>
      <c r="BX63" s="70" t="s">
        <v>28</v>
      </c>
      <c r="BY63" s="46"/>
      <c r="BZ63" s="71"/>
      <c r="CA63" s="67" t="s">
        <v>29</v>
      </c>
      <c r="CB63" s="67"/>
      <c r="CC63" s="68"/>
      <c r="CD63" s="62"/>
      <c r="CE63" s="69"/>
      <c r="CF63" s="44"/>
      <c r="CH63" s="64" t="s">
        <v>27</v>
      </c>
      <c r="CI63" s="65"/>
      <c r="CJ63" s="70" t="s">
        <v>28</v>
      </c>
      <c r="CK63" s="46"/>
      <c r="CL63" s="71"/>
      <c r="CM63" s="67" t="s">
        <v>29</v>
      </c>
      <c r="CN63" s="67"/>
      <c r="CO63" s="68"/>
      <c r="CP63" s="62"/>
      <c r="CQ63" s="69"/>
      <c r="CR63" s="44"/>
      <c r="CT63" s="64" t="s">
        <v>27</v>
      </c>
      <c r="CU63" s="65"/>
      <c r="CV63" s="70" t="s">
        <v>28</v>
      </c>
      <c r="CW63" s="46"/>
      <c r="CX63" s="71"/>
      <c r="CY63" s="67" t="s">
        <v>29</v>
      </c>
      <c r="CZ63" s="67"/>
      <c r="DA63" s="68"/>
      <c r="DB63" s="62"/>
      <c r="DC63" s="69"/>
      <c r="DD63" s="44"/>
      <c r="DF63" s="64" t="s">
        <v>27</v>
      </c>
      <c r="DG63" s="65"/>
      <c r="DH63" s="70" t="s">
        <v>28</v>
      </c>
      <c r="DI63" s="46"/>
      <c r="DJ63" s="71"/>
      <c r="DK63" s="67" t="s">
        <v>29</v>
      </c>
      <c r="DL63" s="67"/>
      <c r="DM63" s="68"/>
      <c r="DN63" s="62"/>
      <c r="DO63" s="69"/>
      <c r="DP63" s="44"/>
      <c r="DR63" s="64" t="s">
        <v>27</v>
      </c>
      <c r="DS63" s="65"/>
      <c r="DT63" s="70" t="s">
        <v>28</v>
      </c>
      <c r="DU63" s="46"/>
      <c r="DV63" s="71"/>
      <c r="DW63" s="67" t="s">
        <v>29</v>
      </c>
      <c r="DX63" s="67"/>
      <c r="DY63" s="68"/>
      <c r="DZ63" s="62"/>
      <c r="EA63" s="69"/>
      <c r="EB63" s="44"/>
      <c r="ED63" s="20" t="str">
        <f>IF(Potage!DG54="","",Potage!DG54)</f>
        <v/>
      </c>
      <c r="EE63" s="21" t="str">
        <f>IFERROR(FIXED(Potage!DN96,2,FALSE)&amp;" $","")</f>
        <v>0,00 $</v>
      </c>
      <c r="EF63" s="21" t="str">
        <f t="shared" si="46"/>
        <v/>
      </c>
    </row>
    <row r="64" spans="1:136" ht="16.5" thickBot="1" x14ac:dyDescent="0.3">
      <c r="B64" s="64" t="s">
        <v>31</v>
      </c>
      <c r="C64" s="65" t="s">
        <v>65</v>
      </c>
      <c r="D64" s="74" t="s">
        <v>32</v>
      </c>
      <c r="E64" s="75"/>
      <c r="F64" s="76"/>
      <c r="G64" s="77" t="s">
        <v>29</v>
      </c>
      <c r="H64" s="77"/>
      <c r="I64" s="78"/>
      <c r="J64" s="79"/>
      <c r="K64" s="80"/>
      <c r="L64" s="81"/>
      <c r="N64" s="64" t="s">
        <v>31</v>
      </c>
      <c r="O64" s="65"/>
      <c r="P64" s="74" t="s">
        <v>32</v>
      </c>
      <c r="Q64" s="75"/>
      <c r="R64" s="76"/>
      <c r="S64" s="77" t="s">
        <v>29</v>
      </c>
      <c r="T64" s="77"/>
      <c r="U64" s="78"/>
      <c r="V64" s="79"/>
      <c r="W64" s="82"/>
      <c r="X64" s="83"/>
      <c r="Z64" s="84" t="s">
        <v>31</v>
      </c>
      <c r="AA64" s="85"/>
      <c r="AB64" s="86" t="s">
        <v>32</v>
      </c>
      <c r="AC64" s="87"/>
      <c r="AD64" s="88"/>
      <c r="AE64" s="89" t="s">
        <v>29</v>
      </c>
      <c r="AF64" s="89"/>
      <c r="AG64" s="90"/>
      <c r="AH64" s="91"/>
      <c r="AI64" s="80"/>
      <c r="AJ64" s="81"/>
      <c r="AL64" s="84" t="s">
        <v>31</v>
      </c>
      <c r="AM64" s="85"/>
      <c r="AN64" s="86" t="s">
        <v>32</v>
      </c>
      <c r="AO64" s="87"/>
      <c r="AP64" s="88"/>
      <c r="AQ64" s="89" t="s">
        <v>29</v>
      </c>
      <c r="AR64" s="89"/>
      <c r="AS64" s="90"/>
      <c r="AT64" s="91"/>
      <c r="AU64" s="80"/>
      <c r="AV64" s="81"/>
      <c r="AX64" s="84" t="s">
        <v>31</v>
      </c>
      <c r="AY64" s="85"/>
      <c r="AZ64" s="86" t="s">
        <v>32</v>
      </c>
      <c r="BA64" s="87"/>
      <c r="BB64" s="88"/>
      <c r="BC64" s="89" t="s">
        <v>29</v>
      </c>
      <c r="BD64" s="89"/>
      <c r="BE64" s="90"/>
      <c r="BF64" s="91"/>
      <c r="BG64" s="80"/>
      <c r="BH64" s="81"/>
      <c r="BJ64" s="84" t="s">
        <v>31</v>
      </c>
      <c r="BK64" s="85"/>
      <c r="BL64" s="86" t="s">
        <v>32</v>
      </c>
      <c r="BM64" s="87"/>
      <c r="BN64" s="88"/>
      <c r="BO64" s="89" t="s">
        <v>29</v>
      </c>
      <c r="BP64" s="89"/>
      <c r="BQ64" s="90"/>
      <c r="BR64" s="91"/>
      <c r="BS64" s="80"/>
      <c r="BT64" s="81"/>
      <c r="BV64" s="84" t="s">
        <v>31</v>
      </c>
      <c r="BW64" s="85"/>
      <c r="BX64" s="86" t="s">
        <v>32</v>
      </c>
      <c r="BY64" s="87"/>
      <c r="BZ64" s="88"/>
      <c r="CA64" s="89" t="s">
        <v>29</v>
      </c>
      <c r="CB64" s="89"/>
      <c r="CC64" s="90"/>
      <c r="CD64" s="91"/>
      <c r="CE64" s="80"/>
      <c r="CF64" s="81"/>
      <c r="CH64" s="84" t="s">
        <v>31</v>
      </c>
      <c r="CI64" s="85"/>
      <c r="CJ64" s="86" t="s">
        <v>32</v>
      </c>
      <c r="CK64" s="87"/>
      <c r="CL64" s="88"/>
      <c r="CM64" s="89" t="s">
        <v>29</v>
      </c>
      <c r="CN64" s="89"/>
      <c r="CO64" s="90"/>
      <c r="CP64" s="91"/>
      <c r="CQ64" s="80"/>
      <c r="CR64" s="81"/>
      <c r="CT64" s="84" t="s">
        <v>31</v>
      </c>
      <c r="CU64" s="85"/>
      <c r="CV64" s="86" t="s">
        <v>32</v>
      </c>
      <c r="CW64" s="87"/>
      <c r="CX64" s="88"/>
      <c r="CY64" s="89" t="s">
        <v>29</v>
      </c>
      <c r="CZ64" s="89"/>
      <c r="DA64" s="90"/>
      <c r="DB64" s="91"/>
      <c r="DC64" s="80"/>
      <c r="DD64" s="81"/>
      <c r="DF64" s="84" t="s">
        <v>31</v>
      </c>
      <c r="DG64" s="85"/>
      <c r="DH64" s="86" t="s">
        <v>32</v>
      </c>
      <c r="DI64" s="87"/>
      <c r="DJ64" s="88"/>
      <c r="DK64" s="89" t="s">
        <v>29</v>
      </c>
      <c r="DL64" s="89"/>
      <c r="DM64" s="90"/>
      <c r="DN64" s="91"/>
      <c r="DO64" s="80"/>
      <c r="DP64" s="81"/>
      <c r="DR64" s="84" t="s">
        <v>31</v>
      </c>
      <c r="DS64" s="85"/>
      <c r="DT64" s="86" t="s">
        <v>32</v>
      </c>
      <c r="DU64" s="87"/>
      <c r="DV64" s="88"/>
      <c r="DW64" s="89" t="s">
        <v>29</v>
      </c>
      <c r="DX64" s="89"/>
      <c r="DY64" s="90"/>
      <c r="DZ64" s="91"/>
      <c r="EA64" s="80"/>
      <c r="EB64" s="81"/>
      <c r="ED64" s="92" t="str">
        <f>IF(Potage!DS54="","",Potage!DS54)</f>
        <v/>
      </c>
      <c r="EE64" s="93" t="str">
        <f>IFERROR(FIXED(Potage!DZ96,2,FALSE)&amp;" $","")</f>
        <v>0,00 $</v>
      </c>
      <c r="EF64" s="93" t="str">
        <f t="shared" si="46"/>
        <v/>
      </c>
    </row>
    <row r="65" spans="2:132" s="94" customFormat="1" ht="48" thickBot="1" x14ac:dyDescent="0.25">
      <c r="B65" s="95"/>
      <c r="C65" s="96"/>
      <c r="D65" s="97"/>
      <c r="E65" s="98"/>
      <c r="F65" s="98"/>
      <c r="G65" s="98" t="s">
        <v>33</v>
      </c>
      <c r="H65" s="98" t="s">
        <v>34</v>
      </c>
      <c r="I65" s="98" t="s">
        <v>35</v>
      </c>
      <c r="J65" s="99" t="s">
        <v>36</v>
      </c>
      <c r="K65" s="100" t="s">
        <v>37</v>
      </c>
      <c r="L65" s="101"/>
      <c r="M65" s="102"/>
      <c r="N65" s="103"/>
      <c r="O65" s="104"/>
      <c r="P65" s="105"/>
      <c r="Q65" s="105"/>
      <c r="R65" s="106"/>
      <c r="S65" s="105" t="s">
        <v>33</v>
      </c>
      <c r="T65" s="106" t="s">
        <v>34</v>
      </c>
      <c r="U65" s="107" t="s">
        <v>35</v>
      </c>
      <c r="V65" s="108" t="s">
        <v>36</v>
      </c>
      <c r="W65" s="109" t="s">
        <v>37</v>
      </c>
      <c r="X65" s="101"/>
      <c r="Y65" s="102"/>
      <c r="Z65" s="110"/>
      <c r="AA65" s="111"/>
      <c r="AB65" s="105"/>
      <c r="AC65" s="105"/>
      <c r="AD65" s="106"/>
      <c r="AE65" s="105" t="s">
        <v>33</v>
      </c>
      <c r="AF65" s="106" t="s">
        <v>34</v>
      </c>
      <c r="AG65" s="107" t="s">
        <v>35</v>
      </c>
      <c r="AH65" s="108" t="s">
        <v>36</v>
      </c>
      <c r="AI65" s="109" t="s">
        <v>37</v>
      </c>
      <c r="AJ65" s="101"/>
      <c r="AL65" s="110"/>
      <c r="AM65" s="111"/>
      <c r="AN65" s="105"/>
      <c r="AO65" s="105"/>
      <c r="AP65" s="106"/>
      <c r="AQ65" s="105" t="s">
        <v>33</v>
      </c>
      <c r="AR65" s="106" t="s">
        <v>34</v>
      </c>
      <c r="AS65" s="107" t="s">
        <v>35</v>
      </c>
      <c r="AT65" s="108" t="s">
        <v>36</v>
      </c>
      <c r="AU65" s="109" t="s">
        <v>37</v>
      </c>
      <c r="AV65" s="101"/>
      <c r="AX65" s="110"/>
      <c r="AY65" s="111"/>
      <c r="AZ65" s="105"/>
      <c r="BA65" s="105"/>
      <c r="BB65" s="106"/>
      <c r="BC65" s="105" t="s">
        <v>33</v>
      </c>
      <c r="BD65" s="106" t="s">
        <v>34</v>
      </c>
      <c r="BE65" s="107" t="s">
        <v>35</v>
      </c>
      <c r="BF65" s="108" t="s">
        <v>36</v>
      </c>
      <c r="BG65" s="109" t="s">
        <v>37</v>
      </c>
      <c r="BH65" s="101"/>
      <c r="BJ65" s="110"/>
      <c r="BK65" s="111"/>
      <c r="BL65" s="105"/>
      <c r="BM65" s="105"/>
      <c r="BN65" s="106"/>
      <c r="BO65" s="105" t="s">
        <v>33</v>
      </c>
      <c r="BP65" s="106" t="s">
        <v>34</v>
      </c>
      <c r="BQ65" s="107" t="s">
        <v>35</v>
      </c>
      <c r="BR65" s="108" t="s">
        <v>36</v>
      </c>
      <c r="BS65" s="109" t="s">
        <v>37</v>
      </c>
      <c r="BT65" s="101"/>
      <c r="BV65" s="110"/>
      <c r="BW65" s="111"/>
      <c r="BX65" s="105"/>
      <c r="BY65" s="105"/>
      <c r="BZ65" s="106"/>
      <c r="CA65" s="105" t="s">
        <v>33</v>
      </c>
      <c r="CB65" s="106" t="s">
        <v>34</v>
      </c>
      <c r="CC65" s="107" t="s">
        <v>35</v>
      </c>
      <c r="CD65" s="108" t="s">
        <v>36</v>
      </c>
      <c r="CE65" s="109" t="s">
        <v>37</v>
      </c>
      <c r="CF65" s="101"/>
      <c r="CH65" s="110"/>
      <c r="CI65" s="111"/>
      <c r="CJ65" s="105"/>
      <c r="CK65" s="105"/>
      <c r="CL65" s="106"/>
      <c r="CM65" s="105" t="s">
        <v>33</v>
      </c>
      <c r="CN65" s="106" t="s">
        <v>34</v>
      </c>
      <c r="CO65" s="107" t="s">
        <v>35</v>
      </c>
      <c r="CP65" s="108" t="s">
        <v>36</v>
      </c>
      <c r="CQ65" s="109" t="s">
        <v>37</v>
      </c>
      <c r="CR65" s="101"/>
      <c r="CT65" s="110"/>
      <c r="CU65" s="111"/>
      <c r="CV65" s="105"/>
      <c r="CW65" s="105"/>
      <c r="CX65" s="106"/>
      <c r="CY65" s="105" t="s">
        <v>33</v>
      </c>
      <c r="CZ65" s="106" t="s">
        <v>34</v>
      </c>
      <c r="DA65" s="107" t="s">
        <v>35</v>
      </c>
      <c r="DB65" s="108" t="s">
        <v>36</v>
      </c>
      <c r="DC65" s="109" t="s">
        <v>37</v>
      </c>
      <c r="DD65" s="101"/>
      <c r="DF65" s="110"/>
      <c r="DG65" s="111"/>
      <c r="DH65" s="105"/>
      <c r="DI65" s="105"/>
      <c r="DJ65" s="106"/>
      <c r="DK65" s="105" t="s">
        <v>33</v>
      </c>
      <c r="DL65" s="106" t="s">
        <v>34</v>
      </c>
      <c r="DM65" s="107" t="s">
        <v>35</v>
      </c>
      <c r="DN65" s="108" t="s">
        <v>36</v>
      </c>
      <c r="DO65" s="109" t="s">
        <v>37</v>
      </c>
      <c r="DP65" s="101"/>
      <c r="DR65" s="110"/>
      <c r="DS65" s="111"/>
      <c r="DT65" s="105"/>
      <c r="DU65" s="105"/>
      <c r="DV65" s="106"/>
      <c r="DW65" s="105" t="s">
        <v>33</v>
      </c>
      <c r="DX65" s="106" t="s">
        <v>34</v>
      </c>
      <c r="DY65" s="107" t="s">
        <v>35</v>
      </c>
      <c r="DZ65" s="108" t="s">
        <v>36</v>
      </c>
      <c r="EA65" s="109" t="s">
        <v>37</v>
      </c>
      <c r="EB65" s="101"/>
    </row>
    <row r="66" spans="2:132" ht="16.5" thickBot="1" x14ac:dyDescent="0.3">
      <c r="B66" s="112" t="s">
        <v>68</v>
      </c>
      <c r="C66" s="113"/>
      <c r="D66" s="114">
        <v>300</v>
      </c>
      <c r="E66" s="115" t="s">
        <v>69</v>
      </c>
      <c r="F66" s="116"/>
      <c r="G66" s="117">
        <f>IF(H66="","",1)</f>
        <v>1</v>
      </c>
      <c r="H66" s="117" t="str">
        <f>IFERROR(VLOOKUP($B66,[2]INVENTAIRE!$A$23:$X$773,22,FALSE),"")</f>
        <v>KG</v>
      </c>
      <c r="I66" s="118">
        <f>IFERROR(ROUND(VLOOKUP($B66,[2]INVENTAIRE!$A$16:$X$773,24,FALSE),2),"-")</f>
        <v>1.0900000000000001</v>
      </c>
      <c r="J66" s="119">
        <f t="shared" ref="J66" si="47">IF(E66="","",IFERROR(IF(AND(H66="KG",E66="GRAMME"),(I66/G66/1000*D66),IF(AND(H66="L",E66="MML"),(I66/G66/1000*D66),IF(H66=E66,(I66/G66*D66),IF(AND(H66="Lbs",OR(E66="g",E66="KG")),(I66/G66/454*1000*D66),IF(AND(H66="KG",E66="lbs"),(I66/G66/1000*454*D66),"erreur d'unité"))))),"-"))</f>
        <v>0.32700000000000001</v>
      </c>
      <c r="K66" s="120"/>
      <c r="L66" s="121"/>
      <c r="N66" s="122" t="s">
        <v>70</v>
      </c>
      <c r="O66" s="123"/>
      <c r="P66" s="114">
        <v>80</v>
      </c>
      <c r="Q66" s="115" t="s">
        <v>71</v>
      </c>
      <c r="R66" s="116"/>
      <c r="S66" s="117">
        <f>IF(T66="","",1)</f>
        <v>1</v>
      </c>
      <c r="T66" s="117" t="str">
        <f>IFERROR(VLOOKUP($N66,[2]INVENTAIRE!$A$16:$X$773,22,FALSE),"")</f>
        <v>KG</v>
      </c>
      <c r="U66" s="124">
        <f>IFERROR(ROUND(VLOOKUP($N66,[2]INVENTAIRE!$A$16:$X$773,24,FALSE),2),"-")</f>
        <v>4.5</v>
      </c>
      <c r="V66" s="119">
        <f t="shared" ref="V66" si="48">IF(Q66="","",IFERROR(IF(AND(T66="KG",Q66="GRAMME"),(U66/S66/1000*P66),IF(AND(T66="L",Q66="MML"),(U66/S66/1000*P66),IF(T66=Q66,(U66/S66*P66),IF(AND(T66="Lbs",OR(Q66="g",Q66="KG")),(U66/S66/454*1000*P66),IF(AND(T66="KG",Q66="lbs"),(U66/S66/1000*454*P66),"erreur d'unité"))))),"-"))</f>
        <v>360</v>
      </c>
      <c r="W66" s="125"/>
      <c r="X66" s="126"/>
      <c r="Z66" s="122"/>
      <c r="AA66" s="123"/>
      <c r="AB66" s="114"/>
      <c r="AC66" s="115"/>
      <c r="AD66" s="114"/>
      <c r="AE66" s="117" t="str">
        <f>IF(AF66="","",1)</f>
        <v/>
      </c>
      <c r="AF66" s="117" t="str">
        <f>IFERROR(VLOOKUP($Z66,[2]INVENTAIRE!$A$23:$X$773,22,FALSE),"")</f>
        <v/>
      </c>
      <c r="AG66" s="124" t="str">
        <f>IFERROR(ROUND(VLOOKUP($Z66,[2]INVENTAIRE!$A$23:$X$773,24,FALSE),2),"-")</f>
        <v>-</v>
      </c>
      <c r="AH66" s="119" t="str">
        <f t="shared" ref="AH66" si="49">IF(AC66="","",IFERROR(IF(AND(AF66="KG",AC66="GRAMME"),(AG66/AE66/1000*AB66),IF(AND(AF66="L",AC66="MML"),(AG66/AE66/1000*AB66),IF(AF66=AC66,(AG66/AE66*AB66),IF(AND(AF66="Lbs",OR(AC66="g",AC66="KG")),(AG66/AE66/454*1000*AB66),IF(AND(AF66="KG",AC66="lbs"),(AG66/AE66/1000*454*AB66),"erreur d'unité"))))),"-"))</f>
        <v/>
      </c>
      <c r="AI66" s="125"/>
      <c r="AJ66" s="126"/>
      <c r="AL66" s="122"/>
      <c r="AM66" s="123"/>
      <c r="AN66" s="114"/>
      <c r="AO66" s="115"/>
      <c r="AP66" s="114"/>
      <c r="AQ66" s="117" t="str">
        <f>IF(AR66="","",1)</f>
        <v/>
      </c>
      <c r="AR66" s="117" t="str">
        <f>IFERROR(VLOOKUP($AL66,[2]INVENTAIRE!$A$23:$X$773,22,FALSE),"")</f>
        <v/>
      </c>
      <c r="AS66" s="124" t="str">
        <f>IFERROR(ROUND(VLOOKUP($AL66,[2]INVENTAIRE!$A$23:$X$773,24,FALSE),2),"-")</f>
        <v>-</v>
      </c>
      <c r="AT66" s="119" t="str">
        <f t="shared" ref="AT66" si="50">IF(AO66="","",IFERROR(IF(AND(AR66="KG",AO66="GRAMME"),(AS66/AQ66/1000*AN66),IF(AND(AR66="L",AO66="MML"),(AS66/AQ66/1000*AN66),IF(AR66=AO66,(AS66/AQ66*AN66),IF(AND(AR66="Lbs",OR(AO66="g",AO66="KG")),(AS66/AQ66/454*1000*AN66),IF(AND(AR66="KG",AO66="lbs"),(AS66/AQ66/1000*454*AN66),"erreur d'unité"))))),"-"))</f>
        <v/>
      </c>
      <c r="AU66" s="125"/>
      <c r="AV66" s="126"/>
      <c r="AX66" s="122"/>
      <c r="AY66" s="123"/>
      <c r="AZ66" s="114"/>
      <c r="BA66" s="115"/>
      <c r="BB66" s="114"/>
      <c r="BC66" s="117" t="str">
        <f>IF(BD66="","",1)</f>
        <v/>
      </c>
      <c r="BD66" s="117" t="str">
        <f>IFERROR(VLOOKUP($AX66,[2]INVENTAIRE!$A$23:$X$773,22,FALSE),"")</f>
        <v/>
      </c>
      <c r="BE66" s="124" t="str">
        <f>IFERROR(ROUND(VLOOKUP($AX66,[2]INVENTAIRE!$A$23:$X$773,24,FALSE),2),"-")</f>
        <v>-</v>
      </c>
      <c r="BF66" s="119" t="str">
        <f t="shared" ref="BF66" si="51">IF(BA66="","",IFERROR(IF(AND(BD66="KG",BA66="GRAMME"),(BE66/BC66/1000*AZ66),IF(AND(BD66="L",BA66="MML"),(BE66/BC66/1000*AZ66),IF(BD66=BA66,(BE66/BC66*AZ66),IF(AND(BD66="Lbs",OR(BA66="g",BA66="KG")),(BE66/BC66/454*1000*AZ66),IF(AND(BD66="KG",BA66="lbs"),(BE66/BC66/1000*454*AZ66),"erreur d'unité"))))),"-"))</f>
        <v/>
      </c>
      <c r="BG66" s="125"/>
      <c r="BH66" s="126"/>
      <c r="BJ66" s="127"/>
      <c r="BK66" s="128"/>
      <c r="BL66" s="114"/>
      <c r="BM66" s="115"/>
      <c r="BN66" s="114"/>
      <c r="BO66" s="117" t="str">
        <f>IF(BP66="","",1)</f>
        <v/>
      </c>
      <c r="BP66" s="117" t="str">
        <f>IFERROR(VLOOKUP($BJ66,[2]INVENTAIRE!$A$23:$X$773,22,FALSE),"")</f>
        <v/>
      </c>
      <c r="BQ66" s="124" t="str">
        <f>IFERROR(ROUND(VLOOKUP($BJ66,[2]INVENTAIRE!$A$23:$X$773,24,FALSE),2),"-")</f>
        <v>-</v>
      </c>
      <c r="BR66" s="119" t="str">
        <f t="shared" ref="BR66" si="52">IF(BM66="","",IFERROR(IF(AND(BP66="KG",BM66="GRAMME"),(BQ66/BO66/1000*BL66),IF(AND(BP66="L",BM66="MML"),(BQ66/BO66/1000*BL66),IF(BP66=BM66,(BQ66/BO66*BL66),IF(AND(BP66="Lbs",OR(BM66="g",BM66="KG")),(BQ66/BO66/454*1000*BL66),IF(AND(BP66="KG",BM66="lbs"),(BQ66/BO66/1000*454*BL66),"erreur d'unité"))))),"-"))</f>
        <v/>
      </c>
      <c r="BS66" s="125"/>
      <c r="BT66" s="126"/>
      <c r="BV66" s="122"/>
      <c r="BW66" s="123"/>
      <c r="BX66" s="114"/>
      <c r="BY66" s="115"/>
      <c r="BZ66" s="114"/>
      <c r="CA66" s="117" t="str">
        <f>IF(CB66="","",1)</f>
        <v/>
      </c>
      <c r="CB66" s="117" t="str">
        <f>IFERROR(VLOOKUP($BV66,[2]INVENTAIRE!$A$23:$X$773,22,FALSE),"")</f>
        <v/>
      </c>
      <c r="CC66" s="124" t="str">
        <f>IFERROR(ROUND(VLOOKUP($BV66,[2]INVENTAIRE!$A$23:$X$773,24,FALSE),2),"-")</f>
        <v>-</v>
      </c>
      <c r="CD66" s="119" t="str">
        <f t="shared" ref="CD66" si="53">IF(BY66="","",IFERROR(IF(AND(CB66="KG",BY66="GRAMME"),(CC66/CA66/1000*BX66),IF(AND(CB66="L",BY66="MML"),(CC66/CA66/1000*BX66),IF(CB66=BY66,(CC66/CA66*BX66),IF(AND(CB66="Lbs",OR(BY66="g",BY66="KG")),(CC66/CA66/454*1000*BX66),IF(AND(CB66="KG",BY66="lbs"),(CC66/CA66/1000*454*BX66),"erreur d'unité"))))),"-"))</f>
        <v/>
      </c>
      <c r="CE66" s="125"/>
      <c r="CF66" s="126"/>
      <c r="CH66" s="122"/>
      <c r="CI66" s="123"/>
      <c r="CJ66" s="114"/>
      <c r="CK66" s="115"/>
      <c r="CL66" s="114"/>
      <c r="CM66" s="117" t="str">
        <f>IF(CN66="","",1)</f>
        <v/>
      </c>
      <c r="CN66" s="117" t="str">
        <f>IFERROR(VLOOKUP($CH66,[2]INVENTAIRE!$A$23:$X$773,22,FALSE),"")</f>
        <v/>
      </c>
      <c r="CO66" s="124" t="str">
        <f>IFERROR(ROUND(VLOOKUP($CH66,[2]INVENTAIRE!$A$23:$X$773,24,FALSE),2),"-")</f>
        <v>-</v>
      </c>
      <c r="CP66" s="119" t="str">
        <f t="shared" ref="CP66" si="54">IF(CK66="","",IFERROR(IF(AND(CN66="KG",CK66="GRAMME"),(CO66/CM66/1000*CJ66),IF(AND(CN66="L",CK66="MML"),(CO66/CM66/1000*CJ66),IF(CN66=CK66,(CO66/CM66*CJ66),IF(AND(CN66="Lbs",OR(CK66="g",CK66="KG")),(CO66/CM66/454*1000*CJ66),IF(AND(CN66="KG",CK66="lbs"),(CO66/CM66/1000*454*CJ66),"erreur d'unité"))))),"-"))</f>
        <v/>
      </c>
      <c r="CQ66" s="125"/>
      <c r="CR66" s="126"/>
      <c r="CT66" s="122"/>
      <c r="CU66" s="123"/>
      <c r="CV66" s="114"/>
      <c r="CW66" s="115"/>
      <c r="CX66" s="114"/>
      <c r="CY66" s="117" t="str">
        <f>IF(CZ66="","",1)</f>
        <v/>
      </c>
      <c r="CZ66" s="117" t="str">
        <f>IFERROR(VLOOKUP($CT66,[2]INVENTAIRE!$A$23:$X$773,22,FALSE),"")</f>
        <v/>
      </c>
      <c r="DA66" s="124" t="str">
        <f>IFERROR(ROUND(VLOOKUP($CT66,[2]INVENTAIRE!$A$23:$X$773,24,FALSE),2),"-")</f>
        <v>-</v>
      </c>
      <c r="DB66" s="119" t="str">
        <f t="shared" ref="DB66" si="55">IF(CW66="","",IFERROR(IF(AND(CZ66="KG",CW66="GRAMME"),(DA66/CY66/1000*CV66),IF(AND(CZ66="L",CW66="MML"),(DA66/CY66/1000*CV66),IF(CZ66=CW66,(DA66/CY66*CV66),IF(AND(CZ66="Lbs",OR(CW66="g",CW66="KG")),(DA66/CY66/454*1000*CV66),IF(AND(CZ66="KG",CW66="lbs"),(DA66/CY66/1000*454*CV66),"erreur d'unité"))))),"-"))</f>
        <v/>
      </c>
      <c r="DC66" s="125"/>
      <c r="DD66" s="126"/>
      <c r="DF66" s="122"/>
      <c r="DG66" s="123"/>
      <c r="DH66" s="114"/>
      <c r="DI66" s="115"/>
      <c r="DJ66" s="114"/>
      <c r="DK66" s="117" t="str">
        <f>IF(DL66="","",1)</f>
        <v/>
      </c>
      <c r="DL66" s="117" t="str">
        <f>IFERROR(VLOOKUP($DF66,[2]INVENTAIRE!$A$23:$X$773,22,FALSE),"")</f>
        <v/>
      </c>
      <c r="DM66" s="124" t="str">
        <f>IFERROR(ROUND(VLOOKUP($DF66,[2]INVENTAIRE!$A$23:$X$773,24,FALSE),2),"-")</f>
        <v>-</v>
      </c>
      <c r="DN66" s="119" t="str">
        <f t="shared" ref="DN66" si="56">IF(DI66="","",IFERROR(IF(AND(DL66="KG",DI66="GRAMME"),(DM66/DK66/1000*DH66),IF(AND(DL66="L",DI66="MML"),(DM66/DK66/1000*DH66),IF(DL66=DI66,(DM66/DK66*DH66),IF(AND(DL66="Lbs",OR(DI66="g",DI66="KG")),(DM66/DK66/454*1000*DH66),IF(AND(DL66="KG",DI66="lbs"),(DM66/DK66/1000*454*DH66),"erreur d'unité"))))),"-"))</f>
        <v/>
      </c>
      <c r="DO66" s="125"/>
      <c r="DP66" s="126"/>
      <c r="DR66" s="122"/>
      <c r="DS66" s="123"/>
      <c r="DT66" s="114"/>
      <c r="DU66" s="115"/>
      <c r="DV66" s="114"/>
      <c r="DW66" s="117" t="str">
        <f>IF(DX66="","",1)</f>
        <v/>
      </c>
      <c r="DX66" s="117" t="str">
        <f>IFERROR(VLOOKUP($DR66,[2]INVENTAIRE!$A$23:$X$773,22,FALSE),"")</f>
        <v/>
      </c>
      <c r="DY66" s="124" t="str">
        <f>IFERROR(ROUND(VLOOKUP($DR66,[2]INVENTAIRE!$A$23:$X$773,24,FALSE),2),"-")</f>
        <v>-</v>
      </c>
      <c r="DZ66" s="119" t="str">
        <f t="shared" ref="DZ66" si="57">IF(DU66="","",IFERROR(IF(AND(DX66="KG",DU66="GRAMME"),(DY66/DW66/1000*DT66),IF(AND(DX66="L",DU66="MML"),(DY66/DW66/1000*DT66),IF(DX66=DU66,(DY66/DW66*DT66),IF(AND(DX66="Lbs",OR(DU66="g",DU66="KG")),(DY66/DW66/454*1000*DT66),IF(AND(DX66="KG",DU66="lbs"),(DY66/DW66/1000*454*DT66),"erreur d'unité"))))),"-"))</f>
        <v/>
      </c>
      <c r="EA66" s="125"/>
      <c r="EB66" s="126"/>
    </row>
    <row r="67" spans="2:132" ht="16.5" thickBot="1" x14ac:dyDescent="0.3">
      <c r="B67" s="112" t="s">
        <v>72</v>
      </c>
      <c r="C67" s="113"/>
      <c r="D67" s="129">
        <v>50</v>
      </c>
      <c r="E67" s="130" t="s">
        <v>73</v>
      </c>
      <c r="F67" s="116"/>
      <c r="G67" s="131">
        <f t="shared" ref="G67:G83" si="58">IF(H67="","",1)</f>
        <v>1</v>
      </c>
      <c r="H67" s="131" t="str">
        <f>IFERROR(VLOOKUP($B67,[2]INVENTAIRE!$A$23:$X$773,22,FALSE),"")</f>
        <v>L</v>
      </c>
      <c r="I67" s="118">
        <f>IFERROR(ROUND(VLOOKUP($B67,[2]INVENTAIRE!$A$16:$X$773,24,FALSE),2),"-")</f>
        <v>8.33</v>
      </c>
      <c r="J67" s="132">
        <f>IF(E67="","",IFERROR(IF(AND(H67="KG",E67="GRAMME"),(I67/G67/1000*D67),IF(AND(H67="L",E67="MML"),(I67/G67/1000*D67),IF(H67=E67,(I67/G67*D67),IF(AND(H67="Lbs",OR(E67="g",E67="KG")),(I67/G67/454*1000*D67),IF(AND(H67="KG",E67="lbs"),(I67/G67/1000*454*D67),"erreur d'unité"))))),"-"))</f>
        <v>0.41650000000000004</v>
      </c>
      <c r="K67" s="133"/>
      <c r="L67" s="134"/>
      <c r="N67" s="122" t="s">
        <v>74</v>
      </c>
      <c r="O67" s="123"/>
      <c r="P67" s="129">
        <v>5</v>
      </c>
      <c r="Q67" s="130" t="s">
        <v>71</v>
      </c>
      <c r="R67" s="116"/>
      <c r="S67" s="131">
        <f t="shared" ref="S67:S83" si="59">IF(T67="","",1)</f>
        <v>1</v>
      </c>
      <c r="T67" s="131" t="str">
        <f>IFERROR(VLOOKUP($N67,[2]INVENTAIRE!$A$16:$X$773,22,FALSE),"")</f>
        <v>KG</v>
      </c>
      <c r="U67" s="118">
        <f>IFERROR(ROUND(VLOOKUP($N67,[2]INVENTAIRE!$A$16:$X$773,24,FALSE),2),"-")</f>
        <v>1.1299999999999999</v>
      </c>
      <c r="V67" s="132">
        <f>IF(Q67="","",IFERROR(IF(AND(T67="KG",Q67="GRAMME"),(U67/S67/1000*P67),IF(AND(T67="L",Q67="MML"),(U67/S67/1000*P67),IF(T67=Q67,(U67/S67*P67),IF(AND(T67="Lbs",OR(Q67="g",Q67="KG")),(U67/S67/454*1000*P67),IF(AND(T67="KG",Q67="lbs"),(U67/S67/1000*454*P67),"erreur d'unité"))))),"-"))</f>
        <v>5.6499999999999995</v>
      </c>
      <c r="W67" s="125"/>
      <c r="X67" s="126"/>
      <c r="Z67" s="122"/>
      <c r="AA67" s="123"/>
      <c r="AB67" s="129"/>
      <c r="AC67" s="130"/>
      <c r="AD67" s="129"/>
      <c r="AE67" s="131" t="str">
        <f t="shared" ref="AE67:AE83" si="60">IF(AF67="","",1)</f>
        <v/>
      </c>
      <c r="AF67" s="131" t="str">
        <f>IFERROR(VLOOKUP($Z67,[2]INVENTAIRE!$A$23:$X$773,22,FALSE),"")</f>
        <v/>
      </c>
      <c r="AG67" s="118" t="str">
        <f>IFERROR(ROUND(VLOOKUP($Z67,[2]INVENTAIRE!$A$23:$X$773,24,FALSE),2),"-")</f>
        <v>-</v>
      </c>
      <c r="AH67" s="132" t="str">
        <f>IF(AC67="","",IFERROR(IF(AND(AF67="KG",AC67="GRAMME"),(AG67/AE67/1000*AB67),IF(AND(AF67="L",AC67="MML"),(AG67/AE67/1000*AB67),IF(AF67=AC67,(AG67/AE67*AB67),IF(AND(AF67="Lbs",OR(AC67="g",AC67="KG")),(AG67/AE67/454*1000*AB67),IF(AND(AF67="KG",AC67="lbs"),(AG67/AE67/1000*454*AB67),"erreur d'unité"))))),"-"))</f>
        <v/>
      </c>
      <c r="AI67" s="125"/>
      <c r="AJ67" s="126"/>
      <c r="AL67" s="122"/>
      <c r="AM67" s="123"/>
      <c r="AN67" s="129"/>
      <c r="AO67" s="130"/>
      <c r="AP67" s="129"/>
      <c r="AQ67" s="131" t="str">
        <f t="shared" ref="AQ67:AQ83" si="61">IF(AR67="","",1)</f>
        <v/>
      </c>
      <c r="AR67" s="131" t="str">
        <f>IFERROR(VLOOKUP($AL67,[2]INVENTAIRE!$A$23:$X$773,22,FALSE),"")</f>
        <v/>
      </c>
      <c r="AS67" s="118" t="str">
        <f>IFERROR(ROUND(VLOOKUP($AL67,[2]INVENTAIRE!$A$23:$X$773,24,FALSE),2),"-")</f>
        <v>-</v>
      </c>
      <c r="AT67" s="132" t="str">
        <f>IF(AO67="","",IFERROR(IF(AND(AR67="KG",AO67="GRAMME"),(AS67/AQ67/1000*AN67),IF(AND(AR67="L",AO67="MML"),(AS67/AQ67/1000*AN67),IF(AR67=AO67,(AS67/AQ67*AN67),IF(AND(AR67="Lbs",OR(AO67="g",AO67="KG")),(AS67/AQ67/454*1000*AN67),IF(AND(AR67="KG",AO67="lbs"),(AS67/AQ67/1000*454*AN67),"erreur d'unité"))))),"-"))</f>
        <v/>
      </c>
      <c r="AU67" s="125"/>
      <c r="AV67" s="126"/>
      <c r="AX67" s="122"/>
      <c r="AY67" s="123"/>
      <c r="AZ67" s="129"/>
      <c r="BA67" s="130"/>
      <c r="BB67" s="129"/>
      <c r="BC67" s="131" t="str">
        <f t="shared" ref="BC67:BC83" si="62">IF(BD67="","",1)</f>
        <v/>
      </c>
      <c r="BD67" s="131" t="str">
        <f>IFERROR(VLOOKUP($AX67,[2]INVENTAIRE!$A$23:$X$773,22,FALSE),"")</f>
        <v/>
      </c>
      <c r="BE67" s="118" t="str">
        <f>IFERROR(ROUND(VLOOKUP($AX67,[2]INVENTAIRE!$A$23:$X$773,24,FALSE),2),"-")</f>
        <v>-</v>
      </c>
      <c r="BF67" s="132" t="str">
        <f>IF(BA67="","",IFERROR(IF(AND(BD67="KG",BA67="GRAMME"),(BE67/BC67/1000*AZ67),IF(AND(BD67="L",BA67="MML"),(BE67/BC67/1000*AZ67),IF(BD67=BA67,(BE67/BC67*AZ67),IF(AND(BD67="Lbs",OR(BA67="g",BA67="KG")),(BE67/BC67/454*1000*AZ67),IF(AND(BD67="KG",BA67="lbs"),(BE67/BC67/1000*454*AZ67),"erreur d'unité"))))),"-"))</f>
        <v/>
      </c>
      <c r="BG67" s="125"/>
      <c r="BH67" s="126"/>
      <c r="BJ67" s="122"/>
      <c r="BK67" s="123"/>
      <c r="BL67" s="129"/>
      <c r="BM67" s="130"/>
      <c r="BN67" s="129"/>
      <c r="BO67" s="131" t="str">
        <f t="shared" ref="BO67:BO83" si="63">IF(BP67="","",1)</f>
        <v/>
      </c>
      <c r="BP67" s="131" t="str">
        <f>IFERROR(VLOOKUP($BJ67,[2]INVENTAIRE!$A$23:$X$773,22,FALSE),"")</f>
        <v/>
      </c>
      <c r="BQ67" s="118" t="str">
        <f>IFERROR(ROUND(VLOOKUP($BJ67,[2]INVENTAIRE!$A$23:$X$773,24,FALSE),2),"-")</f>
        <v>-</v>
      </c>
      <c r="BR67" s="132" t="str">
        <f>IF(BM67="","",IFERROR(IF(AND(BP67="KG",BM67="GRAMME"),(BQ67/BO67/1000*BL67),IF(AND(BP67="L",BM67="MML"),(BQ67/BO67/1000*BL67),IF(BP67=BM67,(BQ67/BO67*BL67),IF(AND(BP67="Lbs",OR(BM67="g",BM67="KG")),(BQ67/BO67/454*1000*BL67),IF(AND(BP67="KG",BM67="lbs"),(BQ67/BO67/1000*454*BL67),"erreur d'unité"))))),"-"))</f>
        <v/>
      </c>
      <c r="BS67" s="125"/>
      <c r="BT67" s="126"/>
      <c r="BV67" s="122"/>
      <c r="BW67" s="123"/>
      <c r="BX67" s="129"/>
      <c r="BY67" s="130"/>
      <c r="BZ67" s="129"/>
      <c r="CA67" s="131" t="str">
        <f t="shared" ref="CA67:CA83" si="64">IF(CB67="","",1)</f>
        <v/>
      </c>
      <c r="CB67" s="131" t="str">
        <f>IFERROR(VLOOKUP($BV67,[2]INVENTAIRE!$A$23:$X$773,22,FALSE),"")</f>
        <v/>
      </c>
      <c r="CC67" s="118" t="str">
        <f>IFERROR(ROUND(VLOOKUP($BV67,[2]INVENTAIRE!$A$23:$X$773,24,FALSE),2),"-")</f>
        <v>-</v>
      </c>
      <c r="CD67" s="132" t="str">
        <f>IF(BY67="","",IFERROR(IF(AND(CB67="KG",BY67="GRAMME"),(CC67/CA67/1000*BX67),IF(AND(CB67="L",BY67="MML"),(CC67/CA67/1000*BX67),IF(CB67=BY67,(CC67/CA67*BX67),IF(AND(CB67="Lbs",OR(BY67="g",BY67="KG")),(CC67/CA67/454*1000*BX67),IF(AND(CB67="KG",BY67="lbs"),(CC67/CA67/1000*454*BX67),"erreur d'unité"))))),"-"))</f>
        <v/>
      </c>
      <c r="CE67" s="125"/>
      <c r="CF67" s="126"/>
      <c r="CH67" s="122"/>
      <c r="CI67" s="123"/>
      <c r="CJ67" s="129"/>
      <c r="CK67" s="130"/>
      <c r="CL67" s="129"/>
      <c r="CM67" s="131" t="str">
        <f t="shared" ref="CM67:CM83" si="65">IF(CN67="","",1)</f>
        <v/>
      </c>
      <c r="CN67" s="131" t="str">
        <f>IFERROR(VLOOKUP($CH67,[2]INVENTAIRE!$A$23:$X$773,22,FALSE),"")</f>
        <v/>
      </c>
      <c r="CO67" s="118" t="str">
        <f>IFERROR(ROUND(VLOOKUP($CH67,[2]INVENTAIRE!$A$23:$X$773,24,FALSE),2),"-")</f>
        <v>-</v>
      </c>
      <c r="CP67" s="132" t="str">
        <f>IF(CK67="","",IFERROR(IF(AND(CN67="KG",CK67="GRAMME"),(CO67/CM67/1000*CJ67),IF(AND(CN67="L",CK67="MML"),(CO67/CM67/1000*CJ67),IF(CN67=CK67,(CO67/CM67*CJ67),IF(AND(CN67="Lbs",OR(CK67="g",CK67="KG")),(CO67/CM67/454*1000*CJ67),IF(AND(CN67="KG",CK67="lbs"),(CO67/CM67/1000*454*CJ67),"erreur d'unité"))))),"-"))</f>
        <v/>
      </c>
      <c r="CQ67" s="125"/>
      <c r="CR67" s="126"/>
      <c r="CT67" s="122"/>
      <c r="CU67" s="123"/>
      <c r="CV67" s="129"/>
      <c r="CW67" s="130"/>
      <c r="CX67" s="129"/>
      <c r="CY67" s="131" t="str">
        <f t="shared" ref="CY67:CY83" si="66">IF(CZ67="","",1)</f>
        <v/>
      </c>
      <c r="CZ67" s="131" t="str">
        <f>IFERROR(VLOOKUP($CT67,[2]INVENTAIRE!$A$23:$X$773,22,FALSE),"")</f>
        <v/>
      </c>
      <c r="DA67" s="118" t="str">
        <f>IFERROR(ROUND(VLOOKUP($CT67,[2]INVENTAIRE!$A$23:$X$773,24,FALSE),2),"-")</f>
        <v>-</v>
      </c>
      <c r="DB67" s="132" t="str">
        <f>IF(CW67="","",IFERROR(IF(AND(CZ67="KG",CW67="GRAMME"),(DA67/CY67/1000*CV67),IF(AND(CZ67="L",CW67="MML"),(DA67/CY67/1000*CV67),IF(CZ67=CW67,(DA67/CY67*CV67),IF(AND(CZ67="Lbs",OR(CW67="g",CW67="KG")),(DA67/CY67/454*1000*CV67),IF(AND(CZ67="KG",CW67="lbs"),(DA67/CY67/1000*454*CV67),"erreur d'unité"))))),"-"))</f>
        <v/>
      </c>
      <c r="DC67" s="125"/>
      <c r="DD67" s="126"/>
      <c r="DF67" s="122"/>
      <c r="DG67" s="123"/>
      <c r="DH67" s="129"/>
      <c r="DI67" s="130"/>
      <c r="DJ67" s="129"/>
      <c r="DK67" s="131" t="str">
        <f t="shared" ref="DK67:DK83" si="67">IF(DL67="","",1)</f>
        <v/>
      </c>
      <c r="DL67" s="131" t="str">
        <f>IFERROR(VLOOKUP($DF67,[2]INVENTAIRE!$A$23:$X$773,22,FALSE),"")</f>
        <v/>
      </c>
      <c r="DM67" s="118" t="str">
        <f>IFERROR(ROUND(VLOOKUP($DF67,[2]INVENTAIRE!$A$23:$X$773,24,FALSE),2),"-")</f>
        <v>-</v>
      </c>
      <c r="DN67" s="132" t="str">
        <f>IF(DI67="","",IFERROR(IF(AND(DL67="KG",DI67="GRAMME"),(DM67/DK67/1000*DH67),IF(AND(DL67="L",DI67="MML"),(DM67/DK67/1000*DH67),IF(DL67=DI67,(DM67/DK67*DH67),IF(AND(DL67="Lbs",OR(DI67="g",DI67="KG")),(DM67/DK67/454*1000*DH67),IF(AND(DL67="KG",DI67="lbs"),(DM67/DK67/1000*454*DH67),"erreur d'unité"))))),"-"))</f>
        <v/>
      </c>
      <c r="DO67" s="125"/>
      <c r="DP67" s="126"/>
      <c r="DR67" s="122"/>
      <c r="DS67" s="123"/>
      <c r="DT67" s="129"/>
      <c r="DU67" s="130"/>
      <c r="DV67" s="129"/>
      <c r="DW67" s="131" t="str">
        <f t="shared" ref="DW67:DW83" si="68">IF(DX67="","",1)</f>
        <v/>
      </c>
      <c r="DX67" s="131" t="str">
        <f>IFERROR(VLOOKUP($DR67,[2]INVENTAIRE!$A$23:$X$773,22,FALSE),"")</f>
        <v/>
      </c>
      <c r="DY67" s="118" t="str">
        <f>IFERROR(ROUND(VLOOKUP($DR67,[2]INVENTAIRE!$A$23:$X$773,24,FALSE),2),"-")</f>
        <v>-</v>
      </c>
      <c r="DZ67" s="132" t="str">
        <f>IF(DU67="","",IFERROR(IF(AND(DX67="KG",DU67="GRAMME"),(DY67/DW67/1000*DT67),IF(AND(DX67="L",DU67="MML"),(DY67/DW67/1000*DT67),IF(DX67=DU67,(DY67/DW67*DT67),IF(AND(DX67="Lbs",OR(DU67="g",DU67="KG")),(DY67/DW67/454*1000*DT67),IF(AND(DX67="KG",DU67="lbs"),(DY67/DW67/1000*454*DT67),"erreur d'unité"))))),"-"))</f>
        <v/>
      </c>
      <c r="EA67" s="125"/>
      <c r="EB67" s="126"/>
    </row>
    <row r="68" spans="2:132" ht="16.5" thickBot="1" x14ac:dyDescent="0.3">
      <c r="B68" s="122" t="s">
        <v>75</v>
      </c>
      <c r="C68" s="123"/>
      <c r="D68" s="116">
        <v>3</v>
      </c>
      <c r="E68" s="130" t="s">
        <v>69</v>
      </c>
      <c r="F68" s="116"/>
      <c r="G68" s="135">
        <f t="shared" si="58"/>
        <v>1</v>
      </c>
      <c r="H68" s="131" t="str">
        <f>IFERROR(VLOOKUP($B68,[2]INVENTAIRE!$A$23:$X$773,22,FALSE),"")</f>
        <v>KG</v>
      </c>
      <c r="I68" s="136">
        <f>IFERROR(ROUND(VLOOKUP($B68,[2]INVENTAIRE!$A$16:$X$773,24,FALSE),2),"-")</f>
        <v>39.130000000000003</v>
      </c>
      <c r="J68" s="132">
        <f t="shared" ref="J68:J83" si="69">IF(E68="","",IFERROR(IF(AND(H68="KG",E68="GRAMME"),(I68/G68/1000*D68),IF(AND(H68="L",E68="MML"),(I68/G68/1000*D68),IF(H68=E68,(I68/G68*D68),IF(AND(H68="Lbs",OR(E68="g",E68="KG")),(I68/G68/454*1000*D68),IF(AND(H68="KG",E68="lbs"),(I68/G68/1000*454*D68),"erreur d'unité"))))),"-"))</f>
        <v>0.11739000000000002</v>
      </c>
      <c r="K68" s="133"/>
      <c r="L68" s="134"/>
      <c r="N68" s="122" t="s">
        <v>76</v>
      </c>
      <c r="O68" s="123"/>
      <c r="P68" s="116">
        <v>3</v>
      </c>
      <c r="Q68" s="130" t="s">
        <v>71</v>
      </c>
      <c r="R68" s="116"/>
      <c r="S68" s="135">
        <f t="shared" si="59"/>
        <v>1</v>
      </c>
      <c r="T68" s="131" t="str">
        <f>IFERROR(VLOOKUP($N68,[2]INVENTAIRE!$A$16:$X$773,22,FALSE),"")</f>
        <v>KG</v>
      </c>
      <c r="U68" s="136">
        <f>IFERROR(ROUND(VLOOKUP($N68,[2]INVENTAIRE!$A$16:$X$773,24,FALSE),2),"-")</f>
        <v>1.79</v>
      </c>
      <c r="V68" s="132">
        <f t="shared" ref="V68:V83" si="70">IF(Q68="","",IFERROR(IF(AND(T68="KG",Q68="GRAMME"),(U68/S68/1000*P68),IF(AND(T68="L",Q68="MML"),(U68/S68/1000*P68),IF(T68=Q68,(U68/S68*P68),IF(AND(T68="Lbs",OR(Q68="g",Q68="KG")),(U68/S68/454*1000*P68),IF(AND(T68="KG",Q68="lbs"),(U68/S68/1000*454*P68),"erreur d'unité"))))),"-"))</f>
        <v>5.37</v>
      </c>
      <c r="W68" s="125"/>
      <c r="X68" s="126"/>
      <c r="Z68" s="122"/>
      <c r="AA68" s="123"/>
      <c r="AB68" s="116"/>
      <c r="AC68" s="130"/>
      <c r="AD68" s="129"/>
      <c r="AE68" s="135" t="str">
        <f t="shared" si="60"/>
        <v/>
      </c>
      <c r="AF68" s="131" t="str">
        <f>IFERROR(VLOOKUP($Z68,[2]INVENTAIRE!$A$23:$X$773,22,FALSE),"")</f>
        <v/>
      </c>
      <c r="AG68" s="136" t="str">
        <f>IFERROR(ROUND(VLOOKUP($Z68,[2]INVENTAIRE!$A$23:$X$773,24,FALSE),2),"-")</f>
        <v>-</v>
      </c>
      <c r="AH68" s="132" t="str">
        <f t="shared" ref="AH68:AH83" si="71">IF(AC68="","",IFERROR(IF(AND(AF68="KG",AC68="GRAMME"),(AG68/AE68/1000*AB68),IF(AND(AF68="L",AC68="MML"),(AG68/AE68/1000*AB68),IF(AF68=AC68,(AG68/AE68*AB68),IF(AND(AF68="Lbs",OR(AC68="g",AC68="KG")),(AG68/AE68/454*1000*AB68),IF(AND(AF68="KG",AC68="lbs"),(AG68/AE68/1000*454*AB68),"erreur d'unité"))))),"-"))</f>
        <v/>
      </c>
      <c r="AI68" s="125"/>
      <c r="AJ68" s="126"/>
      <c r="AL68" s="122"/>
      <c r="AM68" s="123"/>
      <c r="AN68" s="116"/>
      <c r="AO68" s="130"/>
      <c r="AP68" s="129"/>
      <c r="AQ68" s="135" t="str">
        <f t="shared" si="61"/>
        <v/>
      </c>
      <c r="AR68" s="131" t="str">
        <f>IFERROR(VLOOKUP($AL68,[2]INVENTAIRE!$A$23:$X$773,22,FALSE),"")</f>
        <v/>
      </c>
      <c r="AS68" s="136" t="str">
        <f>IFERROR(ROUND(VLOOKUP($AL68,[2]INVENTAIRE!$A$23:$X$773,24,FALSE),2),"-")</f>
        <v>-</v>
      </c>
      <c r="AT68" s="132" t="str">
        <f t="shared" ref="AT68:AT83" si="72">IF(AO68="","",IFERROR(IF(AND(AR68="KG",AO68="GRAMME"),(AS68/AQ68/1000*AN68),IF(AND(AR68="L",AO68="MML"),(AS68/AQ68/1000*AN68),IF(AR68=AO68,(AS68/AQ68*AN68),IF(AND(AR68="Lbs",OR(AO68="g",AO68="KG")),(AS68/AQ68/454*1000*AN68),IF(AND(AR68="KG",AO68="lbs"),(AS68/AQ68/1000*454*AN68),"erreur d'unité"))))),"-"))</f>
        <v/>
      </c>
      <c r="AU68" s="125"/>
      <c r="AV68" s="126"/>
      <c r="AX68" s="122"/>
      <c r="AY68" s="123"/>
      <c r="AZ68" s="116"/>
      <c r="BA68" s="130"/>
      <c r="BB68" s="129"/>
      <c r="BC68" s="135" t="str">
        <f t="shared" si="62"/>
        <v/>
      </c>
      <c r="BD68" s="131" t="str">
        <f>IFERROR(VLOOKUP($AX68,[2]INVENTAIRE!$A$23:$X$773,22,FALSE),"")</f>
        <v/>
      </c>
      <c r="BE68" s="136" t="str">
        <f>IFERROR(ROUND(VLOOKUP($AX68,[2]INVENTAIRE!$A$23:$X$773,24,FALSE),2),"-")</f>
        <v>-</v>
      </c>
      <c r="BF68" s="132" t="str">
        <f t="shared" ref="BF68:BF83" si="73">IF(BA68="","",IFERROR(IF(AND(BD68="KG",BA68="GRAMME"),(BE68/BC68/1000*AZ68),IF(AND(BD68="L",BA68="MML"),(BE68/BC68/1000*AZ68),IF(BD68=BA68,(BE68/BC68*AZ68),IF(AND(BD68="Lbs",OR(BA68="g",BA68="KG")),(BE68/BC68/454*1000*AZ68),IF(AND(BD68="KG",BA68="lbs"),(BE68/BC68/1000*454*AZ68),"erreur d'unité"))))),"-"))</f>
        <v/>
      </c>
      <c r="BG68" s="125"/>
      <c r="BH68" s="126"/>
      <c r="BJ68" s="122"/>
      <c r="BK68" s="123"/>
      <c r="BL68" s="116"/>
      <c r="BM68" s="130"/>
      <c r="BN68" s="129"/>
      <c r="BO68" s="135" t="str">
        <f t="shared" si="63"/>
        <v/>
      </c>
      <c r="BP68" s="131" t="str">
        <f>IFERROR(VLOOKUP($BJ68,[2]INVENTAIRE!$A$23:$X$773,22,FALSE),"")</f>
        <v/>
      </c>
      <c r="BQ68" s="136" t="str">
        <f>IFERROR(ROUND(VLOOKUP($BJ68,[2]INVENTAIRE!$A$23:$X$773,24,FALSE),2),"-")</f>
        <v>-</v>
      </c>
      <c r="BR68" s="132" t="str">
        <f t="shared" ref="BR68:BR83" si="74">IF(BM68="","",IFERROR(IF(AND(BP68="KG",BM68="GRAMME"),(BQ68/BO68/1000*BL68),IF(AND(BP68="L",BM68="MML"),(BQ68/BO68/1000*BL68),IF(BP68=BM68,(BQ68/BO68*BL68),IF(AND(BP68="Lbs",OR(BM68="g",BM68="KG")),(BQ68/BO68/454*1000*BL68),IF(AND(BP68="KG",BM68="lbs"),(BQ68/BO68/1000*454*BL68),"erreur d'unité"))))),"-"))</f>
        <v/>
      </c>
      <c r="BS68" s="125"/>
      <c r="BT68" s="126"/>
      <c r="BV68" s="122"/>
      <c r="BW68" s="123"/>
      <c r="BX68" s="116"/>
      <c r="BY68" s="130"/>
      <c r="BZ68" s="129"/>
      <c r="CA68" s="135" t="str">
        <f t="shared" si="64"/>
        <v/>
      </c>
      <c r="CB68" s="131" t="str">
        <f>IFERROR(VLOOKUP($BV68,[2]INVENTAIRE!$A$23:$X$773,22,FALSE),"")</f>
        <v/>
      </c>
      <c r="CC68" s="136" t="str">
        <f>IFERROR(ROUND(VLOOKUP($BV68,[2]INVENTAIRE!$A$23:$X$773,24,FALSE),2),"-")</f>
        <v>-</v>
      </c>
      <c r="CD68" s="132" t="str">
        <f t="shared" ref="CD68:CD83" si="75">IF(BY68="","",IFERROR(IF(AND(CB68="KG",BY68="GRAMME"),(CC68/CA68/1000*BX68),IF(AND(CB68="L",BY68="MML"),(CC68/CA68/1000*BX68),IF(CB68=BY68,(CC68/CA68*BX68),IF(AND(CB68="Lbs",OR(BY68="g",BY68="KG")),(CC68/CA68/454*1000*BX68),IF(AND(CB68="KG",BY68="lbs"),(CC68/CA68/1000*454*BX68),"erreur d'unité"))))),"-"))</f>
        <v/>
      </c>
      <c r="CE68" s="125"/>
      <c r="CF68" s="126"/>
      <c r="CH68" s="122"/>
      <c r="CI68" s="123"/>
      <c r="CJ68" s="116"/>
      <c r="CK68" s="130"/>
      <c r="CL68" s="129"/>
      <c r="CM68" s="135" t="str">
        <f t="shared" si="65"/>
        <v/>
      </c>
      <c r="CN68" s="131" t="str">
        <f>IFERROR(VLOOKUP($CH68,[2]INVENTAIRE!$A$23:$X$773,22,FALSE),"")</f>
        <v/>
      </c>
      <c r="CO68" s="136" t="str">
        <f>IFERROR(ROUND(VLOOKUP($CH68,[2]INVENTAIRE!$A$23:$X$773,24,FALSE),2),"-")</f>
        <v>-</v>
      </c>
      <c r="CP68" s="132" t="str">
        <f t="shared" ref="CP68:CP83" si="76">IF(CK68="","",IFERROR(IF(AND(CN68="KG",CK68="GRAMME"),(CO68/CM68/1000*CJ68),IF(AND(CN68="L",CK68="MML"),(CO68/CM68/1000*CJ68),IF(CN68=CK68,(CO68/CM68*CJ68),IF(AND(CN68="Lbs",OR(CK68="g",CK68="KG")),(CO68/CM68/454*1000*CJ68),IF(AND(CN68="KG",CK68="lbs"),(CO68/CM68/1000*454*CJ68),"erreur d'unité"))))),"-"))</f>
        <v/>
      </c>
      <c r="CQ68" s="125"/>
      <c r="CR68" s="126"/>
      <c r="CT68" s="122"/>
      <c r="CU68" s="123"/>
      <c r="CV68" s="116"/>
      <c r="CW68" s="130"/>
      <c r="CX68" s="129"/>
      <c r="CY68" s="135" t="str">
        <f t="shared" si="66"/>
        <v/>
      </c>
      <c r="CZ68" s="131" t="str">
        <f>IFERROR(VLOOKUP($CT68,[2]INVENTAIRE!$A$23:$X$773,22,FALSE),"")</f>
        <v/>
      </c>
      <c r="DA68" s="136" t="str">
        <f>IFERROR(ROUND(VLOOKUP($CT68,[2]INVENTAIRE!$A$23:$X$773,24,FALSE),2),"-")</f>
        <v>-</v>
      </c>
      <c r="DB68" s="132" t="str">
        <f t="shared" ref="DB68:DB83" si="77">IF(CW68="","",IFERROR(IF(AND(CZ68="KG",CW68="GRAMME"),(DA68/CY68/1000*CV68),IF(AND(CZ68="L",CW68="MML"),(DA68/CY68/1000*CV68),IF(CZ68=CW68,(DA68/CY68*CV68),IF(AND(CZ68="Lbs",OR(CW68="g",CW68="KG")),(DA68/CY68/454*1000*CV68),IF(AND(CZ68="KG",CW68="lbs"),(DA68/CY68/1000*454*CV68),"erreur d'unité"))))),"-"))</f>
        <v/>
      </c>
      <c r="DC68" s="125"/>
      <c r="DD68" s="126"/>
      <c r="DF68" s="122"/>
      <c r="DG68" s="123"/>
      <c r="DH68" s="116"/>
      <c r="DI68" s="130"/>
      <c r="DJ68" s="129"/>
      <c r="DK68" s="135" t="str">
        <f t="shared" si="67"/>
        <v/>
      </c>
      <c r="DL68" s="131" t="str">
        <f>IFERROR(VLOOKUP($DF68,[2]INVENTAIRE!$A$23:$X$773,22,FALSE),"")</f>
        <v/>
      </c>
      <c r="DM68" s="136" t="str">
        <f>IFERROR(ROUND(VLOOKUP($DF68,[2]INVENTAIRE!$A$23:$X$773,24,FALSE),2),"-")</f>
        <v>-</v>
      </c>
      <c r="DN68" s="132" t="str">
        <f t="shared" ref="DN68:DN83" si="78">IF(DI68="","",IFERROR(IF(AND(DL68="KG",DI68="GRAMME"),(DM68/DK68/1000*DH68),IF(AND(DL68="L",DI68="MML"),(DM68/DK68/1000*DH68),IF(DL68=DI68,(DM68/DK68*DH68),IF(AND(DL68="Lbs",OR(DI68="g",DI68="KG")),(DM68/DK68/454*1000*DH68),IF(AND(DL68="KG",DI68="lbs"),(DM68/DK68/1000*454*DH68),"erreur d'unité"))))),"-"))</f>
        <v/>
      </c>
      <c r="DO68" s="125"/>
      <c r="DP68" s="126"/>
      <c r="DR68" s="122"/>
      <c r="DS68" s="123"/>
      <c r="DT68" s="116"/>
      <c r="DU68" s="130"/>
      <c r="DV68" s="129"/>
      <c r="DW68" s="135" t="str">
        <f t="shared" si="68"/>
        <v/>
      </c>
      <c r="DX68" s="131" t="str">
        <f>IFERROR(VLOOKUP($DR68,[2]INVENTAIRE!$A$23:$X$773,22,FALSE),"")</f>
        <v/>
      </c>
      <c r="DY68" s="136" t="str">
        <f>IFERROR(ROUND(VLOOKUP($DR68,[2]INVENTAIRE!$A$23:$X$773,24,FALSE),2),"-")</f>
        <v>-</v>
      </c>
      <c r="DZ68" s="132" t="str">
        <f t="shared" ref="DZ68:DZ83" si="79">IF(DU68="","",IFERROR(IF(AND(DX68="KG",DU68="GRAMME"),(DY68/DW68/1000*DT68),IF(AND(DX68="L",DU68="MML"),(DY68/DW68/1000*DT68),IF(DX68=DU68,(DY68/DW68*DT68),IF(AND(DX68="Lbs",OR(DU68="g",DU68="KG")),(DY68/DW68/454*1000*DT68),IF(AND(DX68="KG",DU68="lbs"),(DY68/DW68/1000*454*DT68),"erreur d'unité"))))),"-"))</f>
        <v/>
      </c>
      <c r="EA68" s="125"/>
      <c r="EB68" s="126"/>
    </row>
    <row r="69" spans="2:132" ht="16.5" thickBot="1" x14ac:dyDescent="0.3">
      <c r="B69" s="122" t="s">
        <v>77</v>
      </c>
      <c r="C69" s="123"/>
      <c r="D69" s="116">
        <v>3</v>
      </c>
      <c r="E69" s="130" t="s">
        <v>69</v>
      </c>
      <c r="F69" s="116"/>
      <c r="G69" s="135">
        <f t="shared" si="58"/>
        <v>1</v>
      </c>
      <c r="H69" s="131" t="str">
        <f>IFERROR(VLOOKUP($B69,[2]INVENTAIRE!$A$23:$X$773,22,FALSE),"")</f>
        <v>KG</v>
      </c>
      <c r="I69" s="136">
        <f>IFERROR(ROUND(VLOOKUP($B69,[2]INVENTAIRE!$A$16:$X$773,24,FALSE),2),"-")</f>
        <v>48.06</v>
      </c>
      <c r="J69" s="137">
        <f t="shared" si="69"/>
        <v>0.14418000000000003</v>
      </c>
      <c r="K69" s="138"/>
      <c r="L69" s="139"/>
      <c r="M69" s="140"/>
      <c r="N69" s="122" t="s">
        <v>68</v>
      </c>
      <c r="O69" s="123"/>
      <c r="P69" s="116">
        <v>5</v>
      </c>
      <c r="Q69" s="130" t="s">
        <v>71</v>
      </c>
      <c r="R69" s="116"/>
      <c r="S69" s="135">
        <f t="shared" si="59"/>
        <v>1</v>
      </c>
      <c r="T69" s="131" t="str">
        <f>IFERROR(VLOOKUP($N69,[2]INVENTAIRE!$A$16:$X$773,22,FALSE),"")</f>
        <v>KG</v>
      </c>
      <c r="U69" s="136">
        <f>IFERROR(ROUND(VLOOKUP($N69,[2]INVENTAIRE!$A$16:$X$773,24,FALSE),2),"-")</f>
        <v>1.0900000000000001</v>
      </c>
      <c r="V69" s="137">
        <f t="shared" si="70"/>
        <v>5.45</v>
      </c>
      <c r="W69" s="125"/>
      <c r="X69" s="126"/>
      <c r="Z69" s="122"/>
      <c r="AA69" s="123"/>
      <c r="AB69" s="116"/>
      <c r="AC69" s="130"/>
      <c r="AD69" s="129"/>
      <c r="AE69" s="135" t="str">
        <f t="shared" si="60"/>
        <v/>
      </c>
      <c r="AF69" s="131" t="str">
        <f>IFERROR(VLOOKUP($Z69,[2]INVENTAIRE!$A$23:$X$773,22,FALSE),"")</f>
        <v/>
      </c>
      <c r="AG69" s="136" t="str">
        <f>IFERROR(ROUND(VLOOKUP($Z69,[2]INVENTAIRE!$A$23:$X$773,24,FALSE),2),"-")</f>
        <v>-</v>
      </c>
      <c r="AH69" s="137" t="str">
        <f t="shared" si="71"/>
        <v/>
      </c>
      <c r="AI69" s="125"/>
      <c r="AJ69" s="126"/>
      <c r="AL69" s="122"/>
      <c r="AM69" s="123"/>
      <c r="AN69" s="116"/>
      <c r="AO69" s="130"/>
      <c r="AP69" s="129"/>
      <c r="AQ69" s="135" t="str">
        <f t="shared" si="61"/>
        <v/>
      </c>
      <c r="AR69" s="131" t="str">
        <f>IFERROR(VLOOKUP($AL69,[2]INVENTAIRE!$A$23:$X$773,22,FALSE),"")</f>
        <v/>
      </c>
      <c r="AS69" s="136" t="str">
        <f>IFERROR(ROUND(VLOOKUP($AL69,[2]INVENTAIRE!$A$23:$X$773,24,FALSE),2),"-")</f>
        <v>-</v>
      </c>
      <c r="AT69" s="137" t="str">
        <f t="shared" si="72"/>
        <v/>
      </c>
      <c r="AU69" s="125"/>
      <c r="AV69" s="126"/>
      <c r="AX69" s="122"/>
      <c r="AY69" s="123"/>
      <c r="AZ69" s="116"/>
      <c r="BA69" s="130"/>
      <c r="BB69" s="129"/>
      <c r="BC69" s="135" t="str">
        <f t="shared" si="62"/>
        <v/>
      </c>
      <c r="BD69" s="131" t="str">
        <f>IFERROR(VLOOKUP($AX69,[2]INVENTAIRE!$A$23:$X$773,22,FALSE),"")</f>
        <v/>
      </c>
      <c r="BE69" s="136" t="str">
        <f>IFERROR(ROUND(VLOOKUP($AX69,[2]INVENTAIRE!$A$23:$X$773,24,FALSE),2),"-")</f>
        <v>-</v>
      </c>
      <c r="BF69" s="137" t="str">
        <f t="shared" si="73"/>
        <v/>
      </c>
      <c r="BG69" s="125"/>
      <c r="BH69" s="126"/>
      <c r="BJ69" s="122"/>
      <c r="BK69" s="123"/>
      <c r="BL69" s="116"/>
      <c r="BM69" s="130"/>
      <c r="BN69" s="129"/>
      <c r="BO69" s="135" t="str">
        <f t="shared" si="63"/>
        <v/>
      </c>
      <c r="BP69" s="131" t="str">
        <f>IFERROR(VLOOKUP($BJ69,[2]INVENTAIRE!$A$23:$X$773,22,FALSE),"")</f>
        <v/>
      </c>
      <c r="BQ69" s="136" t="str">
        <f>IFERROR(ROUND(VLOOKUP($BJ69,[2]INVENTAIRE!$A$23:$X$773,24,FALSE),2),"-")</f>
        <v>-</v>
      </c>
      <c r="BR69" s="137" t="str">
        <f t="shared" si="74"/>
        <v/>
      </c>
      <c r="BS69" s="125"/>
      <c r="BT69" s="126"/>
      <c r="BV69" s="122"/>
      <c r="BW69" s="123"/>
      <c r="BX69" s="116"/>
      <c r="BY69" s="130"/>
      <c r="BZ69" s="129"/>
      <c r="CA69" s="135" t="str">
        <f t="shared" si="64"/>
        <v/>
      </c>
      <c r="CB69" s="131" t="str">
        <f>IFERROR(VLOOKUP($BV69,[2]INVENTAIRE!$A$23:$X$773,22,FALSE),"")</f>
        <v/>
      </c>
      <c r="CC69" s="136" t="str">
        <f>IFERROR(ROUND(VLOOKUP($BV69,[2]INVENTAIRE!$A$23:$X$773,24,FALSE),2),"-")</f>
        <v>-</v>
      </c>
      <c r="CD69" s="137" t="str">
        <f t="shared" si="75"/>
        <v/>
      </c>
      <c r="CE69" s="125"/>
      <c r="CF69" s="126"/>
      <c r="CH69" s="122"/>
      <c r="CI69" s="123"/>
      <c r="CJ69" s="116"/>
      <c r="CK69" s="130"/>
      <c r="CL69" s="129"/>
      <c r="CM69" s="135" t="str">
        <f t="shared" si="65"/>
        <v/>
      </c>
      <c r="CN69" s="131" t="str">
        <f>IFERROR(VLOOKUP($CH69,[2]INVENTAIRE!$A$23:$X$773,22,FALSE),"")</f>
        <v/>
      </c>
      <c r="CO69" s="136" t="str">
        <f>IFERROR(ROUND(VLOOKUP($CH69,[2]INVENTAIRE!$A$23:$X$773,24,FALSE),2),"-")</f>
        <v>-</v>
      </c>
      <c r="CP69" s="137" t="str">
        <f t="shared" si="76"/>
        <v/>
      </c>
      <c r="CQ69" s="125"/>
      <c r="CR69" s="126"/>
      <c r="CT69" s="122"/>
      <c r="CU69" s="123"/>
      <c r="CV69" s="116"/>
      <c r="CW69" s="130"/>
      <c r="CX69" s="129"/>
      <c r="CY69" s="135" t="str">
        <f t="shared" si="66"/>
        <v/>
      </c>
      <c r="CZ69" s="131" t="str">
        <f>IFERROR(VLOOKUP($CT69,[2]INVENTAIRE!$A$23:$X$773,22,FALSE),"")</f>
        <v/>
      </c>
      <c r="DA69" s="136" t="str">
        <f>IFERROR(ROUND(VLOOKUP($CT69,[2]INVENTAIRE!$A$23:$X$773,24,FALSE),2),"-")</f>
        <v>-</v>
      </c>
      <c r="DB69" s="137" t="str">
        <f t="shared" si="77"/>
        <v/>
      </c>
      <c r="DC69" s="125"/>
      <c r="DD69" s="126"/>
      <c r="DF69" s="122"/>
      <c r="DG69" s="123"/>
      <c r="DH69" s="116"/>
      <c r="DI69" s="130"/>
      <c r="DJ69" s="129"/>
      <c r="DK69" s="135" t="str">
        <f t="shared" si="67"/>
        <v/>
      </c>
      <c r="DL69" s="131" t="str">
        <f>IFERROR(VLOOKUP($DF69,[2]INVENTAIRE!$A$23:$X$773,22,FALSE),"")</f>
        <v/>
      </c>
      <c r="DM69" s="136" t="str">
        <f>IFERROR(ROUND(VLOOKUP($DF69,[2]INVENTAIRE!$A$23:$X$773,24,FALSE),2),"-")</f>
        <v>-</v>
      </c>
      <c r="DN69" s="137" t="str">
        <f t="shared" si="78"/>
        <v/>
      </c>
      <c r="DO69" s="125"/>
      <c r="DP69" s="126"/>
      <c r="DR69" s="122"/>
      <c r="DS69" s="123"/>
      <c r="DT69" s="116"/>
      <c r="DU69" s="130"/>
      <c r="DV69" s="129"/>
      <c r="DW69" s="135" t="str">
        <f t="shared" si="68"/>
        <v/>
      </c>
      <c r="DX69" s="131" t="str">
        <f>IFERROR(VLOOKUP($DR69,[2]INVENTAIRE!$A$23:$X$773,22,FALSE),"")</f>
        <v/>
      </c>
      <c r="DY69" s="136" t="str">
        <f>IFERROR(ROUND(VLOOKUP($DR69,[2]INVENTAIRE!$A$23:$X$773,24,FALSE),2),"-")</f>
        <v>-</v>
      </c>
      <c r="DZ69" s="137" t="str">
        <f t="shared" si="79"/>
        <v/>
      </c>
      <c r="EA69" s="125"/>
      <c r="EB69" s="126"/>
    </row>
    <row r="70" spans="2:132" ht="19.5" thickBot="1" x14ac:dyDescent="0.35">
      <c r="B70" s="122" t="s">
        <v>78</v>
      </c>
      <c r="C70" s="123"/>
      <c r="D70" s="116">
        <v>25</v>
      </c>
      <c r="E70" s="130" t="s">
        <v>73</v>
      </c>
      <c r="F70" s="116"/>
      <c r="G70" s="135">
        <f t="shared" si="58"/>
        <v>1</v>
      </c>
      <c r="H70" s="131" t="str">
        <f>IFERROR(VLOOKUP($B70,[2]INVENTAIRE!$A$23:$X$773,22,FALSE),"")</f>
        <v>L</v>
      </c>
      <c r="I70" s="136">
        <f>IFERROR(ROUND(VLOOKUP($B70,[2]INVENTAIRE!$A$16:$X$773,24,FALSE),2),"-")</f>
        <v>3.92</v>
      </c>
      <c r="J70" s="137">
        <f t="shared" si="69"/>
        <v>9.8000000000000004E-2</v>
      </c>
      <c r="K70" s="141" t="s">
        <v>38</v>
      </c>
      <c r="L70" s="142"/>
      <c r="N70" s="122" t="s">
        <v>79</v>
      </c>
      <c r="O70" s="123"/>
      <c r="P70" s="116">
        <v>2</v>
      </c>
      <c r="Q70" s="130" t="s">
        <v>63</v>
      </c>
      <c r="R70" s="116"/>
      <c r="S70" s="135">
        <f t="shared" si="59"/>
        <v>1</v>
      </c>
      <c r="T70" s="131" t="str">
        <f>IFERROR(VLOOKUP($N70,[2]INVENTAIRE!$A$16:$X$773,22,FALSE),"")</f>
        <v>L</v>
      </c>
      <c r="U70" s="136">
        <f>IFERROR(ROUND(VLOOKUP($N70,[2]INVENTAIRE!$A$16:$X$773,24,FALSE),2),"-")</f>
        <v>1.95</v>
      </c>
      <c r="V70" s="137">
        <f t="shared" si="70"/>
        <v>3.9</v>
      </c>
      <c r="W70" s="125"/>
      <c r="X70" s="126"/>
      <c r="Z70" s="122"/>
      <c r="AA70" s="123"/>
      <c r="AB70" s="116"/>
      <c r="AC70" s="130"/>
      <c r="AD70" s="129"/>
      <c r="AE70" s="135" t="str">
        <f t="shared" si="60"/>
        <v/>
      </c>
      <c r="AF70" s="131" t="str">
        <f>IFERROR(VLOOKUP($Z70,[2]INVENTAIRE!$A$23:$X$773,22,FALSE),"")</f>
        <v/>
      </c>
      <c r="AG70" s="136" t="str">
        <f>IFERROR(ROUND(VLOOKUP($Z70,[2]INVENTAIRE!$A$23:$X$773,24,FALSE),2),"-")</f>
        <v>-</v>
      </c>
      <c r="AH70" s="137" t="str">
        <f t="shared" si="71"/>
        <v/>
      </c>
      <c r="AI70" s="125"/>
      <c r="AJ70" s="126"/>
      <c r="AL70" s="122"/>
      <c r="AM70" s="123"/>
      <c r="AN70" s="116"/>
      <c r="AO70" s="130"/>
      <c r="AP70" s="129"/>
      <c r="AQ70" s="135" t="str">
        <f t="shared" si="61"/>
        <v/>
      </c>
      <c r="AR70" s="131" t="str">
        <f>IFERROR(VLOOKUP($AL70,[2]INVENTAIRE!$A$23:$X$773,22,FALSE),"")</f>
        <v/>
      </c>
      <c r="AS70" s="136" t="str">
        <f>IFERROR(ROUND(VLOOKUP($AL70,[2]INVENTAIRE!$A$23:$X$773,24,FALSE),2),"-")</f>
        <v>-</v>
      </c>
      <c r="AT70" s="137" t="str">
        <f t="shared" si="72"/>
        <v/>
      </c>
      <c r="AU70" s="125"/>
      <c r="AV70" s="126"/>
      <c r="AX70" s="122"/>
      <c r="AY70" s="123"/>
      <c r="AZ70" s="116"/>
      <c r="BA70" s="130"/>
      <c r="BB70" s="129"/>
      <c r="BC70" s="135" t="str">
        <f t="shared" si="62"/>
        <v/>
      </c>
      <c r="BD70" s="131" t="str">
        <f>IFERROR(VLOOKUP($AX70,[2]INVENTAIRE!$A$23:$X$773,22,FALSE),"")</f>
        <v/>
      </c>
      <c r="BE70" s="136" t="str">
        <f>IFERROR(ROUND(VLOOKUP($AX70,[2]INVENTAIRE!$A$23:$X$773,24,FALSE),2),"-")</f>
        <v>-</v>
      </c>
      <c r="BF70" s="137" t="str">
        <f t="shared" si="73"/>
        <v/>
      </c>
      <c r="BG70" s="125"/>
      <c r="BH70" s="126"/>
      <c r="BJ70" s="122"/>
      <c r="BK70" s="123"/>
      <c r="BL70" s="116"/>
      <c r="BM70" s="130"/>
      <c r="BN70" s="129"/>
      <c r="BO70" s="135" t="str">
        <f t="shared" si="63"/>
        <v/>
      </c>
      <c r="BP70" s="131" t="str">
        <f>IFERROR(VLOOKUP($BJ70,[2]INVENTAIRE!$A$23:$X$773,22,FALSE),"")</f>
        <v/>
      </c>
      <c r="BQ70" s="136" t="str">
        <f>IFERROR(ROUND(VLOOKUP($BJ70,[2]INVENTAIRE!$A$23:$X$773,24,FALSE),2),"-")</f>
        <v>-</v>
      </c>
      <c r="BR70" s="137" t="str">
        <f t="shared" si="74"/>
        <v/>
      </c>
      <c r="BS70" s="125"/>
      <c r="BT70" s="126"/>
      <c r="BV70" s="122"/>
      <c r="BW70" s="123"/>
      <c r="BX70" s="116"/>
      <c r="BY70" s="130"/>
      <c r="BZ70" s="129"/>
      <c r="CA70" s="135" t="str">
        <f t="shared" si="64"/>
        <v/>
      </c>
      <c r="CB70" s="131" t="str">
        <f>IFERROR(VLOOKUP($BV70,[2]INVENTAIRE!$A$23:$X$773,22,FALSE),"")</f>
        <v/>
      </c>
      <c r="CC70" s="136" t="str">
        <f>IFERROR(ROUND(VLOOKUP($BV70,[2]INVENTAIRE!$A$23:$X$773,24,FALSE),2),"-")</f>
        <v>-</v>
      </c>
      <c r="CD70" s="137" t="str">
        <f t="shared" si="75"/>
        <v/>
      </c>
      <c r="CE70" s="125"/>
      <c r="CF70" s="126"/>
      <c r="CH70" s="122"/>
      <c r="CI70" s="123"/>
      <c r="CJ70" s="116"/>
      <c r="CK70" s="130"/>
      <c r="CL70" s="129"/>
      <c r="CM70" s="135" t="str">
        <f t="shared" si="65"/>
        <v/>
      </c>
      <c r="CN70" s="131" t="str">
        <f>IFERROR(VLOOKUP($CH70,[2]INVENTAIRE!$A$23:$X$773,22,FALSE),"")</f>
        <v/>
      </c>
      <c r="CO70" s="136" t="str">
        <f>IFERROR(ROUND(VLOOKUP($CH70,[2]INVENTAIRE!$A$23:$X$773,24,FALSE),2),"-")</f>
        <v>-</v>
      </c>
      <c r="CP70" s="137" t="str">
        <f t="shared" si="76"/>
        <v/>
      </c>
      <c r="CQ70" s="125"/>
      <c r="CR70" s="126"/>
      <c r="CT70" s="122"/>
      <c r="CU70" s="123"/>
      <c r="CV70" s="116"/>
      <c r="CW70" s="130"/>
      <c r="CX70" s="129"/>
      <c r="CY70" s="135" t="str">
        <f t="shared" si="66"/>
        <v/>
      </c>
      <c r="CZ70" s="131" t="str">
        <f>IFERROR(VLOOKUP($CT70,[2]INVENTAIRE!$A$23:$X$773,22,FALSE),"")</f>
        <v/>
      </c>
      <c r="DA70" s="136" t="str">
        <f>IFERROR(ROUND(VLOOKUP($CT70,[2]INVENTAIRE!$A$23:$X$773,24,FALSE),2),"-")</f>
        <v>-</v>
      </c>
      <c r="DB70" s="137" t="str">
        <f t="shared" si="77"/>
        <v/>
      </c>
      <c r="DC70" s="125"/>
      <c r="DD70" s="126"/>
      <c r="DF70" s="122"/>
      <c r="DG70" s="123"/>
      <c r="DH70" s="116"/>
      <c r="DI70" s="130"/>
      <c r="DJ70" s="129"/>
      <c r="DK70" s="135" t="str">
        <f t="shared" si="67"/>
        <v/>
      </c>
      <c r="DL70" s="131" t="str">
        <f>IFERROR(VLOOKUP($DF70,[2]INVENTAIRE!$A$23:$X$773,22,FALSE),"")</f>
        <v/>
      </c>
      <c r="DM70" s="136" t="str">
        <f>IFERROR(ROUND(VLOOKUP($DF70,[2]INVENTAIRE!$A$23:$X$773,24,FALSE),2),"-")</f>
        <v>-</v>
      </c>
      <c r="DN70" s="137" t="str">
        <f t="shared" si="78"/>
        <v/>
      </c>
      <c r="DO70" s="125"/>
      <c r="DP70" s="126"/>
      <c r="DR70" s="122"/>
      <c r="DS70" s="123"/>
      <c r="DT70" s="116"/>
      <c r="DU70" s="130"/>
      <c r="DV70" s="129"/>
      <c r="DW70" s="135" t="str">
        <f t="shared" si="68"/>
        <v/>
      </c>
      <c r="DX70" s="131" t="str">
        <f>IFERROR(VLOOKUP($DR70,[2]INVENTAIRE!$A$23:$X$773,22,FALSE),"")</f>
        <v/>
      </c>
      <c r="DY70" s="136" t="str">
        <f>IFERROR(ROUND(VLOOKUP($DR70,[2]INVENTAIRE!$A$23:$X$773,24,FALSE),2),"-")</f>
        <v>-</v>
      </c>
      <c r="DZ70" s="137" t="str">
        <f t="shared" si="79"/>
        <v/>
      </c>
      <c r="EA70" s="125"/>
      <c r="EB70" s="126"/>
    </row>
    <row r="71" spans="2:132" ht="16.5" thickBot="1" x14ac:dyDescent="0.3">
      <c r="B71" s="122" t="s">
        <v>80</v>
      </c>
      <c r="C71" s="123"/>
      <c r="D71" s="116">
        <v>0.03</v>
      </c>
      <c r="E71" s="130" t="s">
        <v>64</v>
      </c>
      <c r="F71" s="116" t="s">
        <v>81</v>
      </c>
      <c r="G71" s="135">
        <f t="shared" si="58"/>
        <v>1</v>
      </c>
      <c r="H71" s="131" t="str">
        <f>IFERROR(VLOOKUP($B71,[2]INVENTAIRE!$A$23:$X$773,22,FALSE),"")</f>
        <v>UNITÉ</v>
      </c>
      <c r="I71" s="136">
        <f>IFERROR(ROUND(VLOOKUP($B71,[2]INVENTAIRE!$A$16:$X$773,24,FALSE),2),"-")</f>
        <v>1.41</v>
      </c>
      <c r="J71" s="137">
        <f t="shared" si="69"/>
        <v>4.2299999999999997E-2</v>
      </c>
      <c r="K71" s="143"/>
      <c r="L71" s="144"/>
      <c r="N71" s="122" t="s">
        <v>82</v>
      </c>
      <c r="O71" s="123"/>
      <c r="P71" s="116">
        <v>50</v>
      </c>
      <c r="Q71" s="130" t="s">
        <v>69</v>
      </c>
      <c r="R71" s="116"/>
      <c r="S71" s="135">
        <f t="shared" si="59"/>
        <v>1</v>
      </c>
      <c r="T71" s="131" t="str">
        <f>IFERROR(VLOOKUP($N71,[2]INVENTAIRE!$A$16:$X$773,22,FALSE),"")</f>
        <v>KG</v>
      </c>
      <c r="U71" s="136">
        <f>IFERROR(ROUND(VLOOKUP($N71,[2]INVENTAIRE!$A$16:$X$773,24,FALSE),2),"-")</f>
        <v>53.06</v>
      </c>
      <c r="V71" s="137">
        <f t="shared" si="70"/>
        <v>2.653</v>
      </c>
      <c r="W71" s="125"/>
      <c r="X71" s="126"/>
      <c r="Z71" s="122"/>
      <c r="AA71" s="123"/>
      <c r="AB71" s="116"/>
      <c r="AC71" s="130"/>
      <c r="AD71" s="129"/>
      <c r="AE71" s="135" t="str">
        <f t="shared" si="60"/>
        <v/>
      </c>
      <c r="AF71" s="131" t="str">
        <f>IFERROR(VLOOKUP($Z71,[2]INVENTAIRE!$A$23:$X$773,22,FALSE),"")</f>
        <v/>
      </c>
      <c r="AG71" s="136" t="str">
        <f>IFERROR(ROUND(VLOOKUP($Z71,[2]INVENTAIRE!$A$23:$X$773,24,FALSE),2),"-")</f>
        <v>-</v>
      </c>
      <c r="AH71" s="137" t="str">
        <f t="shared" si="71"/>
        <v/>
      </c>
      <c r="AI71" s="125"/>
      <c r="AJ71" s="126"/>
      <c r="AL71" s="122"/>
      <c r="AM71" s="123"/>
      <c r="AN71" s="116"/>
      <c r="AO71" s="130"/>
      <c r="AP71" s="129"/>
      <c r="AQ71" s="135" t="str">
        <f t="shared" si="61"/>
        <v/>
      </c>
      <c r="AR71" s="131" t="str">
        <f>IFERROR(VLOOKUP($AL71,[2]INVENTAIRE!$A$23:$X$773,22,FALSE),"")</f>
        <v/>
      </c>
      <c r="AS71" s="136" t="str">
        <f>IFERROR(ROUND(VLOOKUP($AL71,[2]INVENTAIRE!$A$23:$X$773,24,FALSE),2),"-")</f>
        <v>-</v>
      </c>
      <c r="AT71" s="137" t="str">
        <f t="shared" si="72"/>
        <v/>
      </c>
      <c r="AU71" s="125"/>
      <c r="AV71" s="126"/>
      <c r="AX71" s="122"/>
      <c r="AY71" s="123"/>
      <c r="AZ71" s="116"/>
      <c r="BA71" s="130"/>
      <c r="BB71" s="129"/>
      <c r="BC71" s="135" t="str">
        <f t="shared" si="62"/>
        <v/>
      </c>
      <c r="BD71" s="131" t="str">
        <f>IFERROR(VLOOKUP($AX71,[2]INVENTAIRE!$A$23:$X$773,22,FALSE),"")</f>
        <v/>
      </c>
      <c r="BE71" s="136" t="str">
        <f>IFERROR(ROUND(VLOOKUP($AX71,[2]INVENTAIRE!$A$23:$X$773,24,FALSE),2),"-")</f>
        <v>-</v>
      </c>
      <c r="BF71" s="137" t="str">
        <f t="shared" si="73"/>
        <v/>
      </c>
      <c r="BG71" s="125"/>
      <c r="BH71" s="126"/>
      <c r="BJ71" s="122"/>
      <c r="BK71" s="123"/>
      <c r="BL71" s="116"/>
      <c r="BM71" s="130"/>
      <c r="BN71" s="129"/>
      <c r="BO71" s="135" t="str">
        <f t="shared" si="63"/>
        <v/>
      </c>
      <c r="BP71" s="131" t="str">
        <f>IFERROR(VLOOKUP($BJ71,[2]INVENTAIRE!$A$23:$X$773,22,FALSE),"")</f>
        <v/>
      </c>
      <c r="BQ71" s="136" t="str">
        <f>IFERROR(ROUND(VLOOKUP($BJ71,[2]INVENTAIRE!$A$23:$X$773,24,FALSE),2),"-")</f>
        <v>-</v>
      </c>
      <c r="BR71" s="137" t="str">
        <f t="shared" si="74"/>
        <v/>
      </c>
      <c r="BS71" s="125"/>
      <c r="BT71" s="126"/>
      <c r="BV71" s="122"/>
      <c r="BW71" s="123"/>
      <c r="BX71" s="116"/>
      <c r="BY71" s="130"/>
      <c r="BZ71" s="129"/>
      <c r="CA71" s="135" t="str">
        <f t="shared" si="64"/>
        <v/>
      </c>
      <c r="CB71" s="131" t="str">
        <f>IFERROR(VLOOKUP($BV71,[2]INVENTAIRE!$A$23:$X$773,22,FALSE),"")</f>
        <v/>
      </c>
      <c r="CC71" s="136" t="str">
        <f>IFERROR(ROUND(VLOOKUP($BV71,[2]INVENTAIRE!$A$23:$X$773,24,FALSE),2),"-")</f>
        <v>-</v>
      </c>
      <c r="CD71" s="137" t="str">
        <f t="shared" si="75"/>
        <v/>
      </c>
      <c r="CE71" s="125"/>
      <c r="CF71" s="126"/>
      <c r="CH71" s="122"/>
      <c r="CI71" s="123"/>
      <c r="CJ71" s="116"/>
      <c r="CK71" s="130"/>
      <c r="CL71" s="129"/>
      <c r="CM71" s="135" t="str">
        <f t="shared" si="65"/>
        <v/>
      </c>
      <c r="CN71" s="131" t="str">
        <f>IFERROR(VLOOKUP($CH71,[2]INVENTAIRE!$A$23:$X$773,22,FALSE),"")</f>
        <v/>
      </c>
      <c r="CO71" s="136" t="str">
        <f>IFERROR(ROUND(VLOOKUP($CH71,[2]INVENTAIRE!$A$23:$X$773,24,FALSE),2),"-")</f>
        <v>-</v>
      </c>
      <c r="CP71" s="137" t="str">
        <f t="shared" si="76"/>
        <v/>
      </c>
      <c r="CQ71" s="125"/>
      <c r="CR71" s="126"/>
      <c r="CT71" s="122"/>
      <c r="CU71" s="123"/>
      <c r="CV71" s="116"/>
      <c r="CW71" s="130"/>
      <c r="CX71" s="129"/>
      <c r="CY71" s="135" t="str">
        <f t="shared" si="66"/>
        <v/>
      </c>
      <c r="CZ71" s="131" t="str">
        <f>IFERROR(VLOOKUP($CT71,[2]INVENTAIRE!$A$23:$X$773,22,FALSE),"")</f>
        <v/>
      </c>
      <c r="DA71" s="136" t="str">
        <f>IFERROR(ROUND(VLOOKUP($CT71,[2]INVENTAIRE!$A$23:$X$773,24,FALSE),2),"-")</f>
        <v>-</v>
      </c>
      <c r="DB71" s="137" t="str">
        <f t="shared" si="77"/>
        <v/>
      </c>
      <c r="DC71" s="125"/>
      <c r="DD71" s="126"/>
      <c r="DF71" s="122"/>
      <c r="DG71" s="123"/>
      <c r="DH71" s="116"/>
      <c r="DI71" s="130"/>
      <c r="DJ71" s="129"/>
      <c r="DK71" s="135" t="str">
        <f t="shared" si="67"/>
        <v/>
      </c>
      <c r="DL71" s="131" t="str">
        <f>IFERROR(VLOOKUP($DF71,[2]INVENTAIRE!$A$23:$X$773,22,FALSE),"")</f>
        <v/>
      </c>
      <c r="DM71" s="136" t="str">
        <f>IFERROR(ROUND(VLOOKUP($DF71,[2]INVENTAIRE!$A$23:$X$773,24,FALSE),2),"-")</f>
        <v>-</v>
      </c>
      <c r="DN71" s="137" t="str">
        <f t="shared" si="78"/>
        <v/>
      </c>
      <c r="DO71" s="125"/>
      <c r="DP71" s="126"/>
      <c r="DR71" s="122"/>
      <c r="DS71" s="123"/>
      <c r="DT71" s="116"/>
      <c r="DU71" s="130"/>
      <c r="DV71" s="129"/>
      <c r="DW71" s="135" t="str">
        <f t="shared" si="68"/>
        <v/>
      </c>
      <c r="DX71" s="131" t="str">
        <f>IFERROR(VLOOKUP($DR71,[2]INVENTAIRE!$A$23:$X$773,22,FALSE),"")</f>
        <v/>
      </c>
      <c r="DY71" s="136" t="str">
        <f>IFERROR(ROUND(VLOOKUP($DR71,[2]INVENTAIRE!$A$23:$X$773,24,FALSE),2),"-")</f>
        <v>-</v>
      </c>
      <c r="DZ71" s="137" t="str">
        <f t="shared" si="79"/>
        <v/>
      </c>
      <c r="EA71" s="125"/>
      <c r="EB71" s="126"/>
    </row>
    <row r="72" spans="2:132" ht="16.5" thickBot="1" x14ac:dyDescent="0.3">
      <c r="B72" s="122" t="s">
        <v>83</v>
      </c>
      <c r="C72" s="123"/>
      <c r="D72" s="116">
        <v>150</v>
      </c>
      <c r="E72" s="130" t="s">
        <v>69</v>
      </c>
      <c r="F72" s="116"/>
      <c r="G72" s="135">
        <f t="shared" si="58"/>
        <v>1</v>
      </c>
      <c r="H72" s="131" t="str">
        <f>IFERROR(VLOOKUP($B72,[2]INVENTAIRE!$A$23:$X$773,22,FALSE),"")</f>
        <v>KG</v>
      </c>
      <c r="I72" s="136">
        <f>IFERROR(ROUND(VLOOKUP($B72,[2]INVENTAIRE!$A$16:$X$773,24,FALSE),2),"-")</f>
        <v>28</v>
      </c>
      <c r="J72" s="137">
        <f t="shared" si="69"/>
        <v>4.2</v>
      </c>
      <c r="K72" s="145" t="s">
        <v>39</v>
      </c>
      <c r="L72" s="146">
        <v>10</v>
      </c>
      <c r="N72" s="122" t="s">
        <v>84</v>
      </c>
      <c r="O72" s="123"/>
      <c r="P72" s="116">
        <v>100</v>
      </c>
      <c r="Q72" s="130" t="s">
        <v>69</v>
      </c>
      <c r="R72" s="116"/>
      <c r="S72" s="135">
        <f t="shared" si="59"/>
        <v>1</v>
      </c>
      <c r="T72" s="131" t="str">
        <f>IFERROR(VLOOKUP($N72,[2]INVENTAIRE!$A$16:$X$773,22,FALSE),"")</f>
        <v>KG</v>
      </c>
      <c r="U72" s="136">
        <f>IFERROR(ROUND(VLOOKUP($N72,[2]INVENTAIRE!$A$16:$X$773,24,FALSE),2),"-")</f>
        <v>0.43</v>
      </c>
      <c r="V72" s="137">
        <f t="shared" si="70"/>
        <v>4.2999999999999997E-2</v>
      </c>
      <c r="W72" s="125"/>
      <c r="X72" s="126"/>
      <c r="Z72" s="122"/>
      <c r="AA72" s="123"/>
      <c r="AB72" s="116"/>
      <c r="AC72" s="130"/>
      <c r="AD72" s="129"/>
      <c r="AE72" s="135" t="str">
        <f t="shared" si="60"/>
        <v/>
      </c>
      <c r="AF72" s="131" t="str">
        <f>IFERROR(VLOOKUP($Z72,[2]INVENTAIRE!$A$23:$X$773,22,FALSE),"")</f>
        <v/>
      </c>
      <c r="AG72" s="136" t="str">
        <f>IFERROR(ROUND(VLOOKUP($Z72,[2]INVENTAIRE!$A$23:$X$773,24,FALSE),2),"-")</f>
        <v>-</v>
      </c>
      <c r="AH72" s="137" t="str">
        <f t="shared" si="71"/>
        <v/>
      </c>
      <c r="AI72" s="125"/>
      <c r="AJ72" s="126"/>
      <c r="AL72" s="122"/>
      <c r="AM72" s="123"/>
      <c r="AN72" s="116"/>
      <c r="AO72" s="130"/>
      <c r="AP72" s="129"/>
      <c r="AQ72" s="135" t="str">
        <f t="shared" si="61"/>
        <v/>
      </c>
      <c r="AR72" s="131" t="str">
        <f>IFERROR(VLOOKUP($AL72,[2]INVENTAIRE!$A$23:$X$773,22,FALSE),"")</f>
        <v/>
      </c>
      <c r="AS72" s="136" t="str">
        <f>IFERROR(ROUND(VLOOKUP($AL72,[2]INVENTAIRE!$A$23:$X$773,24,FALSE),2),"-")</f>
        <v>-</v>
      </c>
      <c r="AT72" s="137" t="str">
        <f t="shared" si="72"/>
        <v/>
      </c>
      <c r="AU72" s="125"/>
      <c r="AV72" s="126"/>
      <c r="AX72" s="122"/>
      <c r="AY72" s="123"/>
      <c r="AZ72" s="116"/>
      <c r="BA72" s="130"/>
      <c r="BB72" s="129"/>
      <c r="BC72" s="135" t="str">
        <f t="shared" si="62"/>
        <v/>
      </c>
      <c r="BD72" s="131" t="str">
        <f>IFERROR(VLOOKUP($AX72,[2]INVENTAIRE!$A$23:$X$773,22,FALSE),"")</f>
        <v/>
      </c>
      <c r="BE72" s="136" t="str">
        <f>IFERROR(ROUND(VLOOKUP($AX72,[2]INVENTAIRE!$A$23:$X$773,24,FALSE),2),"-")</f>
        <v>-</v>
      </c>
      <c r="BF72" s="137" t="str">
        <f t="shared" si="73"/>
        <v/>
      </c>
      <c r="BG72" s="125"/>
      <c r="BH72" s="126"/>
      <c r="BJ72" s="122"/>
      <c r="BK72" s="123"/>
      <c r="BL72" s="116"/>
      <c r="BM72" s="130"/>
      <c r="BN72" s="129"/>
      <c r="BO72" s="135" t="str">
        <f t="shared" si="63"/>
        <v/>
      </c>
      <c r="BP72" s="131" t="str">
        <f>IFERROR(VLOOKUP($BJ72,[2]INVENTAIRE!$A$23:$X$773,22,FALSE),"")</f>
        <v/>
      </c>
      <c r="BQ72" s="136" t="str">
        <f>IFERROR(ROUND(VLOOKUP($BJ72,[2]INVENTAIRE!$A$23:$X$773,24,FALSE),2),"-")</f>
        <v>-</v>
      </c>
      <c r="BR72" s="137" t="str">
        <f t="shared" si="74"/>
        <v/>
      </c>
      <c r="BS72" s="125"/>
      <c r="BT72" s="126"/>
      <c r="BV72" s="122"/>
      <c r="BW72" s="123"/>
      <c r="BX72" s="116"/>
      <c r="BY72" s="130"/>
      <c r="BZ72" s="129"/>
      <c r="CA72" s="135" t="str">
        <f t="shared" si="64"/>
        <v/>
      </c>
      <c r="CB72" s="131" t="str">
        <f>IFERROR(VLOOKUP($BV72,[2]INVENTAIRE!$A$23:$X$773,22,FALSE),"")</f>
        <v/>
      </c>
      <c r="CC72" s="136" t="str">
        <f>IFERROR(ROUND(VLOOKUP($BV72,[2]INVENTAIRE!$A$23:$X$773,24,FALSE),2),"-")</f>
        <v>-</v>
      </c>
      <c r="CD72" s="137" t="str">
        <f t="shared" si="75"/>
        <v/>
      </c>
      <c r="CE72" s="125"/>
      <c r="CF72" s="126"/>
      <c r="CH72" s="122"/>
      <c r="CI72" s="123"/>
      <c r="CJ72" s="116"/>
      <c r="CK72" s="130"/>
      <c r="CL72" s="129"/>
      <c r="CM72" s="135" t="str">
        <f t="shared" si="65"/>
        <v/>
      </c>
      <c r="CN72" s="131" t="str">
        <f>IFERROR(VLOOKUP($CH72,[2]INVENTAIRE!$A$23:$X$773,22,FALSE),"")</f>
        <v/>
      </c>
      <c r="CO72" s="136" t="str">
        <f>IFERROR(ROUND(VLOOKUP($CH72,[2]INVENTAIRE!$A$23:$X$773,24,FALSE),2),"-")</f>
        <v>-</v>
      </c>
      <c r="CP72" s="137" t="str">
        <f t="shared" si="76"/>
        <v/>
      </c>
      <c r="CQ72" s="125"/>
      <c r="CR72" s="126"/>
      <c r="CT72" s="122"/>
      <c r="CU72" s="123"/>
      <c r="CV72" s="116"/>
      <c r="CW72" s="130"/>
      <c r="CX72" s="129"/>
      <c r="CY72" s="135" t="str">
        <f t="shared" si="66"/>
        <v/>
      </c>
      <c r="CZ72" s="131" t="str">
        <f>IFERROR(VLOOKUP($CT72,[2]INVENTAIRE!$A$23:$X$773,22,FALSE),"")</f>
        <v/>
      </c>
      <c r="DA72" s="136" t="str">
        <f>IFERROR(ROUND(VLOOKUP($CT72,[2]INVENTAIRE!$A$23:$X$773,24,FALSE),2),"-")</f>
        <v>-</v>
      </c>
      <c r="DB72" s="137" t="str">
        <f t="shared" si="77"/>
        <v/>
      </c>
      <c r="DC72" s="125"/>
      <c r="DD72" s="126"/>
      <c r="DF72" s="122"/>
      <c r="DG72" s="123"/>
      <c r="DH72" s="116"/>
      <c r="DI72" s="130"/>
      <c r="DJ72" s="129"/>
      <c r="DK72" s="135" t="str">
        <f t="shared" si="67"/>
        <v/>
      </c>
      <c r="DL72" s="131" t="str">
        <f>IFERROR(VLOOKUP($DF72,[2]INVENTAIRE!$A$23:$X$773,22,FALSE),"")</f>
        <v/>
      </c>
      <c r="DM72" s="136" t="str">
        <f>IFERROR(ROUND(VLOOKUP($DF72,[2]INVENTAIRE!$A$23:$X$773,24,FALSE),2),"-")</f>
        <v>-</v>
      </c>
      <c r="DN72" s="137" t="str">
        <f t="shared" si="78"/>
        <v/>
      </c>
      <c r="DO72" s="125"/>
      <c r="DP72" s="126"/>
      <c r="DR72" s="122"/>
      <c r="DS72" s="123"/>
      <c r="DT72" s="116"/>
      <c r="DU72" s="130"/>
      <c r="DV72" s="129"/>
      <c r="DW72" s="135" t="str">
        <f t="shared" si="68"/>
        <v/>
      </c>
      <c r="DX72" s="131" t="str">
        <f>IFERROR(VLOOKUP($DR72,[2]INVENTAIRE!$A$23:$X$773,22,FALSE),"")</f>
        <v/>
      </c>
      <c r="DY72" s="136" t="str">
        <f>IFERROR(ROUND(VLOOKUP($DR72,[2]INVENTAIRE!$A$23:$X$773,24,FALSE),2),"-")</f>
        <v>-</v>
      </c>
      <c r="DZ72" s="137" t="str">
        <f t="shared" si="79"/>
        <v/>
      </c>
      <c r="EA72" s="125"/>
      <c r="EB72" s="126"/>
    </row>
    <row r="73" spans="2:132" ht="16.5" thickBot="1" x14ac:dyDescent="0.3">
      <c r="B73" s="122"/>
      <c r="C73" s="123"/>
      <c r="D73" s="116"/>
      <c r="E73" s="130"/>
      <c r="F73" s="116"/>
      <c r="G73" s="135" t="str">
        <f t="shared" si="58"/>
        <v/>
      </c>
      <c r="H73" s="131" t="str">
        <f>IFERROR(VLOOKUP($B73,[2]INVENTAIRE!$A$23:$X$773,22,FALSE),"")</f>
        <v/>
      </c>
      <c r="I73" s="136" t="str">
        <f>IFERROR(ROUND(VLOOKUP($B73,[2]INVENTAIRE!$A$16:$X$773,24,FALSE),2),"-")</f>
        <v>-</v>
      </c>
      <c r="J73" s="137" t="str">
        <f t="shared" si="69"/>
        <v/>
      </c>
      <c r="K73" s="145"/>
      <c r="L73" s="147"/>
      <c r="N73" s="122" t="s">
        <v>85</v>
      </c>
      <c r="O73" s="123"/>
      <c r="P73" s="116">
        <v>60</v>
      </c>
      <c r="Q73" s="130" t="s">
        <v>69</v>
      </c>
      <c r="R73" s="116"/>
      <c r="S73" s="135">
        <f t="shared" si="59"/>
        <v>1</v>
      </c>
      <c r="T73" s="131" t="str">
        <f>IFERROR(VLOOKUP($N73,[2]INVENTAIRE!$A$16:$X$773,22,FALSE),"")</f>
        <v>KG</v>
      </c>
      <c r="U73" s="136">
        <f>IFERROR(ROUND(VLOOKUP($N73,[2]INVENTAIRE!$A$16:$X$773,24,FALSE),2),"-")</f>
        <v>39.299999999999997</v>
      </c>
      <c r="V73" s="137">
        <f t="shared" si="70"/>
        <v>2.3579999999999997</v>
      </c>
      <c r="W73" s="125"/>
      <c r="X73" s="126"/>
      <c r="Z73" s="122"/>
      <c r="AA73" s="123"/>
      <c r="AB73" s="116"/>
      <c r="AC73" s="130"/>
      <c r="AD73" s="129"/>
      <c r="AE73" s="135" t="str">
        <f t="shared" si="60"/>
        <v/>
      </c>
      <c r="AF73" s="131" t="str">
        <f>IFERROR(VLOOKUP($Z73,[2]INVENTAIRE!$A$23:$X$773,22,FALSE),"")</f>
        <v/>
      </c>
      <c r="AG73" s="136" t="str">
        <f>IFERROR(ROUND(VLOOKUP($Z73,[2]INVENTAIRE!$A$23:$X$773,24,FALSE),2),"-")</f>
        <v>-</v>
      </c>
      <c r="AH73" s="137" t="str">
        <f t="shared" si="71"/>
        <v/>
      </c>
      <c r="AI73" s="125"/>
      <c r="AJ73" s="126"/>
      <c r="AL73" s="122"/>
      <c r="AM73" s="123"/>
      <c r="AN73" s="116"/>
      <c r="AO73" s="130"/>
      <c r="AP73" s="129"/>
      <c r="AQ73" s="135" t="str">
        <f t="shared" si="61"/>
        <v/>
      </c>
      <c r="AR73" s="131" t="str">
        <f>IFERROR(VLOOKUP($AL73,[2]INVENTAIRE!$A$23:$X$773,22,FALSE),"")</f>
        <v/>
      </c>
      <c r="AS73" s="136" t="str">
        <f>IFERROR(ROUND(VLOOKUP($AL73,[2]INVENTAIRE!$A$23:$X$773,24,FALSE),2),"-")</f>
        <v>-</v>
      </c>
      <c r="AT73" s="137" t="str">
        <f t="shared" si="72"/>
        <v/>
      </c>
      <c r="AU73" s="125"/>
      <c r="AV73" s="126"/>
      <c r="AX73" s="122"/>
      <c r="AY73" s="123"/>
      <c r="AZ73" s="116"/>
      <c r="BA73" s="130"/>
      <c r="BB73" s="129"/>
      <c r="BC73" s="135" t="str">
        <f t="shared" si="62"/>
        <v/>
      </c>
      <c r="BD73" s="131" t="str">
        <f>IFERROR(VLOOKUP($AX73,[2]INVENTAIRE!$A$23:$X$773,22,FALSE),"")</f>
        <v/>
      </c>
      <c r="BE73" s="136" t="str">
        <f>IFERROR(ROUND(VLOOKUP($AX73,[2]INVENTAIRE!$A$23:$X$773,24,FALSE),2),"-")</f>
        <v>-</v>
      </c>
      <c r="BF73" s="137" t="str">
        <f t="shared" si="73"/>
        <v/>
      </c>
      <c r="BG73" s="125"/>
      <c r="BH73" s="126"/>
      <c r="BJ73" s="122"/>
      <c r="BK73" s="123"/>
      <c r="BL73" s="116"/>
      <c r="BM73" s="130"/>
      <c r="BN73" s="129"/>
      <c r="BO73" s="135" t="str">
        <f t="shared" si="63"/>
        <v/>
      </c>
      <c r="BP73" s="131" t="str">
        <f>IFERROR(VLOOKUP($BJ73,[2]INVENTAIRE!$A$23:$X$773,22,FALSE),"")</f>
        <v/>
      </c>
      <c r="BQ73" s="136" t="str">
        <f>IFERROR(ROUND(VLOOKUP($BJ73,[2]INVENTAIRE!$A$23:$X$773,24,FALSE),2),"-")</f>
        <v>-</v>
      </c>
      <c r="BR73" s="137" t="str">
        <f t="shared" si="74"/>
        <v/>
      </c>
      <c r="BS73" s="125"/>
      <c r="BT73" s="126"/>
      <c r="BV73" s="122"/>
      <c r="BW73" s="123"/>
      <c r="BX73" s="116"/>
      <c r="BY73" s="130"/>
      <c r="BZ73" s="129"/>
      <c r="CA73" s="135" t="str">
        <f t="shared" si="64"/>
        <v/>
      </c>
      <c r="CB73" s="131" t="str">
        <f>IFERROR(VLOOKUP($BV73,[2]INVENTAIRE!$A$23:$X$773,22,FALSE),"")</f>
        <v/>
      </c>
      <c r="CC73" s="136" t="str">
        <f>IFERROR(ROUND(VLOOKUP($BV73,[2]INVENTAIRE!$A$23:$X$773,24,FALSE),2),"-")</f>
        <v>-</v>
      </c>
      <c r="CD73" s="137" t="str">
        <f t="shared" si="75"/>
        <v/>
      </c>
      <c r="CE73" s="125"/>
      <c r="CF73" s="126"/>
      <c r="CH73" s="122"/>
      <c r="CI73" s="123"/>
      <c r="CJ73" s="116"/>
      <c r="CK73" s="130"/>
      <c r="CL73" s="129"/>
      <c r="CM73" s="135" t="str">
        <f t="shared" si="65"/>
        <v/>
      </c>
      <c r="CN73" s="131" t="str">
        <f>IFERROR(VLOOKUP($CH73,[2]INVENTAIRE!$A$23:$X$773,22,FALSE),"")</f>
        <v/>
      </c>
      <c r="CO73" s="136" t="str">
        <f>IFERROR(ROUND(VLOOKUP($CH73,[2]INVENTAIRE!$A$23:$X$773,24,FALSE),2),"-")</f>
        <v>-</v>
      </c>
      <c r="CP73" s="137" t="str">
        <f t="shared" si="76"/>
        <v/>
      </c>
      <c r="CQ73" s="125"/>
      <c r="CR73" s="126"/>
      <c r="CT73" s="122"/>
      <c r="CU73" s="123"/>
      <c r="CV73" s="116"/>
      <c r="CW73" s="130"/>
      <c r="CX73" s="129"/>
      <c r="CY73" s="135" t="str">
        <f t="shared" si="66"/>
        <v/>
      </c>
      <c r="CZ73" s="131" t="str">
        <f>IFERROR(VLOOKUP($CT73,[2]INVENTAIRE!$A$23:$X$773,22,FALSE),"")</f>
        <v/>
      </c>
      <c r="DA73" s="136" t="str">
        <f>IFERROR(ROUND(VLOOKUP($CT73,[2]INVENTAIRE!$A$23:$X$773,24,FALSE),2),"-")</f>
        <v>-</v>
      </c>
      <c r="DB73" s="137" t="str">
        <f t="shared" si="77"/>
        <v/>
      </c>
      <c r="DC73" s="125"/>
      <c r="DD73" s="126"/>
      <c r="DF73" s="122"/>
      <c r="DG73" s="123"/>
      <c r="DH73" s="116"/>
      <c r="DI73" s="130"/>
      <c r="DJ73" s="129"/>
      <c r="DK73" s="135" t="str">
        <f t="shared" si="67"/>
        <v/>
      </c>
      <c r="DL73" s="131" t="str">
        <f>IFERROR(VLOOKUP($DF73,[2]INVENTAIRE!$A$23:$X$773,22,FALSE),"")</f>
        <v/>
      </c>
      <c r="DM73" s="136" t="str">
        <f>IFERROR(ROUND(VLOOKUP($DF73,[2]INVENTAIRE!$A$23:$X$773,24,FALSE),2),"-")</f>
        <v>-</v>
      </c>
      <c r="DN73" s="137" t="str">
        <f t="shared" si="78"/>
        <v/>
      </c>
      <c r="DO73" s="125"/>
      <c r="DP73" s="126"/>
      <c r="DR73" s="122"/>
      <c r="DS73" s="123"/>
      <c r="DT73" s="116"/>
      <c r="DU73" s="130"/>
      <c r="DV73" s="129"/>
      <c r="DW73" s="135" t="str">
        <f t="shared" si="68"/>
        <v/>
      </c>
      <c r="DX73" s="131" t="str">
        <f>IFERROR(VLOOKUP($DR73,[2]INVENTAIRE!$A$23:$X$773,22,FALSE),"")</f>
        <v/>
      </c>
      <c r="DY73" s="136" t="str">
        <f>IFERROR(ROUND(VLOOKUP($DR73,[2]INVENTAIRE!$A$23:$X$773,24,FALSE),2),"-")</f>
        <v>-</v>
      </c>
      <c r="DZ73" s="137" t="str">
        <f t="shared" si="79"/>
        <v/>
      </c>
      <c r="EA73" s="125"/>
      <c r="EB73" s="126"/>
    </row>
    <row r="74" spans="2:132" ht="16.5" thickBot="1" x14ac:dyDescent="0.3">
      <c r="B74" s="122"/>
      <c r="C74" s="123"/>
      <c r="D74" s="116"/>
      <c r="E74" s="130"/>
      <c r="F74" s="116"/>
      <c r="G74" s="135" t="str">
        <f t="shared" si="58"/>
        <v/>
      </c>
      <c r="H74" s="131" t="str">
        <f>IFERROR(VLOOKUP($B74,[2]INVENTAIRE!$A$23:$X$773,22,FALSE),"")</f>
        <v/>
      </c>
      <c r="I74" s="136" t="str">
        <f>IFERROR(ROUND(VLOOKUP($B74,[2]INVENTAIRE!$A$16:$X$773,24,FALSE),2),"-")</f>
        <v>-</v>
      </c>
      <c r="J74" s="137" t="str">
        <f t="shared" si="69"/>
        <v/>
      </c>
      <c r="K74" s="145" t="s">
        <v>40</v>
      </c>
      <c r="L74" s="148">
        <f>J96</f>
        <v>2.5344566666666668</v>
      </c>
      <c r="N74" s="122" t="s">
        <v>86</v>
      </c>
      <c r="O74" s="123"/>
      <c r="P74" s="116">
        <v>5</v>
      </c>
      <c r="Q74" s="130" t="s">
        <v>64</v>
      </c>
      <c r="R74" s="116"/>
      <c r="S74" s="135">
        <f t="shared" si="59"/>
        <v>1</v>
      </c>
      <c r="T74" s="131" t="str">
        <f>IFERROR(VLOOKUP($N74,[2]INVENTAIRE!$A$16:$X$773,22,FALSE),"")</f>
        <v>UNITÉ</v>
      </c>
      <c r="U74" s="136">
        <f>IFERROR(ROUND(VLOOKUP($N74,[2]INVENTAIRE!$A$16:$X$773,24,FALSE),2),"-")</f>
        <v>0.91</v>
      </c>
      <c r="V74" s="137">
        <f t="shared" si="70"/>
        <v>4.55</v>
      </c>
      <c r="W74" s="125"/>
      <c r="X74" s="126"/>
      <c r="Z74" s="122"/>
      <c r="AA74" s="123"/>
      <c r="AB74" s="116"/>
      <c r="AC74" s="130"/>
      <c r="AD74" s="129"/>
      <c r="AE74" s="135" t="str">
        <f t="shared" si="60"/>
        <v/>
      </c>
      <c r="AF74" s="131" t="str">
        <f>IFERROR(VLOOKUP($Z74,[2]INVENTAIRE!$A$23:$X$773,22,FALSE),"")</f>
        <v/>
      </c>
      <c r="AG74" s="136" t="str">
        <f>IFERROR(ROUND(VLOOKUP($Z74,[2]INVENTAIRE!$A$23:$X$773,24,FALSE),2),"-")</f>
        <v>-</v>
      </c>
      <c r="AH74" s="137" t="str">
        <f t="shared" si="71"/>
        <v/>
      </c>
      <c r="AI74" s="125"/>
      <c r="AJ74" s="126"/>
      <c r="AL74" s="122"/>
      <c r="AM74" s="123"/>
      <c r="AN74" s="116"/>
      <c r="AO74" s="130"/>
      <c r="AP74" s="129"/>
      <c r="AQ74" s="135" t="str">
        <f t="shared" si="61"/>
        <v/>
      </c>
      <c r="AR74" s="131" t="str">
        <f>IFERROR(VLOOKUP($AL74,[2]INVENTAIRE!$A$23:$X$773,22,FALSE),"")</f>
        <v/>
      </c>
      <c r="AS74" s="136" t="str">
        <f>IFERROR(ROUND(VLOOKUP($AL74,[2]INVENTAIRE!$A$23:$X$773,24,FALSE),2),"-")</f>
        <v>-</v>
      </c>
      <c r="AT74" s="137" t="str">
        <f t="shared" si="72"/>
        <v/>
      </c>
      <c r="AU74" s="125"/>
      <c r="AV74" s="126"/>
      <c r="AX74" s="122"/>
      <c r="AY74" s="123"/>
      <c r="AZ74" s="116"/>
      <c r="BA74" s="130"/>
      <c r="BB74" s="129"/>
      <c r="BC74" s="135" t="str">
        <f t="shared" si="62"/>
        <v/>
      </c>
      <c r="BD74" s="131" t="str">
        <f>IFERROR(VLOOKUP($AX74,[2]INVENTAIRE!$A$23:$X$773,22,FALSE),"")</f>
        <v/>
      </c>
      <c r="BE74" s="136" t="str">
        <f>IFERROR(ROUND(VLOOKUP($AX74,[2]INVENTAIRE!$A$23:$X$773,24,FALSE),2),"-")</f>
        <v>-</v>
      </c>
      <c r="BF74" s="137" t="str">
        <f t="shared" si="73"/>
        <v/>
      </c>
      <c r="BG74" s="125"/>
      <c r="BH74" s="126"/>
      <c r="BJ74" s="122"/>
      <c r="BK74" s="123"/>
      <c r="BL74" s="116"/>
      <c r="BM74" s="130"/>
      <c r="BN74" s="129"/>
      <c r="BO74" s="135" t="str">
        <f t="shared" si="63"/>
        <v/>
      </c>
      <c r="BP74" s="131" t="str">
        <f>IFERROR(VLOOKUP($BJ74,[2]INVENTAIRE!$A$23:$X$773,22,FALSE),"")</f>
        <v/>
      </c>
      <c r="BQ74" s="136" t="str">
        <f>IFERROR(ROUND(VLOOKUP($BJ74,[2]INVENTAIRE!$A$23:$X$773,24,FALSE),2),"-")</f>
        <v>-</v>
      </c>
      <c r="BR74" s="137" t="str">
        <f t="shared" si="74"/>
        <v/>
      </c>
      <c r="BS74" s="125"/>
      <c r="BT74" s="126"/>
      <c r="BV74" s="122"/>
      <c r="BW74" s="123"/>
      <c r="BX74" s="116"/>
      <c r="BY74" s="130"/>
      <c r="BZ74" s="129"/>
      <c r="CA74" s="135" t="str">
        <f t="shared" si="64"/>
        <v/>
      </c>
      <c r="CB74" s="131" t="str">
        <f>IFERROR(VLOOKUP($BV74,[2]INVENTAIRE!$A$23:$X$773,22,FALSE),"")</f>
        <v/>
      </c>
      <c r="CC74" s="136" t="str">
        <f>IFERROR(ROUND(VLOOKUP($BV74,[2]INVENTAIRE!$A$23:$X$773,24,FALSE),2),"-")</f>
        <v>-</v>
      </c>
      <c r="CD74" s="137" t="str">
        <f t="shared" si="75"/>
        <v/>
      </c>
      <c r="CE74" s="125"/>
      <c r="CF74" s="126"/>
      <c r="CH74" s="122"/>
      <c r="CI74" s="123"/>
      <c r="CJ74" s="116"/>
      <c r="CK74" s="130"/>
      <c r="CL74" s="129"/>
      <c r="CM74" s="135" t="str">
        <f t="shared" si="65"/>
        <v/>
      </c>
      <c r="CN74" s="131" t="str">
        <f>IFERROR(VLOOKUP($CH74,[2]INVENTAIRE!$A$23:$X$773,22,FALSE),"")</f>
        <v/>
      </c>
      <c r="CO74" s="136" t="str">
        <f>IFERROR(ROUND(VLOOKUP($CH74,[2]INVENTAIRE!$A$23:$X$773,24,FALSE),2),"-")</f>
        <v>-</v>
      </c>
      <c r="CP74" s="137" t="str">
        <f t="shared" si="76"/>
        <v/>
      </c>
      <c r="CQ74" s="125"/>
      <c r="CR74" s="126"/>
      <c r="CT74" s="122"/>
      <c r="CU74" s="123"/>
      <c r="CV74" s="116"/>
      <c r="CW74" s="130"/>
      <c r="CX74" s="129"/>
      <c r="CY74" s="135" t="str">
        <f t="shared" si="66"/>
        <v/>
      </c>
      <c r="CZ74" s="131" t="str">
        <f>IFERROR(VLOOKUP($CT74,[2]INVENTAIRE!$A$23:$X$773,22,FALSE),"")</f>
        <v/>
      </c>
      <c r="DA74" s="136" t="str">
        <f>IFERROR(ROUND(VLOOKUP($CT74,[2]INVENTAIRE!$A$23:$X$773,24,FALSE),2),"-")</f>
        <v>-</v>
      </c>
      <c r="DB74" s="137" t="str">
        <f t="shared" si="77"/>
        <v/>
      </c>
      <c r="DC74" s="125"/>
      <c r="DD74" s="126"/>
      <c r="DF74" s="122"/>
      <c r="DG74" s="123"/>
      <c r="DH74" s="116"/>
      <c r="DI74" s="130"/>
      <c r="DJ74" s="129"/>
      <c r="DK74" s="135" t="str">
        <f t="shared" si="67"/>
        <v/>
      </c>
      <c r="DL74" s="131" t="str">
        <f>IFERROR(VLOOKUP($DF74,[2]INVENTAIRE!$A$23:$X$773,22,FALSE),"")</f>
        <v/>
      </c>
      <c r="DM74" s="136" t="str">
        <f>IFERROR(ROUND(VLOOKUP($DF74,[2]INVENTAIRE!$A$23:$X$773,24,FALSE),2),"-")</f>
        <v>-</v>
      </c>
      <c r="DN74" s="137" t="str">
        <f t="shared" si="78"/>
        <v/>
      </c>
      <c r="DO74" s="125"/>
      <c r="DP74" s="126"/>
      <c r="DR74" s="122"/>
      <c r="DS74" s="123"/>
      <c r="DT74" s="116"/>
      <c r="DU74" s="130"/>
      <c r="DV74" s="129"/>
      <c r="DW74" s="135" t="str">
        <f t="shared" si="68"/>
        <v/>
      </c>
      <c r="DX74" s="131" t="str">
        <f>IFERROR(VLOOKUP($DR74,[2]INVENTAIRE!$A$23:$X$773,22,FALSE),"")</f>
        <v/>
      </c>
      <c r="DY74" s="136" t="str">
        <f>IFERROR(ROUND(VLOOKUP($DR74,[2]INVENTAIRE!$A$23:$X$773,24,FALSE),2),"-")</f>
        <v>-</v>
      </c>
      <c r="DZ74" s="137" t="str">
        <f t="shared" si="79"/>
        <v/>
      </c>
      <c r="EA74" s="125"/>
      <c r="EB74" s="126"/>
    </row>
    <row r="75" spans="2:132" ht="16.5" thickBot="1" x14ac:dyDescent="0.3">
      <c r="B75" s="122"/>
      <c r="C75" s="123"/>
      <c r="D75" s="116"/>
      <c r="E75" s="130"/>
      <c r="F75" s="116"/>
      <c r="G75" s="135" t="str">
        <f t="shared" si="58"/>
        <v/>
      </c>
      <c r="H75" s="131" t="str">
        <f>IFERROR(VLOOKUP($B75,[2]INVENTAIRE!$A$23:$X$773,22,FALSE),"")</f>
        <v/>
      </c>
      <c r="I75" s="136" t="str">
        <f>IFERROR(ROUND(VLOOKUP($B75,[2]INVENTAIRE!$A$16:$X$773,24,FALSE),2),"-")</f>
        <v>-</v>
      </c>
      <c r="J75" s="137" t="str">
        <f t="shared" si="69"/>
        <v/>
      </c>
      <c r="K75" s="145" t="s">
        <v>41</v>
      </c>
      <c r="L75" s="149"/>
      <c r="N75" s="122" t="s">
        <v>87</v>
      </c>
      <c r="O75" s="123"/>
      <c r="P75" s="116">
        <v>150</v>
      </c>
      <c r="Q75" s="130" t="s">
        <v>69</v>
      </c>
      <c r="R75" s="116"/>
      <c r="S75" s="135">
        <f t="shared" si="59"/>
        <v>1</v>
      </c>
      <c r="T75" s="131" t="str">
        <f>IFERROR(VLOOKUP($N75,[2]INVENTAIRE!$A$16:$X$773,22,FALSE),"")</f>
        <v>KG</v>
      </c>
      <c r="U75" s="136">
        <f>IFERROR(ROUND(VLOOKUP($N75,[2]INVENTAIRE!$A$16:$X$773,24,FALSE),2),"-")</f>
        <v>9.0299999999999994</v>
      </c>
      <c r="V75" s="137">
        <f t="shared" si="70"/>
        <v>1.3545</v>
      </c>
      <c r="W75" s="125"/>
      <c r="X75" s="126"/>
      <c r="Z75" s="122"/>
      <c r="AA75" s="123"/>
      <c r="AB75" s="116"/>
      <c r="AC75" s="130"/>
      <c r="AD75" s="129"/>
      <c r="AE75" s="135" t="str">
        <f t="shared" si="60"/>
        <v/>
      </c>
      <c r="AF75" s="131" t="str">
        <f>IFERROR(VLOOKUP($Z75,[2]INVENTAIRE!$A$23:$X$773,22,FALSE),"")</f>
        <v/>
      </c>
      <c r="AG75" s="136" t="str">
        <f>IFERROR(ROUND(VLOOKUP($Z75,[2]INVENTAIRE!$A$23:$X$773,24,FALSE),2),"-")</f>
        <v>-</v>
      </c>
      <c r="AH75" s="137" t="str">
        <f t="shared" si="71"/>
        <v/>
      </c>
      <c r="AI75" s="125"/>
      <c r="AJ75" s="126"/>
      <c r="AL75" s="122"/>
      <c r="AM75" s="123"/>
      <c r="AN75" s="116"/>
      <c r="AO75" s="130"/>
      <c r="AP75" s="129"/>
      <c r="AQ75" s="135" t="str">
        <f t="shared" si="61"/>
        <v/>
      </c>
      <c r="AR75" s="131" t="str">
        <f>IFERROR(VLOOKUP($AL75,[2]INVENTAIRE!$A$23:$X$773,22,FALSE),"")</f>
        <v/>
      </c>
      <c r="AS75" s="136" t="str">
        <f>IFERROR(ROUND(VLOOKUP($AL75,[2]INVENTAIRE!$A$23:$X$773,24,FALSE),2),"-")</f>
        <v>-</v>
      </c>
      <c r="AT75" s="137" t="str">
        <f t="shared" si="72"/>
        <v/>
      </c>
      <c r="AU75" s="125"/>
      <c r="AV75" s="126"/>
      <c r="AX75" s="122"/>
      <c r="AY75" s="123"/>
      <c r="AZ75" s="116"/>
      <c r="BA75" s="130"/>
      <c r="BB75" s="129"/>
      <c r="BC75" s="135" t="str">
        <f t="shared" si="62"/>
        <v/>
      </c>
      <c r="BD75" s="131" t="str">
        <f>IFERROR(VLOOKUP($AX75,[2]INVENTAIRE!$A$23:$X$773,22,FALSE),"")</f>
        <v/>
      </c>
      <c r="BE75" s="136" t="str">
        <f>IFERROR(ROUND(VLOOKUP($AX75,[2]INVENTAIRE!$A$23:$X$773,24,FALSE),2),"-")</f>
        <v>-</v>
      </c>
      <c r="BF75" s="137" t="str">
        <f t="shared" si="73"/>
        <v/>
      </c>
      <c r="BG75" s="125"/>
      <c r="BH75" s="126"/>
      <c r="BJ75" s="122"/>
      <c r="BK75" s="123"/>
      <c r="BL75" s="116"/>
      <c r="BM75" s="130"/>
      <c r="BN75" s="129"/>
      <c r="BO75" s="135" t="str">
        <f t="shared" si="63"/>
        <v/>
      </c>
      <c r="BP75" s="131" t="str">
        <f>IFERROR(VLOOKUP($BJ75,[2]INVENTAIRE!$A$23:$X$773,22,FALSE),"")</f>
        <v/>
      </c>
      <c r="BQ75" s="136" t="str">
        <f>IFERROR(ROUND(VLOOKUP($BJ75,[2]INVENTAIRE!$A$23:$X$773,24,FALSE),2),"-")</f>
        <v>-</v>
      </c>
      <c r="BR75" s="137" t="str">
        <f t="shared" si="74"/>
        <v/>
      </c>
      <c r="BS75" s="125"/>
      <c r="BT75" s="126"/>
      <c r="BV75" s="122"/>
      <c r="BW75" s="123"/>
      <c r="BX75" s="116"/>
      <c r="BY75" s="130"/>
      <c r="BZ75" s="129"/>
      <c r="CA75" s="135" t="str">
        <f t="shared" si="64"/>
        <v/>
      </c>
      <c r="CB75" s="131" t="str">
        <f>IFERROR(VLOOKUP($BV75,[2]INVENTAIRE!$A$23:$X$773,22,FALSE),"")</f>
        <v/>
      </c>
      <c r="CC75" s="136" t="str">
        <f>IFERROR(ROUND(VLOOKUP($BV75,[2]INVENTAIRE!$A$23:$X$773,24,FALSE),2),"-")</f>
        <v>-</v>
      </c>
      <c r="CD75" s="137" t="str">
        <f t="shared" si="75"/>
        <v/>
      </c>
      <c r="CE75" s="125"/>
      <c r="CF75" s="126"/>
      <c r="CH75" s="122"/>
      <c r="CI75" s="123"/>
      <c r="CJ75" s="116"/>
      <c r="CK75" s="130"/>
      <c r="CL75" s="129"/>
      <c r="CM75" s="135" t="str">
        <f t="shared" si="65"/>
        <v/>
      </c>
      <c r="CN75" s="131" t="str">
        <f>IFERROR(VLOOKUP($CH75,[2]INVENTAIRE!$A$23:$X$773,22,FALSE),"")</f>
        <v/>
      </c>
      <c r="CO75" s="136" t="str">
        <f>IFERROR(ROUND(VLOOKUP($CH75,[2]INVENTAIRE!$A$23:$X$773,24,FALSE),2),"-")</f>
        <v>-</v>
      </c>
      <c r="CP75" s="137" t="str">
        <f t="shared" si="76"/>
        <v/>
      </c>
      <c r="CQ75" s="125"/>
      <c r="CR75" s="126"/>
      <c r="CT75" s="122"/>
      <c r="CU75" s="123"/>
      <c r="CV75" s="116"/>
      <c r="CW75" s="130"/>
      <c r="CX75" s="129"/>
      <c r="CY75" s="135" t="str">
        <f t="shared" si="66"/>
        <v/>
      </c>
      <c r="CZ75" s="131" t="str">
        <f>IFERROR(VLOOKUP($CT75,[2]INVENTAIRE!$A$23:$X$773,22,FALSE),"")</f>
        <v/>
      </c>
      <c r="DA75" s="136" t="str">
        <f>IFERROR(ROUND(VLOOKUP($CT75,[2]INVENTAIRE!$A$23:$X$773,24,FALSE),2),"-")</f>
        <v>-</v>
      </c>
      <c r="DB75" s="137" t="str">
        <f t="shared" si="77"/>
        <v/>
      </c>
      <c r="DC75" s="125"/>
      <c r="DD75" s="126"/>
      <c r="DF75" s="122"/>
      <c r="DG75" s="123"/>
      <c r="DH75" s="116"/>
      <c r="DI75" s="130"/>
      <c r="DJ75" s="129"/>
      <c r="DK75" s="135" t="str">
        <f t="shared" si="67"/>
        <v/>
      </c>
      <c r="DL75" s="131" t="str">
        <f>IFERROR(VLOOKUP($DF75,[2]INVENTAIRE!$A$23:$X$773,22,FALSE),"")</f>
        <v/>
      </c>
      <c r="DM75" s="136" t="str">
        <f>IFERROR(ROUND(VLOOKUP($DF75,[2]INVENTAIRE!$A$23:$X$773,24,FALSE),2),"-")</f>
        <v>-</v>
      </c>
      <c r="DN75" s="137" t="str">
        <f t="shared" si="78"/>
        <v/>
      </c>
      <c r="DO75" s="125"/>
      <c r="DP75" s="126"/>
      <c r="DR75" s="122"/>
      <c r="DS75" s="123"/>
      <c r="DT75" s="116"/>
      <c r="DU75" s="130"/>
      <c r="DV75" s="129"/>
      <c r="DW75" s="135" t="str">
        <f t="shared" si="68"/>
        <v/>
      </c>
      <c r="DX75" s="131" t="str">
        <f>IFERROR(VLOOKUP($DR75,[2]INVENTAIRE!$A$23:$X$773,22,FALSE),"")</f>
        <v/>
      </c>
      <c r="DY75" s="136" t="str">
        <f>IFERROR(ROUND(VLOOKUP($DR75,[2]INVENTAIRE!$A$23:$X$773,24,FALSE),2),"-")</f>
        <v>-</v>
      </c>
      <c r="DZ75" s="137" t="str">
        <f t="shared" si="79"/>
        <v/>
      </c>
      <c r="EA75" s="125"/>
      <c r="EB75" s="126"/>
    </row>
    <row r="76" spans="2:132" ht="16.5" thickBot="1" x14ac:dyDescent="0.3">
      <c r="B76" s="122"/>
      <c r="C76" s="123"/>
      <c r="D76" s="116"/>
      <c r="E76" s="130"/>
      <c r="F76" s="116"/>
      <c r="G76" s="135" t="str">
        <f t="shared" si="58"/>
        <v/>
      </c>
      <c r="H76" s="131" t="str">
        <f>IFERROR(VLOOKUP($B76,[2]INVENTAIRE!$A$23:$X$773,22,FALSE),"")</f>
        <v/>
      </c>
      <c r="I76" s="136" t="str">
        <f>IFERROR(ROUND(VLOOKUP($B76,[2]INVENTAIRE!$A$16:$X$773,24,FALSE),2),"-")</f>
        <v>-</v>
      </c>
      <c r="J76" s="137" t="str">
        <f t="shared" si="69"/>
        <v/>
      </c>
      <c r="K76" s="145" t="s">
        <v>42</v>
      </c>
      <c r="L76" s="150"/>
      <c r="N76" s="122" t="s">
        <v>88</v>
      </c>
      <c r="O76" s="123"/>
      <c r="P76" s="116">
        <v>3</v>
      </c>
      <c r="Q76" s="130" t="s">
        <v>63</v>
      </c>
      <c r="R76" s="116"/>
      <c r="S76" s="135">
        <f t="shared" si="59"/>
        <v>1</v>
      </c>
      <c r="T76" s="131" t="str">
        <f>IFERROR(VLOOKUP($N76,[2]INVENTAIRE!$A$16:$X$773,22,FALSE),"")</f>
        <v>L</v>
      </c>
      <c r="U76" s="136">
        <f>IFERROR(ROUND(VLOOKUP($N76,[2]INVENTAIRE!$A$16:$X$773,24,FALSE),2),"-")</f>
        <v>1.3</v>
      </c>
      <c r="V76" s="137">
        <f t="shared" si="70"/>
        <v>3.9000000000000004</v>
      </c>
      <c r="W76" s="125"/>
      <c r="X76" s="126"/>
      <c r="Z76" s="122"/>
      <c r="AA76" s="123"/>
      <c r="AB76" s="116"/>
      <c r="AC76" s="130"/>
      <c r="AD76" s="129"/>
      <c r="AE76" s="135" t="str">
        <f t="shared" si="60"/>
        <v/>
      </c>
      <c r="AF76" s="131" t="str">
        <f>IFERROR(VLOOKUP($Z76,[2]INVENTAIRE!$A$23:$X$773,22,FALSE),"")</f>
        <v/>
      </c>
      <c r="AG76" s="136" t="str">
        <f>IFERROR(ROUND(VLOOKUP($Z76,[2]INVENTAIRE!$A$23:$X$773,24,FALSE),2),"-")</f>
        <v>-</v>
      </c>
      <c r="AH76" s="137" t="str">
        <f t="shared" si="71"/>
        <v/>
      </c>
      <c r="AI76" s="125"/>
      <c r="AJ76" s="126"/>
      <c r="AL76" s="122"/>
      <c r="AM76" s="123"/>
      <c r="AN76" s="116"/>
      <c r="AO76" s="130"/>
      <c r="AP76" s="129"/>
      <c r="AQ76" s="135" t="str">
        <f t="shared" si="61"/>
        <v/>
      </c>
      <c r="AR76" s="131" t="str">
        <f>IFERROR(VLOOKUP($AL76,[2]INVENTAIRE!$A$23:$X$773,22,FALSE),"")</f>
        <v/>
      </c>
      <c r="AS76" s="136" t="str">
        <f>IFERROR(ROUND(VLOOKUP($AL76,[2]INVENTAIRE!$A$23:$X$773,24,FALSE),2),"-")</f>
        <v>-</v>
      </c>
      <c r="AT76" s="137" t="str">
        <f t="shared" si="72"/>
        <v/>
      </c>
      <c r="AU76" s="125"/>
      <c r="AV76" s="126"/>
      <c r="AX76" s="122"/>
      <c r="AY76" s="123"/>
      <c r="AZ76" s="116"/>
      <c r="BA76" s="130"/>
      <c r="BB76" s="129"/>
      <c r="BC76" s="135" t="str">
        <f t="shared" si="62"/>
        <v/>
      </c>
      <c r="BD76" s="131" t="str">
        <f>IFERROR(VLOOKUP($AX76,[2]INVENTAIRE!$A$23:$X$773,22,FALSE),"")</f>
        <v/>
      </c>
      <c r="BE76" s="136" t="str">
        <f>IFERROR(ROUND(VLOOKUP($AX76,[2]INVENTAIRE!$A$23:$X$773,24,FALSE),2),"-")</f>
        <v>-</v>
      </c>
      <c r="BF76" s="137" t="str">
        <f t="shared" si="73"/>
        <v/>
      </c>
      <c r="BG76" s="125"/>
      <c r="BH76" s="126"/>
      <c r="BJ76" s="122"/>
      <c r="BK76" s="123"/>
      <c r="BL76" s="116"/>
      <c r="BM76" s="130"/>
      <c r="BN76" s="129"/>
      <c r="BO76" s="135" t="str">
        <f t="shared" si="63"/>
        <v/>
      </c>
      <c r="BP76" s="131" t="str">
        <f>IFERROR(VLOOKUP($BJ76,[2]INVENTAIRE!$A$23:$X$773,22,FALSE),"")</f>
        <v/>
      </c>
      <c r="BQ76" s="136" t="str">
        <f>IFERROR(ROUND(VLOOKUP($BJ76,[2]INVENTAIRE!$A$23:$X$773,24,FALSE),2),"-")</f>
        <v>-</v>
      </c>
      <c r="BR76" s="137" t="str">
        <f t="shared" si="74"/>
        <v/>
      </c>
      <c r="BS76" s="125"/>
      <c r="BT76" s="126"/>
      <c r="BV76" s="122"/>
      <c r="BW76" s="123"/>
      <c r="BX76" s="116"/>
      <c r="BY76" s="130"/>
      <c r="BZ76" s="129"/>
      <c r="CA76" s="135" t="str">
        <f t="shared" si="64"/>
        <v/>
      </c>
      <c r="CB76" s="131" t="str">
        <f>IFERROR(VLOOKUP($BV76,[2]INVENTAIRE!$A$23:$X$773,22,FALSE),"")</f>
        <v/>
      </c>
      <c r="CC76" s="136" t="str">
        <f>IFERROR(ROUND(VLOOKUP($BV76,[2]INVENTAIRE!$A$23:$X$773,24,FALSE),2),"-")</f>
        <v>-</v>
      </c>
      <c r="CD76" s="137" t="str">
        <f t="shared" si="75"/>
        <v/>
      </c>
      <c r="CE76" s="125"/>
      <c r="CF76" s="126"/>
      <c r="CH76" s="122"/>
      <c r="CI76" s="123"/>
      <c r="CJ76" s="116"/>
      <c r="CK76" s="130"/>
      <c r="CL76" s="129"/>
      <c r="CM76" s="135" t="str">
        <f t="shared" si="65"/>
        <v/>
      </c>
      <c r="CN76" s="131" t="str">
        <f>IFERROR(VLOOKUP($CH76,[2]INVENTAIRE!$A$23:$X$773,22,FALSE),"")</f>
        <v/>
      </c>
      <c r="CO76" s="136" t="str">
        <f>IFERROR(ROUND(VLOOKUP($CH76,[2]INVENTAIRE!$A$23:$X$773,24,FALSE),2),"-")</f>
        <v>-</v>
      </c>
      <c r="CP76" s="137" t="str">
        <f t="shared" si="76"/>
        <v/>
      </c>
      <c r="CQ76" s="125"/>
      <c r="CR76" s="126"/>
      <c r="CT76" s="122"/>
      <c r="CU76" s="123"/>
      <c r="CV76" s="116"/>
      <c r="CW76" s="130"/>
      <c r="CX76" s="129"/>
      <c r="CY76" s="135" t="str">
        <f t="shared" si="66"/>
        <v/>
      </c>
      <c r="CZ76" s="131" t="str">
        <f>IFERROR(VLOOKUP($CT76,[2]INVENTAIRE!$A$23:$X$773,22,FALSE),"")</f>
        <v/>
      </c>
      <c r="DA76" s="136" t="str">
        <f>IFERROR(ROUND(VLOOKUP($CT76,[2]INVENTAIRE!$A$23:$X$773,24,FALSE),2),"-")</f>
        <v>-</v>
      </c>
      <c r="DB76" s="137" t="str">
        <f t="shared" si="77"/>
        <v/>
      </c>
      <c r="DC76" s="125"/>
      <c r="DD76" s="126"/>
      <c r="DF76" s="122"/>
      <c r="DG76" s="123"/>
      <c r="DH76" s="116"/>
      <c r="DI76" s="130"/>
      <c r="DJ76" s="129"/>
      <c r="DK76" s="135" t="str">
        <f t="shared" si="67"/>
        <v/>
      </c>
      <c r="DL76" s="131" t="str">
        <f>IFERROR(VLOOKUP($DF76,[2]INVENTAIRE!$A$23:$X$773,22,FALSE),"")</f>
        <v/>
      </c>
      <c r="DM76" s="136" t="str">
        <f>IFERROR(ROUND(VLOOKUP($DF76,[2]INVENTAIRE!$A$23:$X$773,24,FALSE),2),"-")</f>
        <v>-</v>
      </c>
      <c r="DN76" s="137" t="str">
        <f t="shared" si="78"/>
        <v/>
      </c>
      <c r="DO76" s="125"/>
      <c r="DP76" s="126"/>
      <c r="DR76" s="122"/>
      <c r="DS76" s="123"/>
      <c r="DT76" s="116"/>
      <c r="DU76" s="130"/>
      <c r="DV76" s="129"/>
      <c r="DW76" s="135" t="str">
        <f t="shared" si="68"/>
        <v/>
      </c>
      <c r="DX76" s="131" t="str">
        <f>IFERROR(VLOOKUP($DR76,[2]INVENTAIRE!$A$23:$X$773,22,FALSE),"")</f>
        <v/>
      </c>
      <c r="DY76" s="136" t="str">
        <f>IFERROR(ROUND(VLOOKUP($DR76,[2]INVENTAIRE!$A$23:$X$773,24,FALSE),2),"-")</f>
        <v>-</v>
      </c>
      <c r="DZ76" s="137" t="str">
        <f t="shared" si="79"/>
        <v/>
      </c>
      <c r="EA76" s="125"/>
      <c r="EB76" s="126"/>
    </row>
    <row r="77" spans="2:132" ht="16.5" thickBot="1" x14ac:dyDescent="0.3">
      <c r="B77" s="122"/>
      <c r="C77" s="123"/>
      <c r="D77" s="116"/>
      <c r="E77" s="130"/>
      <c r="F77" s="116"/>
      <c r="G77" s="135" t="str">
        <f t="shared" si="58"/>
        <v/>
      </c>
      <c r="H77" s="131" t="str">
        <f>IFERROR(VLOOKUP($B77,[2]INVENTAIRE!$A$23:$X$773,22,FALSE),"")</f>
        <v/>
      </c>
      <c r="I77" s="136" t="str">
        <f>IFERROR(ROUND(VLOOKUP($B77,[2]INVENTAIRE!$A$16:$X$773,24,FALSE),2),"-")</f>
        <v>-</v>
      </c>
      <c r="J77" s="137" t="str">
        <f t="shared" si="69"/>
        <v/>
      </c>
      <c r="K77" s="145" t="s">
        <v>43</v>
      </c>
      <c r="L77" s="148">
        <f>J97</f>
        <v>3.0555555555555554</v>
      </c>
      <c r="N77" s="122"/>
      <c r="O77" s="123"/>
      <c r="P77" s="116"/>
      <c r="Q77" s="130"/>
      <c r="R77" s="116"/>
      <c r="S77" s="135" t="str">
        <f t="shared" si="59"/>
        <v/>
      </c>
      <c r="T77" s="131" t="str">
        <f>IFERROR(VLOOKUP($N77,[2]INVENTAIRE!$A$16:$X$773,22,FALSE),"")</f>
        <v/>
      </c>
      <c r="U77" s="136" t="str">
        <f>IFERROR(ROUND(VLOOKUP($N77,[2]INVENTAIRE!$A$16:$X$773,24,FALSE),2),"-")</f>
        <v>-</v>
      </c>
      <c r="V77" s="137" t="str">
        <f t="shared" si="70"/>
        <v/>
      </c>
      <c r="W77" s="125"/>
      <c r="X77" s="126"/>
      <c r="Z77" s="122"/>
      <c r="AA77" s="123"/>
      <c r="AB77" s="116"/>
      <c r="AC77" s="130"/>
      <c r="AD77" s="129"/>
      <c r="AE77" s="135" t="str">
        <f t="shared" si="60"/>
        <v/>
      </c>
      <c r="AF77" s="131" t="str">
        <f>IFERROR(VLOOKUP($Z77,[2]INVENTAIRE!$A$23:$X$773,22,FALSE),"")</f>
        <v/>
      </c>
      <c r="AG77" s="136" t="str">
        <f>IFERROR(ROUND(VLOOKUP($Z77,[2]INVENTAIRE!$A$23:$X$773,24,FALSE),2),"-")</f>
        <v>-</v>
      </c>
      <c r="AH77" s="137" t="str">
        <f t="shared" si="71"/>
        <v/>
      </c>
      <c r="AI77" s="125"/>
      <c r="AJ77" s="126"/>
      <c r="AL77" s="122"/>
      <c r="AM77" s="123"/>
      <c r="AN77" s="116"/>
      <c r="AO77" s="130"/>
      <c r="AP77" s="129"/>
      <c r="AQ77" s="135" t="str">
        <f t="shared" si="61"/>
        <v/>
      </c>
      <c r="AR77" s="131" t="str">
        <f>IFERROR(VLOOKUP($AL77,[2]INVENTAIRE!$A$23:$X$773,22,FALSE),"")</f>
        <v/>
      </c>
      <c r="AS77" s="136" t="str">
        <f>IFERROR(ROUND(VLOOKUP($AL77,[2]INVENTAIRE!$A$23:$X$773,24,FALSE),2),"-")</f>
        <v>-</v>
      </c>
      <c r="AT77" s="137" t="str">
        <f t="shared" si="72"/>
        <v/>
      </c>
      <c r="AU77" s="125"/>
      <c r="AV77" s="126"/>
      <c r="AX77" s="122"/>
      <c r="AY77" s="123"/>
      <c r="AZ77" s="116"/>
      <c r="BA77" s="130"/>
      <c r="BB77" s="129"/>
      <c r="BC77" s="135" t="str">
        <f t="shared" si="62"/>
        <v/>
      </c>
      <c r="BD77" s="131" t="str">
        <f>IFERROR(VLOOKUP($AX77,[2]INVENTAIRE!$A$23:$X$773,22,FALSE),"")</f>
        <v/>
      </c>
      <c r="BE77" s="136" t="str">
        <f>IFERROR(ROUND(VLOOKUP($AX77,[2]INVENTAIRE!$A$23:$X$773,24,FALSE),2),"-")</f>
        <v>-</v>
      </c>
      <c r="BF77" s="137" t="str">
        <f t="shared" si="73"/>
        <v/>
      </c>
      <c r="BG77" s="125"/>
      <c r="BH77" s="126"/>
      <c r="BJ77" s="122"/>
      <c r="BK77" s="123"/>
      <c r="BL77" s="116"/>
      <c r="BM77" s="130"/>
      <c r="BN77" s="129"/>
      <c r="BO77" s="135" t="str">
        <f t="shared" si="63"/>
        <v/>
      </c>
      <c r="BP77" s="131" t="str">
        <f>IFERROR(VLOOKUP($BJ77,[2]INVENTAIRE!$A$23:$X$773,22,FALSE),"")</f>
        <v/>
      </c>
      <c r="BQ77" s="136" t="str">
        <f>IFERROR(ROUND(VLOOKUP($BJ77,[2]INVENTAIRE!$A$23:$X$773,24,FALSE),2),"-")</f>
        <v>-</v>
      </c>
      <c r="BR77" s="137" t="str">
        <f t="shared" si="74"/>
        <v/>
      </c>
      <c r="BS77" s="125"/>
      <c r="BT77" s="126"/>
      <c r="BV77" s="122"/>
      <c r="BW77" s="123"/>
      <c r="BX77" s="116"/>
      <c r="BY77" s="130"/>
      <c r="BZ77" s="129"/>
      <c r="CA77" s="135" t="str">
        <f t="shared" si="64"/>
        <v/>
      </c>
      <c r="CB77" s="131" t="str">
        <f>IFERROR(VLOOKUP($BV77,[2]INVENTAIRE!$A$23:$X$773,22,FALSE),"")</f>
        <v/>
      </c>
      <c r="CC77" s="136" t="str">
        <f>IFERROR(ROUND(VLOOKUP($BV77,[2]INVENTAIRE!$A$23:$X$773,24,FALSE),2),"-")</f>
        <v>-</v>
      </c>
      <c r="CD77" s="137" t="str">
        <f t="shared" si="75"/>
        <v/>
      </c>
      <c r="CE77" s="125"/>
      <c r="CF77" s="126"/>
      <c r="CH77" s="122"/>
      <c r="CI77" s="123"/>
      <c r="CJ77" s="116"/>
      <c r="CK77" s="130"/>
      <c r="CL77" s="129"/>
      <c r="CM77" s="135" t="str">
        <f t="shared" si="65"/>
        <v/>
      </c>
      <c r="CN77" s="131" t="str">
        <f>IFERROR(VLOOKUP($CH77,[2]INVENTAIRE!$A$23:$X$773,22,FALSE),"")</f>
        <v/>
      </c>
      <c r="CO77" s="136" t="str">
        <f>IFERROR(ROUND(VLOOKUP($CH77,[2]INVENTAIRE!$A$23:$X$773,24,FALSE),2),"-")</f>
        <v>-</v>
      </c>
      <c r="CP77" s="137" t="str">
        <f t="shared" si="76"/>
        <v/>
      </c>
      <c r="CQ77" s="125"/>
      <c r="CR77" s="126"/>
      <c r="CT77" s="122"/>
      <c r="CU77" s="123"/>
      <c r="CV77" s="116"/>
      <c r="CW77" s="130"/>
      <c r="CX77" s="129"/>
      <c r="CY77" s="135" t="str">
        <f t="shared" si="66"/>
        <v/>
      </c>
      <c r="CZ77" s="131" t="str">
        <f>IFERROR(VLOOKUP($CT77,[2]INVENTAIRE!$A$23:$X$773,22,FALSE),"")</f>
        <v/>
      </c>
      <c r="DA77" s="136" t="str">
        <f>IFERROR(ROUND(VLOOKUP($CT77,[2]INVENTAIRE!$A$23:$X$773,24,FALSE),2),"-")</f>
        <v>-</v>
      </c>
      <c r="DB77" s="137" t="str">
        <f t="shared" si="77"/>
        <v/>
      </c>
      <c r="DC77" s="125"/>
      <c r="DD77" s="126"/>
      <c r="DF77" s="122"/>
      <c r="DG77" s="123"/>
      <c r="DH77" s="116"/>
      <c r="DI77" s="130"/>
      <c r="DJ77" s="129"/>
      <c r="DK77" s="135" t="str">
        <f t="shared" si="67"/>
        <v/>
      </c>
      <c r="DL77" s="131" t="str">
        <f>IFERROR(VLOOKUP($DF77,[2]INVENTAIRE!$A$23:$X$773,22,FALSE),"")</f>
        <v/>
      </c>
      <c r="DM77" s="136" t="str">
        <f>IFERROR(ROUND(VLOOKUP($DF77,[2]INVENTAIRE!$A$23:$X$773,24,FALSE),2),"-")</f>
        <v>-</v>
      </c>
      <c r="DN77" s="137" t="str">
        <f t="shared" si="78"/>
        <v/>
      </c>
      <c r="DO77" s="125"/>
      <c r="DP77" s="126"/>
      <c r="DR77" s="122"/>
      <c r="DS77" s="123"/>
      <c r="DT77" s="116"/>
      <c r="DU77" s="130"/>
      <c r="DV77" s="129"/>
      <c r="DW77" s="135" t="str">
        <f t="shared" si="68"/>
        <v/>
      </c>
      <c r="DX77" s="131" t="str">
        <f>IFERROR(VLOOKUP($DR77,[2]INVENTAIRE!$A$23:$X$773,22,FALSE),"")</f>
        <v/>
      </c>
      <c r="DY77" s="136" t="str">
        <f>IFERROR(ROUND(VLOOKUP($DR77,[2]INVENTAIRE!$A$23:$X$773,24,FALSE),2),"-")</f>
        <v>-</v>
      </c>
      <c r="DZ77" s="137" t="str">
        <f t="shared" si="79"/>
        <v/>
      </c>
      <c r="EA77" s="125"/>
      <c r="EB77" s="126"/>
    </row>
    <row r="78" spans="2:132" ht="16.5" thickBot="1" x14ac:dyDescent="0.3">
      <c r="B78" s="122"/>
      <c r="C78" s="123"/>
      <c r="D78" s="116"/>
      <c r="E78" s="130"/>
      <c r="F78" s="116"/>
      <c r="G78" s="135" t="str">
        <f t="shared" si="58"/>
        <v/>
      </c>
      <c r="H78" s="131" t="str">
        <f>IFERROR(VLOOKUP($B78,[2]INVENTAIRE!$A$23:$X$773,22,FALSE),"")</f>
        <v/>
      </c>
      <c r="I78" s="136" t="str">
        <f>IFERROR(ROUND(VLOOKUP($B78,[2]INVENTAIRE!$A$16:$X$773,24,FALSE),2),"-")</f>
        <v>-</v>
      </c>
      <c r="J78" s="137" t="str">
        <f t="shared" si="69"/>
        <v/>
      </c>
      <c r="K78" s="145" t="s">
        <v>44</v>
      </c>
      <c r="L78" s="148">
        <f>L72*M78</f>
        <v>3</v>
      </c>
      <c r="M78" s="151">
        <v>0.3</v>
      </c>
      <c r="N78" s="122"/>
      <c r="O78" s="123"/>
      <c r="P78" s="116"/>
      <c r="Q78" s="130"/>
      <c r="R78" s="116"/>
      <c r="S78" s="135" t="str">
        <f t="shared" si="59"/>
        <v/>
      </c>
      <c r="T78" s="131" t="str">
        <f>IFERROR(VLOOKUP($N78,[2]INVENTAIRE!$A$16:$X$773,22,FALSE),"")</f>
        <v/>
      </c>
      <c r="U78" s="136" t="str">
        <f>IFERROR(ROUND(VLOOKUP($N78,[2]INVENTAIRE!$A$16:$X$773,24,FALSE),2),"-")</f>
        <v>-</v>
      </c>
      <c r="V78" s="137" t="str">
        <f t="shared" si="70"/>
        <v/>
      </c>
      <c r="W78" s="125"/>
      <c r="X78" s="126"/>
      <c r="Z78" s="122"/>
      <c r="AA78" s="123"/>
      <c r="AB78" s="116"/>
      <c r="AC78" s="130"/>
      <c r="AD78" s="129"/>
      <c r="AE78" s="135" t="str">
        <f t="shared" si="60"/>
        <v/>
      </c>
      <c r="AF78" s="131" t="str">
        <f>IFERROR(VLOOKUP($Z78,[2]INVENTAIRE!$A$23:$X$773,22,FALSE),"")</f>
        <v/>
      </c>
      <c r="AG78" s="136" t="str">
        <f>IFERROR(ROUND(VLOOKUP($Z78,[2]INVENTAIRE!$A$23:$X$773,24,FALSE),2),"-")</f>
        <v>-</v>
      </c>
      <c r="AH78" s="137" t="str">
        <f t="shared" si="71"/>
        <v/>
      </c>
      <c r="AI78" s="125"/>
      <c r="AJ78" s="126"/>
      <c r="AL78" s="122"/>
      <c r="AM78" s="123"/>
      <c r="AN78" s="116"/>
      <c r="AO78" s="130"/>
      <c r="AP78" s="129"/>
      <c r="AQ78" s="135" t="str">
        <f t="shared" si="61"/>
        <v/>
      </c>
      <c r="AR78" s="131" t="str">
        <f>IFERROR(VLOOKUP($AL78,[2]INVENTAIRE!$A$23:$X$773,22,FALSE),"")</f>
        <v/>
      </c>
      <c r="AS78" s="136" t="str">
        <f>IFERROR(ROUND(VLOOKUP($AL78,[2]INVENTAIRE!$A$23:$X$773,24,FALSE),2),"-")</f>
        <v>-</v>
      </c>
      <c r="AT78" s="137" t="str">
        <f t="shared" si="72"/>
        <v/>
      </c>
      <c r="AU78" s="125"/>
      <c r="AV78" s="126"/>
      <c r="AX78" s="122"/>
      <c r="AY78" s="123"/>
      <c r="AZ78" s="116"/>
      <c r="BA78" s="130"/>
      <c r="BB78" s="129"/>
      <c r="BC78" s="135" t="str">
        <f t="shared" si="62"/>
        <v/>
      </c>
      <c r="BD78" s="131" t="str">
        <f>IFERROR(VLOOKUP($AX78,[2]INVENTAIRE!$A$23:$X$773,22,FALSE),"")</f>
        <v/>
      </c>
      <c r="BE78" s="136" t="str">
        <f>IFERROR(ROUND(VLOOKUP($AX78,[2]INVENTAIRE!$A$23:$X$773,24,FALSE),2),"-")</f>
        <v>-</v>
      </c>
      <c r="BF78" s="137" t="str">
        <f t="shared" si="73"/>
        <v/>
      </c>
      <c r="BG78" s="125"/>
      <c r="BH78" s="126"/>
      <c r="BJ78" s="122"/>
      <c r="BK78" s="123"/>
      <c r="BL78" s="116"/>
      <c r="BM78" s="130"/>
      <c r="BN78" s="129"/>
      <c r="BO78" s="135" t="str">
        <f t="shared" si="63"/>
        <v/>
      </c>
      <c r="BP78" s="131" t="str">
        <f>IFERROR(VLOOKUP($BJ78,[2]INVENTAIRE!$A$23:$X$773,22,FALSE),"")</f>
        <v/>
      </c>
      <c r="BQ78" s="136" t="str">
        <f>IFERROR(ROUND(VLOOKUP($BJ78,[2]INVENTAIRE!$A$23:$X$773,24,FALSE),2),"-")</f>
        <v>-</v>
      </c>
      <c r="BR78" s="137" t="str">
        <f t="shared" si="74"/>
        <v/>
      </c>
      <c r="BS78" s="125"/>
      <c r="BT78" s="126"/>
      <c r="BV78" s="122"/>
      <c r="BW78" s="123"/>
      <c r="BX78" s="116"/>
      <c r="BY78" s="130"/>
      <c r="BZ78" s="129"/>
      <c r="CA78" s="135" t="str">
        <f t="shared" si="64"/>
        <v/>
      </c>
      <c r="CB78" s="131" t="str">
        <f>IFERROR(VLOOKUP($BV78,[2]INVENTAIRE!$A$23:$X$773,22,FALSE),"")</f>
        <v/>
      </c>
      <c r="CC78" s="136" t="str">
        <f>IFERROR(ROUND(VLOOKUP($BV78,[2]INVENTAIRE!$A$23:$X$773,24,FALSE),2),"-")</f>
        <v>-</v>
      </c>
      <c r="CD78" s="137" t="str">
        <f t="shared" si="75"/>
        <v/>
      </c>
      <c r="CE78" s="125"/>
      <c r="CF78" s="126"/>
      <c r="CH78" s="122"/>
      <c r="CI78" s="123"/>
      <c r="CJ78" s="116"/>
      <c r="CK78" s="130"/>
      <c r="CL78" s="129"/>
      <c r="CM78" s="135" t="str">
        <f t="shared" si="65"/>
        <v/>
      </c>
      <c r="CN78" s="131" t="str">
        <f>IFERROR(VLOOKUP($CH78,[2]INVENTAIRE!$A$23:$X$773,22,FALSE),"")</f>
        <v/>
      </c>
      <c r="CO78" s="136" t="str">
        <f>IFERROR(ROUND(VLOOKUP($CH78,[2]INVENTAIRE!$A$23:$X$773,24,FALSE),2),"-")</f>
        <v>-</v>
      </c>
      <c r="CP78" s="137" t="str">
        <f t="shared" si="76"/>
        <v/>
      </c>
      <c r="CQ78" s="125"/>
      <c r="CR78" s="126"/>
      <c r="CT78" s="122"/>
      <c r="CU78" s="123"/>
      <c r="CV78" s="116"/>
      <c r="CW78" s="130"/>
      <c r="CX78" s="129"/>
      <c r="CY78" s="135" t="str">
        <f t="shared" si="66"/>
        <v/>
      </c>
      <c r="CZ78" s="131" t="str">
        <f>IFERROR(VLOOKUP($CT78,[2]INVENTAIRE!$A$23:$X$773,22,FALSE),"")</f>
        <v/>
      </c>
      <c r="DA78" s="136" t="str">
        <f>IFERROR(ROUND(VLOOKUP($CT78,[2]INVENTAIRE!$A$23:$X$773,24,FALSE),2),"-")</f>
        <v>-</v>
      </c>
      <c r="DB78" s="137" t="str">
        <f t="shared" si="77"/>
        <v/>
      </c>
      <c r="DC78" s="125"/>
      <c r="DD78" s="126"/>
      <c r="DF78" s="122"/>
      <c r="DG78" s="123"/>
      <c r="DH78" s="116"/>
      <c r="DI78" s="130"/>
      <c r="DJ78" s="129"/>
      <c r="DK78" s="135" t="str">
        <f t="shared" si="67"/>
        <v/>
      </c>
      <c r="DL78" s="131" t="str">
        <f>IFERROR(VLOOKUP($DF78,[2]INVENTAIRE!$A$23:$X$773,22,FALSE),"")</f>
        <v/>
      </c>
      <c r="DM78" s="136" t="str">
        <f>IFERROR(ROUND(VLOOKUP($DF78,[2]INVENTAIRE!$A$23:$X$773,24,FALSE),2),"-")</f>
        <v>-</v>
      </c>
      <c r="DN78" s="137" t="str">
        <f t="shared" si="78"/>
        <v/>
      </c>
      <c r="DO78" s="125"/>
      <c r="DP78" s="126"/>
      <c r="DR78" s="122"/>
      <c r="DS78" s="123"/>
      <c r="DT78" s="116"/>
      <c r="DU78" s="130"/>
      <c r="DV78" s="129"/>
      <c r="DW78" s="135" t="str">
        <f t="shared" si="68"/>
        <v/>
      </c>
      <c r="DX78" s="131" t="str">
        <f>IFERROR(VLOOKUP($DR78,[2]INVENTAIRE!$A$23:$X$773,22,FALSE),"")</f>
        <v/>
      </c>
      <c r="DY78" s="136" t="str">
        <f>IFERROR(ROUND(VLOOKUP($DR78,[2]INVENTAIRE!$A$23:$X$773,24,FALSE),2),"-")</f>
        <v>-</v>
      </c>
      <c r="DZ78" s="137" t="str">
        <f t="shared" si="79"/>
        <v/>
      </c>
      <c r="EA78" s="125"/>
      <c r="EB78" s="126"/>
    </row>
    <row r="79" spans="2:132" ht="16.5" thickBot="1" x14ac:dyDescent="0.3">
      <c r="B79" s="122"/>
      <c r="C79" s="123"/>
      <c r="D79" s="116"/>
      <c r="E79" s="130"/>
      <c r="F79" s="116"/>
      <c r="G79" s="135" t="str">
        <f t="shared" si="58"/>
        <v/>
      </c>
      <c r="H79" s="131" t="str">
        <f>IFERROR(VLOOKUP($B79,[2]INVENTAIRE!$A$23:$X$773,22,FALSE),"")</f>
        <v/>
      </c>
      <c r="I79" s="136" t="str">
        <f>IFERROR(ROUND(VLOOKUP($B79,[2]INVENTAIRE!$A$16:$X$773,24,FALSE),2),"-")</f>
        <v>-</v>
      </c>
      <c r="J79" s="137" t="str">
        <f t="shared" si="69"/>
        <v/>
      </c>
      <c r="K79" s="145" t="s">
        <v>45</v>
      </c>
      <c r="L79" s="147">
        <f>J98+J99</f>
        <v>0</v>
      </c>
      <c r="N79" s="122"/>
      <c r="O79" s="123"/>
      <c r="P79" s="116"/>
      <c r="Q79" s="130"/>
      <c r="R79" s="116"/>
      <c r="S79" s="135" t="str">
        <f t="shared" si="59"/>
        <v/>
      </c>
      <c r="T79" s="131" t="str">
        <f>IFERROR(VLOOKUP($N79,[2]INVENTAIRE!$A$16:$X$773,22,FALSE),"")</f>
        <v/>
      </c>
      <c r="U79" s="136" t="str">
        <f>IFERROR(ROUND(VLOOKUP($N79,[2]INVENTAIRE!$A$16:$X$773,24,FALSE),2),"-")</f>
        <v>-</v>
      </c>
      <c r="V79" s="137" t="str">
        <f t="shared" si="70"/>
        <v/>
      </c>
      <c r="W79" s="125"/>
      <c r="X79" s="126"/>
      <c r="Z79" s="122"/>
      <c r="AA79" s="123"/>
      <c r="AB79" s="116"/>
      <c r="AC79" s="130"/>
      <c r="AD79" s="129"/>
      <c r="AE79" s="135" t="str">
        <f t="shared" si="60"/>
        <v/>
      </c>
      <c r="AF79" s="131" t="str">
        <f>IFERROR(VLOOKUP($Z79,[2]INVENTAIRE!$A$23:$X$773,22,FALSE),"")</f>
        <v/>
      </c>
      <c r="AG79" s="136" t="str">
        <f>IFERROR(ROUND(VLOOKUP($Z79,[2]INVENTAIRE!$A$23:$X$773,24,FALSE),2),"-")</f>
        <v>-</v>
      </c>
      <c r="AH79" s="137" t="str">
        <f t="shared" si="71"/>
        <v/>
      </c>
      <c r="AI79" s="125"/>
      <c r="AJ79" s="126"/>
      <c r="AL79" s="122"/>
      <c r="AM79" s="123"/>
      <c r="AN79" s="116"/>
      <c r="AO79" s="130"/>
      <c r="AP79" s="129"/>
      <c r="AQ79" s="135" t="str">
        <f t="shared" si="61"/>
        <v/>
      </c>
      <c r="AR79" s="131" t="str">
        <f>IFERROR(VLOOKUP($AL79,[2]INVENTAIRE!$A$23:$X$773,22,FALSE),"")</f>
        <v/>
      </c>
      <c r="AS79" s="136" t="str">
        <f>IFERROR(ROUND(VLOOKUP($AL79,[2]INVENTAIRE!$A$23:$X$773,24,FALSE),2),"-")</f>
        <v>-</v>
      </c>
      <c r="AT79" s="137" t="str">
        <f t="shared" si="72"/>
        <v/>
      </c>
      <c r="AU79" s="125"/>
      <c r="AV79" s="126"/>
      <c r="AX79" s="122"/>
      <c r="AY79" s="123"/>
      <c r="AZ79" s="116"/>
      <c r="BA79" s="130"/>
      <c r="BB79" s="129"/>
      <c r="BC79" s="135" t="str">
        <f t="shared" si="62"/>
        <v/>
      </c>
      <c r="BD79" s="131" t="str">
        <f>IFERROR(VLOOKUP($AX79,[2]INVENTAIRE!$A$23:$X$773,22,FALSE),"")</f>
        <v/>
      </c>
      <c r="BE79" s="136" t="str">
        <f>IFERROR(ROUND(VLOOKUP($AX79,[2]INVENTAIRE!$A$23:$X$773,24,FALSE),2),"-")</f>
        <v>-</v>
      </c>
      <c r="BF79" s="137" t="str">
        <f t="shared" si="73"/>
        <v/>
      </c>
      <c r="BG79" s="125"/>
      <c r="BH79" s="126"/>
      <c r="BJ79" s="122"/>
      <c r="BK79" s="123"/>
      <c r="BL79" s="116"/>
      <c r="BM79" s="130"/>
      <c r="BN79" s="129"/>
      <c r="BO79" s="135" t="str">
        <f t="shared" si="63"/>
        <v/>
      </c>
      <c r="BP79" s="131" t="str">
        <f>IFERROR(VLOOKUP($BJ79,[2]INVENTAIRE!$A$23:$X$773,22,FALSE),"")</f>
        <v/>
      </c>
      <c r="BQ79" s="136" t="str">
        <f>IFERROR(ROUND(VLOOKUP($BJ79,[2]INVENTAIRE!$A$23:$X$773,24,FALSE),2),"-")</f>
        <v>-</v>
      </c>
      <c r="BR79" s="137" t="str">
        <f t="shared" si="74"/>
        <v/>
      </c>
      <c r="BS79" s="125"/>
      <c r="BT79" s="126"/>
      <c r="BV79" s="122"/>
      <c r="BW79" s="123"/>
      <c r="BX79" s="116"/>
      <c r="BY79" s="130"/>
      <c r="BZ79" s="129"/>
      <c r="CA79" s="135" t="str">
        <f t="shared" si="64"/>
        <v/>
      </c>
      <c r="CB79" s="131" t="str">
        <f>IFERROR(VLOOKUP($BV79,[2]INVENTAIRE!$A$23:$X$773,22,FALSE),"")</f>
        <v/>
      </c>
      <c r="CC79" s="136" t="str">
        <f>IFERROR(ROUND(VLOOKUP($BV79,[2]INVENTAIRE!$A$23:$X$773,24,FALSE),2),"-")</f>
        <v>-</v>
      </c>
      <c r="CD79" s="137" t="str">
        <f t="shared" si="75"/>
        <v/>
      </c>
      <c r="CE79" s="125"/>
      <c r="CF79" s="126"/>
      <c r="CH79" s="122"/>
      <c r="CI79" s="123"/>
      <c r="CJ79" s="116"/>
      <c r="CK79" s="130"/>
      <c r="CL79" s="129"/>
      <c r="CM79" s="135" t="str">
        <f t="shared" si="65"/>
        <v/>
      </c>
      <c r="CN79" s="131" t="str">
        <f>IFERROR(VLOOKUP($CH79,[2]INVENTAIRE!$A$23:$X$773,22,FALSE),"")</f>
        <v/>
      </c>
      <c r="CO79" s="136" t="str">
        <f>IFERROR(ROUND(VLOOKUP($CH79,[2]INVENTAIRE!$A$23:$X$773,24,FALSE),2),"-")</f>
        <v>-</v>
      </c>
      <c r="CP79" s="137" t="str">
        <f t="shared" si="76"/>
        <v/>
      </c>
      <c r="CQ79" s="125"/>
      <c r="CR79" s="126"/>
      <c r="CT79" s="122"/>
      <c r="CU79" s="123"/>
      <c r="CV79" s="116"/>
      <c r="CW79" s="130"/>
      <c r="CX79" s="129"/>
      <c r="CY79" s="135" t="str">
        <f t="shared" si="66"/>
        <v/>
      </c>
      <c r="CZ79" s="131" t="str">
        <f>IFERROR(VLOOKUP($CT79,[2]INVENTAIRE!$A$23:$X$773,22,FALSE),"")</f>
        <v/>
      </c>
      <c r="DA79" s="136" t="str">
        <f>IFERROR(ROUND(VLOOKUP($CT79,[2]INVENTAIRE!$A$23:$X$773,24,FALSE),2),"-")</f>
        <v>-</v>
      </c>
      <c r="DB79" s="137" t="str">
        <f t="shared" si="77"/>
        <v/>
      </c>
      <c r="DC79" s="125"/>
      <c r="DD79" s="126"/>
      <c r="DF79" s="122"/>
      <c r="DG79" s="123"/>
      <c r="DH79" s="116"/>
      <c r="DI79" s="130"/>
      <c r="DJ79" s="129"/>
      <c r="DK79" s="135" t="str">
        <f t="shared" si="67"/>
        <v/>
      </c>
      <c r="DL79" s="131" t="str">
        <f>IFERROR(VLOOKUP($DF79,[2]INVENTAIRE!$A$23:$X$773,22,FALSE),"")</f>
        <v/>
      </c>
      <c r="DM79" s="136" t="str">
        <f>IFERROR(ROUND(VLOOKUP($DF79,[2]INVENTAIRE!$A$23:$X$773,24,FALSE),2),"-")</f>
        <v>-</v>
      </c>
      <c r="DN79" s="137" t="str">
        <f t="shared" si="78"/>
        <v/>
      </c>
      <c r="DO79" s="125"/>
      <c r="DP79" s="126"/>
      <c r="DR79" s="122"/>
      <c r="DS79" s="123"/>
      <c r="DT79" s="116"/>
      <c r="DU79" s="130"/>
      <c r="DV79" s="129"/>
      <c r="DW79" s="135" t="str">
        <f t="shared" si="68"/>
        <v/>
      </c>
      <c r="DX79" s="131" t="str">
        <f>IFERROR(VLOOKUP($DR79,[2]INVENTAIRE!$A$23:$X$773,22,FALSE),"")</f>
        <v/>
      </c>
      <c r="DY79" s="136" t="str">
        <f>IFERROR(ROUND(VLOOKUP($DR79,[2]INVENTAIRE!$A$23:$X$773,24,FALSE),2),"-")</f>
        <v>-</v>
      </c>
      <c r="DZ79" s="137" t="str">
        <f t="shared" si="79"/>
        <v/>
      </c>
      <c r="EA79" s="125"/>
      <c r="EB79" s="126"/>
    </row>
    <row r="80" spans="2:132" ht="16.5" thickBot="1" x14ac:dyDescent="0.3">
      <c r="B80" s="122"/>
      <c r="C80" s="123"/>
      <c r="D80" s="116"/>
      <c r="E80" s="130"/>
      <c r="F80" s="116"/>
      <c r="G80" s="135" t="str">
        <f t="shared" si="58"/>
        <v/>
      </c>
      <c r="H80" s="131" t="str">
        <f>IFERROR(VLOOKUP($B80,[2]INVENTAIRE!$A$23:$X$773,22,FALSE),"")</f>
        <v/>
      </c>
      <c r="I80" s="136" t="str">
        <f>IFERROR(ROUND(VLOOKUP($B80,[2]INVENTAIRE!$A$16:$X$773,24,FALSE),2),"-")</f>
        <v>-</v>
      </c>
      <c r="J80" s="137" t="str">
        <f t="shared" si="69"/>
        <v/>
      </c>
      <c r="K80" s="152" t="s">
        <v>46</v>
      </c>
      <c r="L80" s="153">
        <f>SUM(L73:L75)+SUM(L76:L79)</f>
        <v>8.5900122222222226</v>
      </c>
      <c r="N80" s="122"/>
      <c r="O80" s="123"/>
      <c r="P80" s="116"/>
      <c r="Q80" s="130"/>
      <c r="R80" s="116"/>
      <c r="S80" s="135" t="str">
        <f t="shared" si="59"/>
        <v/>
      </c>
      <c r="T80" s="131" t="str">
        <f>IFERROR(VLOOKUP($N80,[2]INVENTAIRE!$A$16:$X$773,22,FALSE),"")</f>
        <v/>
      </c>
      <c r="U80" s="136" t="str">
        <f>IFERROR(ROUND(VLOOKUP($N80,[2]INVENTAIRE!$A$16:$X$773,24,FALSE),2),"-")</f>
        <v>-</v>
      </c>
      <c r="V80" s="137" t="str">
        <f t="shared" si="70"/>
        <v/>
      </c>
      <c r="W80" s="125"/>
      <c r="X80" s="126"/>
      <c r="Z80" s="122"/>
      <c r="AA80" s="123"/>
      <c r="AB80" s="116"/>
      <c r="AC80" s="130"/>
      <c r="AD80" s="129"/>
      <c r="AE80" s="135" t="str">
        <f t="shared" si="60"/>
        <v/>
      </c>
      <c r="AF80" s="131" t="str">
        <f>IFERROR(VLOOKUP($Z80,[2]INVENTAIRE!$A$23:$X$773,22,FALSE),"")</f>
        <v/>
      </c>
      <c r="AG80" s="136" t="str">
        <f>IFERROR(ROUND(VLOOKUP($Z80,[2]INVENTAIRE!$A$23:$X$773,24,FALSE),2),"-")</f>
        <v>-</v>
      </c>
      <c r="AH80" s="137" t="str">
        <f t="shared" si="71"/>
        <v/>
      </c>
      <c r="AI80" s="125"/>
      <c r="AJ80" s="126"/>
      <c r="AL80" s="122"/>
      <c r="AM80" s="123"/>
      <c r="AN80" s="116"/>
      <c r="AO80" s="130"/>
      <c r="AP80" s="129"/>
      <c r="AQ80" s="135" t="str">
        <f t="shared" si="61"/>
        <v/>
      </c>
      <c r="AR80" s="131" t="str">
        <f>IFERROR(VLOOKUP($AL80,[2]INVENTAIRE!$A$23:$X$773,22,FALSE),"")</f>
        <v/>
      </c>
      <c r="AS80" s="136" t="str">
        <f>IFERROR(ROUND(VLOOKUP($AL80,[2]INVENTAIRE!$A$23:$X$773,24,FALSE),2),"-")</f>
        <v>-</v>
      </c>
      <c r="AT80" s="137" t="str">
        <f t="shared" si="72"/>
        <v/>
      </c>
      <c r="AU80" s="125"/>
      <c r="AV80" s="126"/>
      <c r="AX80" s="122"/>
      <c r="AY80" s="123"/>
      <c r="AZ80" s="116"/>
      <c r="BA80" s="130"/>
      <c r="BB80" s="129"/>
      <c r="BC80" s="135" t="str">
        <f t="shared" si="62"/>
        <v/>
      </c>
      <c r="BD80" s="131" t="str">
        <f>IFERROR(VLOOKUP($AX80,[2]INVENTAIRE!$A$23:$X$773,22,FALSE),"")</f>
        <v/>
      </c>
      <c r="BE80" s="136" t="str">
        <f>IFERROR(ROUND(VLOOKUP($AX80,[2]INVENTAIRE!$A$23:$X$773,24,FALSE),2),"-")</f>
        <v>-</v>
      </c>
      <c r="BF80" s="137" t="str">
        <f t="shared" si="73"/>
        <v/>
      </c>
      <c r="BG80" s="125"/>
      <c r="BH80" s="126"/>
      <c r="BJ80" s="122"/>
      <c r="BK80" s="123"/>
      <c r="BL80" s="116"/>
      <c r="BM80" s="130"/>
      <c r="BN80" s="129"/>
      <c r="BO80" s="135" t="str">
        <f t="shared" si="63"/>
        <v/>
      </c>
      <c r="BP80" s="131" t="str">
        <f>IFERROR(VLOOKUP($BJ80,[2]INVENTAIRE!$A$23:$X$773,22,FALSE),"")</f>
        <v/>
      </c>
      <c r="BQ80" s="136" t="str">
        <f>IFERROR(ROUND(VLOOKUP($BJ80,[2]INVENTAIRE!$A$23:$X$773,24,FALSE),2),"-")</f>
        <v>-</v>
      </c>
      <c r="BR80" s="137" t="str">
        <f t="shared" si="74"/>
        <v/>
      </c>
      <c r="BS80" s="125"/>
      <c r="BT80" s="126"/>
      <c r="BV80" s="122"/>
      <c r="BW80" s="123"/>
      <c r="BX80" s="116"/>
      <c r="BY80" s="130"/>
      <c r="BZ80" s="129"/>
      <c r="CA80" s="135" t="str">
        <f t="shared" si="64"/>
        <v/>
      </c>
      <c r="CB80" s="131" t="str">
        <f>IFERROR(VLOOKUP($BV80,[2]INVENTAIRE!$A$23:$X$773,22,FALSE),"")</f>
        <v/>
      </c>
      <c r="CC80" s="136" t="str">
        <f>IFERROR(ROUND(VLOOKUP($BV80,[2]INVENTAIRE!$A$23:$X$773,24,FALSE),2),"-")</f>
        <v>-</v>
      </c>
      <c r="CD80" s="137" t="str">
        <f t="shared" si="75"/>
        <v/>
      </c>
      <c r="CE80" s="125"/>
      <c r="CF80" s="126"/>
      <c r="CH80" s="122"/>
      <c r="CI80" s="123"/>
      <c r="CJ80" s="116"/>
      <c r="CK80" s="130"/>
      <c r="CL80" s="129"/>
      <c r="CM80" s="135" t="str">
        <f t="shared" si="65"/>
        <v/>
      </c>
      <c r="CN80" s="131" t="str">
        <f>IFERROR(VLOOKUP($CH80,[2]INVENTAIRE!$A$23:$X$773,22,FALSE),"")</f>
        <v/>
      </c>
      <c r="CO80" s="136" t="str">
        <f>IFERROR(ROUND(VLOOKUP($CH80,[2]INVENTAIRE!$A$23:$X$773,24,FALSE),2),"-")</f>
        <v>-</v>
      </c>
      <c r="CP80" s="137" t="str">
        <f t="shared" si="76"/>
        <v/>
      </c>
      <c r="CQ80" s="125"/>
      <c r="CR80" s="126"/>
      <c r="CT80" s="122"/>
      <c r="CU80" s="123"/>
      <c r="CV80" s="116"/>
      <c r="CW80" s="130"/>
      <c r="CX80" s="129"/>
      <c r="CY80" s="135" t="str">
        <f t="shared" si="66"/>
        <v/>
      </c>
      <c r="CZ80" s="131" t="str">
        <f>IFERROR(VLOOKUP($CT80,[2]INVENTAIRE!$A$23:$X$773,22,FALSE),"")</f>
        <v/>
      </c>
      <c r="DA80" s="136" t="str">
        <f>IFERROR(ROUND(VLOOKUP($CT80,[2]INVENTAIRE!$A$23:$X$773,24,FALSE),2),"-")</f>
        <v>-</v>
      </c>
      <c r="DB80" s="137" t="str">
        <f t="shared" si="77"/>
        <v/>
      </c>
      <c r="DC80" s="125"/>
      <c r="DD80" s="126"/>
      <c r="DF80" s="122"/>
      <c r="DG80" s="123"/>
      <c r="DH80" s="116"/>
      <c r="DI80" s="130"/>
      <c r="DJ80" s="129"/>
      <c r="DK80" s="135" t="str">
        <f t="shared" si="67"/>
        <v/>
      </c>
      <c r="DL80" s="131" t="str">
        <f>IFERROR(VLOOKUP($DF80,[2]INVENTAIRE!$A$23:$X$773,22,FALSE),"")</f>
        <v/>
      </c>
      <c r="DM80" s="136" t="str">
        <f>IFERROR(ROUND(VLOOKUP($DF80,[2]INVENTAIRE!$A$23:$X$773,24,FALSE),2),"-")</f>
        <v>-</v>
      </c>
      <c r="DN80" s="137" t="str">
        <f t="shared" si="78"/>
        <v/>
      </c>
      <c r="DO80" s="125"/>
      <c r="DP80" s="126"/>
      <c r="DR80" s="122"/>
      <c r="DS80" s="123"/>
      <c r="DT80" s="116"/>
      <c r="DU80" s="130"/>
      <c r="DV80" s="129"/>
      <c r="DW80" s="135" t="str">
        <f t="shared" si="68"/>
        <v/>
      </c>
      <c r="DX80" s="131" t="str">
        <f>IFERROR(VLOOKUP($DR80,[2]INVENTAIRE!$A$23:$X$773,22,FALSE),"")</f>
        <v/>
      </c>
      <c r="DY80" s="136" t="str">
        <f>IFERROR(ROUND(VLOOKUP($DR80,[2]INVENTAIRE!$A$23:$X$773,24,FALSE),2),"-")</f>
        <v>-</v>
      </c>
      <c r="DZ80" s="137" t="str">
        <f t="shared" si="79"/>
        <v/>
      </c>
      <c r="EA80" s="125"/>
      <c r="EB80" s="126"/>
    </row>
    <row r="81" spans="2:132" ht="16.5" thickBot="1" x14ac:dyDescent="0.3">
      <c r="B81" s="122"/>
      <c r="C81" s="123"/>
      <c r="D81" s="116"/>
      <c r="E81" s="130"/>
      <c r="F81" s="116"/>
      <c r="G81" s="135" t="str">
        <f t="shared" si="58"/>
        <v/>
      </c>
      <c r="H81" s="131" t="str">
        <f>IFERROR(VLOOKUP($B81,[2]INVENTAIRE!$A$23:$X$773,22,FALSE),"")</f>
        <v/>
      </c>
      <c r="I81" s="136" t="str">
        <f>IFERROR(ROUND(VLOOKUP($B81,[2]INVENTAIRE!$A$16:$X$773,24,FALSE),2),"-")</f>
        <v>-</v>
      </c>
      <c r="J81" s="137" t="str">
        <f t="shared" si="69"/>
        <v/>
      </c>
      <c r="K81" s="145"/>
      <c r="L81" s="147"/>
      <c r="N81" s="122"/>
      <c r="O81" s="123"/>
      <c r="P81" s="116"/>
      <c r="Q81" s="130"/>
      <c r="R81" s="116"/>
      <c r="S81" s="135" t="str">
        <f t="shared" si="59"/>
        <v/>
      </c>
      <c r="T81" s="131" t="str">
        <f>IFERROR(VLOOKUP($N81,[2]INVENTAIRE!$A$16:$X$773,22,FALSE),"")</f>
        <v/>
      </c>
      <c r="U81" s="136" t="str">
        <f>IFERROR(ROUND(VLOOKUP($N81,[2]INVENTAIRE!$A$16:$X$773,24,FALSE),2),"-")</f>
        <v>-</v>
      </c>
      <c r="V81" s="137" t="str">
        <f t="shared" si="70"/>
        <v/>
      </c>
      <c r="W81" s="125"/>
      <c r="X81" s="126"/>
      <c r="Z81" s="122"/>
      <c r="AA81" s="123"/>
      <c r="AB81" s="116"/>
      <c r="AC81" s="130"/>
      <c r="AD81" s="129"/>
      <c r="AE81" s="135" t="str">
        <f t="shared" si="60"/>
        <v/>
      </c>
      <c r="AF81" s="131" t="str">
        <f>IFERROR(VLOOKUP($Z81,[2]INVENTAIRE!$A$23:$X$773,22,FALSE),"")</f>
        <v/>
      </c>
      <c r="AG81" s="136" t="str">
        <f>IFERROR(ROUND(VLOOKUP($Z81,[2]INVENTAIRE!$A$23:$X$773,24,FALSE),2),"-")</f>
        <v>-</v>
      </c>
      <c r="AH81" s="137" t="str">
        <f t="shared" si="71"/>
        <v/>
      </c>
      <c r="AI81" s="125"/>
      <c r="AJ81" s="126"/>
      <c r="AL81" s="122"/>
      <c r="AM81" s="123"/>
      <c r="AN81" s="116"/>
      <c r="AO81" s="130"/>
      <c r="AP81" s="129"/>
      <c r="AQ81" s="135" t="str">
        <f t="shared" si="61"/>
        <v/>
      </c>
      <c r="AR81" s="131" t="str">
        <f>IFERROR(VLOOKUP($AL81,[2]INVENTAIRE!$A$23:$X$773,22,FALSE),"")</f>
        <v/>
      </c>
      <c r="AS81" s="136" t="str">
        <f>IFERROR(ROUND(VLOOKUP($AL81,[2]INVENTAIRE!$A$23:$X$773,24,FALSE),2),"-")</f>
        <v>-</v>
      </c>
      <c r="AT81" s="137" t="str">
        <f t="shared" si="72"/>
        <v/>
      </c>
      <c r="AU81" s="125"/>
      <c r="AV81" s="126"/>
      <c r="AX81" s="122"/>
      <c r="AY81" s="123"/>
      <c r="AZ81" s="116"/>
      <c r="BA81" s="130"/>
      <c r="BB81" s="129"/>
      <c r="BC81" s="135" t="str">
        <f t="shared" si="62"/>
        <v/>
      </c>
      <c r="BD81" s="131" t="str">
        <f>IFERROR(VLOOKUP($AX81,[2]INVENTAIRE!$A$23:$X$773,22,FALSE),"")</f>
        <v/>
      </c>
      <c r="BE81" s="136" t="str">
        <f>IFERROR(ROUND(VLOOKUP($AX81,[2]INVENTAIRE!$A$23:$X$773,24,FALSE),2),"-")</f>
        <v>-</v>
      </c>
      <c r="BF81" s="137" t="str">
        <f t="shared" si="73"/>
        <v/>
      </c>
      <c r="BG81" s="125"/>
      <c r="BH81" s="126"/>
      <c r="BJ81" s="122"/>
      <c r="BK81" s="123"/>
      <c r="BL81" s="116"/>
      <c r="BM81" s="130"/>
      <c r="BN81" s="129"/>
      <c r="BO81" s="135" t="str">
        <f t="shared" si="63"/>
        <v/>
      </c>
      <c r="BP81" s="131" t="str">
        <f>IFERROR(VLOOKUP($BJ81,[2]INVENTAIRE!$A$23:$X$773,22,FALSE),"")</f>
        <v/>
      </c>
      <c r="BQ81" s="136" t="str">
        <f>IFERROR(ROUND(VLOOKUP($BJ81,[2]INVENTAIRE!$A$23:$X$773,24,FALSE),2),"-")</f>
        <v>-</v>
      </c>
      <c r="BR81" s="137" t="str">
        <f t="shared" si="74"/>
        <v/>
      </c>
      <c r="BS81" s="125"/>
      <c r="BT81" s="126"/>
      <c r="BV81" s="122"/>
      <c r="BW81" s="123"/>
      <c r="BX81" s="116"/>
      <c r="BY81" s="130"/>
      <c r="BZ81" s="129"/>
      <c r="CA81" s="135" t="str">
        <f t="shared" si="64"/>
        <v/>
      </c>
      <c r="CB81" s="131" t="str">
        <f>IFERROR(VLOOKUP($BV81,[2]INVENTAIRE!$A$23:$X$773,22,FALSE),"")</f>
        <v/>
      </c>
      <c r="CC81" s="136" t="str">
        <f>IFERROR(ROUND(VLOOKUP($BV81,[2]INVENTAIRE!$A$23:$X$773,24,FALSE),2),"-")</f>
        <v>-</v>
      </c>
      <c r="CD81" s="137" t="str">
        <f t="shared" si="75"/>
        <v/>
      </c>
      <c r="CE81" s="125"/>
      <c r="CF81" s="126"/>
      <c r="CH81" s="122"/>
      <c r="CI81" s="123"/>
      <c r="CJ81" s="116"/>
      <c r="CK81" s="130"/>
      <c r="CL81" s="129"/>
      <c r="CM81" s="135" t="str">
        <f t="shared" si="65"/>
        <v/>
      </c>
      <c r="CN81" s="131" t="str">
        <f>IFERROR(VLOOKUP($CH81,[2]INVENTAIRE!$A$23:$X$773,22,FALSE),"")</f>
        <v/>
      </c>
      <c r="CO81" s="136" t="str">
        <f>IFERROR(ROUND(VLOOKUP($CH81,[2]INVENTAIRE!$A$23:$X$773,24,FALSE),2),"-")</f>
        <v>-</v>
      </c>
      <c r="CP81" s="137" t="str">
        <f t="shared" si="76"/>
        <v/>
      </c>
      <c r="CQ81" s="125"/>
      <c r="CR81" s="126"/>
      <c r="CT81" s="122"/>
      <c r="CU81" s="123"/>
      <c r="CV81" s="116"/>
      <c r="CW81" s="130"/>
      <c r="CX81" s="129"/>
      <c r="CY81" s="135" t="str">
        <f t="shared" si="66"/>
        <v/>
      </c>
      <c r="CZ81" s="131" t="str">
        <f>IFERROR(VLOOKUP($CT81,[2]INVENTAIRE!$A$23:$X$773,22,FALSE),"")</f>
        <v/>
      </c>
      <c r="DA81" s="136" t="str">
        <f>IFERROR(ROUND(VLOOKUP($CT81,[2]INVENTAIRE!$A$23:$X$773,24,FALSE),2),"-")</f>
        <v>-</v>
      </c>
      <c r="DB81" s="137" t="str">
        <f t="shared" si="77"/>
        <v/>
      </c>
      <c r="DC81" s="125"/>
      <c r="DD81" s="126"/>
      <c r="DF81" s="122"/>
      <c r="DG81" s="123"/>
      <c r="DH81" s="116"/>
      <c r="DI81" s="130"/>
      <c r="DJ81" s="129"/>
      <c r="DK81" s="135" t="str">
        <f t="shared" si="67"/>
        <v/>
      </c>
      <c r="DL81" s="131" t="str">
        <f>IFERROR(VLOOKUP($DF81,[2]INVENTAIRE!$A$23:$X$773,22,FALSE),"")</f>
        <v/>
      </c>
      <c r="DM81" s="136" t="str">
        <f>IFERROR(ROUND(VLOOKUP($DF81,[2]INVENTAIRE!$A$23:$X$773,24,FALSE),2),"-")</f>
        <v>-</v>
      </c>
      <c r="DN81" s="137" t="str">
        <f t="shared" si="78"/>
        <v/>
      </c>
      <c r="DO81" s="125"/>
      <c r="DP81" s="126"/>
      <c r="DR81" s="122"/>
      <c r="DS81" s="123"/>
      <c r="DT81" s="116"/>
      <c r="DU81" s="130"/>
      <c r="DV81" s="129"/>
      <c r="DW81" s="135" t="str">
        <f t="shared" si="68"/>
        <v/>
      </c>
      <c r="DX81" s="131" t="str">
        <f>IFERROR(VLOOKUP($DR81,[2]INVENTAIRE!$A$23:$X$773,22,FALSE),"")</f>
        <v/>
      </c>
      <c r="DY81" s="136" t="str">
        <f>IFERROR(ROUND(VLOOKUP($DR81,[2]INVENTAIRE!$A$23:$X$773,24,FALSE),2),"-")</f>
        <v>-</v>
      </c>
      <c r="DZ81" s="137" t="str">
        <f t="shared" si="79"/>
        <v/>
      </c>
      <c r="EA81" s="125"/>
      <c r="EB81" s="126"/>
    </row>
    <row r="82" spans="2:132" ht="16.5" thickBot="1" x14ac:dyDescent="0.3">
      <c r="B82" s="122"/>
      <c r="C82" s="123"/>
      <c r="D82" s="116"/>
      <c r="E82" s="130"/>
      <c r="F82" s="116"/>
      <c r="G82" s="135" t="str">
        <f t="shared" si="58"/>
        <v/>
      </c>
      <c r="H82" s="131" t="str">
        <f>IFERROR(VLOOKUP($B82,[2]INVENTAIRE!$A$23:$X$773,22,FALSE),"")</f>
        <v/>
      </c>
      <c r="I82" s="136" t="str">
        <f>IFERROR(ROUND(VLOOKUP($B82,[2]INVENTAIRE!$A$16:$X$773,24,FALSE),2),"-")</f>
        <v>-</v>
      </c>
      <c r="J82" s="132" t="str">
        <f t="shared" si="69"/>
        <v/>
      </c>
      <c r="K82" s="154" t="s">
        <v>47</v>
      </c>
      <c r="L82" s="155">
        <f>L72-L80</f>
        <v>1.4099877777777774</v>
      </c>
      <c r="N82" s="122"/>
      <c r="O82" s="123"/>
      <c r="P82" s="116"/>
      <c r="Q82" s="130"/>
      <c r="R82" s="116"/>
      <c r="S82" s="135" t="str">
        <f t="shared" si="59"/>
        <v/>
      </c>
      <c r="T82" s="131" t="str">
        <f>IFERROR(VLOOKUP($N82,[2]INVENTAIRE!$A$16:$X$773,22,FALSE),"")</f>
        <v/>
      </c>
      <c r="U82" s="136" t="str">
        <f>IFERROR(ROUND(VLOOKUP($N82,[2]INVENTAIRE!$A$16:$X$773,24,FALSE),2),"-")</f>
        <v>-</v>
      </c>
      <c r="V82" s="132" t="str">
        <f t="shared" si="70"/>
        <v/>
      </c>
      <c r="W82" s="125"/>
      <c r="X82" s="126"/>
      <c r="Z82" s="122"/>
      <c r="AA82" s="123"/>
      <c r="AB82" s="116"/>
      <c r="AC82" s="130"/>
      <c r="AD82" s="129"/>
      <c r="AE82" s="135" t="str">
        <f t="shared" si="60"/>
        <v/>
      </c>
      <c r="AF82" s="131" t="str">
        <f>IFERROR(VLOOKUP($Z82,[2]INVENTAIRE!$A$23:$X$773,22,FALSE),"")</f>
        <v/>
      </c>
      <c r="AG82" s="136" t="str">
        <f>IFERROR(ROUND(VLOOKUP($Z82,[2]INVENTAIRE!$A$23:$X$773,24,FALSE),2),"-")</f>
        <v>-</v>
      </c>
      <c r="AH82" s="132" t="str">
        <f t="shared" si="71"/>
        <v/>
      </c>
      <c r="AI82" s="125"/>
      <c r="AJ82" s="126"/>
      <c r="AL82" s="122"/>
      <c r="AM82" s="123"/>
      <c r="AN82" s="116"/>
      <c r="AO82" s="130"/>
      <c r="AP82" s="129"/>
      <c r="AQ82" s="135" t="str">
        <f t="shared" si="61"/>
        <v/>
      </c>
      <c r="AR82" s="131" t="str">
        <f>IFERROR(VLOOKUP($AL82,[2]INVENTAIRE!$A$23:$X$773,22,FALSE),"")</f>
        <v/>
      </c>
      <c r="AS82" s="136" t="str">
        <f>IFERROR(ROUND(VLOOKUP($AL82,[2]INVENTAIRE!$A$23:$X$773,24,FALSE),2),"-")</f>
        <v>-</v>
      </c>
      <c r="AT82" s="132" t="str">
        <f t="shared" si="72"/>
        <v/>
      </c>
      <c r="AU82" s="125"/>
      <c r="AV82" s="126"/>
      <c r="AX82" s="122"/>
      <c r="AY82" s="123"/>
      <c r="AZ82" s="116"/>
      <c r="BA82" s="130"/>
      <c r="BB82" s="129"/>
      <c r="BC82" s="135" t="str">
        <f t="shared" si="62"/>
        <v/>
      </c>
      <c r="BD82" s="131" t="str">
        <f>IFERROR(VLOOKUP($AX82,[2]INVENTAIRE!$A$23:$X$773,22,FALSE),"")</f>
        <v/>
      </c>
      <c r="BE82" s="136" t="str">
        <f>IFERROR(ROUND(VLOOKUP($AX82,[2]INVENTAIRE!$A$23:$X$773,24,FALSE),2),"-")</f>
        <v>-</v>
      </c>
      <c r="BF82" s="132" t="str">
        <f t="shared" si="73"/>
        <v/>
      </c>
      <c r="BG82" s="125"/>
      <c r="BH82" s="126"/>
      <c r="BJ82" s="122"/>
      <c r="BK82" s="123"/>
      <c r="BL82" s="116"/>
      <c r="BM82" s="130"/>
      <c r="BN82" s="129"/>
      <c r="BO82" s="135" t="str">
        <f t="shared" si="63"/>
        <v/>
      </c>
      <c r="BP82" s="131" t="str">
        <f>IFERROR(VLOOKUP($BJ82,[2]INVENTAIRE!$A$23:$X$773,22,FALSE),"")</f>
        <v/>
      </c>
      <c r="BQ82" s="136" t="str">
        <f>IFERROR(ROUND(VLOOKUP($BJ82,[2]INVENTAIRE!$A$23:$X$773,24,FALSE),2),"-")</f>
        <v>-</v>
      </c>
      <c r="BR82" s="132" t="str">
        <f t="shared" si="74"/>
        <v/>
      </c>
      <c r="BS82" s="125"/>
      <c r="BT82" s="126"/>
      <c r="BV82" s="122"/>
      <c r="BW82" s="123"/>
      <c r="BX82" s="116"/>
      <c r="BY82" s="130"/>
      <c r="BZ82" s="129"/>
      <c r="CA82" s="135" t="str">
        <f t="shared" si="64"/>
        <v/>
      </c>
      <c r="CB82" s="131" t="str">
        <f>IFERROR(VLOOKUP($BV82,[2]INVENTAIRE!$A$23:$X$773,22,FALSE),"")</f>
        <v/>
      </c>
      <c r="CC82" s="136" t="str">
        <f>IFERROR(ROUND(VLOOKUP($BV82,[2]INVENTAIRE!$A$23:$X$773,24,FALSE),2),"-")</f>
        <v>-</v>
      </c>
      <c r="CD82" s="132" t="str">
        <f t="shared" si="75"/>
        <v/>
      </c>
      <c r="CE82" s="125"/>
      <c r="CF82" s="126"/>
      <c r="CH82" s="122"/>
      <c r="CI82" s="123"/>
      <c r="CJ82" s="116"/>
      <c r="CK82" s="130"/>
      <c r="CL82" s="129"/>
      <c r="CM82" s="135" t="str">
        <f t="shared" si="65"/>
        <v/>
      </c>
      <c r="CN82" s="131" t="str">
        <f>IFERROR(VLOOKUP($CH82,[2]INVENTAIRE!$A$23:$X$773,22,FALSE),"")</f>
        <v/>
      </c>
      <c r="CO82" s="136" t="str">
        <f>IFERROR(ROUND(VLOOKUP($CH82,[2]INVENTAIRE!$A$23:$X$773,24,FALSE),2),"-")</f>
        <v>-</v>
      </c>
      <c r="CP82" s="132" t="str">
        <f t="shared" si="76"/>
        <v/>
      </c>
      <c r="CQ82" s="125"/>
      <c r="CR82" s="126"/>
      <c r="CT82" s="122"/>
      <c r="CU82" s="123"/>
      <c r="CV82" s="116"/>
      <c r="CW82" s="130"/>
      <c r="CX82" s="129"/>
      <c r="CY82" s="135" t="str">
        <f t="shared" si="66"/>
        <v/>
      </c>
      <c r="CZ82" s="131" t="str">
        <f>IFERROR(VLOOKUP($CT82,[2]INVENTAIRE!$A$23:$X$773,22,FALSE),"")</f>
        <v/>
      </c>
      <c r="DA82" s="136" t="str">
        <f>IFERROR(ROUND(VLOOKUP($CT82,[2]INVENTAIRE!$A$23:$X$773,24,FALSE),2),"-")</f>
        <v>-</v>
      </c>
      <c r="DB82" s="132" t="str">
        <f t="shared" si="77"/>
        <v/>
      </c>
      <c r="DC82" s="125"/>
      <c r="DD82" s="126"/>
      <c r="DF82" s="122"/>
      <c r="DG82" s="123"/>
      <c r="DH82" s="116"/>
      <c r="DI82" s="130"/>
      <c r="DJ82" s="129"/>
      <c r="DK82" s="135" t="str">
        <f t="shared" si="67"/>
        <v/>
      </c>
      <c r="DL82" s="131" t="str">
        <f>IFERROR(VLOOKUP($DF82,[2]INVENTAIRE!$A$23:$X$773,22,FALSE),"")</f>
        <v/>
      </c>
      <c r="DM82" s="136" t="str">
        <f>IFERROR(ROUND(VLOOKUP($DF82,[2]INVENTAIRE!$A$23:$X$773,24,FALSE),2),"-")</f>
        <v>-</v>
      </c>
      <c r="DN82" s="132" t="str">
        <f t="shared" si="78"/>
        <v/>
      </c>
      <c r="DO82" s="125"/>
      <c r="DP82" s="126"/>
      <c r="DR82" s="122"/>
      <c r="DS82" s="123"/>
      <c r="DT82" s="116"/>
      <c r="DU82" s="130"/>
      <c r="DV82" s="129"/>
      <c r="DW82" s="135" t="str">
        <f t="shared" si="68"/>
        <v/>
      </c>
      <c r="DX82" s="131" t="str">
        <f>IFERROR(VLOOKUP($DR82,[2]INVENTAIRE!$A$23:$X$773,22,FALSE),"")</f>
        <v/>
      </c>
      <c r="DY82" s="136" t="str">
        <f>IFERROR(ROUND(VLOOKUP($DR82,[2]INVENTAIRE!$A$23:$X$773,24,FALSE),2),"-")</f>
        <v>-</v>
      </c>
      <c r="DZ82" s="132" t="str">
        <f t="shared" si="79"/>
        <v/>
      </c>
      <c r="EA82" s="125"/>
      <c r="EB82" s="126"/>
    </row>
    <row r="83" spans="2:132" ht="16.5" thickBot="1" x14ac:dyDescent="0.3">
      <c r="B83" s="122"/>
      <c r="C83" s="123"/>
      <c r="D83" s="156"/>
      <c r="E83" s="157"/>
      <c r="F83" s="116"/>
      <c r="G83" s="158" t="str">
        <f t="shared" si="58"/>
        <v/>
      </c>
      <c r="H83" s="159" t="str">
        <f>IFERROR(VLOOKUP($B83,[2]INVENTAIRE!$A$23:$X$773,22,FALSE),"")</f>
        <v/>
      </c>
      <c r="I83" s="160" t="str">
        <f>IFERROR(ROUND(VLOOKUP($B83,[2]INVENTAIRE!$A$16:$X$773,24,FALSE),2),"-")</f>
        <v>-</v>
      </c>
      <c r="J83" s="161" t="str">
        <f t="shared" si="69"/>
        <v/>
      </c>
      <c r="K83" s="145"/>
      <c r="L83" s="147"/>
      <c r="N83" s="122"/>
      <c r="O83" s="123"/>
      <c r="P83" s="156"/>
      <c r="Q83" s="157"/>
      <c r="R83" s="116"/>
      <c r="S83" s="158" t="str">
        <f t="shared" si="59"/>
        <v/>
      </c>
      <c r="T83" s="159" t="str">
        <f>IFERROR(VLOOKUP($N83,[2]INVENTAIRE!$A$16:$X$773,22,FALSE),"")</f>
        <v/>
      </c>
      <c r="U83" s="160" t="str">
        <f>IFERROR(ROUND(VLOOKUP($N83,[2]INVENTAIRE!$A$16:$X$773,24,FALSE),2),"-")</f>
        <v>-</v>
      </c>
      <c r="V83" s="161" t="str">
        <f t="shared" si="70"/>
        <v/>
      </c>
      <c r="W83" s="125"/>
      <c r="X83" s="126"/>
      <c r="Z83" s="122"/>
      <c r="AA83" s="123"/>
      <c r="AB83" s="156"/>
      <c r="AC83" s="157"/>
      <c r="AD83" s="162"/>
      <c r="AE83" s="158" t="str">
        <f t="shared" si="60"/>
        <v/>
      </c>
      <c r="AF83" s="159" t="str">
        <f>IFERROR(VLOOKUP($Z83,[2]INVENTAIRE!$A$23:$X$773,22,FALSE),"")</f>
        <v/>
      </c>
      <c r="AG83" s="160" t="str">
        <f>IFERROR(ROUND(VLOOKUP($Z83,[2]INVENTAIRE!$A$23:$X$773,24,FALSE),2),"-")</f>
        <v>-</v>
      </c>
      <c r="AH83" s="161" t="str">
        <f t="shared" si="71"/>
        <v/>
      </c>
      <c r="AI83" s="125"/>
      <c r="AJ83" s="126"/>
      <c r="AL83" s="122"/>
      <c r="AM83" s="123"/>
      <c r="AN83" s="156"/>
      <c r="AO83" s="157"/>
      <c r="AP83" s="162"/>
      <c r="AQ83" s="158" t="str">
        <f t="shared" si="61"/>
        <v/>
      </c>
      <c r="AR83" s="159" t="str">
        <f>IFERROR(VLOOKUP($AL83,[2]INVENTAIRE!$A$23:$X$773,22,FALSE),"")</f>
        <v/>
      </c>
      <c r="AS83" s="160" t="str">
        <f>IFERROR(ROUND(VLOOKUP($AL83,[2]INVENTAIRE!$A$23:$X$773,24,FALSE),2),"-")</f>
        <v>-</v>
      </c>
      <c r="AT83" s="161" t="str">
        <f t="shared" si="72"/>
        <v/>
      </c>
      <c r="AU83" s="125"/>
      <c r="AV83" s="126"/>
      <c r="AX83" s="122"/>
      <c r="AY83" s="123"/>
      <c r="AZ83" s="156"/>
      <c r="BA83" s="157"/>
      <c r="BB83" s="162"/>
      <c r="BC83" s="158" t="str">
        <f t="shared" si="62"/>
        <v/>
      </c>
      <c r="BD83" s="159" t="str">
        <f>IFERROR(VLOOKUP($AX83,[2]INVENTAIRE!$A$23:$X$773,22,FALSE),"")</f>
        <v/>
      </c>
      <c r="BE83" s="160" t="str">
        <f>IFERROR(ROUND(VLOOKUP($AX83,[2]INVENTAIRE!$A$23:$X$773,24,FALSE),2),"-")</f>
        <v>-</v>
      </c>
      <c r="BF83" s="161" t="str">
        <f t="shared" si="73"/>
        <v/>
      </c>
      <c r="BG83" s="125"/>
      <c r="BH83" s="126"/>
      <c r="BJ83" s="122"/>
      <c r="BK83" s="123"/>
      <c r="BL83" s="156"/>
      <c r="BM83" s="157"/>
      <c r="BN83" s="162"/>
      <c r="BO83" s="158" t="str">
        <f t="shared" si="63"/>
        <v/>
      </c>
      <c r="BP83" s="159" t="str">
        <f>IFERROR(VLOOKUP($BJ83,[2]INVENTAIRE!$A$23:$X$773,22,FALSE),"")</f>
        <v/>
      </c>
      <c r="BQ83" s="160" t="str">
        <f>IFERROR(ROUND(VLOOKUP($BJ83,[2]INVENTAIRE!$A$23:$X$773,24,FALSE),2),"-")</f>
        <v>-</v>
      </c>
      <c r="BR83" s="161" t="str">
        <f t="shared" si="74"/>
        <v/>
      </c>
      <c r="BS83" s="125"/>
      <c r="BT83" s="126"/>
      <c r="BV83" s="122"/>
      <c r="BW83" s="123"/>
      <c r="BX83" s="156"/>
      <c r="BY83" s="157"/>
      <c r="BZ83" s="162"/>
      <c r="CA83" s="158" t="str">
        <f t="shared" si="64"/>
        <v/>
      </c>
      <c r="CB83" s="159" t="str">
        <f>IFERROR(VLOOKUP($BV83,[2]INVENTAIRE!$A$23:$X$773,22,FALSE),"")</f>
        <v/>
      </c>
      <c r="CC83" s="160" t="str">
        <f>IFERROR(ROUND(VLOOKUP($BV83,[2]INVENTAIRE!$A$23:$X$773,24,FALSE),2),"-")</f>
        <v>-</v>
      </c>
      <c r="CD83" s="161" t="str">
        <f t="shared" si="75"/>
        <v/>
      </c>
      <c r="CE83" s="125"/>
      <c r="CF83" s="126"/>
      <c r="CH83" s="122"/>
      <c r="CI83" s="123"/>
      <c r="CJ83" s="156"/>
      <c r="CK83" s="157"/>
      <c r="CL83" s="162"/>
      <c r="CM83" s="158" t="str">
        <f t="shared" si="65"/>
        <v/>
      </c>
      <c r="CN83" s="159" t="str">
        <f>IFERROR(VLOOKUP($CH83,[2]INVENTAIRE!$A$23:$X$773,22,FALSE),"")</f>
        <v/>
      </c>
      <c r="CO83" s="160" t="str">
        <f>IFERROR(ROUND(VLOOKUP($CH83,[2]INVENTAIRE!$A$23:$X$773,24,FALSE),2),"-")</f>
        <v>-</v>
      </c>
      <c r="CP83" s="161" t="str">
        <f t="shared" si="76"/>
        <v/>
      </c>
      <c r="CQ83" s="125"/>
      <c r="CR83" s="126"/>
      <c r="CT83" s="122"/>
      <c r="CU83" s="123"/>
      <c r="CV83" s="156"/>
      <c r="CW83" s="157"/>
      <c r="CX83" s="162"/>
      <c r="CY83" s="158" t="str">
        <f t="shared" si="66"/>
        <v/>
      </c>
      <c r="CZ83" s="159" t="str">
        <f>IFERROR(VLOOKUP($CT83,[2]INVENTAIRE!$A$23:$X$773,22,FALSE),"")</f>
        <v/>
      </c>
      <c r="DA83" s="160" t="str">
        <f>IFERROR(ROUND(VLOOKUP($CT83,[2]INVENTAIRE!$A$23:$X$773,24,FALSE),2),"-")</f>
        <v>-</v>
      </c>
      <c r="DB83" s="161" t="str">
        <f t="shared" si="77"/>
        <v/>
      </c>
      <c r="DC83" s="125"/>
      <c r="DD83" s="126"/>
      <c r="DF83" s="122"/>
      <c r="DG83" s="123"/>
      <c r="DH83" s="156"/>
      <c r="DI83" s="157"/>
      <c r="DJ83" s="162"/>
      <c r="DK83" s="158" t="str">
        <f t="shared" si="67"/>
        <v/>
      </c>
      <c r="DL83" s="159" t="str">
        <f>IFERROR(VLOOKUP($DF83,[2]INVENTAIRE!$A$23:$X$773,22,FALSE),"")</f>
        <v/>
      </c>
      <c r="DM83" s="160" t="str">
        <f>IFERROR(ROUND(VLOOKUP($DF83,[2]INVENTAIRE!$A$23:$X$773,24,FALSE),2),"-")</f>
        <v>-</v>
      </c>
      <c r="DN83" s="161" t="str">
        <f t="shared" si="78"/>
        <v/>
      </c>
      <c r="DO83" s="125"/>
      <c r="DP83" s="126"/>
      <c r="DR83" s="122"/>
      <c r="DS83" s="123"/>
      <c r="DT83" s="156"/>
      <c r="DU83" s="157"/>
      <c r="DV83" s="162"/>
      <c r="DW83" s="158" t="str">
        <f t="shared" si="68"/>
        <v/>
      </c>
      <c r="DX83" s="159" t="str">
        <f>IFERROR(VLOOKUP($DR83,[2]INVENTAIRE!$A$23:$X$773,22,FALSE),"")</f>
        <v/>
      </c>
      <c r="DY83" s="160" t="str">
        <f>IFERROR(ROUND(VLOOKUP($DR83,[2]INVENTAIRE!$A$23:$X$773,24,FALSE),2),"-")</f>
        <v>-</v>
      </c>
      <c r="DZ83" s="161" t="str">
        <f t="shared" si="79"/>
        <v/>
      </c>
      <c r="EA83" s="125"/>
      <c r="EB83" s="126"/>
    </row>
    <row r="84" spans="2:132" ht="15.75" x14ac:dyDescent="0.25">
      <c r="B84" s="163"/>
      <c r="C84" s="164"/>
      <c r="D84" s="165"/>
      <c r="E84" s="166"/>
      <c r="F84" s="167"/>
      <c r="G84" s="168"/>
      <c r="H84" s="169"/>
      <c r="I84" s="170"/>
      <c r="J84" s="171"/>
      <c r="K84" s="172" t="s">
        <v>48</v>
      </c>
      <c r="L84" s="173">
        <f>IFERROR(L82/L72,"")</f>
        <v>0.14099877777777775</v>
      </c>
      <c r="N84" s="163"/>
      <c r="O84" s="164"/>
      <c r="P84" s="165"/>
      <c r="Q84" s="166"/>
      <c r="R84" s="167"/>
      <c r="S84" s="168"/>
      <c r="T84" s="169"/>
      <c r="U84" s="170"/>
      <c r="V84" s="171"/>
      <c r="W84" s="125"/>
      <c r="X84" s="126"/>
      <c r="Z84" s="163"/>
      <c r="AA84" s="164"/>
      <c r="AB84" s="165"/>
      <c r="AC84" s="166"/>
      <c r="AD84" s="167"/>
      <c r="AE84" s="168"/>
      <c r="AF84" s="169"/>
      <c r="AG84" s="170"/>
      <c r="AH84" s="171"/>
      <c r="AI84" s="125"/>
      <c r="AJ84" s="126"/>
      <c r="AL84" s="163"/>
      <c r="AM84" s="164"/>
      <c r="AN84" s="165"/>
      <c r="AO84" s="166"/>
      <c r="AP84" s="167"/>
      <c r="AQ84" s="168"/>
      <c r="AR84" s="169"/>
      <c r="AS84" s="170"/>
      <c r="AT84" s="171"/>
      <c r="AU84" s="125"/>
      <c r="AV84" s="126"/>
      <c r="AX84" s="163"/>
      <c r="AY84" s="164"/>
      <c r="AZ84" s="165"/>
      <c r="BA84" s="166"/>
      <c r="BB84" s="167"/>
      <c r="BC84" s="168"/>
      <c r="BD84" s="169"/>
      <c r="BE84" s="170"/>
      <c r="BF84" s="171"/>
      <c r="BG84" s="125"/>
      <c r="BH84" s="126"/>
      <c r="BJ84" s="163"/>
      <c r="BK84" s="164"/>
      <c r="BL84" s="165"/>
      <c r="BM84" s="166"/>
      <c r="BN84" s="167"/>
      <c r="BO84" s="168"/>
      <c r="BP84" s="169"/>
      <c r="BQ84" s="170"/>
      <c r="BR84" s="171"/>
      <c r="BS84" s="125"/>
      <c r="BT84" s="126"/>
      <c r="BV84" s="163"/>
      <c r="BW84" s="164"/>
      <c r="BX84" s="165"/>
      <c r="BY84" s="166"/>
      <c r="BZ84" s="167"/>
      <c r="CA84" s="168"/>
      <c r="CB84" s="169"/>
      <c r="CC84" s="170"/>
      <c r="CD84" s="171"/>
      <c r="CE84" s="125"/>
      <c r="CF84" s="126"/>
      <c r="CH84" s="163"/>
      <c r="CI84" s="164"/>
      <c r="CJ84" s="165"/>
      <c r="CK84" s="166"/>
      <c r="CL84" s="167"/>
      <c r="CM84" s="168"/>
      <c r="CN84" s="169"/>
      <c r="CO84" s="170"/>
      <c r="CP84" s="171"/>
      <c r="CQ84" s="125"/>
      <c r="CR84" s="126"/>
      <c r="CT84" s="163"/>
      <c r="CU84" s="164"/>
      <c r="CV84" s="165"/>
      <c r="CW84" s="166"/>
      <c r="CX84" s="167"/>
      <c r="CY84" s="168"/>
      <c r="CZ84" s="169"/>
      <c r="DA84" s="170"/>
      <c r="DB84" s="171"/>
      <c r="DC84" s="125"/>
      <c r="DD84" s="126"/>
      <c r="DF84" s="163"/>
      <c r="DG84" s="164"/>
      <c r="DH84" s="165"/>
      <c r="DI84" s="166"/>
      <c r="DJ84" s="167"/>
      <c r="DK84" s="168"/>
      <c r="DL84" s="169"/>
      <c r="DM84" s="170"/>
      <c r="DN84" s="171"/>
      <c r="DO84" s="125"/>
      <c r="DP84" s="126"/>
      <c r="DR84" s="163"/>
      <c r="DS84" s="164"/>
      <c r="DT84" s="165"/>
      <c r="DU84" s="166"/>
      <c r="DV84" s="167"/>
      <c r="DW84" s="168"/>
      <c r="DX84" s="169"/>
      <c r="DY84" s="170"/>
      <c r="DZ84" s="171"/>
      <c r="EA84" s="125"/>
      <c r="EB84" s="126"/>
    </row>
    <row r="85" spans="2:132" ht="15.75" x14ac:dyDescent="0.25">
      <c r="B85" s="174" t="s">
        <v>89</v>
      </c>
      <c r="C85" s="175"/>
      <c r="D85" s="116">
        <v>200</v>
      </c>
      <c r="E85" s="130" t="s">
        <v>73</v>
      </c>
      <c r="F85" s="129"/>
      <c r="G85" s="176">
        <v>1</v>
      </c>
      <c r="H85" s="129" t="s">
        <v>63</v>
      </c>
      <c r="I85" s="177">
        <v>11.29</v>
      </c>
      <c r="J85" s="132">
        <f t="shared" ref="J85:J94" si="80">IF(E85="","",IFERROR(IF(AND(H85="KG",E85="GRAMME"),(I85/G85/1000*D85),IF(AND(H85="L",E85="MML"),(I85/G85/1000*D85),IF(H85=E85,(I85/G85*D85),IF(AND(H85="Lbs",OR(E85="g",E85="KG")),(I85/G85/454*1000*D85),IF(AND(H85="KG",E85="lbs"),(I85/G85/1000*454*D85),"erreur d'unité"))))),"-"))</f>
        <v>2.258</v>
      </c>
      <c r="K85" s="178" t="str">
        <f>IF(L84="","","Votre marge de profit est de "&amp;ROUND(L84*100,2)&amp; " %")</f>
        <v>Votre marge de profit est de 14,1 %</v>
      </c>
      <c r="L85" s="179"/>
      <c r="N85" s="174"/>
      <c r="O85" s="175"/>
      <c r="P85" s="116"/>
      <c r="Q85" s="130"/>
      <c r="R85" s="129"/>
      <c r="S85" s="176"/>
      <c r="T85" s="129"/>
      <c r="U85" s="180"/>
      <c r="V85" s="132" t="str">
        <f t="shared" ref="V85:V94" si="81">IF(Q85="","",IFERROR(IF(AND(T85="KG",Q85="GRAMME"),(U85/S85/1000*P85),IF(AND(T85="L",Q85="MML"),(U85/S85/1000*P85),IF(T85=Q85,(U85/S85*P85),IF(AND(T85="Lbs",OR(Q85="g",Q85="KG")),(U85/S85/454*1000*P85),IF(AND(T85="KG",Q85="lbs"),(U85/S85/1000*454*P85),"erreur d'unité"))))),"-"))</f>
        <v/>
      </c>
      <c r="W85" s="125"/>
      <c r="X85" s="126"/>
      <c r="Z85" s="174"/>
      <c r="AA85" s="175"/>
      <c r="AB85" s="116"/>
      <c r="AC85" s="130"/>
      <c r="AD85" s="129"/>
      <c r="AE85" s="176"/>
      <c r="AF85" s="129"/>
      <c r="AG85" s="180"/>
      <c r="AH85" s="132" t="str">
        <f t="shared" ref="AH85:AH94" si="82">IF(AC85="","",IFERROR(IF(AND(AF85="KG",AC85="GRAMME"),(AG85/AE85/1000*AB85),IF(AND(AF85="L",AC85="MML"),(AG85/AE85/1000*AB85),IF(AF85=AC85,(AG85/AE85*AB85),IF(AND(AF85="Lbs",OR(AC85="g",AC85="KG")),(AG85/AE85/454*1000*AB85),IF(AND(AF85="KG",AC85="lbs"),(AG85/AE85/1000*454*AB85),"erreur d'unité"))))),"-"))</f>
        <v/>
      </c>
      <c r="AI85" s="125"/>
      <c r="AJ85" s="126"/>
      <c r="AL85" s="174"/>
      <c r="AM85" s="175"/>
      <c r="AN85" s="116"/>
      <c r="AO85" s="130"/>
      <c r="AP85" s="129"/>
      <c r="AQ85" s="176"/>
      <c r="AR85" s="129"/>
      <c r="AS85" s="180"/>
      <c r="AT85" s="132" t="str">
        <f t="shared" ref="AT85:AT94" si="83">IF(AO85="","",IFERROR(IF(AND(AR85="KG",AO85="GRAMME"),(AS85/AQ85/1000*AN85),IF(AND(AR85="L",AO85="MML"),(AS85/AQ85/1000*AN85),IF(AR85=AO85,(AS85/AQ85*AN85),IF(AND(AR85="Lbs",OR(AO85="g",AO85="KG")),(AS85/AQ85/454*1000*AN85),IF(AND(AR85="KG",AO85="lbs"),(AS85/AQ85/1000*454*AN85),"erreur d'unité"))))),"-"))</f>
        <v/>
      </c>
      <c r="AU85" s="125"/>
      <c r="AV85" s="126"/>
      <c r="AX85" s="174"/>
      <c r="AY85" s="175"/>
      <c r="AZ85" s="116"/>
      <c r="BA85" s="130"/>
      <c r="BB85" s="129"/>
      <c r="BC85" s="176"/>
      <c r="BD85" s="129"/>
      <c r="BE85" s="180"/>
      <c r="BF85" s="132" t="str">
        <f t="shared" ref="BF85:BF94" si="84">IF(BA85="","",IFERROR(IF(AND(BD85="KG",BA85="GRAMME"),(BE85/BC85/1000*AZ85),IF(AND(BD85="L",BA85="MML"),(BE85/BC85/1000*AZ85),IF(BD85=BA85,(BE85/BC85*AZ85),IF(AND(BD85="Lbs",OR(BA85="g",BA85="KG")),(BE85/BC85/454*1000*AZ85),IF(AND(BD85="KG",BA85="lbs"),(BE85/BC85/1000*454*AZ85),"erreur d'unité"))))),"-"))</f>
        <v/>
      </c>
      <c r="BG85" s="125"/>
      <c r="BH85" s="126"/>
      <c r="BJ85" s="174"/>
      <c r="BK85" s="175"/>
      <c r="BL85" s="116"/>
      <c r="BM85" s="130"/>
      <c r="BN85" s="129"/>
      <c r="BO85" s="176"/>
      <c r="BP85" s="129"/>
      <c r="BQ85" s="180"/>
      <c r="BR85" s="132" t="str">
        <f t="shared" ref="BR85:BR94" si="85">IF(BM85="","",IFERROR(IF(AND(BP85="KG",BM85="GRAMME"),(BQ85/BO85/1000*BL85),IF(AND(BP85="L",BM85="MML"),(BQ85/BO85/1000*BL85),IF(BP85=BM85,(BQ85/BO85*BL85),IF(AND(BP85="Lbs",OR(BM85="g",BM85="KG")),(BQ85/BO85/454*1000*BL85),IF(AND(BP85="KG",BM85="lbs"),(BQ85/BO85/1000*454*BL85),"erreur d'unité"))))),"-"))</f>
        <v/>
      </c>
      <c r="BS85" s="125"/>
      <c r="BT85" s="126"/>
      <c r="BV85" s="174"/>
      <c r="BW85" s="175"/>
      <c r="BX85" s="116"/>
      <c r="BY85" s="130"/>
      <c r="BZ85" s="129"/>
      <c r="CA85" s="176"/>
      <c r="CB85" s="129"/>
      <c r="CC85" s="180"/>
      <c r="CD85" s="132" t="str">
        <f t="shared" ref="CD85:CD94" si="86">IF(BY85="","",IFERROR(IF(AND(CB85="KG",BY85="GRAMME"),(CC85/CA85/1000*BX85),IF(AND(CB85="L",BY85="MML"),(CC85/CA85/1000*BX85),IF(CB85=BY85,(CC85/CA85*BX85),IF(AND(CB85="Lbs",OR(BY85="g",BY85="KG")),(CC85/CA85/454*1000*BX85),IF(AND(CB85="KG",BY85="lbs"),(CC85/CA85/1000*454*BX85),"erreur d'unité"))))),"-"))</f>
        <v/>
      </c>
      <c r="CE85" s="125"/>
      <c r="CF85" s="126"/>
      <c r="CH85" s="174"/>
      <c r="CI85" s="175"/>
      <c r="CJ85" s="116"/>
      <c r="CK85" s="130"/>
      <c r="CL85" s="129"/>
      <c r="CM85" s="176"/>
      <c r="CN85" s="129"/>
      <c r="CO85" s="180"/>
      <c r="CP85" s="181" t="str">
        <f t="shared" ref="CP85:CP94" si="87">IF(CK85="","",IFERROR(IF(AND(CN85="KG",CK85="GRAMME"),(CO85/CM85/1000*CJ85),IF(AND(CN85="L",CK85="MML"),(CO85/CM85/1000*CJ85),IF(CN85=CK85,(CO85/CM85*CJ85),IF(AND(CN85="Lbs",OR(CK85="g",CK85="KG")),(CO85/CM85/454*1000*CJ85),IF(AND(CN85="KG",CK85="lbs"),(CO85/CM85/1000*454*CJ85),"erreur d'unité"))))),"-"))</f>
        <v/>
      </c>
      <c r="CQ85" s="125"/>
      <c r="CR85" s="126"/>
      <c r="CT85" s="174"/>
      <c r="CU85" s="175"/>
      <c r="CV85" s="116"/>
      <c r="CW85" s="130"/>
      <c r="CX85" s="129"/>
      <c r="CY85" s="176"/>
      <c r="CZ85" s="129"/>
      <c r="DA85" s="180"/>
      <c r="DB85" s="181" t="str">
        <f t="shared" ref="DB85:DB94" si="88">IF(CW85="","",IFERROR(IF(AND(CZ85="KG",CW85="GRAMME"),(DA85/CY85/1000*CV85),IF(AND(CZ85="L",CW85="MML"),(DA85/CY85/1000*CV85),IF(CZ85=CW85,(DA85/CY85*CV85),IF(AND(CZ85="Lbs",OR(CW85="g",CW85="KG")),(DA85/CY85/454*1000*CV85),IF(AND(CZ85="KG",CW85="lbs"),(DA85/CY85/1000*454*CV85),"erreur d'unité"))))),"-"))</f>
        <v/>
      </c>
      <c r="DC85" s="125"/>
      <c r="DD85" s="126"/>
      <c r="DF85" s="174"/>
      <c r="DG85" s="175"/>
      <c r="DH85" s="116"/>
      <c r="DI85" s="130"/>
      <c r="DJ85" s="129"/>
      <c r="DK85" s="176"/>
      <c r="DL85" s="129"/>
      <c r="DM85" s="180"/>
      <c r="DN85" s="132" t="str">
        <f t="shared" ref="DN85:DN94" si="89">IF(DI85="","",IFERROR(IF(AND(DL85="KG",DI85="GRAMME"),(DM85/DK85/1000*DH85),IF(AND(DL85="L",DI85="MML"),(DM85/DK85/1000*DH85),IF(DL85=DI85,(DM85/DK85*DH85),IF(AND(DL85="Lbs",OR(DI85="g",DI85="KG")),(DM85/DK85/454*1000*DH85),IF(AND(DL85="KG",DI85="lbs"),(DM85/DK85/1000*454*DH85),"erreur d'unité"))))),"-"))</f>
        <v/>
      </c>
      <c r="DO85" s="125"/>
      <c r="DP85" s="126"/>
      <c r="DR85" s="174"/>
      <c r="DS85" s="175"/>
      <c r="DT85" s="116"/>
      <c r="DU85" s="130"/>
      <c r="DV85" s="129"/>
      <c r="DW85" s="176"/>
      <c r="DX85" s="129"/>
      <c r="DY85" s="180"/>
      <c r="DZ85" s="181" t="str">
        <f t="shared" ref="DZ85:DZ94" si="90">IF(DU85="","",IFERROR(IF(AND(DX85="KG",DU85="GRAMME"),(DY85/DW85/1000*DT85),IF(AND(DX85="L",DU85="MML"),(DY85/DW85/1000*DT85),IF(DX85=DU85,(DY85/DW85*DT85),IF(AND(DX85="Lbs",OR(DU85="g",DU85="KG")),(DY85/DW85/454*1000*DT85),IF(AND(DX85="KG",DU85="lbs"),(DY85/DW85/1000*454*DT85),"erreur d'unité"))))),"-"))</f>
        <v/>
      </c>
      <c r="EA85" s="125"/>
      <c r="EB85" s="126"/>
    </row>
    <row r="86" spans="2:132" ht="15.75" x14ac:dyDescent="0.25">
      <c r="B86" s="174"/>
      <c r="C86" s="175"/>
      <c r="D86" s="116"/>
      <c r="E86" s="130"/>
      <c r="F86" s="129"/>
      <c r="G86" s="176"/>
      <c r="H86" s="129"/>
      <c r="I86" s="177"/>
      <c r="J86" s="132" t="str">
        <f t="shared" si="80"/>
        <v/>
      </c>
      <c r="K86" s="182"/>
      <c r="L86" s="183"/>
      <c r="N86" s="174"/>
      <c r="O86" s="175"/>
      <c r="P86" s="116"/>
      <c r="Q86" s="130"/>
      <c r="R86" s="129"/>
      <c r="S86" s="176"/>
      <c r="T86" s="129"/>
      <c r="U86" s="180"/>
      <c r="V86" s="132" t="str">
        <f t="shared" si="81"/>
        <v/>
      </c>
      <c r="W86" s="125"/>
      <c r="X86" s="126"/>
      <c r="Z86" s="174"/>
      <c r="AA86" s="175"/>
      <c r="AB86" s="116"/>
      <c r="AC86" s="130"/>
      <c r="AD86" s="129"/>
      <c r="AE86" s="176"/>
      <c r="AF86" s="129"/>
      <c r="AG86" s="180"/>
      <c r="AH86" s="132" t="str">
        <f t="shared" si="82"/>
        <v/>
      </c>
      <c r="AI86" s="125"/>
      <c r="AJ86" s="126"/>
      <c r="AL86" s="174"/>
      <c r="AM86" s="175"/>
      <c r="AN86" s="116"/>
      <c r="AO86" s="130"/>
      <c r="AP86" s="129"/>
      <c r="AQ86" s="176"/>
      <c r="AR86" s="129"/>
      <c r="AS86" s="180"/>
      <c r="AT86" s="132" t="str">
        <f t="shared" si="83"/>
        <v/>
      </c>
      <c r="AU86" s="125"/>
      <c r="AV86" s="126"/>
      <c r="AX86" s="174"/>
      <c r="AY86" s="175"/>
      <c r="AZ86" s="116"/>
      <c r="BA86" s="130"/>
      <c r="BB86" s="129"/>
      <c r="BC86" s="176"/>
      <c r="BD86" s="129"/>
      <c r="BE86" s="180"/>
      <c r="BF86" s="132" t="str">
        <f t="shared" si="84"/>
        <v/>
      </c>
      <c r="BG86" s="125"/>
      <c r="BH86" s="126"/>
      <c r="BJ86" s="174"/>
      <c r="BK86" s="175"/>
      <c r="BL86" s="116"/>
      <c r="BM86" s="130"/>
      <c r="BN86" s="129"/>
      <c r="BO86" s="176"/>
      <c r="BP86" s="129"/>
      <c r="BQ86" s="180"/>
      <c r="BR86" s="132" t="str">
        <f t="shared" si="85"/>
        <v/>
      </c>
      <c r="BS86" s="125"/>
      <c r="BT86" s="126"/>
      <c r="BV86" s="174"/>
      <c r="BW86" s="175"/>
      <c r="BX86" s="116"/>
      <c r="BY86" s="130"/>
      <c r="BZ86" s="129"/>
      <c r="CA86" s="176"/>
      <c r="CB86" s="129"/>
      <c r="CC86" s="180"/>
      <c r="CD86" s="132" t="str">
        <f t="shared" si="86"/>
        <v/>
      </c>
      <c r="CE86" s="125"/>
      <c r="CF86" s="126"/>
      <c r="CH86" s="174"/>
      <c r="CI86" s="175"/>
      <c r="CJ86" s="116"/>
      <c r="CK86" s="130"/>
      <c r="CL86" s="129"/>
      <c r="CM86" s="176"/>
      <c r="CN86" s="129"/>
      <c r="CO86" s="180"/>
      <c r="CP86" s="181" t="str">
        <f t="shared" si="87"/>
        <v/>
      </c>
      <c r="CQ86" s="125"/>
      <c r="CR86" s="126"/>
      <c r="CT86" s="174"/>
      <c r="CU86" s="175"/>
      <c r="CV86" s="116"/>
      <c r="CW86" s="130"/>
      <c r="CX86" s="129"/>
      <c r="CY86" s="176"/>
      <c r="CZ86" s="129"/>
      <c r="DA86" s="180"/>
      <c r="DB86" s="181" t="str">
        <f t="shared" si="88"/>
        <v/>
      </c>
      <c r="DC86" s="125"/>
      <c r="DD86" s="126"/>
      <c r="DF86" s="174"/>
      <c r="DG86" s="175"/>
      <c r="DH86" s="116"/>
      <c r="DI86" s="130"/>
      <c r="DJ86" s="129"/>
      <c r="DK86" s="176"/>
      <c r="DL86" s="129"/>
      <c r="DM86" s="180"/>
      <c r="DN86" s="132" t="str">
        <f t="shared" si="89"/>
        <v/>
      </c>
      <c r="DO86" s="125"/>
      <c r="DP86" s="126"/>
      <c r="DR86" s="174"/>
      <c r="DS86" s="175"/>
      <c r="DT86" s="116"/>
      <c r="DU86" s="130"/>
      <c r="DV86" s="129"/>
      <c r="DW86" s="176"/>
      <c r="DX86" s="129"/>
      <c r="DY86" s="180"/>
      <c r="DZ86" s="181" t="str">
        <f t="shared" si="90"/>
        <v/>
      </c>
      <c r="EA86" s="125"/>
      <c r="EB86" s="126"/>
    </row>
    <row r="87" spans="2:132" ht="15.75" x14ac:dyDescent="0.25">
      <c r="B87" s="174"/>
      <c r="C87" s="175"/>
      <c r="D87" s="116"/>
      <c r="E87" s="130"/>
      <c r="F87" s="129"/>
      <c r="G87" s="176"/>
      <c r="H87" s="129"/>
      <c r="I87" s="177"/>
      <c r="J87" s="132" t="str">
        <f t="shared" si="80"/>
        <v/>
      </c>
      <c r="K87" s="184" t="s">
        <v>49</v>
      </c>
      <c r="L87" s="185"/>
      <c r="N87" s="174"/>
      <c r="O87" s="175"/>
      <c r="P87" s="116"/>
      <c r="Q87" s="130"/>
      <c r="R87" s="129"/>
      <c r="S87" s="176"/>
      <c r="T87" s="129"/>
      <c r="U87" s="180"/>
      <c r="V87" s="132" t="str">
        <f t="shared" si="81"/>
        <v/>
      </c>
      <c r="W87" s="125"/>
      <c r="X87" s="126"/>
      <c r="Z87" s="174"/>
      <c r="AA87" s="175"/>
      <c r="AB87" s="116"/>
      <c r="AC87" s="130"/>
      <c r="AD87" s="129"/>
      <c r="AE87" s="176"/>
      <c r="AF87" s="129"/>
      <c r="AG87" s="180"/>
      <c r="AH87" s="132" t="str">
        <f t="shared" si="82"/>
        <v/>
      </c>
      <c r="AI87" s="125"/>
      <c r="AJ87" s="126"/>
      <c r="AL87" s="174"/>
      <c r="AM87" s="175"/>
      <c r="AN87" s="116"/>
      <c r="AO87" s="130"/>
      <c r="AP87" s="129"/>
      <c r="AQ87" s="176"/>
      <c r="AR87" s="129"/>
      <c r="AS87" s="180"/>
      <c r="AT87" s="132" t="str">
        <f t="shared" si="83"/>
        <v/>
      </c>
      <c r="AU87" s="125"/>
      <c r="AV87" s="126"/>
      <c r="AX87" s="174"/>
      <c r="AY87" s="175"/>
      <c r="AZ87" s="116"/>
      <c r="BA87" s="130"/>
      <c r="BB87" s="129"/>
      <c r="BC87" s="176"/>
      <c r="BD87" s="129"/>
      <c r="BE87" s="180"/>
      <c r="BF87" s="132" t="str">
        <f t="shared" si="84"/>
        <v/>
      </c>
      <c r="BG87" s="125"/>
      <c r="BH87" s="126"/>
      <c r="BJ87" s="174"/>
      <c r="BK87" s="175"/>
      <c r="BL87" s="116"/>
      <c r="BM87" s="130"/>
      <c r="BN87" s="129"/>
      <c r="BO87" s="176"/>
      <c r="BP87" s="129"/>
      <c r="BQ87" s="180"/>
      <c r="BR87" s="132" t="str">
        <f t="shared" si="85"/>
        <v/>
      </c>
      <c r="BS87" s="125"/>
      <c r="BT87" s="126"/>
      <c r="BV87" s="174"/>
      <c r="BW87" s="175"/>
      <c r="BX87" s="116"/>
      <c r="BY87" s="130"/>
      <c r="BZ87" s="129"/>
      <c r="CA87" s="176"/>
      <c r="CB87" s="129"/>
      <c r="CC87" s="180"/>
      <c r="CD87" s="132" t="str">
        <f t="shared" si="86"/>
        <v/>
      </c>
      <c r="CE87" s="125"/>
      <c r="CF87" s="126"/>
      <c r="CH87" s="174"/>
      <c r="CI87" s="175"/>
      <c r="CJ87" s="116"/>
      <c r="CK87" s="130"/>
      <c r="CL87" s="129"/>
      <c r="CM87" s="176"/>
      <c r="CN87" s="129"/>
      <c r="CO87" s="180"/>
      <c r="CP87" s="181" t="str">
        <f t="shared" si="87"/>
        <v/>
      </c>
      <c r="CQ87" s="125"/>
      <c r="CR87" s="126"/>
      <c r="CT87" s="174"/>
      <c r="CU87" s="175"/>
      <c r="CV87" s="116"/>
      <c r="CW87" s="130"/>
      <c r="CX87" s="129"/>
      <c r="CY87" s="176"/>
      <c r="CZ87" s="129"/>
      <c r="DA87" s="180"/>
      <c r="DB87" s="181" t="str">
        <f t="shared" si="88"/>
        <v/>
      </c>
      <c r="DC87" s="125"/>
      <c r="DD87" s="126"/>
      <c r="DF87" s="174"/>
      <c r="DG87" s="175"/>
      <c r="DH87" s="116"/>
      <c r="DI87" s="130"/>
      <c r="DJ87" s="129"/>
      <c r="DK87" s="176"/>
      <c r="DL87" s="129"/>
      <c r="DM87" s="180"/>
      <c r="DN87" s="132" t="str">
        <f t="shared" si="89"/>
        <v/>
      </c>
      <c r="DO87" s="125"/>
      <c r="DP87" s="126"/>
      <c r="DR87" s="174"/>
      <c r="DS87" s="175"/>
      <c r="DT87" s="116"/>
      <c r="DU87" s="130"/>
      <c r="DV87" s="129"/>
      <c r="DW87" s="176"/>
      <c r="DX87" s="129"/>
      <c r="DY87" s="180"/>
      <c r="DZ87" s="181" t="str">
        <f t="shared" si="90"/>
        <v/>
      </c>
      <c r="EA87" s="125"/>
      <c r="EB87" s="126"/>
    </row>
    <row r="88" spans="2:132" ht="15.75" x14ac:dyDescent="0.25">
      <c r="B88" s="174"/>
      <c r="C88" s="175"/>
      <c r="D88" s="116"/>
      <c r="E88" s="130"/>
      <c r="F88" s="129"/>
      <c r="G88" s="176"/>
      <c r="H88" s="129"/>
      <c r="I88" s="177"/>
      <c r="J88" s="132" t="str">
        <f t="shared" si="80"/>
        <v/>
      </c>
      <c r="K88" s="186" t="s">
        <v>50</v>
      </c>
      <c r="L88" s="187">
        <f>IFERROR(L74/L72,"-")</f>
        <v>0.25344566666666668</v>
      </c>
      <c r="N88" s="174"/>
      <c r="O88" s="175"/>
      <c r="P88" s="116"/>
      <c r="Q88" s="130"/>
      <c r="R88" s="129"/>
      <c r="S88" s="176"/>
      <c r="T88" s="129"/>
      <c r="U88" s="180"/>
      <c r="V88" s="132" t="str">
        <f t="shared" si="81"/>
        <v/>
      </c>
      <c r="W88" s="125"/>
      <c r="X88" s="126"/>
      <c r="Z88" s="174"/>
      <c r="AA88" s="175"/>
      <c r="AB88" s="116"/>
      <c r="AC88" s="130"/>
      <c r="AD88" s="129"/>
      <c r="AE88" s="176"/>
      <c r="AF88" s="129"/>
      <c r="AG88" s="180"/>
      <c r="AH88" s="132" t="str">
        <f t="shared" si="82"/>
        <v/>
      </c>
      <c r="AI88" s="125"/>
      <c r="AJ88" s="126"/>
      <c r="AL88" s="174"/>
      <c r="AM88" s="175"/>
      <c r="AN88" s="116"/>
      <c r="AO88" s="130"/>
      <c r="AP88" s="129"/>
      <c r="AQ88" s="176"/>
      <c r="AR88" s="129"/>
      <c r="AS88" s="180"/>
      <c r="AT88" s="132" t="str">
        <f t="shared" si="83"/>
        <v/>
      </c>
      <c r="AU88" s="125"/>
      <c r="AV88" s="126"/>
      <c r="AX88" s="174"/>
      <c r="AY88" s="175"/>
      <c r="AZ88" s="116"/>
      <c r="BA88" s="130"/>
      <c r="BB88" s="129"/>
      <c r="BC88" s="176"/>
      <c r="BD88" s="129"/>
      <c r="BE88" s="180"/>
      <c r="BF88" s="132" t="str">
        <f t="shared" si="84"/>
        <v/>
      </c>
      <c r="BG88" s="125"/>
      <c r="BH88" s="126"/>
      <c r="BJ88" s="174"/>
      <c r="BK88" s="175"/>
      <c r="BL88" s="116"/>
      <c r="BM88" s="130"/>
      <c r="BN88" s="129"/>
      <c r="BO88" s="176"/>
      <c r="BP88" s="129"/>
      <c r="BQ88" s="180"/>
      <c r="BR88" s="132" t="str">
        <f t="shared" si="85"/>
        <v/>
      </c>
      <c r="BS88" s="125"/>
      <c r="BT88" s="126"/>
      <c r="BV88" s="174"/>
      <c r="BW88" s="175"/>
      <c r="BX88" s="116"/>
      <c r="BY88" s="130"/>
      <c r="BZ88" s="129"/>
      <c r="CA88" s="176"/>
      <c r="CB88" s="129"/>
      <c r="CC88" s="180"/>
      <c r="CD88" s="132" t="str">
        <f t="shared" si="86"/>
        <v/>
      </c>
      <c r="CE88" s="125"/>
      <c r="CF88" s="126"/>
      <c r="CH88" s="174"/>
      <c r="CI88" s="175"/>
      <c r="CJ88" s="116"/>
      <c r="CK88" s="130"/>
      <c r="CL88" s="129"/>
      <c r="CM88" s="176"/>
      <c r="CN88" s="129"/>
      <c r="CO88" s="180"/>
      <c r="CP88" s="181" t="str">
        <f t="shared" si="87"/>
        <v/>
      </c>
      <c r="CQ88" s="125"/>
      <c r="CR88" s="126"/>
      <c r="CT88" s="174"/>
      <c r="CU88" s="175"/>
      <c r="CV88" s="116"/>
      <c r="CW88" s="130"/>
      <c r="CX88" s="129"/>
      <c r="CY88" s="176"/>
      <c r="CZ88" s="129"/>
      <c r="DA88" s="180"/>
      <c r="DB88" s="181" t="str">
        <f t="shared" si="88"/>
        <v/>
      </c>
      <c r="DC88" s="125"/>
      <c r="DD88" s="126"/>
      <c r="DF88" s="174"/>
      <c r="DG88" s="175"/>
      <c r="DH88" s="116"/>
      <c r="DI88" s="130"/>
      <c r="DJ88" s="129"/>
      <c r="DK88" s="176"/>
      <c r="DL88" s="129"/>
      <c r="DM88" s="180"/>
      <c r="DN88" s="132" t="str">
        <f t="shared" si="89"/>
        <v/>
      </c>
      <c r="DO88" s="125"/>
      <c r="DP88" s="126"/>
      <c r="DR88" s="174"/>
      <c r="DS88" s="175"/>
      <c r="DT88" s="116"/>
      <c r="DU88" s="130"/>
      <c r="DV88" s="129"/>
      <c r="DW88" s="176"/>
      <c r="DX88" s="129"/>
      <c r="DY88" s="180"/>
      <c r="DZ88" s="181" t="str">
        <f t="shared" si="90"/>
        <v/>
      </c>
      <c r="EA88" s="125"/>
      <c r="EB88" s="126"/>
    </row>
    <row r="89" spans="2:132" ht="15.75" x14ac:dyDescent="0.25">
      <c r="B89" s="174"/>
      <c r="C89" s="175"/>
      <c r="D89" s="116"/>
      <c r="E89" s="130"/>
      <c r="F89" s="129"/>
      <c r="G89" s="176"/>
      <c r="H89" s="129"/>
      <c r="I89" s="177"/>
      <c r="J89" s="132" t="str">
        <f t="shared" si="80"/>
        <v/>
      </c>
      <c r="K89" s="188" t="s">
        <v>51</v>
      </c>
      <c r="L89" s="189">
        <f>IFERROR(L79/L72,"-")</f>
        <v>0</v>
      </c>
      <c r="N89" s="174"/>
      <c r="O89" s="175"/>
      <c r="P89" s="116"/>
      <c r="Q89" s="130"/>
      <c r="R89" s="129"/>
      <c r="S89" s="176"/>
      <c r="T89" s="129"/>
      <c r="U89" s="180"/>
      <c r="V89" s="132" t="str">
        <f t="shared" si="81"/>
        <v/>
      </c>
      <c r="W89" s="125"/>
      <c r="X89" s="126"/>
      <c r="Z89" s="174"/>
      <c r="AA89" s="175"/>
      <c r="AB89" s="116"/>
      <c r="AC89" s="130"/>
      <c r="AD89" s="129"/>
      <c r="AE89" s="176"/>
      <c r="AF89" s="129"/>
      <c r="AG89" s="180"/>
      <c r="AH89" s="132" t="str">
        <f t="shared" si="82"/>
        <v/>
      </c>
      <c r="AI89" s="125"/>
      <c r="AJ89" s="126"/>
      <c r="AL89" s="174"/>
      <c r="AM89" s="175"/>
      <c r="AN89" s="116"/>
      <c r="AO89" s="130"/>
      <c r="AP89" s="129"/>
      <c r="AQ89" s="176"/>
      <c r="AR89" s="129"/>
      <c r="AS89" s="180"/>
      <c r="AT89" s="132" t="str">
        <f t="shared" si="83"/>
        <v/>
      </c>
      <c r="AU89" s="125"/>
      <c r="AV89" s="126"/>
      <c r="AX89" s="174"/>
      <c r="AY89" s="175"/>
      <c r="AZ89" s="116"/>
      <c r="BA89" s="130"/>
      <c r="BB89" s="129"/>
      <c r="BC89" s="176"/>
      <c r="BD89" s="129"/>
      <c r="BE89" s="180"/>
      <c r="BF89" s="132" t="str">
        <f t="shared" si="84"/>
        <v/>
      </c>
      <c r="BG89" s="125"/>
      <c r="BH89" s="126"/>
      <c r="BJ89" s="174"/>
      <c r="BK89" s="175"/>
      <c r="BL89" s="116"/>
      <c r="BM89" s="130"/>
      <c r="BN89" s="129"/>
      <c r="BO89" s="176"/>
      <c r="BP89" s="129"/>
      <c r="BQ89" s="180"/>
      <c r="BR89" s="132" t="str">
        <f t="shared" si="85"/>
        <v/>
      </c>
      <c r="BS89" s="125"/>
      <c r="BT89" s="126"/>
      <c r="BV89" s="174"/>
      <c r="BW89" s="175"/>
      <c r="BX89" s="116"/>
      <c r="BY89" s="130"/>
      <c r="BZ89" s="129"/>
      <c r="CA89" s="176"/>
      <c r="CB89" s="129"/>
      <c r="CC89" s="180"/>
      <c r="CD89" s="132" t="str">
        <f t="shared" si="86"/>
        <v/>
      </c>
      <c r="CE89" s="125"/>
      <c r="CF89" s="126"/>
      <c r="CH89" s="174"/>
      <c r="CI89" s="175"/>
      <c r="CJ89" s="116"/>
      <c r="CK89" s="130"/>
      <c r="CL89" s="129"/>
      <c r="CM89" s="176"/>
      <c r="CN89" s="129"/>
      <c r="CO89" s="180"/>
      <c r="CP89" s="181" t="str">
        <f t="shared" si="87"/>
        <v/>
      </c>
      <c r="CQ89" s="125"/>
      <c r="CR89" s="126"/>
      <c r="CT89" s="174"/>
      <c r="CU89" s="175"/>
      <c r="CV89" s="116"/>
      <c r="CW89" s="130"/>
      <c r="CX89" s="129"/>
      <c r="CY89" s="176"/>
      <c r="CZ89" s="129"/>
      <c r="DA89" s="180"/>
      <c r="DB89" s="181" t="str">
        <f t="shared" si="88"/>
        <v/>
      </c>
      <c r="DC89" s="125"/>
      <c r="DD89" s="126"/>
      <c r="DF89" s="174"/>
      <c r="DG89" s="175"/>
      <c r="DH89" s="116"/>
      <c r="DI89" s="130"/>
      <c r="DJ89" s="129"/>
      <c r="DK89" s="176"/>
      <c r="DL89" s="129"/>
      <c r="DM89" s="180"/>
      <c r="DN89" s="132" t="str">
        <f t="shared" si="89"/>
        <v/>
      </c>
      <c r="DO89" s="125"/>
      <c r="DP89" s="126"/>
      <c r="DR89" s="174"/>
      <c r="DS89" s="175"/>
      <c r="DT89" s="116"/>
      <c r="DU89" s="130"/>
      <c r="DV89" s="129"/>
      <c r="DW89" s="176"/>
      <c r="DX89" s="129"/>
      <c r="DY89" s="180"/>
      <c r="DZ89" s="181" t="str">
        <f t="shared" si="90"/>
        <v/>
      </c>
      <c r="EA89" s="125"/>
      <c r="EB89" s="126"/>
    </row>
    <row r="90" spans="2:132" ht="15.75" x14ac:dyDescent="0.25">
      <c r="B90" s="174"/>
      <c r="C90" s="175"/>
      <c r="D90" s="116"/>
      <c r="E90" s="130"/>
      <c r="F90" s="129"/>
      <c r="G90" s="176"/>
      <c r="H90" s="129"/>
      <c r="I90" s="177"/>
      <c r="J90" s="132" t="str">
        <f t="shared" si="80"/>
        <v/>
      </c>
      <c r="K90" s="188" t="s">
        <v>52</v>
      </c>
      <c r="L90" s="189">
        <f>IFERROR(L77/L72,"-")</f>
        <v>0.30555555555555552</v>
      </c>
      <c r="N90" s="174"/>
      <c r="O90" s="175"/>
      <c r="P90" s="116"/>
      <c r="Q90" s="130"/>
      <c r="R90" s="129"/>
      <c r="S90" s="176"/>
      <c r="T90" s="129"/>
      <c r="U90" s="180"/>
      <c r="V90" s="132" t="str">
        <f t="shared" si="81"/>
        <v/>
      </c>
      <c r="W90" s="125"/>
      <c r="X90" s="126"/>
      <c r="Z90" s="174"/>
      <c r="AA90" s="175"/>
      <c r="AB90" s="116"/>
      <c r="AC90" s="130"/>
      <c r="AD90" s="129"/>
      <c r="AE90" s="176"/>
      <c r="AF90" s="129"/>
      <c r="AG90" s="180"/>
      <c r="AH90" s="132" t="str">
        <f t="shared" si="82"/>
        <v/>
      </c>
      <c r="AI90" s="125"/>
      <c r="AJ90" s="126"/>
      <c r="AL90" s="174"/>
      <c r="AM90" s="175"/>
      <c r="AN90" s="116"/>
      <c r="AO90" s="130"/>
      <c r="AP90" s="129"/>
      <c r="AQ90" s="176"/>
      <c r="AR90" s="129"/>
      <c r="AS90" s="180"/>
      <c r="AT90" s="132" t="str">
        <f t="shared" si="83"/>
        <v/>
      </c>
      <c r="AU90" s="125"/>
      <c r="AV90" s="126"/>
      <c r="AX90" s="174"/>
      <c r="AY90" s="175"/>
      <c r="AZ90" s="116"/>
      <c r="BA90" s="130"/>
      <c r="BB90" s="129"/>
      <c r="BC90" s="176"/>
      <c r="BD90" s="129"/>
      <c r="BE90" s="180"/>
      <c r="BF90" s="132" t="str">
        <f t="shared" si="84"/>
        <v/>
      </c>
      <c r="BG90" s="125"/>
      <c r="BH90" s="126"/>
      <c r="BJ90" s="174"/>
      <c r="BK90" s="175"/>
      <c r="BL90" s="116"/>
      <c r="BM90" s="130"/>
      <c r="BN90" s="129"/>
      <c r="BO90" s="176"/>
      <c r="BP90" s="129"/>
      <c r="BQ90" s="180"/>
      <c r="BR90" s="132" t="str">
        <f t="shared" si="85"/>
        <v/>
      </c>
      <c r="BS90" s="125"/>
      <c r="BT90" s="126"/>
      <c r="BV90" s="174"/>
      <c r="BW90" s="175"/>
      <c r="BX90" s="116"/>
      <c r="BY90" s="130"/>
      <c r="BZ90" s="129"/>
      <c r="CA90" s="176"/>
      <c r="CB90" s="129"/>
      <c r="CC90" s="180"/>
      <c r="CD90" s="132" t="str">
        <f t="shared" si="86"/>
        <v/>
      </c>
      <c r="CE90" s="125"/>
      <c r="CF90" s="126"/>
      <c r="CH90" s="174"/>
      <c r="CI90" s="175"/>
      <c r="CJ90" s="116"/>
      <c r="CK90" s="130"/>
      <c r="CL90" s="129"/>
      <c r="CM90" s="176"/>
      <c r="CN90" s="129"/>
      <c r="CO90" s="180"/>
      <c r="CP90" s="181" t="str">
        <f t="shared" si="87"/>
        <v/>
      </c>
      <c r="CQ90" s="125"/>
      <c r="CR90" s="126"/>
      <c r="CT90" s="174"/>
      <c r="CU90" s="175"/>
      <c r="CV90" s="116"/>
      <c r="CW90" s="130"/>
      <c r="CX90" s="129"/>
      <c r="CY90" s="176"/>
      <c r="CZ90" s="129"/>
      <c r="DA90" s="180"/>
      <c r="DB90" s="181" t="str">
        <f t="shared" si="88"/>
        <v/>
      </c>
      <c r="DC90" s="125"/>
      <c r="DD90" s="126"/>
      <c r="DF90" s="174"/>
      <c r="DG90" s="175"/>
      <c r="DH90" s="116"/>
      <c r="DI90" s="130"/>
      <c r="DJ90" s="129"/>
      <c r="DK90" s="176"/>
      <c r="DL90" s="129"/>
      <c r="DM90" s="180"/>
      <c r="DN90" s="132" t="str">
        <f t="shared" si="89"/>
        <v/>
      </c>
      <c r="DO90" s="125"/>
      <c r="DP90" s="126"/>
      <c r="DR90" s="174"/>
      <c r="DS90" s="175"/>
      <c r="DT90" s="116"/>
      <c r="DU90" s="130"/>
      <c r="DV90" s="129"/>
      <c r="DW90" s="176"/>
      <c r="DX90" s="129"/>
      <c r="DY90" s="180"/>
      <c r="DZ90" s="181" t="str">
        <f t="shared" si="90"/>
        <v/>
      </c>
      <c r="EA90" s="125"/>
      <c r="EB90" s="126"/>
    </row>
    <row r="91" spans="2:132" ht="15.75" x14ac:dyDescent="0.25">
      <c r="B91" s="174"/>
      <c r="C91" s="175"/>
      <c r="D91" s="116"/>
      <c r="E91" s="130"/>
      <c r="F91" s="129"/>
      <c r="G91" s="176"/>
      <c r="H91" s="129"/>
      <c r="I91" s="177"/>
      <c r="J91" s="137" t="str">
        <f t="shared" si="80"/>
        <v/>
      </c>
      <c r="K91" s="188" t="s">
        <v>53</v>
      </c>
      <c r="L91" s="189">
        <f>IFERROR((L75+L76+L79)/L72,"-")</f>
        <v>0</v>
      </c>
      <c r="N91" s="174"/>
      <c r="O91" s="175"/>
      <c r="P91" s="116"/>
      <c r="Q91" s="130"/>
      <c r="R91" s="129"/>
      <c r="S91" s="176"/>
      <c r="T91" s="129"/>
      <c r="U91" s="180"/>
      <c r="V91" s="137" t="str">
        <f t="shared" si="81"/>
        <v/>
      </c>
      <c r="W91" s="125"/>
      <c r="X91" s="126"/>
      <c r="Z91" s="174"/>
      <c r="AA91" s="175"/>
      <c r="AB91" s="116"/>
      <c r="AC91" s="130"/>
      <c r="AD91" s="129"/>
      <c r="AE91" s="176"/>
      <c r="AF91" s="129"/>
      <c r="AG91" s="180"/>
      <c r="AH91" s="137" t="str">
        <f t="shared" si="82"/>
        <v/>
      </c>
      <c r="AI91" s="125"/>
      <c r="AJ91" s="126"/>
      <c r="AL91" s="174"/>
      <c r="AM91" s="175"/>
      <c r="AN91" s="116"/>
      <c r="AO91" s="130"/>
      <c r="AP91" s="129"/>
      <c r="AQ91" s="176"/>
      <c r="AR91" s="129"/>
      <c r="AS91" s="180"/>
      <c r="AT91" s="137" t="str">
        <f t="shared" si="83"/>
        <v/>
      </c>
      <c r="AU91" s="125"/>
      <c r="AV91" s="126"/>
      <c r="AX91" s="174"/>
      <c r="AY91" s="175"/>
      <c r="AZ91" s="116"/>
      <c r="BA91" s="130"/>
      <c r="BB91" s="129"/>
      <c r="BC91" s="176"/>
      <c r="BD91" s="129"/>
      <c r="BE91" s="180"/>
      <c r="BF91" s="137" t="str">
        <f t="shared" si="84"/>
        <v/>
      </c>
      <c r="BG91" s="125"/>
      <c r="BH91" s="126"/>
      <c r="BJ91" s="174"/>
      <c r="BK91" s="175"/>
      <c r="BL91" s="116"/>
      <c r="BM91" s="130"/>
      <c r="BN91" s="129"/>
      <c r="BO91" s="176"/>
      <c r="BP91" s="129"/>
      <c r="BQ91" s="180"/>
      <c r="BR91" s="137" t="str">
        <f t="shared" si="85"/>
        <v/>
      </c>
      <c r="BS91" s="125"/>
      <c r="BT91" s="126"/>
      <c r="BV91" s="174"/>
      <c r="BW91" s="175"/>
      <c r="BX91" s="116"/>
      <c r="BY91" s="130"/>
      <c r="BZ91" s="129"/>
      <c r="CA91" s="176"/>
      <c r="CB91" s="129"/>
      <c r="CC91" s="180"/>
      <c r="CD91" s="137" t="str">
        <f t="shared" si="86"/>
        <v/>
      </c>
      <c r="CE91" s="125"/>
      <c r="CF91" s="126"/>
      <c r="CH91" s="174"/>
      <c r="CI91" s="175"/>
      <c r="CJ91" s="116"/>
      <c r="CK91" s="130"/>
      <c r="CL91" s="129"/>
      <c r="CM91" s="176"/>
      <c r="CN91" s="129"/>
      <c r="CO91" s="180"/>
      <c r="CP91" s="190" t="str">
        <f t="shared" si="87"/>
        <v/>
      </c>
      <c r="CQ91" s="125"/>
      <c r="CR91" s="126"/>
      <c r="CT91" s="174"/>
      <c r="CU91" s="175"/>
      <c r="CV91" s="116"/>
      <c r="CW91" s="130"/>
      <c r="CX91" s="129"/>
      <c r="CY91" s="176"/>
      <c r="CZ91" s="129"/>
      <c r="DA91" s="180"/>
      <c r="DB91" s="190" t="str">
        <f t="shared" si="88"/>
        <v/>
      </c>
      <c r="DC91" s="125"/>
      <c r="DD91" s="126"/>
      <c r="DF91" s="174"/>
      <c r="DG91" s="175"/>
      <c r="DH91" s="116"/>
      <c r="DI91" s="130"/>
      <c r="DJ91" s="129"/>
      <c r="DK91" s="176"/>
      <c r="DL91" s="129"/>
      <c r="DM91" s="180"/>
      <c r="DN91" s="137" t="str">
        <f t="shared" si="89"/>
        <v/>
      </c>
      <c r="DO91" s="125"/>
      <c r="DP91" s="126"/>
      <c r="DR91" s="174"/>
      <c r="DS91" s="175"/>
      <c r="DT91" s="116"/>
      <c r="DU91" s="130"/>
      <c r="DV91" s="129"/>
      <c r="DW91" s="176"/>
      <c r="DX91" s="129"/>
      <c r="DY91" s="180"/>
      <c r="DZ91" s="190" t="str">
        <f t="shared" si="90"/>
        <v/>
      </c>
      <c r="EA91" s="125"/>
      <c r="EB91" s="126"/>
    </row>
    <row r="92" spans="2:132" ht="15.75" x14ac:dyDescent="0.25">
      <c r="B92" s="174"/>
      <c r="C92" s="175"/>
      <c r="D92" s="116"/>
      <c r="E92" s="130"/>
      <c r="F92" s="129"/>
      <c r="G92" s="176"/>
      <c r="H92" s="129"/>
      <c r="I92" s="177"/>
      <c r="J92" s="132" t="str">
        <f t="shared" si="80"/>
        <v/>
      </c>
      <c r="K92" s="133"/>
      <c r="L92" s="134"/>
      <c r="N92" s="174"/>
      <c r="O92" s="175"/>
      <c r="P92" s="116"/>
      <c r="Q92" s="130"/>
      <c r="R92" s="129"/>
      <c r="S92" s="176"/>
      <c r="T92" s="129"/>
      <c r="U92" s="180"/>
      <c r="V92" s="132" t="str">
        <f t="shared" si="81"/>
        <v/>
      </c>
      <c r="W92" s="125"/>
      <c r="X92" s="126"/>
      <c r="Z92" s="174"/>
      <c r="AA92" s="175"/>
      <c r="AB92" s="116"/>
      <c r="AC92" s="130"/>
      <c r="AD92" s="129"/>
      <c r="AE92" s="176"/>
      <c r="AF92" s="129"/>
      <c r="AG92" s="180"/>
      <c r="AH92" s="132" t="str">
        <f t="shared" si="82"/>
        <v/>
      </c>
      <c r="AI92" s="125"/>
      <c r="AJ92" s="126"/>
      <c r="AL92" s="174"/>
      <c r="AM92" s="175"/>
      <c r="AN92" s="116"/>
      <c r="AO92" s="130"/>
      <c r="AP92" s="129"/>
      <c r="AQ92" s="176"/>
      <c r="AR92" s="129"/>
      <c r="AS92" s="180"/>
      <c r="AT92" s="132" t="str">
        <f t="shared" si="83"/>
        <v/>
      </c>
      <c r="AU92" s="125"/>
      <c r="AV92" s="126"/>
      <c r="AX92" s="174"/>
      <c r="AY92" s="175"/>
      <c r="AZ92" s="116"/>
      <c r="BA92" s="130"/>
      <c r="BB92" s="129"/>
      <c r="BC92" s="176"/>
      <c r="BD92" s="129"/>
      <c r="BE92" s="180"/>
      <c r="BF92" s="132" t="str">
        <f t="shared" si="84"/>
        <v/>
      </c>
      <c r="BG92" s="125"/>
      <c r="BH92" s="126"/>
      <c r="BJ92" s="174"/>
      <c r="BK92" s="175"/>
      <c r="BL92" s="116"/>
      <c r="BM92" s="130"/>
      <c r="BN92" s="129"/>
      <c r="BO92" s="176"/>
      <c r="BP92" s="129"/>
      <c r="BQ92" s="180"/>
      <c r="BR92" s="132" t="str">
        <f t="shared" si="85"/>
        <v/>
      </c>
      <c r="BS92" s="125"/>
      <c r="BT92" s="126"/>
      <c r="BV92" s="174"/>
      <c r="BW92" s="175"/>
      <c r="BX92" s="116"/>
      <c r="BY92" s="130"/>
      <c r="BZ92" s="129"/>
      <c r="CA92" s="176"/>
      <c r="CB92" s="129"/>
      <c r="CC92" s="180"/>
      <c r="CD92" s="132" t="str">
        <f t="shared" si="86"/>
        <v/>
      </c>
      <c r="CE92" s="125"/>
      <c r="CF92" s="126"/>
      <c r="CH92" s="174"/>
      <c r="CI92" s="175"/>
      <c r="CJ92" s="116"/>
      <c r="CK92" s="130"/>
      <c r="CL92" s="129"/>
      <c r="CM92" s="176"/>
      <c r="CN92" s="129"/>
      <c r="CO92" s="180"/>
      <c r="CP92" s="181" t="str">
        <f t="shared" si="87"/>
        <v/>
      </c>
      <c r="CQ92" s="125"/>
      <c r="CR92" s="126"/>
      <c r="CT92" s="174"/>
      <c r="CU92" s="175"/>
      <c r="CV92" s="116"/>
      <c r="CW92" s="130"/>
      <c r="CX92" s="129"/>
      <c r="CY92" s="176"/>
      <c r="CZ92" s="129"/>
      <c r="DA92" s="180"/>
      <c r="DB92" s="181" t="str">
        <f t="shared" si="88"/>
        <v/>
      </c>
      <c r="DC92" s="125"/>
      <c r="DD92" s="126"/>
      <c r="DF92" s="174"/>
      <c r="DG92" s="175"/>
      <c r="DH92" s="116"/>
      <c r="DI92" s="130"/>
      <c r="DJ92" s="129"/>
      <c r="DK92" s="176"/>
      <c r="DL92" s="129"/>
      <c r="DM92" s="180"/>
      <c r="DN92" s="132" t="str">
        <f t="shared" si="89"/>
        <v/>
      </c>
      <c r="DO92" s="125"/>
      <c r="DP92" s="126"/>
      <c r="DR92" s="174"/>
      <c r="DS92" s="175"/>
      <c r="DT92" s="116"/>
      <c r="DU92" s="130"/>
      <c r="DV92" s="129"/>
      <c r="DW92" s="176"/>
      <c r="DX92" s="129"/>
      <c r="DY92" s="180"/>
      <c r="DZ92" s="181" t="str">
        <f t="shared" si="90"/>
        <v/>
      </c>
      <c r="EA92" s="125"/>
      <c r="EB92" s="126"/>
    </row>
    <row r="93" spans="2:132" ht="15.75" x14ac:dyDescent="0.25">
      <c r="B93" s="174"/>
      <c r="C93" s="175"/>
      <c r="D93" s="116"/>
      <c r="E93" s="130"/>
      <c r="F93" s="129"/>
      <c r="G93" s="176"/>
      <c r="H93" s="129"/>
      <c r="I93" s="177"/>
      <c r="J93" s="132" t="str">
        <f t="shared" si="80"/>
        <v/>
      </c>
      <c r="K93" s="133"/>
      <c r="L93" s="134"/>
      <c r="N93" s="174"/>
      <c r="O93" s="175"/>
      <c r="P93" s="116"/>
      <c r="Q93" s="130"/>
      <c r="R93" s="129"/>
      <c r="S93" s="176"/>
      <c r="T93" s="129"/>
      <c r="U93" s="180"/>
      <c r="V93" s="132" t="str">
        <f t="shared" si="81"/>
        <v/>
      </c>
      <c r="W93" s="125"/>
      <c r="X93" s="126"/>
      <c r="Z93" s="174"/>
      <c r="AA93" s="175"/>
      <c r="AB93" s="116"/>
      <c r="AC93" s="130"/>
      <c r="AD93" s="129"/>
      <c r="AE93" s="176"/>
      <c r="AF93" s="129"/>
      <c r="AG93" s="180"/>
      <c r="AH93" s="132" t="str">
        <f t="shared" si="82"/>
        <v/>
      </c>
      <c r="AI93" s="125"/>
      <c r="AJ93" s="126"/>
      <c r="AL93" s="174"/>
      <c r="AM93" s="175"/>
      <c r="AN93" s="116"/>
      <c r="AO93" s="130"/>
      <c r="AP93" s="129"/>
      <c r="AQ93" s="176"/>
      <c r="AR93" s="129"/>
      <c r="AS93" s="180"/>
      <c r="AT93" s="132" t="str">
        <f t="shared" si="83"/>
        <v/>
      </c>
      <c r="AU93" s="125"/>
      <c r="AV93" s="126"/>
      <c r="AX93" s="174"/>
      <c r="AY93" s="175"/>
      <c r="AZ93" s="116"/>
      <c r="BA93" s="130"/>
      <c r="BB93" s="129"/>
      <c r="BC93" s="176"/>
      <c r="BD93" s="129"/>
      <c r="BE93" s="180"/>
      <c r="BF93" s="132" t="str">
        <f t="shared" si="84"/>
        <v/>
      </c>
      <c r="BG93" s="125"/>
      <c r="BH93" s="126"/>
      <c r="BJ93" s="174"/>
      <c r="BK93" s="175"/>
      <c r="BL93" s="116"/>
      <c r="BM93" s="130"/>
      <c r="BN93" s="129"/>
      <c r="BO93" s="176"/>
      <c r="BP93" s="129"/>
      <c r="BQ93" s="180"/>
      <c r="BR93" s="132" t="str">
        <f t="shared" si="85"/>
        <v/>
      </c>
      <c r="BS93" s="125"/>
      <c r="BT93" s="126"/>
      <c r="BV93" s="174"/>
      <c r="BW93" s="175"/>
      <c r="BX93" s="116"/>
      <c r="BY93" s="130"/>
      <c r="BZ93" s="129"/>
      <c r="CA93" s="176"/>
      <c r="CB93" s="129"/>
      <c r="CC93" s="180"/>
      <c r="CD93" s="132" t="str">
        <f t="shared" si="86"/>
        <v/>
      </c>
      <c r="CE93" s="125"/>
      <c r="CF93" s="126"/>
      <c r="CH93" s="174"/>
      <c r="CI93" s="175"/>
      <c r="CJ93" s="116"/>
      <c r="CK93" s="130"/>
      <c r="CL93" s="129"/>
      <c r="CM93" s="176"/>
      <c r="CN93" s="129"/>
      <c r="CO93" s="180"/>
      <c r="CP93" s="181" t="str">
        <f t="shared" si="87"/>
        <v/>
      </c>
      <c r="CQ93" s="125"/>
      <c r="CR93" s="126"/>
      <c r="CT93" s="174"/>
      <c r="CU93" s="175"/>
      <c r="CV93" s="116"/>
      <c r="CW93" s="130"/>
      <c r="CX93" s="129"/>
      <c r="CY93" s="176"/>
      <c r="CZ93" s="129"/>
      <c r="DA93" s="180"/>
      <c r="DB93" s="181" t="str">
        <f t="shared" si="88"/>
        <v/>
      </c>
      <c r="DC93" s="125"/>
      <c r="DD93" s="126"/>
      <c r="DF93" s="174"/>
      <c r="DG93" s="175"/>
      <c r="DH93" s="116"/>
      <c r="DI93" s="130"/>
      <c r="DJ93" s="129"/>
      <c r="DK93" s="176"/>
      <c r="DL93" s="129"/>
      <c r="DM93" s="180"/>
      <c r="DN93" s="132" t="str">
        <f t="shared" si="89"/>
        <v/>
      </c>
      <c r="DO93" s="125"/>
      <c r="DP93" s="126"/>
      <c r="DR93" s="174"/>
      <c r="DS93" s="175"/>
      <c r="DT93" s="116"/>
      <c r="DU93" s="130"/>
      <c r="DV93" s="129"/>
      <c r="DW93" s="176"/>
      <c r="DX93" s="129"/>
      <c r="DY93" s="180"/>
      <c r="DZ93" s="181" t="str">
        <f t="shared" si="90"/>
        <v/>
      </c>
      <c r="EA93" s="125"/>
      <c r="EB93" s="126"/>
    </row>
    <row r="94" spans="2:132" ht="16.5" thickBot="1" x14ac:dyDescent="0.3">
      <c r="B94" s="191"/>
      <c r="C94" s="192"/>
      <c r="D94" s="116"/>
      <c r="E94" s="130"/>
      <c r="F94" s="162"/>
      <c r="G94" s="176"/>
      <c r="H94" s="129"/>
      <c r="I94" s="177"/>
      <c r="J94" s="161" t="str">
        <f t="shared" si="80"/>
        <v/>
      </c>
      <c r="K94" s="138"/>
      <c r="L94" s="139"/>
      <c r="N94" s="191"/>
      <c r="O94" s="192"/>
      <c r="P94" s="156"/>
      <c r="Q94" s="157"/>
      <c r="R94" s="162"/>
      <c r="S94" s="193"/>
      <c r="T94" s="162"/>
      <c r="U94" s="194"/>
      <c r="V94" s="161" t="str">
        <f t="shared" si="81"/>
        <v/>
      </c>
      <c r="W94" s="195"/>
      <c r="X94" s="196"/>
      <c r="Z94" s="191"/>
      <c r="AA94" s="192"/>
      <c r="AB94" s="156"/>
      <c r="AC94" s="157"/>
      <c r="AD94" s="162"/>
      <c r="AE94" s="193"/>
      <c r="AF94" s="162"/>
      <c r="AG94" s="194"/>
      <c r="AH94" s="161" t="str">
        <f t="shared" si="82"/>
        <v/>
      </c>
      <c r="AI94" s="195"/>
      <c r="AJ94" s="196"/>
      <c r="AL94" s="191"/>
      <c r="AM94" s="192"/>
      <c r="AN94" s="156"/>
      <c r="AO94" s="157"/>
      <c r="AP94" s="162"/>
      <c r="AQ94" s="193"/>
      <c r="AR94" s="162"/>
      <c r="AS94" s="194"/>
      <c r="AT94" s="161" t="str">
        <f t="shared" si="83"/>
        <v/>
      </c>
      <c r="AU94" s="195"/>
      <c r="AV94" s="196"/>
      <c r="AX94" s="191"/>
      <c r="AY94" s="192"/>
      <c r="AZ94" s="156"/>
      <c r="BA94" s="157"/>
      <c r="BB94" s="162"/>
      <c r="BC94" s="193"/>
      <c r="BD94" s="162"/>
      <c r="BE94" s="194"/>
      <c r="BF94" s="161" t="str">
        <f t="shared" si="84"/>
        <v/>
      </c>
      <c r="BG94" s="195"/>
      <c r="BH94" s="196"/>
      <c r="BJ94" s="191"/>
      <c r="BK94" s="192"/>
      <c r="BL94" s="156"/>
      <c r="BM94" s="157"/>
      <c r="BN94" s="162"/>
      <c r="BO94" s="193"/>
      <c r="BP94" s="162"/>
      <c r="BQ94" s="194"/>
      <c r="BR94" s="161" t="str">
        <f t="shared" si="85"/>
        <v/>
      </c>
      <c r="BS94" s="195"/>
      <c r="BT94" s="196"/>
      <c r="BV94" s="191"/>
      <c r="BW94" s="192"/>
      <c r="BX94" s="156"/>
      <c r="BY94" s="157"/>
      <c r="BZ94" s="162"/>
      <c r="CA94" s="193"/>
      <c r="CB94" s="162"/>
      <c r="CC94" s="194"/>
      <c r="CD94" s="161" t="str">
        <f t="shared" si="86"/>
        <v/>
      </c>
      <c r="CE94" s="195"/>
      <c r="CF94" s="196"/>
      <c r="CH94" s="191"/>
      <c r="CI94" s="192"/>
      <c r="CJ94" s="156"/>
      <c r="CK94" s="157"/>
      <c r="CL94" s="162"/>
      <c r="CM94" s="193"/>
      <c r="CN94" s="162"/>
      <c r="CO94" s="194"/>
      <c r="CP94" s="197" t="str">
        <f t="shared" si="87"/>
        <v/>
      </c>
      <c r="CQ94" s="195"/>
      <c r="CR94" s="196"/>
      <c r="CT94" s="191"/>
      <c r="CU94" s="192"/>
      <c r="CV94" s="156"/>
      <c r="CW94" s="157"/>
      <c r="CX94" s="162"/>
      <c r="CY94" s="193"/>
      <c r="CZ94" s="162"/>
      <c r="DA94" s="194"/>
      <c r="DB94" s="197" t="str">
        <f t="shared" si="88"/>
        <v/>
      </c>
      <c r="DC94" s="195"/>
      <c r="DD94" s="196"/>
      <c r="DF94" s="191"/>
      <c r="DG94" s="192"/>
      <c r="DH94" s="156"/>
      <c r="DI94" s="157"/>
      <c r="DJ94" s="162"/>
      <c r="DK94" s="193"/>
      <c r="DL94" s="162"/>
      <c r="DM94" s="194"/>
      <c r="DN94" s="161" t="str">
        <f t="shared" si="89"/>
        <v/>
      </c>
      <c r="DO94" s="195"/>
      <c r="DP94" s="196"/>
      <c r="DR94" s="191"/>
      <c r="DS94" s="192"/>
      <c r="DT94" s="156"/>
      <c r="DU94" s="157"/>
      <c r="DV94" s="162"/>
      <c r="DW94" s="193"/>
      <c r="DX94" s="162"/>
      <c r="DY94" s="194"/>
      <c r="DZ94" s="197" t="str">
        <f t="shared" si="90"/>
        <v/>
      </c>
      <c r="EA94" s="195"/>
      <c r="EB94" s="196"/>
    </row>
    <row r="95" spans="2:132" s="3" customFormat="1" x14ac:dyDescent="0.2">
      <c r="I95" s="198" t="s">
        <v>54</v>
      </c>
      <c r="J95" s="199">
        <f>SUM(J66:J94)</f>
        <v>7.6033700000000009</v>
      </c>
      <c r="T95" s="198"/>
      <c r="U95" s="198" t="s">
        <v>54</v>
      </c>
      <c r="V95" s="200">
        <f>SUM(V66:V94)</f>
        <v>395.22849999999994</v>
      </c>
      <c r="AG95" s="198" t="s">
        <v>54</v>
      </c>
      <c r="AH95" s="200">
        <f>SUM(AH66:AH94)</f>
        <v>0</v>
      </c>
      <c r="AS95" s="198" t="s">
        <v>54</v>
      </c>
      <c r="AT95" s="200">
        <f>SUM(AT66:AT94)</f>
        <v>0</v>
      </c>
      <c r="BE95" s="198" t="s">
        <v>54</v>
      </c>
      <c r="BF95" s="200">
        <f>SUM(BF66:BF94)</f>
        <v>0</v>
      </c>
      <c r="BQ95" s="198" t="s">
        <v>54</v>
      </c>
      <c r="BR95" s="200">
        <f>SUM(BR66:BR94)</f>
        <v>0</v>
      </c>
      <c r="CC95" s="198" t="s">
        <v>54</v>
      </c>
      <c r="CD95" s="200">
        <f>SUM(CD66:CD94)</f>
        <v>0</v>
      </c>
      <c r="CO95" s="198" t="s">
        <v>54</v>
      </c>
      <c r="CP95" s="200">
        <f>SUM(CP66:CP94)</f>
        <v>0</v>
      </c>
      <c r="DA95" s="198" t="s">
        <v>54</v>
      </c>
      <c r="DB95" s="200">
        <f>SUM(DB66:DB94)</f>
        <v>0</v>
      </c>
      <c r="DM95" s="198" t="s">
        <v>54</v>
      </c>
      <c r="DN95" s="200">
        <f>SUM(DN66:DN94)</f>
        <v>0</v>
      </c>
      <c r="DY95" s="198" t="s">
        <v>54</v>
      </c>
      <c r="DZ95" s="200">
        <f>SUM(DZ66:DZ94)</f>
        <v>0</v>
      </c>
    </row>
    <row r="96" spans="2:132" s="3" customFormat="1" ht="15.75" x14ac:dyDescent="0.25">
      <c r="H96" s="201"/>
      <c r="I96" s="202" t="s">
        <v>55</v>
      </c>
      <c r="J96" s="203">
        <f>IFERROR(J95/F60,"-")</f>
        <v>2.5344566666666668</v>
      </c>
      <c r="L96" s="204"/>
      <c r="T96" s="198"/>
      <c r="U96" s="198" t="s">
        <v>55</v>
      </c>
      <c r="V96" s="205">
        <f>IFERROR(V95/R60,"-")</f>
        <v>11.292242857142856</v>
      </c>
      <c r="X96" s="204"/>
      <c r="AG96" s="198" t="s">
        <v>55</v>
      </c>
      <c r="AH96" s="205">
        <f>IFERROR(AH95/AD60,"-")</f>
        <v>0</v>
      </c>
      <c r="AJ96" s="204"/>
      <c r="AS96" s="198" t="s">
        <v>55</v>
      </c>
      <c r="AT96" s="205">
        <f>IFERROR(AT95/AP60,"-")</f>
        <v>0</v>
      </c>
      <c r="AV96" s="204"/>
      <c r="BE96" s="198" t="s">
        <v>55</v>
      </c>
      <c r="BF96" s="205">
        <f>IFERROR(BF95/BB60,"-")</f>
        <v>0</v>
      </c>
      <c r="BH96" s="204"/>
      <c r="BQ96" s="198" t="s">
        <v>55</v>
      </c>
      <c r="BR96" s="205">
        <f>IFERROR(BR95/BN60,"-")</f>
        <v>0</v>
      </c>
      <c r="BT96" s="204"/>
      <c r="CC96" s="198" t="s">
        <v>55</v>
      </c>
      <c r="CD96" s="205">
        <f>IFERROR(CD95/BZ60,"-")</f>
        <v>0</v>
      </c>
      <c r="CF96" s="204"/>
      <c r="CO96" s="198" t="s">
        <v>55</v>
      </c>
      <c r="CP96" s="205">
        <f>IFERROR(CP95/CL60,"-")</f>
        <v>0</v>
      </c>
      <c r="CR96" s="204"/>
      <c r="DA96" s="198" t="s">
        <v>55</v>
      </c>
      <c r="DB96" s="205">
        <f>IFERROR(DB95/CX60,"-")</f>
        <v>0</v>
      </c>
      <c r="DD96" s="204"/>
      <c r="DM96" s="198" t="s">
        <v>55</v>
      </c>
      <c r="DN96" s="205">
        <f>IFERROR(DN95/DJ60,"-")</f>
        <v>0</v>
      </c>
      <c r="DP96" s="204"/>
      <c r="DY96" s="198" t="s">
        <v>55</v>
      </c>
      <c r="DZ96" s="205">
        <f>IFERROR(DZ95/DV60,"-")</f>
        <v>0</v>
      </c>
      <c r="EB96" s="204"/>
    </row>
    <row r="97" spans="1:136" s="3" customFormat="1" x14ac:dyDescent="0.2">
      <c r="B97" s="206"/>
      <c r="I97" s="198" t="s">
        <v>56</v>
      </c>
      <c r="J97" s="207">
        <f>K60*[1]Données!B2/60/F60+V97+AH97+AT97+BF97+BR97+CD97+CP97+DB97+DN97+DZ97</f>
        <v>3.0555555555555554</v>
      </c>
      <c r="T97" s="198"/>
      <c r="U97" s="198" t="s">
        <v>56</v>
      </c>
      <c r="V97" s="200">
        <f>IFERROR(W61*[1]Données!B2/60/R60,"-")</f>
        <v>1.5</v>
      </c>
      <c r="AG97" s="198" t="s">
        <v>56</v>
      </c>
      <c r="AH97" s="200">
        <f>IFERROR(AI61*[1]Données!B51/60/AD60,"-")</f>
        <v>0</v>
      </c>
      <c r="AS97" s="198" t="s">
        <v>56</v>
      </c>
      <c r="AT97" s="200">
        <f>IFERROR(AU61*[1]Données!B51/60/AP60,"-")</f>
        <v>0</v>
      </c>
      <c r="BE97" s="198" t="s">
        <v>56</v>
      </c>
      <c r="BF97" s="200">
        <f>IFERROR(BG61*[1]Données!B51/60/BB60,"-")</f>
        <v>0</v>
      </c>
      <c r="BQ97" s="198" t="s">
        <v>56</v>
      </c>
      <c r="BR97" s="200">
        <f>IFERROR(BS61*[1]Données!B51/60/BN60,"-")</f>
        <v>0</v>
      </c>
      <c r="CC97" s="198" t="s">
        <v>56</v>
      </c>
      <c r="CD97" s="200">
        <f>IFERROR(CE61*[1]Données!B51/60/BZ60,"-")</f>
        <v>0</v>
      </c>
      <c r="CO97" s="198" t="s">
        <v>56</v>
      </c>
      <c r="CP97" s="200">
        <f>IFERROR(CQ61*[1]Données!B51/60/CL60,"-")</f>
        <v>0</v>
      </c>
      <c r="DA97" s="198" t="s">
        <v>56</v>
      </c>
      <c r="DB97" s="200">
        <f>IFERROR(DC61*[1]Données!B51/60/CX60,"-")</f>
        <v>0</v>
      </c>
      <c r="DM97" s="198" t="s">
        <v>56</v>
      </c>
      <c r="DN97" s="200">
        <f>IFERROR(DO61*[1]Données!B51/60/DJ60,"-")</f>
        <v>0</v>
      </c>
      <c r="DY97" s="198" t="s">
        <v>56</v>
      </c>
      <c r="DZ97" s="200">
        <f>IFERROR(EA61*[1]Données!B51/60/DV60,"-")</f>
        <v>0</v>
      </c>
    </row>
    <row r="98" spans="1:136" s="3" customFormat="1" ht="15.75" thickBot="1" x14ac:dyDescent="0.25">
      <c r="B98" s="206"/>
      <c r="I98" s="198" t="s">
        <v>57</v>
      </c>
      <c r="J98" s="199">
        <f>V98+AH98+AT98+BF98+BR98+CD98+CP98+DB98+DN98+DZ98</f>
        <v>0</v>
      </c>
      <c r="T98" s="198"/>
      <c r="U98" s="198" t="s">
        <v>45</v>
      </c>
      <c r="V98" s="208"/>
      <c r="AG98" s="3" t="s">
        <v>45</v>
      </c>
      <c r="AH98" s="208"/>
      <c r="AS98" s="3" t="s">
        <v>45</v>
      </c>
      <c r="AT98" s="208"/>
      <c r="BE98" s="3" t="s">
        <v>45</v>
      </c>
      <c r="BF98" s="208"/>
      <c r="BQ98" s="3" t="s">
        <v>45</v>
      </c>
      <c r="BR98" s="208"/>
      <c r="CC98" s="3" t="s">
        <v>45</v>
      </c>
      <c r="CD98" s="208"/>
      <c r="CO98" s="3" t="s">
        <v>45</v>
      </c>
      <c r="CP98" s="209"/>
      <c r="DA98" s="3" t="s">
        <v>45</v>
      </c>
      <c r="DB98" s="209"/>
      <c r="DM98" s="3" t="s">
        <v>45</v>
      </c>
      <c r="DN98" s="208"/>
      <c r="DY98" s="3" t="s">
        <v>45</v>
      </c>
      <c r="DZ98" s="210"/>
    </row>
    <row r="99" spans="1:136" s="3" customFormat="1" ht="16.5" thickBot="1" x14ac:dyDescent="0.3">
      <c r="B99" s="206"/>
      <c r="I99" s="198" t="s">
        <v>58</v>
      </c>
      <c r="J99" s="211"/>
      <c r="K99" s="212" t="s">
        <v>59</v>
      </c>
      <c r="T99" s="198"/>
      <c r="U99" s="213" t="s">
        <v>60</v>
      </c>
      <c r="V99" s="214">
        <f>IFERROR(V96+V97+V98,"")</f>
        <v>12.792242857142856</v>
      </c>
      <c r="AG99" s="215" t="s">
        <v>60</v>
      </c>
      <c r="AH99" s="216">
        <f>IFERROR(AH96+AH97+AH98,"")</f>
        <v>0</v>
      </c>
      <c r="AS99" s="215" t="s">
        <v>60</v>
      </c>
      <c r="AT99" s="216">
        <f>IFERROR(AT96+AT97+AT98,"")</f>
        <v>0</v>
      </c>
      <c r="BE99" s="215" t="s">
        <v>60</v>
      </c>
      <c r="BF99" s="216">
        <f>IFERROR(BF96+BF97+BF98,"")</f>
        <v>0</v>
      </c>
      <c r="BQ99" s="215" t="s">
        <v>60</v>
      </c>
      <c r="BR99" s="216">
        <f>IFERROR(BR96+BR97+BR98,"")</f>
        <v>0</v>
      </c>
      <c r="CC99" s="215" t="s">
        <v>60</v>
      </c>
      <c r="CD99" s="216">
        <f>IFERROR(CD96+CD97+CD98,"")</f>
        <v>0</v>
      </c>
      <c r="CO99" s="215" t="s">
        <v>60</v>
      </c>
      <c r="CP99" s="217">
        <f>IFERROR(CP96+CP97+CP98,"")</f>
        <v>0</v>
      </c>
      <c r="DA99" s="215" t="s">
        <v>60</v>
      </c>
      <c r="DB99" s="217">
        <f>IFERROR(DB96+DB97+DB98,"")</f>
        <v>0</v>
      </c>
      <c r="DM99" s="215" t="s">
        <v>60</v>
      </c>
      <c r="DN99" s="216">
        <f>IFERROR(DN96+DN97+DN98,"")</f>
        <v>0</v>
      </c>
      <c r="DY99" s="215" t="s">
        <v>60</v>
      </c>
      <c r="DZ99" s="218">
        <f>IFERROR(DZ96+DZ97+DZ98,"")</f>
        <v>0</v>
      </c>
    </row>
    <row r="100" spans="1:136" s="3" customFormat="1" ht="16.5" thickBot="1" x14ac:dyDescent="0.3">
      <c r="B100" s="206"/>
      <c r="I100" s="215" t="s">
        <v>60</v>
      </c>
      <c r="J100" s="219">
        <f>IFERROR(J96+J97+J99+J98,"")</f>
        <v>5.5900122222222226</v>
      </c>
    </row>
    <row r="101" spans="1:136" ht="15.75" thickBot="1" x14ac:dyDescent="0.25">
      <c r="A101" s="4"/>
    </row>
    <row r="102" spans="1:136" ht="21.75" thickBot="1" x14ac:dyDescent="0.4">
      <c r="B102" s="5" t="s">
        <v>0</v>
      </c>
    </row>
    <row r="103" spans="1:136" ht="20.25" x14ac:dyDescent="0.3">
      <c r="B103" s="6" t="s">
        <v>1</v>
      </c>
      <c r="C103" s="7" t="s">
        <v>90</v>
      </c>
      <c r="D103" s="8"/>
      <c r="E103" s="8"/>
      <c r="F103" s="8"/>
      <c r="G103" s="8"/>
      <c r="H103" s="8"/>
      <c r="I103" s="8"/>
      <c r="J103" s="8"/>
      <c r="K103" s="8"/>
      <c r="L103" s="9"/>
      <c r="N103" s="6" t="s">
        <v>2</v>
      </c>
      <c r="O103" s="10"/>
      <c r="P103" s="10"/>
      <c r="Q103" s="10"/>
      <c r="R103" s="10"/>
      <c r="S103" s="10"/>
      <c r="T103" s="11"/>
      <c r="U103" s="11"/>
      <c r="V103" s="11"/>
      <c r="W103" s="11"/>
      <c r="X103" s="12"/>
      <c r="Z103" s="6" t="s">
        <v>3</v>
      </c>
      <c r="AA103" s="10"/>
      <c r="AB103" s="10"/>
      <c r="AC103" s="10"/>
      <c r="AD103" s="10"/>
      <c r="AE103" s="10"/>
      <c r="AF103" s="11"/>
      <c r="AG103" s="11"/>
      <c r="AH103" s="11"/>
      <c r="AI103" s="11"/>
      <c r="AJ103" s="12"/>
      <c r="AL103" s="6" t="s">
        <v>3</v>
      </c>
      <c r="AM103" s="10"/>
      <c r="AN103" s="10"/>
      <c r="AO103" s="10"/>
      <c r="AP103" s="10"/>
      <c r="AQ103" s="10"/>
      <c r="AR103" s="11"/>
      <c r="AS103" s="11"/>
      <c r="AT103" s="11"/>
      <c r="AU103" s="11"/>
      <c r="AV103" s="12"/>
      <c r="AX103" s="6" t="s">
        <v>3</v>
      </c>
      <c r="AY103" s="10"/>
      <c r="AZ103" s="10"/>
      <c r="BA103" s="10"/>
      <c r="BB103" s="10"/>
      <c r="BC103" s="10"/>
      <c r="BD103" s="11"/>
      <c r="BE103" s="11"/>
      <c r="BF103" s="11"/>
      <c r="BG103" s="11"/>
      <c r="BH103" s="12"/>
      <c r="BJ103" s="6" t="s">
        <v>3</v>
      </c>
      <c r="BK103" s="10"/>
      <c r="BL103" s="10"/>
      <c r="BM103" s="10"/>
      <c r="BN103" s="10"/>
      <c r="BO103" s="10"/>
      <c r="BP103" s="11"/>
      <c r="BQ103" s="11"/>
      <c r="BR103" s="11"/>
      <c r="BS103" s="11"/>
      <c r="BT103" s="12"/>
      <c r="BV103" s="6" t="s">
        <v>3</v>
      </c>
      <c r="BW103" s="10"/>
      <c r="BX103" s="10"/>
      <c r="BY103" s="10"/>
      <c r="BZ103" s="10"/>
      <c r="CA103" s="10"/>
      <c r="CB103" s="11"/>
      <c r="CC103" s="11"/>
      <c r="CD103" s="11"/>
      <c r="CE103" s="11"/>
      <c r="CF103" s="12"/>
      <c r="CH103" s="6" t="s">
        <v>3</v>
      </c>
      <c r="CI103" s="10"/>
      <c r="CJ103" s="10"/>
      <c r="CK103" s="10"/>
      <c r="CL103" s="10"/>
      <c r="CM103" s="10"/>
      <c r="CN103" s="11"/>
      <c r="CO103" s="11"/>
      <c r="CP103" s="11"/>
      <c r="CQ103" s="11"/>
      <c r="CR103" s="12"/>
      <c r="CT103" s="6" t="s">
        <v>3</v>
      </c>
      <c r="CU103" s="10"/>
      <c r="CV103" s="10"/>
      <c r="CW103" s="10"/>
      <c r="CX103" s="10"/>
      <c r="CY103" s="10"/>
      <c r="CZ103" s="11"/>
      <c r="DA103" s="11"/>
      <c r="DB103" s="11"/>
      <c r="DC103" s="11"/>
      <c r="DD103" s="12"/>
      <c r="DF103" s="6" t="s">
        <v>3</v>
      </c>
      <c r="DG103" s="10"/>
      <c r="DH103" s="10"/>
      <c r="DI103" s="10"/>
      <c r="DJ103" s="10"/>
      <c r="DK103" s="10"/>
      <c r="DL103" s="11"/>
      <c r="DM103" s="11"/>
      <c r="DN103" s="11"/>
      <c r="DO103" s="11"/>
      <c r="DP103" s="12"/>
      <c r="DR103" s="6" t="s">
        <v>3</v>
      </c>
      <c r="DS103" s="10"/>
      <c r="DT103" s="10"/>
      <c r="DU103" s="10"/>
      <c r="DV103" s="10"/>
      <c r="DW103" s="10"/>
      <c r="DX103" s="11"/>
      <c r="DY103" s="11"/>
      <c r="DZ103" s="11"/>
      <c r="EA103" s="11"/>
      <c r="EB103" s="12"/>
      <c r="ED103" s="13" t="s">
        <v>4</v>
      </c>
      <c r="EE103" s="13" t="s">
        <v>5</v>
      </c>
      <c r="EF103" s="13" t="s">
        <v>6</v>
      </c>
    </row>
    <row r="104" spans="1:136" ht="16.5" thickBot="1" x14ac:dyDescent="0.3">
      <c r="B104" s="14"/>
      <c r="C104" s="15"/>
      <c r="D104" s="15"/>
      <c r="E104" s="15"/>
      <c r="F104" s="15"/>
      <c r="G104" s="15"/>
      <c r="H104" s="15"/>
      <c r="I104" s="15"/>
      <c r="J104" s="16"/>
      <c r="K104" s="17"/>
      <c r="L104" s="18"/>
      <c r="N104" s="14" t="s">
        <v>7</v>
      </c>
      <c r="O104" s="19"/>
      <c r="P104" s="19"/>
      <c r="Q104" s="19"/>
      <c r="R104" s="19"/>
      <c r="S104" s="19"/>
      <c r="T104" s="15"/>
      <c r="U104" s="15"/>
      <c r="V104" s="16"/>
      <c r="W104" s="17"/>
      <c r="X104" s="18"/>
      <c r="Z104" s="14" t="s">
        <v>7</v>
      </c>
      <c r="AA104" s="19"/>
      <c r="AB104" s="19"/>
      <c r="AC104" s="19"/>
      <c r="AD104" s="19"/>
      <c r="AE104" s="19"/>
      <c r="AF104" s="15"/>
      <c r="AG104" s="15"/>
      <c r="AH104" s="16"/>
      <c r="AI104" s="17"/>
      <c r="AJ104" s="18"/>
      <c r="AL104" s="14" t="s">
        <v>7</v>
      </c>
      <c r="AM104" s="19"/>
      <c r="AN104" s="19"/>
      <c r="AO104" s="19"/>
      <c r="AP104" s="19"/>
      <c r="AQ104" s="19"/>
      <c r="AR104" s="15"/>
      <c r="AS104" s="15"/>
      <c r="AT104" s="16"/>
      <c r="AU104" s="17">
        <v>0</v>
      </c>
      <c r="AV104" s="18"/>
      <c r="AX104" s="14" t="s">
        <v>7</v>
      </c>
      <c r="AY104" s="19"/>
      <c r="AZ104" s="19"/>
      <c r="BA104" s="19"/>
      <c r="BB104" s="19"/>
      <c r="BC104" s="19"/>
      <c r="BD104" s="15"/>
      <c r="BE104" s="15"/>
      <c r="BF104" s="16"/>
      <c r="BG104" s="17">
        <v>0</v>
      </c>
      <c r="BH104" s="18"/>
      <c r="BJ104" s="14" t="s">
        <v>7</v>
      </c>
      <c r="BK104" s="19"/>
      <c r="BL104" s="19"/>
      <c r="BM104" s="19"/>
      <c r="BN104" s="19"/>
      <c r="BO104" s="19"/>
      <c r="BP104" s="15"/>
      <c r="BQ104" s="15"/>
      <c r="BR104" s="16"/>
      <c r="BS104" s="17">
        <v>0</v>
      </c>
      <c r="BT104" s="18"/>
      <c r="BV104" s="14" t="s">
        <v>7</v>
      </c>
      <c r="BW104" s="19"/>
      <c r="BX104" s="19"/>
      <c r="BY104" s="19"/>
      <c r="BZ104" s="19"/>
      <c r="CA104" s="19"/>
      <c r="CB104" s="15"/>
      <c r="CC104" s="15"/>
      <c r="CD104" s="16"/>
      <c r="CE104" s="17">
        <v>0</v>
      </c>
      <c r="CF104" s="18"/>
      <c r="CH104" s="14" t="s">
        <v>7</v>
      </c>
      <c r="CI104" s="19"/>
      <c r="CJ104" s="19"/>
      <c r="CK104" s="19"/>
      <c r="CL104" s="19"/>
      <c r="CM104" s="19"/>
      <c r="CN104" s="15"/>
      <c r="CO104" s="15"/>
      <c r="CP104" s="16"/>
      <c r="CQ104" s="17">
        <v>0</v>
      </c>
      <c r="CR104" s="18"/>
      <c r="CT104" s="14" t="s">
        <v>7</v>
      </c>
      <c r="CU104" s="19"/>
      <c r="CV104" s="19"/>
      <c r="CW104" s="19"/>
      <c r="CX104" s="19"/>
      <c r="CY104" s="19"/>
      <c r="CZ104" s="15"/>
      <c r="DA104" s="15"/>
      <c r="DB104" s="16"/>
      <c r="DC104" s="17">
        <v>0</v>
      </c>
      <c r="DD104" s="18"/>
      <c r="DF104" s="14" t="s">
        <v>7</v>
      </c>
      <c r="DG104" s="19"/>
      <c r="DH104" s="19"/>
      <c r="DI104" s="19"/>
      <c r="DJ104" s="19"/>
      <c r="DK104" s="19"/>
      <c r="DL104" s="15"/>
      <c r="DM104" s="15"/>
      <c r="DN104" s="16"/>
      <c r="DO104" s="17">
        <v>0</v>
      </c>
      <c r="DP104" s="18"/>
      <c r="DR104" s="14" t="s">
        <v>7</v>
      </c>
      <c r="DS104" s="19"/>
      <c r="DT104" s="19"/>
      <c r="DU104" s="19"/>
      <c r="DV104" s="19"/>
      <c r="DW104" s="19"/>
      <c r="DX104" s="15"/>
      <c r="DY104" s="15"/>
      <c r="DZ104" s="16"/>
      <c r="EA104" s="17">
        <v>0</v>
      </c>
      <c r="EB104" s="18"/>
      <c r="ED104" s="20" t="str">
        <f>IF(Potage!O103="","",Potage!O103)</f>
        <v/>
      </c>
      <c r="EE104" s="21" t="str">
        <f>IFERROR(FIXED(Potage!V145,2,FALSE)&amp;" $","")</f>
        <v>0,00 $</v>
      </c>
      <c r="EF104" s="21" t="str">
        <f>IF(OR(ED104="",EE104=""),"",CONCATENATE(ED104, " ( ",EE104," )"))</f>
        <v/>
      </c>
    </row>
    <row r="105" spans="1:136" ht="16.5" thickBot="1" x14ac:dyDescent="0.3">
      <c r="B105" s="22" t="s">
        <v>8</v>
      </c>
      <c r="C105" s="23">
        <f ca="1">NOW()</f>
        <v>44431.714078356483</v>
      </c>
      <c r="D105" s="24" t="s">
        <v>9</v>
      </c>
      <c r="E105" s="25"/>
      <c r="F105" s="26"/>
      <c r="G105" s="26"/>
      <c r="H105" s="26"/>
      <c r="I105" s="27"/>
      <c r="J105" s="22" t="s">
        <v>10</v>
      </c>
      <c r="K105" s="28">
        <v>2</v>
      </c>
      <c r="L105" s="29"/>
      <c r="N105" s="22" t="s">
        <v>11</v>
      </c>
      <c r="O105" s="221"/>
      <c r="P105" s="24"/>
      <c r="Q105" s="25"/>
      <c r="R105" s="30"/>
      <c r="S105" s="30"/>
      <c r="T105" s="30"/>
      <c r="U105" s="31"/>
      <c r="V105" s="22" t="s">
        <v>10</v>
      </c>
      <c r="W105" s="28">
        <v>0</v>
      </c>
      <c r="X105" s="29"/>
      <c r="Z105" s="22" t="s">
        <v>11</v>
      </c>
      <c r="AA105" s="220"/>
      <c r="AB105" s="24" t="s">
        <v>12</v>
      </c>
      <c r="AC105" s="25"/>
      <c r="AD105" s="32"/>
      <c r="AE105" s="32"/>
      <c r="AF105" s="32"/>
      <c r="AG105" s="33"/>
      <c r="AH105" s="22" t="s">
        <v>10</v>
      </c>
      <c r="AI105" s="28">
        <v>0</v>
      </c>
      <c r="AJ105" s="29"/>
      <c r="AL105" s="22" t="s">
        <v>11</v>
      </c>
      <c r="AM105" s="23"/>
      <c r="AN105" s="24" t="s">
        <v>12</v>
      </c>
      <c r="AO105" s="25"/>
      <c r="AP105" s="32"/>
      <c r="AQ105" s="32"/>
      <c r="AR105" s="32"/>
      <c r="AS105" s="33"/>
      <c r="AT105" s="22" t="s">
        <v>10</v>
      </c>
      <c r="AU105" s="28">
        <v>0</v>
      </c>
      <c r="AV105" s="29"/>
      <c r="AX105" s="22" t="s">
        <v>11</v>
      </c>
      <c r="AY105" s="23"/>
      <c r="AZ105" s="24" t="s">
        <v>12</v>
      </c>
      <c r="BA105" s="25"/>
      <c r="BB105" s="32"/>
      <c r="BC105" s="32"/>
      <c r="BD105" s="32"/>
      <c r="BE105" s="33"/>
      <c r="BF105" s="22" t="s">
        <v>10</v>
      </c>
      <c r="BG105" s="28">
        <v>0</v>
      </c>
      <c r="BH105" s="29"/>
      <c r="BJ105" s="22" t="s">
        <v>11</v>
      </c>
      <c r="BK105" s="23"/>
      <c r="BL105" s="24" t="s">
        <v>12</v>
      </c>
      <c r="BM105" s="25"/>
      <c r="BN105" s="32"/>
      <c r="BO105" s="32"/>
      <c r="BP105" s="32"/>
      <c r="BQ105" s="33"/>
      <c r="BR105" s="22" t="s">
        <v>10</v>
      </c>
      <c r="BS105" s="28">
        <v>0</v>
      </c>
      <c r="BT105" s="29"/>
      <c r="BV105" s="22" t="s">
        <v>11</v>
      </c>
      <c r="BW105" s="23"/>
      <c r="BX105" s="24" t="s">
        <v>12</v>
      </c>
      <c r="BY105" s="25"/>
      <c r="BZ105" s="32"/>
      <c r="CA105" s="32"/>
      <c r="CB105" s="32"/>
      <c r="CC105" s="33"/>
      <c r="CD105" s="22" t="s">
        <v>10</v>
      </c>
      <c r="CE105" s="28">
        <v>0</v>
      </c>
      <c r="CF105" s="29"/>
      <c r="CH105" s="22" t="s">
        <v>11</v>
      </c>
      <c r="CI105" s="23"/>
      <c r="CJ105" s="24" t="s">
        <v>12</v>
      </c>
      <c r="CK105" s="25"/>
      <c r="CL105" s="32"/>
      <c r="CM105" s="32"/>
      <c r="CN105" s="32"/>
      <c r="CO105" s="33"/>
      <c r="CP105" s="22" t="s">
        <v>10</v>
      </c>
      <c r="CQ105" s="28">
        <v>0</v>
      </c>
      <c r="CR105" s="29"/>
      <c r="CT105" s="22" t="s">
        <v>11</v>
      </c>
      <c r="CU105" s="23"/>
      <c r="CV105" s="24" t="s">
        <v>12</v>
      </c>
      <c r="CW105" s="25"/>
      <c r="CX105" s="32"/>
      <c r="CY105" s="32"/>
      <c r="CZ105" s="32"/>
      <c r="DA105" s="33"/>
      <c r="DB105" s="22" t="s">
        <v>10</v>
      </c>
      <c r="DC105" s="28">
        <v>0</v>
      </c>
      <c r="DD105" s="29"/>
      <c r="DF105" s="22" t="s">
        <v>11</v>
      </c>
      <c r="DG105" s="23"/>
      <c r="DH105" s="24" t="s">
        <v>12</v>
      </c>
      <c r="DI105" s="25"/>
      <c r="DJ105" s="32"/>
      <c r="DK105" s="32"/>
      <c r="DL105" s="32"/>
      <c r="DM105" s="33"/>
      <c r="DN105" s="22" t="s">
        <v>10</v>
      </c>
      <c r="DO105" s="28">
        <v>0</v>
      </c>
      <c r="DP105" s="29"/>
      <c r="DR105" s="22" t="s">
        <v>11</v>
      </c>
      <c r="DS105" s="23"/>
      <c r="DT105" s="24" t="s">
        <v>12</v>
      </c>
      <c r="DU105" s="25"/>
      <c r="DV105" s="32"/>
      <c r="DW105" s="32"/>
      <c r="DX105" s="32"/>
      <c r="DY105" s="33"/>
      <c r="DZ105" s="22" t="s">
        <v>10</v>
      </c>
      <c r="EA105" s="28">
        <v>0</v>
      </c>
      <c r="EB105" s="29"/>
      <c r="ED105" s="34" t="str">
        <f>IF(Potage!AA103="","",Potage!AA103)</f>
        <v/>
      </c>
      <c r="EE105" s="35" t="str">
        <f>IFERROR(FIXED(Potage!AH145,2,FALSE)&amp;" $","")</f>
        <v>0,00 $</v>
      </c>
      <c r="EF105" s="35" t="str">
        <f t="shared" ref="EF105:EF107" si="91">IF(OR(ED105="",EE105=""),"",CONCATENATE(ED105, " ( ",EE105," )"))</f>
        <v/>
      </c>
    </row>
    <row r="106" spans="1:136" ht="16.5" thickBot="1" x14ac:dyDescent="0.3">
      <c r="B106" s="36" t="s">
        <v>13</v>
      </c>
      <c r="C106" s="37"/>
      <c r="D106" s="38" t="s">
        <v>14</v>
      </c>
      <c r="E106" s="39"/>
      <c r="F106" s="40" t="str">
        <f>[1]Données!$G$2</f>
        <v>Recettes déjeuners carte</v>
      </c>
      <c r="G106" s="41"/>
      <c r="H106" s="41"/>
      <c r="I106" s="42"/>
      <c r="J106" s="36" t="s">
        <v>15</v>
      </c>
      <c r="K106" s="43">
        <v>15</v>
      </c>
      <c r="L106" s="44"/>
      <c r="N106" s="36" t="s">
        <v>13</v>
      </c>
      <c r="O106" s="45"/>
      <c r="P106" s="38" t="s">
        <v>14</v>
      </c>
      <c r="Q106" s="46"/>
      <c r="R106" s="40" t="str">
        <f>[1]Données!$G$2</f>
        <v>Recettes déjeuners carte</v>
      </c>
      <c r="S106" s="41"/>
      <c r="T106" s="41"/>
      <c r="U106" s="42"/>
      <c r="V106" s="36" t="s">
        <v>15</v>
      </c>
      <c r="W106" s="43">
        <v>0</v>
      </c>
      <c r="X106" s="44"/>
      <c r="Z106" s="36" t="s">
        <v>13</v>
      </c>
      <c r="AA106" s="45"/>
      <c r="AB106" s="38" t="s">
        <v>14</v>
      </c>
      <c r="AC106" s="46"/>
      <c r="AD106" s="40" t="str">
        <f>[1]Données!$G$2</f>
        <v>Recettes déjeuners carte</v>
      </c>
      <c r="AE106" s="41"/>
      <c r="AF106" s="41"/>
      <c r="AG106" s="42"/>
      <c r="AH106" s="36" t="s">
        <v>15</v>
      </c>
      <c r="AI106" s="43">
        <v>0</v>
      </c>
      <c r="AJ106" s="44"/>
      <c r="AL106" s="36" t="s">
        <v>13</v>
      </c>
      <c r="AM106" s="45"/>
      <c r="AN106" s="38" t="s">
        <v>14</v>
      </c>
      <c r="AO106" s="46"/>
      <c r="AP106" s="40" t="str">
        <f>[1]Données!$G$2</f>
        <v>Recettes déjeuners carte</v>
      </c>
      <c r="AQ106" s="41"/>
      <c r="AR106" s="41"/>
      <c r="AS106" s="42"/>
      <c r="AT106" s="36" t="s">
        <v>15</v>
      </c>
      <c r="AU106" s="43">
        <v>0</v>
      </c>
      <c r="AV106" s="44"/>
      <c r="AX106" s="36" t="s">
        <v>13</v>
      </c>
      <c r="AY106" s="45"/>
      <c r="AZ106" s="38" t="s">
        <v>14</v>
      </c>
      <c r="BA106" s="46"/>
      <c r="BB106" s="40" t="str">
        <f>[1]Données!$G$2</f>
        <v>Recettes déjeuners carte</v>
      </c>
      <c r="BC106" s="41"/>
      <c r="BD106" s="41"/>
      <c r="BE106" s="42"/>
      <c r="BF106" s="36" t="s">
        <v>15</v>
      </c>
      <c r="BG106" s="43">
        <v>0</v>
      </c>
      <c r="BH106" s="44"/>
      <c r="BJ106" s="36" t="s">
        <v>13</v>
      </c>
      <c r="BK106" s="45"/>
      <c r="BL106" s="38" t="s">
        <v>14</v>
      </c>
      <c r="BM106" s="46"/>
      <c r="BN106" s="40" t="str">
        <f>[1]Données!$G$2</f>
        <v>Recettes déjeuners carte</v>
      </c>
      <c r="BO106" s="41"/>
      <c r="BP106" s="41"/>
      <c r="BQ106" s="42"/>
      <c r="BR106" s="36" t="s">
        <v>15</v>
      </c>
      <c r="BS106" s="43">
        <v>0</v>
      </c>
      <c r="BT106" s="44"/>
      <c r="BV106" s="36" t="s">
        <v>13</v>
      </c>
      <c r="BW106" s="45"/>
      <c r="BX106" s="38" t="s">
        <v>14</v>
      </c>
      <c r="BY106" s="46"/>
      <c r="BZ106" s="40" t="str">
        <f>[1]Données!$G$2</f>
        <v>Recettes déjeuners carte</v>
      </c>
      <c r="CA106" s="41"/>
      <c r="CB106" s="41"/>
      <c r="CC106" s="42"/>
      <c r="CD106" s="36" t="s">
        <v>15</v>
      </c>
      <c r="CE106" s="43">
        <v>0</v>
      </c>
      <c r="CF106" s="44"/>
      <c r="CH106" s="36" t="s">
        <v>13</v>
      </c>
      <c r="CI106" s="45"/>
      <c r="CJ106" s="38" t="s">
        <v>14</v>
      </c>
      <c r="CK106" s="46"/>
      <c r="CL106" s="40"/>
      <c r="CM106" s="41"/>
      <c r="CN106" s="41"/>
      <c r="CO106" s="42"/>
      <c r="CP106" s="36" t="s">
        <v>15</v>
      </c>
      <c r="CQ106" s="43">
        <v>0</v>
      </c>
      <c r="CR106" s="44"/>
      <c r="CT106" s="36" t="s">
        <v>13</v>
      </c>
      <c r="CU106" s="45"/>
      <c r="CV106" s="38" t="s">
        <v>14</v>
      </c>
      <c r="CW106" s="46"/>
      <c r="CX106" s="40" t="str">
        <f>[1]Données!$G$2</f>
        <v>Recettes déjeuners carte</v>
      </c>
      <c r="CY106" s="41"/>
      <c r="CZ106" s="41"/>
      <c r="DA106" s="42"/>
      <c r="DB106" s="36" t="s">
        <v>15</v>
      </c>
      <c r="DC106" s="43">
        <v>0</v>
      </c>
      <c r="DD106" s="44"/>
      <c r="DF106" s="36" t="s">
        <v>13</v>
      </c>
      <c r="DG106" s="45"/>
      <c r="DH106" s="38" t="s">
        <v>14</v>
      </c>
      <c r="DI106" s="46"/>
      <c r="DJ106" s="40" t="str">
        <f>[1]Données!$G$2</f>
        <v>Recettes déjeuners carte</v>
      </c>
      <c r="DK106" s="41"/>
      <c r="DL106" s="41"/>
      <c r="DM106" s="42"/>
      <c r="DN106" s="36" t="s">
        <v>15</v>
      </c>
      <c r="DO106" s="43">
        <v>0</v>
      </c>
      <c r="DP106" s="44"/>
      <c r="DR106" s="36" t="s">
        <v>13</v>
      </c>
      <c r="DS106" s="45"/>
      <c r="DT106" s="38" t="s">
        <v>14</v>
      </c>
      <c r="DU106" s="46"/>
      <c r="DV106" s="40" t="str">
        <f>[1]Données!$G$2</f>
        <v>Recettes déjeuners carte</v>
      </c>
      <c r="DW106" s="41"/>
      <c r="DX106" s="41"/>
      <c r="DY106" s="42"/>
      <c r="DZ106" s="36" t="s">
        <v>15</v>
      </c>
      <c r="EA106" s="43">
        <v>0</v>
      </c>
      <c r="EB106" s="44"/>
      <c r="ED106" s="20" t="str">
        <f>IF(Potage!AM103="","",Potage!AM103)</f>
        <v/>
      </c>
      <c r="EE106" s="21" t="str">
        <f>IFERROR(FIXED(Potage!AT145,2,FALSE)&amp;" $","")</f>
        <v>0,00 $</v>
      </c>
      <c r="EF106" s="21" t="str">
        <f t="shared" si="91"/>
        <v/>
      </c>
    </row>
    <row r="107" spans="1:136" ht="18" x14ac:dyDescent="0.25">
      <c r="B107" s="47"/>
      <c r="C107" s="48"/>
      <c r="D107" s="49" t="s">
        <v>16</v>
      </c>
      <c r="E107" s="46"/>
      <c r="F107" s="50"/>
      <c r="G107" s="50"/>
      <c r="H107" s="50"/>
      <c r="I107" s="51"/>
      <c r="J107" s="36" t="s">
        <v>17</v>
      </c>
      <c r="K107" s="43">
        <v>1</v>
      </c>
      <c r="L107" s="44"/>
      <c r="N107" s="47"/>
      <c r="O107" s="52"/>
      <c r="P107" s="38" t="s">
        <v>16</v>
      </c>
      <c r="Q107" s="46"/>
      <c r="R107" s="53"/>
      <c r="S107" s="53"/>
      <c r="T107" s="53"/>
      <c r="U107" s="54"/>
      <c r="V107" s="36" t="s">
        <v>17</v>
      </c>
      <c r="W107" s="43">
        <v>0</v>
      </c>
      <c r="X107" s="44"/>
      <c r="Z107" s="47"/>
      <c r="AA107" s="52"/>
      <c r="AB107" s="38" t="s">
        <v>16</v>
      </c>
      <c r="AC107" s="46"/>
      <c r="AD107" s="53"/>
      <c r="AE107" s="53"/>
      <c r="AF107" s="53"/>
      <c r="AG107" s="54"/>
      <c r="AH107" s="36" t="s">
        <v>17</v>
      </c>
      <c r="AI107" s="43">
        <v>0</v>
      </c>
      <c r="AJ107" s="44"/>
      <c r="AL107" s="47"/>
      <c r="AM107" s="52"/>
      <c r="AN107" s="38" t="s">
        <v>16</v>
      </c>
      <c r="AO107" s="46"/>
      <c r="AP107" s="53">
        <v>1</v>
      </c>
      <c r="AQ107" s="53"/>
      <c r="AR107" s="53"/>
      <c r="AS107" s="54"/>
      <c r="AT107" s="36" t="s">
        <v>17</v>
      </c>
      <c r="AU107" s="43">
        <v>0</v>
      </c>
      <c r="AV107" s="44"/>
      <c r="AX107" s="47"/>
      <c r="AY107" s="52"/>
      <c r="AZ107" s="38" t="s">
        <v>16</v>
      </c>
      <c r="BA107" s="46"/>
      <c r="BB107" s="53">
        <v>1</v>
      </c>
      <c r="BC107" s="53"/>
      <c r="BD107" s="53"/>
      <c r="BE107" s="54"/>
      <c r="BF107" s="36" t="s">
        <v>17</v>
      </c>
      <c r="BG107" s="43">
        <v>0</v>
      </c>
      <c r="BH107" s="44"/>
      <c r="BJ107" s="47"/>
      <c r="BK107" s="52"/>
      <c r="BL107" s="38" t="s">
        <v>16</v>
      </c>
      <c r="BM107" s="46"/>
      <c r="BN107" s="53">
        <v>1</v>
      </c>
      <c r="BO107" s="53"/>
      <c r="BP107" s="53"/>
      <c r="BQ107" s="54"/>
      <c r="BR107" s="36" t="s">
        <v>17</v>
      </c>
      <c r="BS107" s="43">
        <v>0</v>
      </c>
      <c r="BT107" s="44"/>
      <c r="BV107" s="47"/>
      <c r="BW107" s="52"/>
      <c r="BX107" s="38" t="s">
        <v>16</v>
      </c>
      <c r="BY107" s="46"/>
      <c r="BZ107" s="53">
        <v>1</v>
      </c>
      <c r="CA107" s="53"/>
      <c r="CB107" s="53"/>
      <c r="CC107" s="54"/>
      <c r="CD107" s="36" t="s">
        <v>17</v>
      </c>
      <c r="CE107" s="43">
        <v>0</v>
      </c>
      <c r="CF107" s="44"/>
      <c r="CH107" s="47"/>
      <c r="CI107" s="52"/>
      <c r="CJ107" s="38" t="s">
        <v>16</v>
      </c>
      <c r="CK107" s="46"/>
      <c r="CL107" s="53">
        <v>1</v>
      </c>
      <c r="CM107" s="53"/>
      <c r="CN107" s="53"/>
      <c r="CO107" s="54"/>
      <c r="CP107" s="36" t="s">
        <v>17</v>
      </c>
      <c r="CQ107" s="43">
        <v>0</v>
      </c>
      <c r="CR107" s="44"/>
      <c r="CT107" s="47"/>
      <c r="CU107" s="52"/>
      <c r="CV107" s="38" t="s">
        <v>16</v>
      </c>
      <c r="CW107" s="46"/>
      <c r="CX107" s="53">
        <v>1</v>
      </c>
      <c r="CY107" s="53"/>
      <c r="CZ107" s="53"/>
      <c r="DA107" s="54"/>
      <c r="DB107" s="36" t="s">
        <v>17</v>
      </c>
      <c r="DC107" s="43">
        <v>0</v>
      </c>
      <c r="DD107" s="44"/>
      <c r="DF107" s="47"/>
      <c r="DG107" s="52"/>
      <c r="DH107" s="38" t="s">
        <v>16</v>
      </c>
      <c r="DI107" s="46"/>
      <c r="DJ107" s="53">
        <v>1</v>
      </c>
      <c r="DK107" s="53"/>
      <c r="DL107" s="53"/>
      <c r="DM107" s="54"/>
      <c r="DN107" s="36" t="s">
        <v>17</v>
      </c>
      <c r="DO107" s="43">
        <v>0</v>
      </c>
      <c r="DP107" s="44"/>
      <c r="DR107" s="47"/>
      <c r="DS107" s="52"/>
      <c r="DT107" s="38" t="s">
        <v>16</v>
      </c>
      <c r="DU107" s="46"/>
      <c r="DV107" s="53">
        <v>1</v>
      </c>
      <c r="DW107" s="53"/>
      <c r="DX107" s="53"/>
      <c r="DY107" s="54"/>
      <c r="DZ107" s="36" t="s">
        <v>17</v>
      </c>
      <c r="EA107" s="43">
        <v>0</v>
      </c>
      <c r="EB107" s="44"/>
      <c r="ED107" s="34" t="str">
        <f>IF(Potage!AY103="","",Potage!AY103)</f>
        <v/>
      </c>
      <c r="EE107" s="35" t="str">
        <f>IFERROR(FIXED(Potage!BF145,2,FALSE)&amp;" $","")</f>
        <v>0,00 $</v>
      </c>
      <c r="EF107" s="35" t="str">
        <f t="shared" si="91"/>
        <v/>
      </c>
    </row>
    <row r="108" spans="1:136" ht="15.75" x14ac:dyDescent="0.25">
      <c r="B108" s="47"/>
      <c r="C108" s="48"/>
      <c r="D108" s="38" t="s">
        <v>18</v>
      </c>
      <c r="E108" s="46"/>
      <c r="F108" s="55">
        <v>2</v>
      </c>
      <c r="G108" s="56"/>
      <c r="H108" s="57" t="s">
        <v>63</v>
      </c>
      <c r="I108" s="58"/>
      <c r="J108" s="36" t="s">
        <v>19</v>
      </c>
      <c r="K108" s="43">
        <v>0</v>
      </c>
      <c r="L108" s="44"/>
      <c r="N108" s="47"/>
      <c r="O108" s="48"/>
      <c r="P108" s="38" t="s">
        <v>18</v>
      </c>
      <c r="Q108" s="46"/>
      <c r="R108" s="59">
        <v>1</v>
      </c>
      <c r="S108" s="56"/>
      <c r="T108" s="57"/>
      <c r="U108" s="58"/>
      <c r="V108" s="36" t="s">
        <v>20</v>
      </c>
      <c r="W108" s="43">
        <v>0</v>
      </c>
      <c r="X108" s="44"/>
      <c r="Z108" s="47"/>
      <c r="AA108" s="48"/>
      <c r="AB108" s="38" t="s">
        <v>18</v>
      </c>
      <c r="AC108" s="46"/>
      <c r="AD108" s="59">
        <v>1</v>
      </c>
      <c r="AE108" s="56"/>
      <c r="AF108" s="57"/>
      <c r="AG108" s="58"/>
      <c r="AH108" s="36" t="s">
        <v>20</v>
      </c>
      <c r="AI108" s="43">
        <v>0</v>
      </c>
      <c r="AJ108" s="44"/>
      <c r="AL108" s="47"/>
      <c r="AM108" s="48"/>
      <c r="AN108" s="38" t="s">
        <v>18</v>
      </c>
      <c r="AO108" s="46"/>
      <c r="AP108" s="59">
        <v>1</v>
      </c>
      <c r="AQ108" s="56"/>
      <c r="AR108" s="57"/>
      <c r="AS108" s="58"/>
      <c r="AT108" s="36" t="s">
        <v>20</v>
      </c>
      <c r="AU108" s="43">
        <v>0</v>
      </c>
      <c r="AV108" s="44"/>
      <c r="AX108" s="47"/>
      <c r="AY108" s="48"/>
      <c r="AZ108" s="38" t="s">
        <v>18</v>
      </c>
      <c r="BA108" s="46"/>
      <c r="BB108" s="59">
        <v>1</v>
      </c>
      <c r="BC108" s="56"/>
      <c r="BD108" s="57"/>
      <c r="BE108" s="58"/>
      <c r="BF108" s="36" t="s">
        <v>20</v>
      </c>
      <c r="BG108" s="43">
        <v>0</v>
      </c>
      <c r="BH108" s="44"/>
      <c r="BJ108" s="47"/>
      <c r="BK108" s="48"/>
      <c r="BL108" s="38" t="s">
        <v>18</v>
      </c>
      <c r="BM108" s="46"/>
      <c r="BN108" s="59">
        <v>1</v>
      </c>
      <c r="BO108" s="56"/>
      <c r="BP108" s="57"/>
      <c r="BQ108" s="58"/>
      <c r="BR108" s="36" t="s">
        <v>20</v>
      </c>
      <c r="BS108" s="43">
        <v>0</v>
      </c>
      <c r="BT108" s="44"/>
      <c r="BV108" s="47"/>
      <c r="BW108" s="48"/>
      <c r="BX108" s="38" t="s">
        <v>18</v>
      </c>
      <c r="BY108" s="46"/>
      <c r="BZ108" s="59">
        <v>1</v>
      </c>
      <c r="CA108" s="56"/>
      <c r="CB108" s="57"/>
      <c r="CC108" s="58"/>
      <c r="CD108" s="36" t="s">
        <v>20</v>
      </c>
      <c r="CE108" s="43">
        <v>0</v>
      </c>
      <c r="CF108" s="44"/>
      <c r="CH108" s="47"/>
      <c r="CI108" s="48"/>
      <c r="CJ108" s="38" t="s">
        <v>18</v>
      </c>
      <c r="CK108" s="46"/>
      <c r="CL108" s="59">
        <v>1</v>
      </c>
      <c r="CM108" s="56"/>
      <c r="CN108" s="57"/>
      <c r="CO108" s="58"/>
      <c r="CP108" s="36" t="s">
        <v>20</v>
      </c>
      <c r="CQ108" s="43">
        <v>0</v>
      </c>
      <c r="CR108" s="44"/>
      <c r="CT108" s="47"/>
      <c r="CU108" s="48"/>
      <c r="CV108" s="38" t="s">
        <v>18</v>
      </c>
      <c r="CW108" s="46"/>
      <c r="CX108" s="59">
        <v>1</v>
      </c>
      <c r="CY108" s="56"/>
      <c r="CZ108" s="57"/>
      <c r="DA108" s="58"/>
      <c r="DB108" s="36" t="s">
        <v>20</v>
      </c>
      <c r="DC108" s="43">
        <v>0</v>
      </c>
      <c r="DD108" s="44"/>
      <c r="DF108" s="47"/>
      <c r="DG108" s="48"/>
      <c r="DH108" s="38" t="s">
        <v>18</v>
      </c>
      <c r="DI108" s="46"/>
      <c r="DJ108" s="59">
        <v>1</v>
      </c>
      <c r="DK108" s="56"/>
      <c r="DL108" s="57"/>
      <c r="DM108" s="58"/>
      <c r="DN108" s="36" t="s">
        <v>20</v>
      </c>
      <c r="DO108" s="43">
        <v>0</v>
      </c>
      <c r="DP108" s="44"/>
      <c r="DR108" s="47"/>
      <c r="DS108" s="48"/>
      <c r="DT108" s="38" t="s">
        <v>18</v>
      </c>
      <c r="DU108" s="46"/>
      <c r="DV108" s="59">
        <v>1</v>
      </c>
      <c r="DW108" s="56"/>
      <c r="DX108" s="57"/>
      <c r="DY108" s="58"/>
      <c r="DZ108" s="36" t="s">
        <v>20</v>
      </c>
      <c r="EA108" s="43">
        <v>0</v>
      </c>
      <c r="EB108" s="44"/>
      <c r="ED108" s="20" t="str">
        <f>IF(Potage!BK103="","",Potage!BK103)</f>
        <v/>
      </c>
      <c r="EE108" s="21" t="str">
        <f>IFERROR(FIXED(Potage!BR145,2,FALSE)&amp;" $","")</f>
        <v>0,00 $</v>
      </c>
      <c r="EF108" s="21" t="str">
        <f>IF(OR(ED108="",EE108=""),"",CONCATENATE(ED108, " ( ",EE108," )"))</f>
        <v/>
      </c>
    </row>
    <row r="109" spans="1:136" ht="15.75" x14ac:dyDescent="0.25">
      <c r="B109" s="60" t="s">
        <v>21</v>
      </c>
      <c r="C109" s="61"/>
      <c r="D109" s="38" t="s">
        <v>22</v>
      </c>
      <c r="E109" s="46"/>
      <c r="F109" s="55">
        <v>7</v>
      </c>
      <c r="G109" s="56" t="s">
        <v>23</v>
      </c>
      <c r="H109" s="57" t="s">
        <v>64</v>
      </c>
      <c r="I109" s="58"/>
      <c r="J109" s="62" t="s">
        <v>24</v>
      </c>
      <c r="K109" s="63">
        <f>SUM(K105:K108)</f>
        <v>18</v>
      </c>
      <c r="L109" s="44"/>
      <c r="N109" s="60" t="s">
        <v>21</v>
      </c>
      <c r="O109" s="61"/>
      <c r="P109" s="38" t="s">
        <v>22</v>
      </c>
      <c r="Q109" s="46"/>
      <c r="R109" s="59">
        <v>1</v>
      </c>
      <c r="S109" s="56" t="s">
        <v>23</v>
      </c>
      <c r="T109" s="57"/>
      <c r="U109" s="58"/>
      <c r="V109" s="62"/>
      <c r="W109" s="63"/>
      <c r="X109" s="44"/>
      <c r="Z109" s="60" t="s">
        <v>21</v>
      </c>
      <c r="AA109" s="61"/>
      <c r="AB109" s="38" t="s">
        <v>22</v>
      </c>
      <c r="AC109" s="46"/>
      <c r="AD109" s="59">
        <v>1</v>
      </c>
      <c r="AE109" s="56" t="s">
        <v>23</v>
      </c>
      <c r="AF109" s="57"/>
      <c r="AG109" s="58"/>
      <c r="AH109" s="62"/>
      <c r="AI109" s="63"/>
      <c r="AJ109" s="44"/>
      <c r="AL109" s="60" t="s">
        <v>21</v>
      </c>
      <c r="AM109" s="61"/>
      <c r="AN109" s="38" t="s">
        <v>22</v>
      </c>
      <c r="AO109" s="46"/>
      <c r="AP109" s="59">
        <v>1</v>
      </c>
      <c r="AQ109" s="56" t="s">
        <v>23</v>
      </c>
      <c r="AR109" s="57"/>
      <c r="AS109" s="58"/>
      <c r="AT109" s="62"/>
      <c r="AU109" s="63"/>
      <c r="AV109" s="44"/>
      <c r="AX109" s="60" t="s">
        <v>21</v>
      </c>
      <c r="AY109" s="61"/>
      <c r="AZ109" s="38" t="s">
        <v>22</v>
      </c>
      <c r="BA109" s="46"/>
      <c r="BB109" s="59">
        <v>1</v>
      </c>
      <c r="BC109" s="56" t="s">
        <v>23</v>
      </c>
      <c r="BD109" s="57"/>
      <c r="BE109" s="58"/>
      <c r="BF109" s="62"/>
      <c r="BG109" s="63"/>
      <c r="BH109" s="44"/>
      <c r="BJ109" s="60" t="s">
        <v>21</v>
      </c>
      <c r="BK109" s="61"/>
      <c r="BL109" s="38" t="s">
        <v>22</v>
      </c>
      <c r="BM109" s="46"/>
      <c r="BN109" s="59">
        <v>1</v>
      </c>
      <c r="BO109" s="56" t="s">
        <v>23</v>
      </c>
      <c r="BP109" s="57"/>
      <c r="BQ109" s="58"/>
      <c r="BR109" s="62"/>
      <c r="BS109" s="63"/>
      <c r="BT109" s="44"/>
      <c r="BV109" s="60" t="s">
        <v>21</v>
      </c>
      <c r="BW109" s="61"/>
      <c r="BX109" s="38" t="s">
        <v>22</v>
      </c>
      <c r="BY109" s="46"/>
      <c r="BZ109" s="59">
        <v>1</v>
      </c>
      <c r="CA109" s="56" t="s">
        <v>23</v>
      </c>
      <c r="CB109" s="57"/>
      <c r="CC109" s="58"/>
      <c r="CD109" s="62"/>
      <c r="CE109" s="63"/>
      <c r="CF109" s="44"/>
      <c r="CH109" s="60" t="s">
        <v>21</v>
      </c>
      <c r="CI109" s="61"/>
      <c r="CJ109" s="38" t="s">
        <v>22</v>
      </c>
      <c r="CK109" s="46"/>
      <c r="CL109" s="59">
        <v>1</v>
      </c>
      <c r="CM109" s="56" t="s">
        <v>23</v>
      </c>
      <c r="CN109" s="57"/>
      <c r="CO109" s="58"/>
      <c r="CP109" s="62"/>
      <c r="CQ109" s="63"/>
      <c r="CR109" s="44"/>
      <c r="CT109" s="60" t="s">
        <v>21</v>
      </c>
      <c r="CU109" s="61"/>
      <c r="CV109" s="38" t="s">
        <v>22</v>
      </c>
      <c r="CW109" s="46"/>
      <c r="CX109" s="59">
        <v>1</v>
      </c>
      <c r="CY109" s="56" t="s">
        <v>23</v>
      </c>
      <c r="CZ109" s="57"/>
      <c r="DA109" s="58"/>
      <c r="DB109" s="62"/>
      <c r="DC109" s="63"/>
      <c r="DD109" s="44"/>
      <c r="DF109" s="60" t="s">
        <v>21</v>
      </c>
      <c r="DG109" s="61"/>
      <c r="DH109" s="38" t="s">
        <v>22</v>
      </c>
      <c r="DI109" s="46"/>
      <c r="DJ109" s="59">
        <v>1</v>
      </c>
      <c r="DK109" s="56" t="s">
        <v>23</v>
      </c>
      <c r="DL109" s="57"/>
      <c r="DM109" s="58"/>
      <c r="DN109" s="62"/>
      <c r="DO109" s="63"/>
      <c r="DP109" s="44"/>
      <c r="DR109" s="60" t="s">
        <v>21</v>
      </c>
      <c r="DS109" s="61"/>
      <c r="DT109" s="38" t="s">
        <v>22</v>
      </c>
      <c r="DU109" s="46"/>
      <c r="DV109" s="59">
        <v>1</v>
      </c>
      <c r="DW109" s="56" t="s">
        <v>23</v>
      </c>
      <c r="DX109" s="57"/>
      <c r="DY109" s="58"/>
      <c r="DZ109" s="62"/>
      <c r="EA109" s="63"/>
      <c r="EB109" s="44"/>
      <c r="ED109" s="34" t="str">
        <f>IF(Potage!BW103="","",Potage!BW103)</f>
        <v/>
      </c>
      <c r="EE109" s="35" t="str">
        <f>IFERROR(FIXED(Potage!CD145,2,FALSE)&amp;" $","")</f>
        <v>0,00 $</v>
      </c>
      <c r="EF109" s="35" t="str">
        <f>IF(OR(ED109="",EE109=""),"",CONCATENATE(ED109, " ( ",EE109," )"))</f>
        <v/>
      </c>
    </row>
    <row r="110" spans="1:136" ht="15.75" x14ac:dyDescent="0.25">
      <c r="B110" s="64" t="s">
        <v>25</v>
      </c>
      <c r="C110" s="65" t="s">
        <v>66</v>
      </c>
      <c r="D110" s="38"/>
      <c r="E110" s="66"/>
      <c r="F110" s="67"/>
      <c r="G110" s="67"/>
      <c r="H110" s="67"/>
      <c r="I110" s="68"/>
      <c r="J110" s="3"/>
      <c r="K110" s="3"/>
      <c r="L110" s="44"/>
      <c r="N110" s="64" t="s">
        <v>25</v>
      </c>
      <c r="O110" s="65"/>
      <c r="P110" s="38"/>
      <c r="Q110" s="66"/>
      <c r="R110" s="67"/>
      <c r="S110" s="67"/>
      <c r="T110" s="67"/>
      <c r="U110" s="68"/>
      <c r="V110" s="62" t="s">
        <v>24</v>
      </c>
      <c r="W110" s="63">
        <f>SUM(W105:W108)</f>
        <v>0</v>
      </c>
      <c r="X110" s="44"/>
      <c r="Z110" s="64" t="s">
        <v>25</v>
      </c>
      <c r="AA110" s="65"/>
      <c r="AB110" s="38"/>
      <c r="AC110" s="66"/>
      <c r="AD110" s="67"/>
      <c r="AE110" s="67"/>
      <c r="AF110" s="67"/>
      <c r="AG110" s="68"/>
      <c r="AH110" s="62" t="s">
        <v>24</v>
      </c>
      <c r="AI110" s="63">
        <f>SUM(AI105:AI108)</f>
        <v>0</v>
      </c>
      <c r="AJ110" s="44"/>
      <c r="AL110" s="64" t="s">
        <v>25</v>
      </c>
      <c r="AM110" s="65"/>
      <c r="AN110" s="38"/>
      <c r="AO110" s="66"/>
      <c r="AP110" s="67"/>
      <c r="AQ110" s="67"/>
      <c r="AR110" s="67"/>
      <c r="AS110" s="68"/>
      <c r="AT110" s="62" t="s">
        <v>24</v>
      </c>
      <c r="AU110" s="63">
        <f>SUM(AU105:AU108)</f>
        <v>0</v>
      </c>
      <c r="AV110" s="44"/>
      <c r="AX110" s="64" t="s">
        <v>25</v>
      </c>
      <c r="AY110" s="65"/>
      <c r="AZ110" s="38"/>
      <c r="BA110" s="66"/>
      <c r="BB110" s="67"/>
      <c r="BC110" s="67"/>
      <c r="BD110" s="67"/>
      <c r="BE110" s="68"/>
      <c r="BF110" s="62" t="s">
        <v>24</v>
      </c>
      <c r="BG110" s="63">
        <f>SUM(BG105:BG108)</f>
        <v>0</v>
      </c>
      <c r="BH110" s="44"/>
      <c r="BJ110" s="64" t="s">
        <v>25</v>
      </c>
      <c r="BK110" s="65"/>
      <c r="BL110" s="38"/>
      <c r="BM110" s="66"/>
      <c r="BN110" s="67"/>
      <c r="BO110" s="67"/>
      <c r="BP110" s="67"/>
      <c r="BQ110" s="68"/>
      <c r="BR110" s="62" t="s">
        <v>24</v>
      </c>
      <c r="BS110" s="63">
        <f>SUM(BS105:BS108)</f>
        <v>0</v>
      </c>
      <c r="BT110" s="44"/>
      <c r="BV110" s="64" t="s">
        <v>25</v>
      </c>
      <c r="BW110" s="65"/>
      <c r="BX110" s="38"/>
      <c r="BY110" s="66"/>
      <c r="BZ110" s="67"/>
      <c r="CA110" s="67"/>
      <c r="CB110" s="67"/>
      <c r="CC110" s="68"/>
      <c r="CD110" s="62" t="s">
        <v>24</v>
      </c>
      <c r="CE110" s="63">
        <f>SUM(CE105:CE108)</f>
        <v>0</v>
      </c>
      <c r="CF110" s="44"/>
      <c r="CH110" s="64" t="s">
        <v>25</v>
      </c>
      <c r="CI110" s="65"/>
      <c r="CJ110" s="38"/>
      <c r="CK110" s="66"/>
      <c r="CL110" s="67"/>
      <c r="CM110" s="67"/>
      <c r="CN110" s="67"/>
      <c r="CO110" s="68"/>
      <c r="CP110" s="62" t="s">
        <v>24</v>
      </c>
      <c r="CQ110" s="63">
        <f>SUM(CQ105:CQ108)</f>
        <v>0</v>
      </c>
      <c r="CR110" s="44"/>
      <c r="CT110" s="64" t="s">
        <v>25</v>
      </c>
      <c r="CU110" s="65"/>
      <c r="CV110" s="38"/>
      <c r="CW110" s="66"/>
      <c r="CX110" s="67"/>
      <c r="CY110" s="67"/>
      <c r="CZ110" s="67"/>
      <c r="DA110" s="68"/>
      <c r="DB110" s="62" t="s">
        <v>24</v>
      </c>
      <c r="DC110" s="63">
        <f>SUM(DC105:DC108)</f>
        <v>0</v>
      </c>
      <c r="DD110" s="44"/>
      <c r="DF110" s="64" t="s">
        <v>25</v>
      </c>
      <c r="DG110" s="65"/>
      <c r="DH110" s="38"/>
      <c r="DI110" s="66"/>
      <c r="DJ110" s="67"/>
      <c r="DK110" s="67"/>
      <c r="DL110" s="67"/>
      <c r="DM110" s="68"/>
      <c r="DN110" s="62" t="s">
        <v>24</v>
      </c>
      <c r="DO110" s="63">
        <f>SUM(DO105:DO108)</f>
        <v>0</v>
      </c>
      <c r="DP110" s="44"/>
      <c r="DR110" s="64" t="s">
        <v>25</v>
      </c>
      <c r="DS110" s="65"/>
      <c r="DT110" s="38"/>
      <c r="DU110" s="66"/>
      <c r="DV110" s="67"/>
      <c r="DW110" s="67"/>
      <c r="DX110" s="67"/>
      <c r="DY110" s="68"/>
      <c r="DZ110" s="62" t="s">
        <v>24</v>
      </c>
      <c r="EA110" s="63">
        <f>SUM(EA105:EA108)</f>
        <v>0</v>
      </c>
      <c r="EB110" s="44"/>
      <c r="ED110" s="20" t="str">
        <f>IF(Potage!CI103="","",Potage!CI103)</f>
        <v/>
      </c>
      <c r="EE110" s="21" t="str">
        <f>IFERROR(FIXED(Potage!CP145,2,FALSE)&amp;" $","")</f>
        <v>0,00 $</v>
      </c>
      <c r="EF110" s="21" t="str">
        <f t="shared" ref="EF110:EF113" si="92">IF(OR(ED110="",EE110=""),"",CONCATENATE(ED110, " ( ",EE110," )"))</f>
        <v/>
      </c>
    </row>
    <row r="111" spans="1:136" ht="15.75" x14ac:dyDescent="0.25">
      <c r="B111" s="64" t="s">
        <v>26</v>
      </c>
      <c r="C111" s="65" t="s">
        <v>66</v>
      </c>
      <c r="D111" s="38"/>
      <c r="E111" s="46"/>
      <c r="F111" s="67"/>
      <c r="G111" s="67"/>
      <c r="H111" s="67"/>
      <c r="I111" s="68"/>
      <c r="J111" s="3"/>
      <c r="K111" s="3"/>
      <c r="L111" s="44"/>
      <c r="N111" s="64" t="s">
        <v>26</v>
      </c>
      <c r="O111" s="65"/>
      <c r="P111" s="38"/>
      <c r="Q111" s="46"/>
      <c r="R111" s="67"/>
      <c r="S111" s="67"/>
      <c r="T111" s="67"/>
      <c r="U111" s="68"/>
      <c r="V111" s="62"/>
      <c r="W111" s="69"/>
      <c r="X111" s="44"/>
      <c r="Z111" s="64" t="s">
        <v>26</v>
      </c>
      <c r="AA111" s="65"/>
      <c r="AB111" s="38"/>
      <c r="AC111" s="46"/>
      <c r="AD111" s="67"/>
      <c r="AE111" s="67"/>
      <c r="AF111" s="67"/>
      <c r="AG111" s="68"/>
      <c r="AH111" s="62"/>
      <c r="AI111" s="69"/>
      <c r="AJ111" s="44"/>
      <c r="AL111" s="64" t="s">
        <v>26</v>
      </c>
      <c r="AM111" s="65"/>
      <c r="AN111" s="38"/>
      <c r="AO111" s="46"/>
      <c r="AP111" s="67"/>
      <c r="AQ111" s="67"/>
      <c r="AR111" s="67"/>
      <c r="AS111" s="68"/>
      <c r="AT111" s="62"/>
      <c r="AU111" s="69"/>
      <c r="AV111" s="44"/>
      <c r="AX111" s="64" t="s">
        <v>26</v>
      </c>
      <c r="AY111" s="65"/>
      <c r="AZ111" s="38"/>
      <c r="BA111" s="46"/>
      <c r="BB111" s="67"/>
      <c r="BC111" s="67"/>
      <c r="BD111" s="67"/>
      <c r="BE111" s="68"/>
      <c r="BF111" s="62"/>
      <c r="BG111" s="69"/>
      <c r="BH111" s="44"/>
      <c r="BJ111" s="64" t="s">
        <v>26</v>
      </c>
      <c r="BK111" s="65"/>
      <c r="BL111" s="38"/>
      <c r="BM111" s="46"/>
      <c r="BN111" s="67"/>
      <c r="BO111" s="67"/>
      <c r="BP111" s="67"/>
      <c r="BQ111" s="68"/>
      <c r="BR111" s="62"/>
      <c r="BS111" s="69"/>
      <c r="BT111" s="44"/>
      <c r="BV111" s="64" t="s">
        <v>26</v>
      </c>
      <c r="BW111" s="65"/>
      <c r="BX111" s="38"/>
      <c r="BY111" s="46"/>
      <c r="BZ111" s="67"/>
      <c r="CA111" s="67"/>
      <c r="CB111" s="67"/>
      <c r="CC111" s="68"/>
      <c r="CD111" s="62"/>
      <c r="CE111" s="69"/>
      <c r="CF111" s="44"/>
      <c r="CH111" s="64" t="s">
        <v>26</v>
      </c>
      <c r="CI111" s="65"/>
      <c r="CJ111" s="38"/>
      <c r="CK111" s="46"/>
      <c r="CL111" s="67"/>
      <c r="CM111" s="67"/>
      <c r="CN111" s="67"/>
      <c r="CO111" s="68"/>
      <c r="CP111" s="62"/>
      <c r="CQ111" s="69"/>
      <c r="CR111" s="44"/>
      <c r="CT111" s="64" t="s">
        <v>26</v>
      </c>
      <c r="CU111" s="65"/>
      <c r="CV111" s="38"/>
      <c r="CW111" s="46"/>
      <c r="CX111" s="67"/>
      <c r="CY111" s="67"/>
      <c r="CZ111" s="67"/>
      <c r="DA111" s="68"/>
      <c r="DB111" s="62"/>
      <c r="DC111" s="69"/>
      <c r="DD111" s="44"/>
      <c r="DF111" s="64" t="s">
        <v>26</v>
      </c>
      <c r="DG111" s="65"/>
      <c r="DH111" s="38"/>
      <c r="DI111" s="46"/>
      <c r="DJ111" s="67"/>
      <c r="DK111" s="67"/>
      <c r="DL111" s="67"/>
      <c r="DM111" s="68"/>
      <c r="DN111" s="62"/>
      <c r="DO111" s="69"/>
      <c r="DP111" s="44"/>
      <c r="DR111" s="64" t="s">
        <v>26</v>
      </c>
      <c r="DS111" s="65"/>
      <c r="DT111" s="38"/>
      <c r="DU111" s="46"/>
      <c r="DV111" s="67"/>
      <c r="DW111" s="67"/>
      <c r="DX111" s="67"/>
      <c r="DY111" s="68"/>
      <c r="DZ111" s="62"/>
      <c r="EA111" s="69"/>
      <c r="EB111" s="44"/>
      <c r="ED111" s="34" t="str">
        <f>IF(Potage!CU103="","",Potage!CU103)</f>
        <v/>
      </c>
      <c r="EE111" s="35" t="str">
        <f>IFERROR(FIXED(Potage!DB145,2,FALSE)&amp;" $","")</f>
        <v>0,00 $</v>
      </c>
      <c r="EF111" s="35" t="str">
        <f t="shared" si="92"/>
        <v/>
      </c>
    </row>
    <row r="112" spans="1:136" ht="15.75" x14ac:dyDescent="0.25">
      <c r="B112" s="64" t="s">
        <v>27</v>
      </c>
      <c r="C112" s="65" t="s">
        <v>66</v>
      </c>
      <c r="D112" s="70" t="s">
        <v>28</v>
      </c>
      <c r="E112" s="46"/>
      <c r="F112" s="71"/>
      <c r="G112" s="67" t="s">
        <v>29</v>
      </c>
      <c r="H112" s="67"/>
      <c r="I112" s="68"/>
      <c r="J112" s="72" t="s">
        <v>30</v>
      </c>
      <c r="K112" s="73">
        <f>W110+AI110+AU110+BG110+BS110+CE110+CQ110+DC110+DO110+EA110</f>
        <v>0</v>
      </c>
      <c r="L112" s="44"/>
      <c r="N112" s="64" t="s">
        <v>27</v>
      </c>
      <c r="O112" s="65"/>
      <c r="P112" s="70" t="s">
        <v>28</v>
      </c>
      <c r="Q112" s="46"/>
      <c r="R112" s="71"/>
      <c r="S112" s="67" t="s">
        <v>29</v>
      </c>
      <c r="T112" s="67"/>
      <c r="U112" s="68"/>
      <c r="V112" s="62"/>
      <c r="W112" s="69"/>
      <c r="X112" s="44"/>
      <c r="Z112" s="64" t="s">
        <v>27</v>
      </c>
      <c r="AA112" s="65"/>
      <c r="AB112" s="70" t="s">
        <v>28</v>
      </c>
      <c r="AC112" s="46"/>
      <c r="AD112" s="71"/>
      <c r="AE112" s="67" t="s">
        <v>29</v>
      </c>
      <c r="AF112" s="67"/>
      <c r="AG112" s="68"/>
      <c r="AH112" s="62"/>
      <c r="AI112" s="69"/>
      <c r="AJ112" s="44"/>
      <c r="AL112" s="64" t="s">
        <v>27</v>
      </c>
      <c r="AM112" s="65"/>
      <c r="AN112" s="70" t="s">
        <v>28</v>
      </c>
      <c r="AO112" s="46"/>
      <c r="AP112" s="71"/>
      <c r="AQ112" s="67" t="s">
        <v>29</v>
      </c>
      <c r="AR112" s="67"/>
      <c r="AS112" s="68"/>
      <c r="AT112" s="62"/>
      <c r="AU112" s="69"/>
      <c r="AV112" s="44"/>
      <c r="AX112" s="64" t="s">
        <v>27</v>
      </c>
      <c r="AY112" s="65"/>
      <c r="AZ112" s="70" t="s">
        <v>28</v>
      </c>
      <c r="BA112" s="46"/>
      <c r="BB112" s="71"/>
      <c r="BC112" s="67" t="s">
        <v>29</v>
      </c>
      <c r="BD112" s="67"/>
      <c r="BE112" s="68"/>
      <c r="BF112" s="62"/>
      <c r="BG112" s="69"/>
      <c r="BH112" s="44"/>
      <c r="BJ112" s="64" t="s">
        <v>27</v>
      </c>
      <c r="BK112" s="65"/>
      <c r="BL112" s="70" t="s">
        <v>28</v>
      </c>
      <c r="BM112" s="46"/>
      <c r="BN112" s="71"/>
      <c r="BO112" s="67" t="s">
        <v>29</v>
      </c>
      <c r="BP112" s="67"/>
      <c r="BQ112" s="68"/>
      <c r="BR112" s="62"/>
      <c r="BS112" s="69"/>
      <c r="BT112" s="44"/>
      <c r="BV112" s="64" t="s">
        <v>27</v>
      </c>
      <c r="BW112" s="65"/>
      <c r="BX112" s="70" t="s">
        <v>28</v>
      </c>
      <c r="BY112" s="46"/>
      <c r="BZ112" s="71"/>
      <c r="CA112" s="67" t="s">
        <v>29</v>
      </c>
      <c r="CB112" s="67"/>
      <c r="CC112" s="68"/>
      <c r="CD112" s="62"/>
      <c r="CE112" s="69"/>
      <c r="CF112" s="44"/>
      <c r="CH112" s="64" t="s">
        <v>27</v>
      </c>
      <c r="CI112" s="65"/>
      <c r="CJ112" s="70" t="s">
        <v>28</v>
      </c>
      <c r="CK112" s="46"/>
      <c r="CL112" s="71"/>
      <c r="CM112" s="67" t="s">
        <v>29</v>
      </c>
      <c r="CN112" s="67"/>
      <c r="CO112" s="68"/>
      <c r="CP112" s="62"/>
      <c r="CQ112" s="69"/>
      <c r="CR112" s="44"/>
      <c r="CT112" s="64" t="s">
        <v>27</v>
      </c>
      <c r="CU112" s="65"/>
      <c r="CV112" s="70" t="s">
        <v>28</v>
      </c>
      <c r="CW112" s="46"/>
      <c r="CX112" s="71"/>
      <c r="CY112" s="67" t="s">
        <v>29</v>
      </c>
      <c r="CZ112" s="67"/>
      <c r="DA112" s="68"/>
      <c r="DB112" s="62"/>
      <c r="DC112" s="69"/>
      <c r="DD112" s="44"/>
      <c r="DF112" s="64" t="s">
        <v>27</v>
      </c>
      <c r="DG112" s="65"/>
      <c r="DH112" s="70" t="s">
        <v>28</v>
      </c>
      <c r="DI112" s="46"/>
      <c r="DJ112" s="71"/>
      <c r="DK112" s="67" t="s">
        <v>29</v>
      </c>
      <c r="DL112" s="67"/>
      <c r="DM112" s="68"/>
      <c r="DN112" s="62"/>
      <c r="DO112" s="69"/>
      <c r="DP112" s="44"/>
      <c r="DR112" s="64" t="s">
        <v>27</v>
      </c>
      <c r="DS112" s="65"/>
      <c r="DT112" s="70" t="s">
        <v>28</v>
      </c>
      <c r="DU112" s="46"/>
      <c r="DV112" s="71"/>
      <c r="DW112" s="67" t="s">
        <v>29</v>
      </c>
      <c r="DX112" s="67"/>
      <c r="DY112" s="68"/>
      <c r="DZ112" s="62"/>
      <c r="EA112" s="69"/>
      <c r="EB112" s="44"/>
      <c r="ED112" s="20" t="str">
        <f>IF(Potage!DG103="","",Potage!DG103)</f>
        <v/>
      </c>
      <c r="EE112" s="21" t="str">
        <f>IFERROR(FIXED(Potage!DN145,2,FALSE)&amp;" $","")</f>
        <v>0,00 $</v>
      </c>
      <c r="EF112" s="21" t="str">
        <f t="shared" si="92"/>
        <v/>
      </c>
    </row>
    <row r="113" spans="2:136" ht="16.5" thickBot="1" x14ac:dyDescent="0.3">
      <c r="B113" s="64" t="s">
        <v>31</v>
      </c>
      <c r="C113" s="65" t="s">
        <v>66</v>
      </c>
      <c r="D113" s="74" t="s">
        <v>32</v>
      </c>
      <c r="E113" s="75"/>
      <c r="F113" s="76"/>
      <c r="G113" s="77" t="s">
        <v>29</v>
      </c>
      <c r="H113" s="77"/>
      <c r="I113" s="78"/>
      <c r="J113" s="79"/>
      <c r="K113" s="80"/>
      <c r="L113" s="81"/>
      <c r="N113" s="64" t="s">
        <v>31</v>
      </c>
      <c r="O113" s="65"/>
      <c r="P113" s="74" t="s">
        <v>32</v>
      </c>
      <c r="Q113" s="75"/>
      <c r="R113" s="76"/>
      <c r="S113" s="77" t="s">
        <v>29</v>
      </c>
      <c r="T113" s="77"/>
      <c r="U113" s="78"/>
      <c r="V113" s="79"/>
      <c r="W113" s="82"/>
      <c r="X113" s="83"/>
      <c r="Z113" s="84" t="s">
        <v>31</v>
      </c>
      <c r="AA113" s="85"/>
      <c r="AB113" s="86" t="s">
        <v>32</v>
      </c>
      <c r="AC113" s="87"/>
      <c r="AD113" s="88"/>
      <c r="AE113" s="89" t="s">
        <v>29</v>
      </c>
      <c r="AF113" s="89"/>
      <c r="AG113" s="90"/>
      <c r="AH113" s="91"/>
      <c r="AI113" s="80"/>
      <c r="AJ113" s="81"/>
      <c r="AL113" s="84" t="s">
        <v>31</v>
      </c>
      <c r="AM113" s="85"/>
      <c r="AN113" s="86" t="s">
        <v>32</v>
      </c>
      <c r="AO113" s="87"/>
      <c r="AP113" s="88"/>
      <c r="AQ113" s="89" t="s">
        <v>29</v>
      </c>
      <c r="AR113" s="89"/>
      <c r="AS113" s="90"/>
      <c r="AT113" s="91"/>
      <c r="AU113" s="80"/>
      <c r="AV113" s="81"/>
      <c r="AX113" s="84" t="s">
        <v>31</v>
      </c>
      <c r="AY113" s="85"/>
      <c r="AZ113" s="86" t="s">
        <v>32</v>
      </c>
      <c r="BA113" s="87"/>
      <c r="BB113" s="88"/>
      <c r="BC113" s="89" t="s">
        <v>29</v>
      </c>
      <c r="BD113" s="89"/>
      <c r="BE113" s="90"/>
      <c r="BF113" s="91"/>
      <c r="BG113" s="80"/>
      <c r="BH113" s="81"/>
      <c r="BJ113" s="84" t="s">
        <v>31</v>
      </c>
      <c r="BK113" s="85"/>
      <c r="BL113" s="86" t="s">
        <v>32</v>
      </c>
      <c r="BM113" s="87"/>
      <c r="BN113" s="88"/>
      <c r="BO113" s="89" t="s">
        <v>29</v>
      </c>
      <c r="BP113" s="89"/>
      <c r="BQ113" s="90"/>
      <c r="BR113" s="91"/>
      <c r="BS113" s="80"/>
      <c r="BT113" s="81"/>
      <c r="BV113" s="84" t="s">
        <v>31</v>
      </c>
      <c r="BW113" s="85"/>
      <c r="BX113" s="86" t="s">
        <v>32</v>
      </c>
      <c r="BY113" s="87"/>
      <c r="BZ113" s="88"/>
      <c r="CA113" s="89" t="s">
        <v>29</v>
      </c>
      <c r="CB113" s="89"/>
      <c r="CC113" s="90"/>
      <c r="CD113" s="91"/>
      <c r="CE113" s="80"/>
      <c r="CF113" s="81"/>
      <c r="CH113" s="84" t="s">
        <v>31</v>
      </c>
      <c r="CI113" s="85"/>
      <c r="CJ113" s="86" t="s">
        <v>32</v>
      </c>
      <c r="CK113" s="87"/>
      <c r="CL113" s="88"/>
      <c r="CM113" s="89" t="s">
        <v>29</v>
      </c>
      <c r="CN113" s="89"/>
      <c r="CO113" s="90"/>
      <c r="CP113" s="91"/>
      <c r="CQ113" s="80"/>
      <c r="CR113" s="81"/>
      <c r="CT113" s="84" t="s">
        <v>31</v>
      </c>
      <c r="CU113" s="85"/>
      <c r="CV113" s="86" t="s">
        <v>32</v>
      </c>
      <c r="CW113" s="87"/>
      <c r="CX113" s="88"/>
      <c r="CY113" s="89" t="s">
        <v>29</v>
      </c>
      <c r="CZ113" s="89"/>
      <c r="DA113" s="90"/>
      <c r="DB113" s="91"/>
      <c r="DC113" s="80"/>
      <c r="DD113" s="81"/>
      <c r="DF113" s="84" t="s">
        <v>31</v>
      </c>
      <c r="DG113" s="85"/>
      <c r="DH113" s="86" t="s">
        <v>32</v>
      </c>
      <c r="DI113" s="87"/>
      <c r="DJ113" s="88"/>
      <c r="DK113" s="89" t="s">
        <v>29</v>
      </c>
      <c r="DL113" s="89"/>
      <c r="DM113" s="90"/>
      <c r="DN113" s="91"/>
      <c r="DO113" s="80"/>
      <c r="DP113" s="81"/>
      <c r="DR113" s="84" t="s">
        <v>31</v>
      </c>
      <c r="DS113" s="85"/>
      <c r="DT113" s="86" t="s">
        <v>32</v>
      </c>
      <c r="DU113" s="87"/>
      <c r="DV113" s="88"/>
      <c r="DW113" s="89" t="s">
        <v>29</v>
      </c>
      <c r="DX113" s="89"/>
      <c r="DY113" s="90"/>
      <c r="DZ113" s="91"/>
      <c r="EA113" s="80"/>
      <c r="EB113" s="81"/>
      <c r="ED113" s="92" t="str">
        <f>IF(Potage!DS103="","",Potage!DS103)</f>
        <v/>
      </c>
      <c r="EE113" s="93" t="str">
        <f>IFERROR(FIXED(Potage!DZ145,2,FALSE)&amp;" $","")</f>
        <v>0,00 $</v>
      </c>
      <c r="EF113" s="93" t="str">
        <f t="shared" si="92"/>
        <v/>
      </c>
    </row>
    <row r="114" spans="2:136" s="94" customFormat="1" ht="48" thickBot="1" x14ac:dyDescent="0.25">
      <c r="B114" s="95"/>
      <c r="C114" s="96"/>
      <c r="D114" s="97"/>
      <c r="E114" s="98"/>
      <c r="F114" s="98"/>
      <c r="G114" s="98" t="s">
        <v>33</v>
      </c>
      <c r="H114" s="98" t="s">
        <v>34</v>
      </c>
      <c r="I114" s="98" t="s">
        <v>35</v>
      </c>
      <c r="J114" s="99" t="s">
        <v>36</v>
      </c>
      <c r="K114" s="100" t="s">
        <v>37</v>
      </c>
      <c r="L114" s="101"/>
      <c r="M114" s="102"/>
      <c r="N114" s="103"/>
      <c r="O114" s="104"/>
      <c r="P114" s="105"/>
      <c r="Q114" s="105"/>
      <c r="R114" s="106"/>
      <c r="S114" s="105" t="s">
        <v>33</v>
      </c>
      <c r="T114" s="106" t="s">
        <v>34</v>
      </c>
      <c r="U114" s="107" t="s">
        <v>35</v>
      </c>
      <c r="V114" s="108" t="s">
        <v>36</v>
      </c>
      <c r="W114" s="109" t="s">
        <v>37</v>
      </c>
      <c r="X114" s="101"/>
      <c r="Y114" s="102"/>
      <c r="Z114" s="110"/>
      <c r="AA114" s="111"/>
      <c r="AB114" s="105"/>
      <c r="AC114" s="105"/>
      <c r="AD114" s="106"/>
      <c r="AE114" s="105" t="s">
        <v>33</v>
      </c>
      <c r="AF114" s="106" t="s">
        <v>34</v>
      </c>
      <c r="AG114" s="107" t="s">
        <v>35</v>
      </c>
      <c r="AH114" s="108" t="s">
        <v>36</v>
      </c>
      <c r="AI114" s="109" t="s">
        <v>37</v>
      </c>
      <c r="AJ114" s="101"/>
      <c r="AL114" s="110"/>
      <c r="AM114" s="111"/>
      <c r="AN114" s="105"/>
      <c r="AO114" s="105"/>
      <c r="AP114" s="106"/>
      <c r="AQ114" s="105" t="s">
        <v>33</v>
      </c>
      <c r="AR114" s="106" t="s">
        <v>34</v>
      </c>
      <c r="AS114" s="107" t="s">
        <v>35</v>
      </c>
      <c r="AT114" s="108" t="s">
        <v>36</v>
      </c>
      <c r="AU114" s="109" t="s">
        <v>37</v>
      </c>
      <c r="AV114" s="101"/>
      <c r="AX114" s="110"/>
      <c r="AY114" s="111"/>
      <c r="AZ114" s="105"/>
      <c r="BA114" s="105"/>
      <c r="BB114" s="106"/>
      <c r="BC114" s="105" t="s">
        <v>33</v>
      </c>
      <c r="BD114" s="106" t="s">
        <v>34</v>
      </c>
      <c r="BE114" s="107" t="s">
        <v>35</v>
      </c>
      <c r="BF114" s="108" t="s">
        <v>36</v>
      </c>
      <c r="BG114" s="109" t="s">
        <v>37</v>
      </c>
      <c r="BH114" s="101"/>
      <c r="BJ114" s="110"/>
      <c r="BK114" s="111"/>
      <c r="BL114" s="105"/>
      <c r="BM114" s="105"/>
      <c r="BN114" s="106"/>
      <c r="BO114" s="105" t="s">
        <v>33</v>
      </c>
      <c r="BP114" s="106" t="s">
        <v>34</v>
      </c>
      <c r="BQ114" s="107" t="s">
        <v>35</v>
      </c>
      <c r="BR114" s="108" t="s">
        <v>36</v>
      </c>
      <c r="BS114" s="109" t="s">
        <v>37</v>
      </c>
      <c r="BT114" s="101"/>
      <c r="BV114" s="110"/>
      <c r="BW114" s="111"/>
      <c r="BX114" s="105"/>
      <c r="BY114" s="105"/>
      <c r="BZ114" s="106"/>
      <c r="CA114" s="105" t="s">
        <v>33</v>
      </c>
      <c r="CB114" s="106" t="s">
        <v>34</v>
      </c>
      <c r="CC114" s="107" t="s">
        <v>35</v>
      </c>
      <c r="CD114" s="108" t="s">
        <v>36</v>
      </c>
      <c r="CE114" s="109" t="s">
        <v>37</v>
      </c>
      <c r="CF114" s="101"/>
      <c r="CH114" s="110"/>
      <c r="CI114" s="111"/>
      <c r="CJ114" s="105"/>
      <c r="CK114" s="105"/>
      <c r="CL114" s="106"/>
      <c r="CM114" s="105" t="s">
        <v>33</v>
      </c>
      <c r="CN114" s="106" t="s">
        <v>34</v>
      </c>
      <c r="CO114" s="107" t="s">
        <v>35</v>
      </c>
      <c r="CP114" s="108" t="s">
        <v>36</v>
      </c>
      <c r="CQ114" s="109" t="s">
        <v>37</v>
      </c>
      <c r="CR114" s="101"/>
      <c r="CT114" s="110"/>
      <c r="CU114" s="111"/>
      <c r="CV114" s="105"/>
      <c r="CW114" s="105"/>
      <c r="CX114" s="106"/>
      <c r="CY114" s="105" t="s">
        <v>33</v>
      </c>
      <c r="CZ114" s="106" t="s">
        <v>34</v>
      </c>
      <c r="DA114" s="107" t="s">
        <v>35</v>
      </c>
      <c r="DB114" s="108" t="s">
        <v>36</v>
      </c>
      <c r="DC114" s="109" t="s">
        <v>37</v>
      </c>
      <c r="DD114" s="101"/>
      <c r="DF114" s="110"/>
      <c r="DG114" s="111"/>
      <c r="DH114" s="105"/>
      <c r="DI114" s="105"/>
      <c r="DJ114" s="106"/>
      <c r="DK114" s="105" t="s">
        <v>33</v>
      </c>
      <c r="DL114" s="106" t="s">
        <v>34</v>
      </c>
      <c r="DM114" s="107" t="s">
        <v>35</v>
      </c>
      <c r="DN114" s="108" t="s">
        <v>36</v>
      </c>
      <c r="DO114" s="109" t="s">
        <v>37</v>
      </c>
      <c r="DP114" s="101"/>
      <c r="DR114" s="110"/>
      <c r="DS114" s="111"/>
      <c r="DT114" s="105"/>
      <c r="DU114" s="105"/>
      <c r="DV114" s="106"/>
      <c r="DW114" s="105" t="s">
        <v>33</v>
      </c>
      <c r="DX114" s="106" t="s">
        <v>34</v>
      </c>
      <c r="DY114" s="107" t="s">
        <v>35</v>
      </c>
      <c r="DZ114" s="108" t="s">
        <v>36</v>
      </c>
      <c r="EA114" s="109" t="s">
        <v>37</v>
      </c>
      <c r="EB114" s="101"/>
    </row>
    <row r="115" spans="2:136" ht="16.5" thickBot="1" x14ac:dyDescent="0.3">
      <c r="B115" s="112" t="s">
        <v>91</v>
      </c>
      <c r="C115" s="113"/>
      <c r="D115" s="114">
        <v>2</v>
      </c>
      <c r="E115" s="115" t="s">
        <v>64</v>
      </c>
      <c r="F115" s="114"/>
      <c r="G115" s="117">
        <f>IF(H115="","",1)</f>
        <v>1</v>
      </c>
      <c r="H115" s="117" t="str">
        <f>IFERROR(VLOOKUP($B115,[2]INVENTAIRE!$A$23:$X$773,22,FALSE),"")</f>
        <v>UNITÉ</v>
      </c>
      <c r="I115" s="118">
        <f>IFERROR(ROUND(VLOOKUP($B115,[2]INVENTAIRE!$A$23:$X$773,24,FALSE),2),"-")</f>
        <v>2.98</v>
      </c>
      <c r="J115" s="119">
        <f t="shared" ref="J115" si="93">IF(E115="","",IFERROR(IF(AND(H115="KG",E115="GRAMME"),(I115/G115/1000*D115),IF(AND(H115="L",E115="MML"),(I115/G115/1000*D115),IF(H115=E115,(I115/G115*D115),IF(AND(H115="Lbs",OR(E115="g",E115="KG")),(I115/G115/454*1000*D115),IF(AND(H115="KG",E115="lbs"),(I115/G115/1000*454*D115),"erreur d'unité"))))),"-"))</f>
        <v>5.96</v>
      </c>
      <c r="K115" s="120"/>
      <c r="L115" s="121"/>
      <c r="N115" s="122"/>
      <c r="O115" s="123"/>
      <c r="P115" s="114"/>
      <c r="Q115" s="115"/>
      <c r="R115" s="114"/>
      <c r="S115" s="117" t="str">
        <f>IF(T115="","",1)</f>
        <v/>
      </c>
      <c r="T115" s="117" t="str">
        <f>IFERROR(VLOOKUP($N115,[2]INVENTAIRE!$A$23:$X$773,22,FALSE),"")</f>
        <v/>
      </c>
      <c r="U115" s="124" t="str">
        <f>IFERROR(ROUND(VLOOKUP($N115,[2]INVENTAIRE!$A$23:$X$773,24,FALSE),2),"-")</f>
        <v>-</v>
      </c>
      <c r="V115" s="119" t="str">
        <f t="shared" ref="V115" si="94">IF(Q115="","",IFERROR(IF(AND(T115="KG",Q115="GRAMME"),(U115/S115/1000*P115),IF(AND(T115="L",Q115="MML"),(U115/S115/1000*P115),IF(T115=Q115,(U115/S115*P115),IF(AND(T115="Lbs",OR(Q115="g",Q115="KG")),(U115/S115/454*1000*P115),IF(AND(T115="KG",Q115="lbs"),(U115/S115/1000*454*P115),"erreur d'unité"))))),"-"))</f>
        <v/>
      </c>
      <c r="W115" s="125"/>
      <c r="X115" s="126"/>
      <c r="Z115" s="122"/>
      <c r="AA115" s="123"/>
      <c r="AB115" s="114"/>
      <c r="AC115" s="115"/>
      <c r="AD115" s="114"/>
      <c r="AE115" s="117" t="str">
        <f>IF(AF115="","",1)</f>
        <v/>
      </c>
      <c r="AF115" s="117" t="str">
        <f>IFERROR(VLOOKUP($Z115,[2]INVENTAIRE!$A$23:$X$773,22,FALSE),"")</f>
        <v/>
      </c>
      <c r="AG115" s="124" t="str">
        <f>IFERROR(ROUND(VLOOKUP($Z115,[2]INVENTAIRE!$A$23:$X$773,24,FALSE),2),"-")</f>
        <v>-</v>
      </c>
      <c r="AH115" s="119" t="str">
        <f t="shared" ref="AH115" si="95">IF(AC115="","",IFERROR(IF(AND(AF115="KG",AC115="GRAMME"),(AG115/AE115/1000*AB115),IF(AND(AF115="L",AC115="MML"),(AG115/AE115/1000*AB115),IF(AF115=AC115,(AG115/AE115*AB115),IF(AND(AF115="Lbs",OR(AC115="g",AC115="KG")),(AG115/AE115/454*1000*AB115),IF(AND(AF115="KG",AC115="lbs"),(AG115/AE115/1000*454*AB115),"erreur d'unité"))))),"-"))</f>
        <v/>
      </c>
      <c r="AI115" s="125"/>
      <c r="AJ115" s="126"/>
      <c r="AL115" s="122"/>
      <c r="AM115" s="123"/>
      <c r="AN115" s="114"/>
      <c r="AO115" s="115"/>
      <c r="AP115" s="114"/>
      <c r="AQ115" s="117" t="str">
        <f>IF(AR115="","",1)</f>
        <v/>
      </c>
      <c r="AR115" s="117" t="str">
        <f>IFERROR(VLOOKUP($AL115,[2]INVENTAIRE!$A$23:$X$773,22,FALSE),"")</f>
        <v/>
      </c>
      <c r="AS115" s="124" t="str">
        <f>IFERROR(ROUND(VLOOKUP($AL115,[2]INVENTAIRE!$A$23:$X$773,24,FALSE),2),"-")</f>
        <v>-</v>
      </c>
      <c r="AT115" s="119" t="str">
        <f t="shared" ref="AT115" si="96">IF(AO115="","",IFERROR(IF(AND(AR115="KG",AO115="GRAMME"),(AS115/AQ115/1000*AN115),IF(AND(AR115="L",AO115="MML"),(AS115/AQ115/1000*AN115),IF(AR115=AO115,(AS115/AQ115*AN115),IF(AND(AR115="Lbs",OR(AO115="g",AO115="KG")),(AS115/AQ115/454*1000*AN115),IF(AND(AR115="KG",AO115="lbs"),(AS115/AQ115/1000*454*AN115),"erreur d'unité"))))),"-"))</f>
        <v/>
      </c>
      <c r="AU115" s="125"/>
      <c r="AV115" s="126"/>
      <c r="AX115" s="122"/>
      <c r="AY115" s="123"/>
      <c r="AZ115" s="114"/>
      <c r="BA115" s="115"/>
      <c r="BB115" s="114"/>
      <c r="BC115" s="117" t="str">
        <f>IF(BD115="","",1)</f>
        <v/>
      </c>
      <c r="BD115" s="117" t="str">
        <f>IFERROR(VLOOKUP($AX115,[2]INVENTAIRE!$A$23:$X$773,22,FALSE),"")</f>
        <v/>
      </c>
      <c r="BE115" s="124" t="str">
        <f>IFERROR(ROUND(VLOOKUP($AX115,[2]INVENTAIRE!$A$23:$X$773,24,FALSE),2),"-")</f>
        <v>-</v>
      </c>
      <c r="BF115" s="119" t="str">
        <f t="shared" ref="BF115" si="97">IF(BA115="","",IFERROR(IF(AND(BD115="KG",BA115="GRAMME"),(BE115/BC115/1000*AZ115),IF(AND(BD115="L",BA115="MML"),(BE115/BC115/1000*AZ115),IF(BD115=BA115,(BE115/BC115*AZ115),IF(AND(BD115="Lbs",OR(BA115="g",BA115="KG")),(BE115/BC115/454*1000*AZ115),IF(AND(BD115="KG",BA115="lbs"),(BE115/BC115/1000*454*AZ115),"erreur d'unité"))))),"-"))</f>
        <v/>
      </c>
      <c r="BG115" s="125"/>
      <c r="BH115" s="126"/>
      <c r="BJ115" s="127"/>
      <c r="BK115" s="128"/>
      <c r="BL115" s="114"/>
      <c r="BM115" s="115"/>
      <c r="BN115" s="114"/>
      <c r="BO115" s="117" t="str">
        <f>IF(BP115="","",1)</f>
        <v/>
      </c>
      <c r="BP115" s="117" t="str">
        <f>IFERROR(VLOOKUP($BJ115,[2]INVENTAIRE!$A$23:$X$773,22,FALSE),"")</f>
        <v/>
      </c>
      <c r="BQ115" s="124" t="str">
        <f>IFERROR(ROUND(VLOOKUP($BJ115,[2]INVENTAIRE!$A$23:$X$773,24,FALSE),2),"-")</f>
        <v>-</v>
      </c>
      <c r="BR115" s="119" t="str">
        <f t="shared" ref="BR115" si="98">IF(BM115="","",IFERROR(IF(AND(BP115="KG",BM115="GRAMME"),(BQ115/BO115/1000*BL115),IF(AND(BP115="L",BM115="MML"),(BQ115/BO115/1000*BL115),IF(BP115=BM115,(BQ115/BO115*BL115),IF(AND(BP115="Lbs",OR(BM115="g",BM115="KG")),(BQ115/BO115/454*1000*BL115),IF(AND(BP115="KG",BM115="lbs"),(BQ115/BO115/1000*454*BL115),"erreur d'unité"))))),"-"))</f>
        <v/>
      </c>
      <c r="BS115" s="125"/>
      <c r="BT115" s="126"/>
      <c r="BV115" s="122"/>
      <c r="BW115" s="123"/>
      <c r="BX115" s="114"/>
      <c r="BY115" s="115"/>
      <c r="BZ115" s="114"/>
      <c r="CA115" s="117" t="str">
        <f>IF(CB115="","",1)</f>
        <v/>
      </c>
      <c r="CB115" s="117" t="str">
        <f>IFERROR(VLOOKUP($BV115,[2]INVENTAIRE!$A$23:$X$773,22,FALSE),"")</f>
        <v/>
      </c>
      <c r="CC115" s="124" t="str">
        <f>IFERROR(ROUND(VLOOKUP($BV115,[2]INVENTAIRE!$A$23:$X$773,24,FALSE),2),"-")</f>
        <v>-</v>
      </c>
      <c r="CD115" s="119" t="str">
        <f t="shared" ref="CD115" si="99">IF(BY115="","",IFERROR(IF(AND(CB115="KG",BY115="GRAMME"),(CC115/CA115/1000*BX115),IF(AND(CB115="L",BY115="MML"),(CC115/CA115/1000*BX115),IF(CB115=BY115,(CC115/CA115*BX115),IF(AND(CB115="Lbs",OR(BY115="g",BY115="KG")),(CC115/CA115/454*1000*BX115),IF(AND(CB115="KG",BY115="lbs"),(CC115/CA115/1000*454*BX115),"erreur d'unité"))))),"-"))</f>
        <v/>
      </c>
      <c r="CE115" s="125"/>
      <c r="CF115" s="126"/>
      <c r="CH115" s="122"/>
      <c r="CI115" s="123"/>
      <c r="CJ115" s="114"/>
      <c r="CK115" s="115"/>
      <c r="CL115" s="114"/>
      <c r="CM115" s="117" t="str">
        <f>IF(CN115="","",1)</f>
        <v/>
      </c>
      <c r="CN115" s="117" t="str">
        <f>IFERROR(VLOOKUP($CH115,[2]INVENTAIRE!$A$23:$X$773,22,FALSE),"")</f>
        <v/>
      </c>
      <c r="CO115" s="124" t="str">
        <f>IFERROR(ROUND(VLOOKUP($CH115,[2]INVENTAIRE!$A$23:$X$773,24,FALSE),2),"-")</f>
        <v>-</v>
      </c>
      <c r="CP115" s="119" t="str">
        <f t="shared" ref="CP115" si="100">IF(CK115="","",IFERROR(IF(AND(CN115="KG",CK115="GRAMME"),(CO115/CM115/1000*CJ115),IF(AND(CN115="L",CK115="MML"),(CO115/CM115/1000*CJ115),IF(CN115=CK115,(CO115/CM115*CJ115),IF(AND(CN115="Lbs",OR(CK115="g",CK115="KG")),(CO115/CM115/454*1000*CJ115),IF(AND(CN115="KG",CK115="lbs"),(CO115/CM115/1000*454*CJ115),"erreur d'unité"))))),"-"))</f>
        <v/>
      </c>
      <c r="CQ115" s="125"/>
      <c r="CR115" s="126"/>
      <c r="CT115" s="122"/>
      <c r="CU115" s="123"/>
      <c r="CV115" s="114"/>
      <c r="CW115" s="115"/>
      <c r="CX115" s="114"/>
      <c r="CY115" s="117" t="str">
        <f>IF(CZ115="","",1)</f>
        <v/>
      </c>
      <c r="CZ115" s="117" t="str">
        <f>IFERROR(VLOOKUP($CT115,[2]INVENTAIRE!$A$23:$X$773,22,FALSE),"")</f>
        <v/>
      </c>
      <c r="DA115" s="124" t="str">
        <f>IFERROR(ROUND(VLOOKUP($CT115,[2]INVENTAIRE!$A$23:$X$773,24,FALSE),2),"-")</f>
        <v>-</v>
      </c>
      <c r="DB115" s="119" t="str">
        <f t="shared" ref="DB115" si="101">IF(CW115="","",IFERROR(IF(AND(CZ115="KG",CW115="GRAMME"),(DA115/CY115/1000*CV115),IF(AND(CZ115="L",CW115="MML"),(DA115/CY115/1000*CV115),IF(CZ115=CW115,(DA115/CY115*CV115),IF(AND(CZ115="Lbs",OR(CW115="g",CW115="KG")),(DA115/CY115/454*1000*CV115),IF(AND(CZ115="KG",CW115="lbs"),(DA115/CY115/1000*454*CV115),"erreur d'unité"))))),"-"))</f>
        <v/>
      </c>
      <c r="DC115" s="125"/>
      <c r="DD115" s="126"/>
      <c r="DF115" s="122"/>
      <c r="DG115" s="123"/>
      <c r="DH115" s="114"/>
      <c r="DI115" s="115"/>
      <c r="DJ115" s="114"/>
      <c r="DK115" s="117" t="str">
        <f>IF(DL115="","",1)</f>
        <v/>
      </c>
      <c r="DL115" s="117" t="str">
        <f>IFERROR(VLOOKUP($DF115,[2]INVENTAIRE!$A$23:$X$773,22,FALSE),"")</f>
        <v/>
      </c>
      <c r="DM115" s="124" t="str">
        <f>IFERROR(ROUND(VLOOKUP($DF115,[2]INVENTAIRE!$A$23:$X$773,24,FALSE),2),"-")</f>
        <v>-</v>
      </c>
      <c r="DN115" s="119" t="str">
        <f t="shared" ref="DN115" si="102">IF(DI115="","",IFERROR(IF(AND(DL115="KG",DI115="GRAMME"),(DM115/DK115/1000*DH115),IF(AND(DL115="L",DI115="MML"),(DM115/DK115/1000*DH115),IF(DL115=DI115,(DM115/DK115*DH115),IF(AND(DL115="Lbs",OR(DI115="g",DI115="KG")),(DM115/DK115/454*1000*DH115),IF(AND(DL115="KG",DI115="lbs"),(DM115/DK115/1000*454*DH115),"erreur d'unité"))))),"-"))</f>
        <v/>
      </c>
      <c r="DO115" s="125"/>
      <c r="DP115" s="126"/>
      <c r="DR115" s="122"/>
      <c r="DS115" s="123"/>
      <c r="DT115" s="114"/>
      <c r="DU115" s="115"/>
      <c r="DV115" s="114"/>
      <c r="DW115" s="117" t="str">
        <f>IF(DX115="","",1)</f>
        <v/>
      </c>
      <c r="DX115" s="117" t="str">
        <f>IFERROR(VLOOKUP($DR115,[2]INVENTAIRE!$A$23:$X$773,22,FALSE),"")</f>
        <v/>
      </c>
      <c r="DY115" s="124" t="str">
        <f>IFERROR(ROUND(VLOOKUP($DR115,[2]INVENTAIRE!$A$23:$X$773,24,FALSE),2),"-")</f>
        <v>-</v>
      </c>
      <c r="DZ115" s="119" t="str">
        <f t="shared" ref="DZ115" si="103">IF(DU115="","",IFERROR(IF(AND(DX115="KG",DU115="GRAMME"),(DY115/DW115/1000*DT115),IF(AND(DX115="L",DU115="MML"),(DY115/DW115/1000*DT115),IF(DX115=DU115,(DY115/DW115*DT115),IF(AND(DX115="Lbs",OR(DU115="g",DU115="KG")),(DY115/DW115/454*1000*DT115),IF(AND(DX115="KG",DU115="lbs"),(DY115/DW115/1000*454*DT115),"erreur d'unité"))))),"-"))</f>
        <v/>
      </c>
      <c r="EA115" s="125"/>
      <c r="EB115" s="126"/>
    </row>
    <row r="116" spans="2:136" ht="16.5" thickBot="1" x14ac:dyDescent="0.3">
      <c r="B116" s="112" t="s">
        <v>92</v>
      </c>
      <c r="C116" s="113"/>
      <c r="D116" s="129">
        <v>50</v>
      </c>
      <c r="E116" s="130" t="s">
        <v>69</v>
      </c>
      <c r="F116" s="129"/>
      <c r="G116" s="131">
        <f t="shared" ref="G116:G132" si="104">IF(H116="","",1)</f>
        <v>1</v>
      </c>
      <c r="H116" s="131" t="str">
        <f>IFERROR(VLOOKUP($B116,[2]INVENTAIRE!$A$23:$X$773,22,FALSE),"")</f>
        <v>KG</v>
      </c>
      <c r="I116" s="118">
        <f>IFERROR(ROUND(VLOOKUP($B116,[2]INVENTAIRE!$A$23:$X$773,24,FALSE),2),"-")</f>
        <v>7.6</v>
      </c>
      <c r="J116" s="132">
        <f>IF(E116="","",IFERROR(IF(AND(H116="KG",E116="GRAMME"),(I116/G116/1000*D116),IF(AND(H116="L",E116="MML"),(I116/G116/1000*D116),IF(H116=E116,(I116/G116*D116),IF(AND(H116="Lbs",OR(E116="g",E116="KG")),(I116/G116/454*1000*D116),IF(AND(H116="KG",E116="lbs"),(I116/G116/1000*454*D116),"erreur d'unité"))))),"-"))</f>
        <v>0.38</v>
      </c>
      <c r="K116" s="133"/>
      <c r="L116" s="134"/>
      <c r="N116" s="122"/>
      <c r="O116" s="123"/>
      <c r="P116" s="129"/>
      <c r="Q116" s="130"/>
      <c r="R116" s="129"/>
      <c r="S116" s="131" t="str">
        <f t="shared" ref="S116:S132" si="105">IF(T116="","",1)</f>
        <v/>
      </c>
      <c r="T116" s="131" t="str">
        <f>IFERROR(VLOOKUP($N116,[2]INVENTAIRE!$A$23:$X$773,22,FALSE),"")</f>
        <v/>
      </c>
      <c r="U116" s="118" t="str">
        <f>IFERROR(ROUND(VLOOKUP($N116,[2]INVENTAIRE!$A$23:$X$773,24,FALSE),2),"-")</f>
        <v>-</v>
      </c>
      <c r="V116" s="132" t="str">
        <f>IF(Q116="","",IFERROR(IF(AND(T116="KG",Q116="GRAMME"),(U116/S116/1000*P116),IF(AND(T116="L",Q116="MML"),(U116/S116/1000*P116),IF(T116=Q116,(U116/S116*P116),IF(AND(T116="Lbs",OR(Q116="g",Q116="KG")),(U116/S116/454*1000*P116),IF(AND(T116="KG",Q116="lbs"),(U116/S116/1000*454*P116),"erreur d'unité"))))),"-"))</f>
        <v/>
      </c>
      <c r="W116" s="125"/>
      <c r="X116" s="126"/>
      <c r="Z116" s="122"/>
      <c r="AA116" s="123"/>
      <c r="AB116" s="129"/>
      <c r="AC116" s="130"/>
      <c r="AD116" s="129"/>
      <c r="AE116" s="131" t="str">
        <f t="shared" ref="AE116:AE132" si="106">IF(AF116="","",1)</f>
        <v/>
      </c>
      <c r="AF116" s="131" t="str">
        <f>IFERROR(VLOOKUP($Z116,[2]INVENTAIRE!$A$23:$X$773,22,FALSE),"")</f>
        <v/>
      </c>
      <c r="AG116" s="118" t="str">
        <f>IFERROR(ROUND(VLOOKUP($Z116,[2]INVENTAIRE!$A$23:$X$773,24,FALSE),2),"-")</f>
        <v>-</v>
      </c>
      <c r="AH116" s="132" t="str">
        <f>IF(AC116="","",IFERROR(IF(AND(AF116="KG",AC116="GRAMME"),(AG116/AE116/1000*AB116),IF(AND(AF116="L",AC116="MML"),(AG116/AE116/1000*AB116),IF(AF116=AC116,(AG116/AE116*AB116),IF(AND(AF116="Lbs",OR(AC116="g",AC116="KG")),(AG116/AE116/454*1000*AB116),IF(AND(AF116="KG",AC116="lbs"),(AG116/AE116/1000*454*AB116),"erreur d'unité"))))),"-"))</f>
        <v/>
      </c>
      <c r="AI116" s="125"/>
      <c r="AJ116" s="126"/>
      <c r="AL116" s="122"/>
      <c r="AM116" s="123"/>
      <c r="AN116" s="129"/>
      <c r="AO116" s="130"/>
      <c r="AP116" s="129"/>
      <c r="AQ116" s="131" t="str">
        <f t="shared" ref="AQ116:AQ132" si="107">IF(AR116="","",1)</f>
        <v/>
      </c>
      <c r="AR116" s="131" t="str">
        <f>IFERROR(VLOOKUP($AL116,[2]INVENTAIRE!$A$23:$X$773,22,FALSE),"")</f>
        <v/>
      </c>
      <c r="AS116" s="118" t="str">
        <f>IFERROR(ROUND(VLOOKUP($AL116,[2]INVENTAIRE!$A$23:$X$773,24,FALSE),2),"-")</f>
        <v>-</v>
      </c>
      <c r="AT116" s="132" t="str">
        <f>IF(AO116="","",IFERROR(IF(AND(AR116="KG",AO116="GRAMME"),(AS116/AQ116/1000*AN116),IF(AND(AR116="L",AO116="MML"),(AS116/AQ116/1000*AN116),IF(AR116=AO116,(AS116/AQ116*AN116),IF(AND(AR116="Lbs",OR(AO116="g",AO116="KG")),(AS116/AQ116/454*1000*AN116),IF(AND(AR116="KG",AO116="lbs"),(AS116/AQ116/1000*454*AN116),"erreur d'unité"))))),"-"))</f>
        <v/>
      </c>
      <c r="AU116" s="125"/>
      <c r="AV116" s="126"/>
      <c r="AX116" s="122"/>
      <c r="AY116" s="123"/>
      <c r="AZ116" s="129"/>
      <c r="BA116" s="130"/>
      <c r="BB116" s="129"/>
      <c r="BC116" s="131" t="str">
        <f t="shared" ref="BC116:BC132" si="108">IF(BD116="","",1)</f>
        <v/>
      </c>
      <c r="BD116" s="131" t="str">
        <f>IFERROR(VLOOKUP($AX116,[2]INVENTAIRE!$A$23:$X$773,22,FALSE),"")</f>
        <v/>
      </c>
      <c r="BE116" s="118" t="str">
        <f>IFERROR(ROUND(VLOOKUP($AX116,[2]INVENTAIRE!$A$23:$X$773,24,FALSE),2),"-")</f>
        <v>-</v>
      </c>
      <c r="BF116" s="132" t="str">
        <f>IF(BA116="","",IFERROR(IF(AND(BD116="KG",BA116="GRAMME"),(BE116/BC116/1000*AZ116),IF(AND(BD116="L",BA116="MML"),(BE116/BC116/1000*AZ116),IF(BD116=BA116,(BE116/BC116*AZ116),IF(AND(BD116="Lbs",OR(BA116="g",BA116="KG")),(BE116/BC116/454*1000*AZ116),IF(AND(BD116="KG",BA116="lbs"),(BE116/BC116/1000*454*AZ116),"erreur d'unité"))))),"-"))</f>
        <v/>
      </c>
      <c r="BG116" s="125"/>
      <c r="BH116" s="126"/>
      <c r="BJ116" s="122"/>
      <c r="BK116" s="123"/>
      <c r="BL116" s="129"/>
      <c r="BM116" s="130"/>
      <c r="BN116" s="129"/>
      <c r="BO116" s="131" t="str">
        <f t="shared" ref="BO116:BO132" si="109">IF(BP116="","",1)</f>
        <v/>
      </c>
      <c r="BP116" s="131" t="str">
        <f>IFERROR(VLOOKUP($BJ116,[2]INVENTAIRE!$A$23:$X$773,22,FALSE),"")</f>
        <v/>
      </c>
      <c r="BQ116" s="118" t="str">
        <f>IFERROR(ROUND(VLOOKUP($BJ116,[2]INVENTAIRE!$A$23:$X$773,24,FALSE),2),"-")</f>
        <v>-</v>
      </c>
      <c r="BR116" s="132" t="str">
        <f>IF(BM116="","",IFERROR(IF(AND(BP116="KG",BM116="GRAMME"),(BQ116/BO116/1000*BL116),IF(AND(BP116="L",BM116="MML"),(BQ116/BO116/1000*BL116),IF(BP116=BM116,(BQ116/BO116*BL116),IF(AND(BP116="Lbs",OR(BM116="g",BM116="KG")),(BQ116/BO116/454*1000*BL116),IF(AND(BP116="KG",BM116="lbs"),(BQ116/BO116/1000*454*BL116),"erreur d'unité"))))),"-"))</f>
        <v/>
      </c>
      <c r="BS116" s="125"/>
      <c r="BT116" s="126"/>
      <c r="BV116" s="122"/>
      <c r="BW116" s="123"/>
      <c r="BX116" s="129"/>
      <c r="BY116" s="130"/>
      <c r="BZ116" s="129"/>
      <c r="CA116" s="131" t="str">
        <f t="shared" ref="CA116:CA132" si="110">IF(CB116="","",1)</f>
        <v/>
      </c>
      <c r="CB116" s="131" t="str">
        <f>IFERROR(VLOOKUP($BV116,[2]INVENTAIRE!$A$23:$X$773,22,FALSE),"")</f>
        <v/>
      </c>
      <c r="CC116" s="118" t="str">
        <f>IFERROR(ROUND(VLOOKUP($BV116,[2]INVENTAIRE!$A$23:$X$773,24,FALSE),2),"-")</f>
        <v>-</v>
      </c>
      <c r="CD116" s="132" t="str">
        <f>IF(BY116="","",IFERROR(IF(AND(CB116="KG",BY116="GRAMME"),(CC116/CA116/1000*BX116),IF(AND(CB116="L",BY116="MML"),(CC116/CA116/1000*BX116),IF(CB116=BY116,(CC116/CA116*BX116),IF(AND(CB116="Lbs",OR(BY116="g",BY116="KG")),(CC116/CA116/454*1000*BX116),IF(AND(CB116="KG",BY116="lbs"),(CC116/CA116/1000*454*BX116),"erreur d'unité"))))),"-"))</f>
        <v/>
      </c>
      <c r="CE116" s="125"/>
      <c r="CF116" s="126"/>
      <c r="CH116" s="122"/>
      <c r="CI116" s="123"/>
      <c r="CJ116" s="129"/>
      <c r="CK116" s="130"/>
      <c r="CL116" s="129"/>
      <c r="CM116" s="131" t="str">
        <f t="shared" ref="CM116:CM132" si="111">IF(CN116="","",1)</f>
        <v/>
      </c>
      <c r="CN116" s="131" t="str">
        <f>IFERROR(VLOOKUP($CH116,[2]INVENTAIRE!$A$23:$X$773,22,FALSE),"")</f>
        <v/>
      </c>
      <c r="CO116" s="118" t="str">
        <f>IFERROR(ROUND(VLOOKUP($CH116,[2]INVENTAIRE!$A$23:$X$773,24,FALSE),2),"-")</f>
        <v>-</v>
      </c>
      <c r="CP116" s="132" t="str">
        <f>IF(CK116="","",IFERROR(IF(AND(CN116="KG",CK116="GRAMME"),(CO116/CM116/1000*CJ116),IF(AND(CN116="L",CK116="MML"),(CO116/CM116/1000*CJ116),IF(CN116=CK116,(CO116/CM116*CJ116),IF(AND(CN116="Lbs",OR(CK116="g",CK116="KG")),(CO116/CM116/454*1000*CJ116),IF(AND(CN116="KG",CK116="lbs"),(CO116/CM116/1000*454*CJ116),"erreur d'unité"))))),"-"))</f>
        <v/>
      </c>
      <c r="CQ116" s="125"/>
      <c r="CR116" s="126"/>
      <c r="CT116" s="122"/>
      <c r="CU116" s="123"/>
      <c r="CV116" s="129"/>
      <c r="CW116" s="130"/>
      <c r="CX116" s="129"/>
      <c r="CY116" s="131" t="str">
        <f t="shared" ref="CY116:CY132" si="112">IF(CZ116="","",1)</f>
        <v/>
      </c>
      <c r="CZ116" s="131" t="str">
        <f>IFERROR(VLOOKUP($CT116,[2]INVENTAIRE!$A$23:$X$773,22,FALSE),"")</f>
        <v/>
      </c>
      <c r="DA116" s="118" t="str">
        <f>IFERROR(ROUND(VLOOKUP($CT116,[2]INVENTAIRE!$A$23:$X$773,24,FALSE),2),"-")</f>
        <v>-</v>
      </c>
      <c r="DB116" s="132" t="str">
        <f>IF(CW116="","",IFERROR(IF(AND(CZ116="KG",CW116="GRAMME"),(DA116/CY116/1000*CV116),IF(AND(CZ116="L",CW116="MML"),(DA116/CY116/1000*CV116),IF(CZ116=CW116,(DA116/CY116*CV116),IF(AND(CZ116="Lbs",OR(CW116="g",CW116="KG")),(DA116/CY116/454*1000*CV116),IF(AND(CZ116="KG",CW116="lbs"),(DA116/CY116/1000*454*CV116),"erreur d'unité"))))),"-"))</f>
        <v/>
      </c>
      <c r="DC116" s="125"/>
      <c r="DD116" s="126"/>
      <c r="DF116" s="122"/>
      <c r="DG116" s="123"/>
      <c r="DH116" s="129"/>
      <c r="DI116" s="130"/>
      <c r="DJ116" s="129"/>
      <c r="DK116" s="131" t="str">
        <f t="shared" ref="DK116:DK132" si="113">IF(DL116="","",1)</f>
        <v/>
      </c>
      <c r="DL116" s="131" t="str">
        <f>IFERROR(VLOOKUP($DF116,[2]INVENTAIRE!$A$23:$X$773,22,FALSE),"")</f>
        <v/>
      </c>
      <c r="DM116" s="118" t="str">
        <f>IFERROR(ROUND(VLOOKUP($DF116,[2]INVENTAIRE!$A$23:$X$773,24,FALSE),2),"-")</f>
        <v>-</v>
      </c>
      <c r="DN116" s="132" t="str">
        <f>IF(DI116="","",IFERROR(IF(AND(DL116="KG",DI116="GRAMME"),(DM116/DK116/1000*DH116),IF(AND(DL116="L",DI116="MML"),(DM116/DK116/1000*DH116),IF(DL116=DI116,(DM116/DK116*DH116),IF(AND(DL116="Lbs",OR(DI116="g",DI116="KG")),(DM116/DK116/454*1000*DH116),IF(AND(DL116="KG",DI116="lbs"),(DM116/DK116/1000*454*DH116),"erreur d'unité"))))),"-"))</f>
        <v/>
      </c>
      <c r="DO116" s="125"/>
      <c r="DP116" s="126"/>
      <c r="DR116" s="122"/>
      <c r="DS116" s="123"/>
      <c r="DT116" s="129"/>
      <c r="DU116" s="130"/>
      <c r="DV116" s="129"/>
      <c r="DW116" s="131" t="str">
        <f t="shared" ref="DW116:DW132" si="114">IF(DX116="","",1)</f>
        <v/>
      </c>
      <c r="DX116" s="131" t="str">
        <f>IFERROR(VLOOKUP($DR116,[2]INVENTAIRE!$A$23:$X$773,22,FALSE),"")</f>
        <v/>
      </c>
      <c r="DY116" s="118" t="str">
        <f>IFERROR(ROUND(VLOOKUP($DR116,[2]INVENTAIRE!$A$23:$X$773,24,FALSE),2),"-")</f>
        <v>-</v>
      </c>
      <c r="DZ116" s="132" t="str">
        <f>IF(DU116="","",IFERROR(IF(AND(DX116="KG",DU116="GRAMME"),(DY116/DW116/1000*DT116),IF(AND(DX116="L",DU116="MML"),(DY116/DW116/1000*DT116),IF(DX116=DU116,(DY116/DW116*DT116),IF(AND(DX116="Lbs",OR(DU116="g",DU116="KG")),(DY116/DW116/454*1000*DT116),IF(AND(DX116="KG",DU116="lbs"),(DY116/DW116/1000*454*DT116),"erreur d'unité"))))),"-"))</f>
        <v/>
      </c>
      <c r="EA116" s="125"/>
      <c r="EB116" s="126"/>
    </row>
    <row r="117" spans="2:136" ht="16.5" thickBot="1" x14ac:dyDescent="0.3">
      <c r="B117" s="122" t="s">
        <v>68</v>
      </c>
      <c r="C117" s="123"/>
      <c r="D117" s="116">
        <v>300</v>
      </c>
      <c r="E117" s="130" t="s">
        <v>69</v>
      </c>
      <c r="F117" s="129"/>
      <c r="G117" s="135">
        <f t="shared" si="104"/>
        <v>1</v>
      </c>
      <c r="H117" s="131" t="str">
        <f>IFERROR(VLOOKUP($B117,[2]INVENTAIRE!$A$23:$X$773,22,FALSE),"")</f>
        <v>KG</v>
      </c>
      <c r="I117" s="136">
        <f>IFERROR(ROUND(VLOOKUP($B117,[2]INVENTAIRE!$A$23:$X$773,24,FALSE),2),"-")</f>
        <v>1.0900000000000001</v>
      </c>
      <c r="J117" s="132">
        <f t="shared" ref="J117:J132" si="115">IF(E117="","",IFERROR(IF(AND(H117="KG",E117="GRAMME"),(I117/G117/1000*D117),IF(AND(H117="L",E117="MML"),(I117/G117/1000*D117),IF(H117=E117,(I117/G117*D117),IF(AND(H117="Lbs",OR(E117="g",E117="KG")),(I117/G117/454*1000*D117),IF(AND(H117="KG",E117="lbs"),(I117/G117/1000*454*D117),"erreur d'unité"))))),"-"))</f>
        <v>0.32700000000000001</v>
      </c>
      <c r="K117" s="133"/>
      <c r="L117" s="134"/>
      <c r="N117" s="122"/>
      <c r="O117" s="123"/>
      <c r="P117" s="116"/>
      <c r="Q117" s="130"/>
      <c r="R117" s="129"/>
      <c r="S117" s="135" t="str">
        <f t="shared" si="105"/>
        <v/>
      </c>
      <c r="T117" s="131" t="str">
        <f>IFERROR(VLOOKUP($N117,[2]INVENTAIRE!$A$23:$X$773,22,FALSE),"")</f>
        <v/>
      </c>
      <c r="U117" s="136" t="str">
        <f>IFERROR(ROUND(VLOOKUP($N117,[2]INVENTAIRE!$A$23:$X$773,24,FALSE),2),"-")</f>
        <v>-</v>
      </c>
      <c r="V117" s="132" t="str">
        <f t="shared" ref="V117:V132" si="116">IF(Q117="","",IFERROR(IF(AND(T117="KG",Q117="GRAMME"),(U117/S117/1000*P117),IF(AND(T117="L",Q117="MML"),(U117/S117/1000*P117),IF(T117=Q117,(U117/S117*P117),IF(AND(T117="Lbs",OR(Q117="g",Q117="KG")),(U117/S117/454*1000*P117),IF(AND(T117="KG",Q117="lbs"),(U117/S117/1000*454*P117),"erreur d'unité"))))),"-"))</f>
        <v/>
      </c>
      <c r="W117" s="125"/>
      <c r="X117" s="126"/>
      <c r="Z117" s="122"/>
      <c r="AA117" s="123"/>
      <c r="AB117" s="116"/>
      <c r="AC117" s="130"/>
      <c r="AD117" s="129"/>
      <c r="AE117" s="135" t="str">
        <f t="shared" si="106"/>
        <v/>
      </c>
      <c r="AF117" s="131" t="str">
        <f>IFERROR(VLOOKUP($Z117,[2]INVENTAIRE!$A$23:$X$773,22,FALSE),"")</f>
        <v/>
      </c>
      <c r="AG117" s="136" t="str">
        <f>IFERROR(ROUND(VLOOKUP($Z117,[2]INVENTAIRE!$A$23:$X$773,24,FALSE),2),"-")</f>
        <v>-</v>
      </c>
      <c r="AH117" s="132" t="str">
        <f t="shared" ref="AH117:AH132" si="117">IF(AC117="","",IFERROR(IF(AND(AF117="KG",AC117="GRAMME"),(AG117/AE117/1000*AB117),IF(AND(AF117="L",AC117="MML"),(AG117/AE117/1000*AB117),IF(AF117=AC117,(AG117/AE117*AB117),IF(AND(AF117="Lbs",OR(AC117="g",AC117="KG")),(AG117/AE117/454*1000*AB117),IF(AND(AF117="KG",AC117="lbs"),(AG117/AE117/1000*454*AB117),"erreur d'unité"))))),"-"))</f>
        <v/>
      </c>
      <c r="AI117" s="125"/>
      <c r="AJ117" s="126"/>
      <c r="AL117" s="122"/>
      <c r="AM117" s="123"/>
      <c r="AN117" s="116"/>
      <c r="AO117" s="130"/>
      <c r="AP117" s="129"/>
      <c r="AQ117" s="135" t="str">
        <f t="shared" si="107"/>
        <v/>
      </c>
      <c r="AR117" s="131" t="str">
        <f>IFERROR(VLOOKUP($AL117,[2]INVENTAIRE!$A$23:$X$773,22,FALSE),"")</f>
        <v/>
      </c>
      <c r="AS117" s="136" t="str">
        <f>IFERROR(ROUND(VLOOKUP($AL117,[2]INVENTAIRE!$A$23:$X$773,24,FALSE),2),"-")</f>
        <v>-</v>
      </c>
      <c r="AT117" s="132" t="str">
        <f t="shared" ref="AT117:AT132" si="118">IF(AO117="","",IFERROR(IF(AND(AR117="KG",AO117="GRAMME"),(AS117/AQ117/1000*AN117),IF(AND(AR117="L",AO117="MML"),(AS117/AQ117/1000*AN117),IF(AR117=AO117,(AS117/AQ117*AN117),IF(AND(AR117="Lbs",OR(AO117="g",AO117="KG")),(AS117/AQ117/454*1000*AN117),IF(AND(AR117="KG",AO117="lbs"),(AS117/AQ117/1000*454*AN117),"erreur d'unité"))))),"-"))</f>
        <v/>
      </c>
      <c r="AU117" s="125"/>
      <c r="AV117" s="126"/>
      <c r="AX117" s="122"/>
      <c r="AY117" s="123"/>
      <c r="AZ117" s="116"/>
      <c r="BA117" s="130"/>
      <c r="BB117" s="129"/>
      <c r="BC117" s="135" t="str">
        <f t="shared" si="108"/>
        <v/>
      </c>
      <c r="BD117" s="131" t="str">
        <f>IFERROR(VLOOKUP($AX117,[2]INVENTAIRE!$A$23:$X$773,22,FALSE),"")</f>
        <v/>
      </c>
      <c r="BE117" s="136" t="str">
        <f>IFERROR(ROUND(VLOOKUP($AX117,[2]INVENTAIRE!$A$23:$X$773,24,FALSE),2),"-")</f>
        <v>-</v>
      </c>
      <c r="BF117" s="132" t="str">
        <f t="shared" ref="BF117:BF132" si="119">IF(BA117="","",IFERROR(IF(AND(BD117="KG",BA117="GRAMME"),(BE117/BC117/1000*AZ117),IF(AND(BD117="L",BA117="MML"),(BE117/BC117/1000*AZ117),IF(BD117=BA117,(BE117/BC117*AZ117),IF(AND(BD117="Lbs",OR(BA117="g",BA117="KG")),(BE117/BC117/454*1000*AZ117),IF(AND(BD117="KG",BA117="lbs"),(BE117/BC117/1000*454*AZ117),"erreur d'unité"))))),"-"))</f>
        <v/>
      </c>
      <c r="BG117" s="125"/>
      <c r="BH117" s="126"/>
      <c r="BJ117" s="122"/>
      <c r="BK117" s="123"/>
      <c r="BL117" s="116"/>
      <c r="BM117" s="130"/>
      <c r="BN117" s="129"/>
      <c r="BO117" s="135" t="str">
        <f t="shared" si="109"/>
        <v/>
      </c>
      <c r="BP117" s="131" t="str">
        <f>IFERROR(VLOOKUP($BJ117,[2]INVENTAIRE!$A$23:$X$773,22,FALSE),"")</f>
        <v/>
      </c>
      <c r="BQ117" s="136" t="str">
        <f>IFERROR(ROUND(VLOOKUP($BJ117,[2]INVENTAIRE!$A$23:$X$773,24,FALSE),2),"-")</f>
        <v>-</v>
      </c>
      <c r="BR117" s="132" t="str">
        <f t="shared" ref="BR117:BR132" si="120">IF(BM117="","",IFERROR(IF(AND(BP117="KG",BM117="GRAMME"),(BQ117/BO117/1000*BL117),IF(AND(BP117="L",BM117="MML"),(BQ117/BO117/1000*BL117),IF(BP117=BM117,(BQ117/BO117*BL117),IF(AND(BP117="Lbs",OR(BM117="g",BM117="KG")),(BQ117/BO117/454*1000*BL117),IF(AND(BP117="KG",BM117="lbs"),(BQ117/BO117/1000*454*BL117),"erreur d'unité"))))),"-"))</f>
        <v/>
      </c>
      <c r="BS117" s="125"/>
      <c r="BT117" s="126"/>
      <c r="BV117" s="122"/>
      <c r="BW117" s="123"/>
      <c r="BX117" s="116"/>
      <c r="BY117" s="130"/>
      <c r="BZ117" s="129"/>
      <c r="CA117" s="135" t="str">
        <f t="shared" si="110"/>
        <v/>
      </c>
      <c r="CB117" s="131" t="str">
        <f>IFERROR(VLOOKUP($BV117,[2]INVENTAIRE!$A$23:$X$773,22,FALSE),"")</f>
        <v/>
      </c>
      <c r="CC117" s="136" t="str">
        <f>IFERROR(ROUND(VLOOKUP($BV117,[2]INVENTAIRE!$A$23:$X$773,24,FALSE),2),"-")</f>
        <v>-</v>
      </c>
      <c r="CD117" s="132" t="str">
        <f t="shared" ref="CD117:CD132" si="121">IF(BY117="","",IFERROR(IF(AND(CB117="KG",BY117="GRAMME"),(CC117/CA117/1000*BX117),IF(AND(CB117="L",BY117="MML"),(CC117/CA117/1000*BX117),IF(CB117=BY117,(CC117/CA117*BX117),IF(AND(CB117="Lbs",OR(BY117="g",BY117="KG")),(CC117/CA117/454*1000*BX117),IF(AND(CB117="KG",BY117="lbs"),(CC117/CA117/1000*454*BX117),"erreur d'unité"))))),"-"))</f>
        <v/>
      </c>
      <c r="CE117" s="125"/>
      <c r="CF117" s="126"/>
      <c r="CH117" s="122"/>
      <c r="CI117" s="123"/>
      <c r="CJ117" s="116"/>
      <c r="CK117" s="130"/>
      <c r="CL117" s="129"/>
      <c r="CM117" s="135" t="str">
        <f t="shared" si="111"/>
        <v/>
      </c>
      <c r="CN117" s="131" t="str">
        <f>IFERROR(VLOOKUP($CH117,[2]INVENTAIRE!$A$23:$X$773,22,FALSE),"")</f>
        <v/>
      </c>
      <c r="CO117" s="136" t="str">
        <f>IFERROR(ROUND(VLOOKUP($CH117,[2]INVENTAIRE!$A$23:$X$773,24,FALSE),2),"-")</f>
        <v>-</v>
      </c>
      <c r="CP117" s="132" t="str">
        <f t="shared" ref="CP117:CP132" si="122">IF(CK117="","",IFERROR(IF(AND(CN117="KG",CK117="GRAMME"),(CO117/CM117/1000*CJ117),IF(AND(CN117="L",CK117="MML"),(CO117/CM117/1000*CJ117),IF(CN117=CK117,(CO117/CM117*CJ117),IF(AND(CN117="Lbs",OR(CK117="g",CK117="KG")),(CO117/CM117/454*1000*CJ117),IF(AND(CN117="KG",CK117="lbs"),(CO117/CM117/1000*454*CJ117),"erreur d'unité"))))),"-"))</f>
        <v/>
      </c>
      <c r="CQ117" s="125"/>
      <c r="CR117" s="126"/>
      <c r="CT117" s="122"/>
      <c r="CU117" s="123"/>
      <c r="CV117" s="116"/>
      <c r="CW117" s="130"/>
      <c r="CX117" s="129"/>
      <c r="CY117" s="135" t="str">
        <f t="shared" si="112"/>
        <v/>
      </c>
      <c r="CZ117" s="131" t="str">
        <f>IFERROR(VLOOKUP($CT117,[2]INVENTAIRE!$A$23:$X$773,22,FALSE),"")</f>
        <v/>
      </c>
      <c r="DA117" s="136" t="str">
        <f>IFERROR(ROUND(VLOOKUP($CT117,[2]INVENTAIRE!$A$23:$X$773,24,FALSE),2),"-")</f>
        <v>-</v>
      </c>
      <c r="DB117" s="132" t="str">
        <f t="shared" ref="DB117:DB132" si="123">IF(CW117="","",IFERROR(IF(AND(CZ117="KG",CW117="GRAMME"),(DA117/CY117/1000*CV117),IF(AND(CZ117="L",CW117="MML"),(DA117/CY117/1000*CV117),IF(CZ117=CW117,(DA117/CY117*CV117),IF(AND(CZ117="Lbs",OR(CW117="g",CW117="KG")),(DA117/CY117/454*1000*CV117),IF(AND(CZ117="KG",CW117="lbs"),(DA117/CY117/1000*454*CV117),"erreur d'unité"))))),"-"))</f>
        <v/>
      </c>
      <c r="DC117" s="125"/>
      <c r="DD117" s="126"/>
      <c r="DF117" s="122"/>
      <c r="DG117" s="123"/>
      <c r="DH117" s="116"/>
      <c r="DI117" s="130"/>
      <c r="DJ117" s="129"/>
      <c r="DK117" s="135" t="str">
        <f t="shared" si="113"/>
        <v/>
      </c>
      <c r="DL117" s="131" t="str">
        <f>IFERROR(VLOOKUP($DF117,[2]INVENTAIRE!$A$23:$X$773,22,FALSE),"")</f>
        <v/>
      </c>
      <c r="DM117" s="136" t="str">
        <f>IFERROR(ROUND(VLOOKUP($DF117,[2]INVENTAIRE!$A$23:$X$773,24,FALSE),2),"-")</f>
        <v>-</v>
      </c>
      <c r="DN117" s="132" t="str">
        <f t="shared" ref="DN117:DN132" si="124">IF(DI117="","",IFERROR(IF(AND(DL117="KG",DI117="GRAMME"),(DM117/DK117/1000*DH117),IF(AND(DL117="L",DI117="MML"),(DM117/DK117/1000*DH117),IF(DL117=DI117,(DM117/DK117*DH117),IF(AND(DL117="Lbs",OR(DI117="g",DI117="KG")),(DM117/DK117/454*1000*DH117),IF(AND(DL117="KG",DI117="lbs"),(DM117/DK117/1000*454*DH117),"erreur d'unité"))))),"-"))</f>
        <v/>
      </c>
      <c r="DO117" s="125"/>
      <c r="DP117" s="126"/>
      <c r="DR117" s="122"/>
      <c r="DS117" s="123"/>
      <c r="DT117" s="116"/>
      <c r="DU117" s="130"/>
      <c r="DV117" s="129"/>
      <c r="DW117" s="135" t="str">
        <f t="shared" si="114"/>
        <v/>
      </c>
      <c r="DX117" s="131" t="str">
        <f>IFERROR(VLOOKUP($DR117,[2]INVENTAIRE!$A$23:$X$773,22,FALSE),"")</f>
        <v/>
      </c>
      <c r="DY117" s="136" t="str">
        <f>IFERROR(ROUND(VLOOKUP($DR117,[2]INVENTAIRE!$A$23:$X$773,24,FALSE),2),"-")</f>
        <v>-</v>
      </c>
      <c r="DZ117" s="132" t="str">
        <f t="shared" ref="DZ117:DZ132" si="125">IF(DU117="","",IFERROR(IF(AND(DX117="KG",DU117="GRAMME"),(DY117/DW117/1000*DT117),IF(AND(DX117="L",DU117="MML"),(DY117/DW117/1000*DT117),IF(DX117=DU117,(DY117/DW117*DT117),IF(AND(DX117="Lbs",OR(DU117="g",DU117="KG")),(DY117/DW117/454*1000*DT117),IF(AND(DX117="KG",DU117="lbs"),(DY117/DW117/1000*454*DT117),"erreur d'unité"))))),"-"))</f>
        <v/>
      </c>
      <c r="EA117" s="125"/>
      <c r="EB117" s="126"/>
    </row>
    <row r="118" spans="2:136" ht="16.5" thickBot="1" x14ac:dyDescent="0.3">
      <c r="B118" s="122" t="s">
        <v>86</v>
      </c>
      <c r="C118" s="123"/>
      <c r="D118" s="116">
        <v>2</v>
      </c>
      <c r="E118" s="130" t="s">
        <v>64</v>
      </c>
      <c r="F118" s="129"/>
      <c r="G118" s="135">
        <f t="shared" si="104"/>
        <v>1</v>
      </c>
      <c r="H118" s="131" t="str">
        <f>IFERROR(VLOOKUP($B118,[2]INVENTAIRE!$A$23:$X$773,22,FALSE),"")</f>
        <v>UNITÉ</v>
      </c>
      <c r="I118" s="136">
        <f>IFERROR(ROUND(VLOOKUP($B118,[2]INVENTAIRE!$A$23:$X$773,24,FALSE),2),"-")</f>
        <v>0.91</v>
      </c>
      <c r="J118" s="137">
        <f t="shared" si="115"/>
        <v>1.82</v>
      </c>
      <c r="K118" s="138"/>
      <c r="L118" s="139"/>
      <c r="M118" s="140"/>
      <c r="N118" s="122"/>
      <c r="O118" s="123"/>
      <c r="P118" s="116"/>
      <c r="Q118" s="130"/>
      <c r="R118" s="129"/>
      <c r="S118" s="135" t="str">
        <f t="shared" si="105"/>
        <v/>
      </c>
      <c r="T118" s="131" t="str">
        <f>IFERROR(VLOOKUP($N118,[2]INVENTAIRE!$A$23:$X$773,22,FALSE),"")</f>
        <v/>
      </c>
      <c r="U118" s="136" t="str">
        <f>IFERROR(ROUND(VLOOKUP($N118,[2]INVENTAIRE!$A$23:$X$773,24,FALSE),2),"-")</f>
        <v>-</v>
      </c>
      <c r="V118" s="137" t="str">
        <f t="shared" si="116"/>
        <v/>
      </c>
      <c r="W118" s="125"/>
      <c r="X118" s="126"/>
      <c r="Z118" s="122"/>
      <c r="AA118" s="123"/>
      <c r="AB118" s="116"/>
      <c r="AC118" s="130"/>
      <c r="AD118" s="129"/>
      <c r="AE118" s="135" t="str">
        <f t="shared" si="106"/>
        <v/>
      </c>
      <c r="AF118" s="131" t="str">
        <f>IFERROR(VLOOKUP($Z118,[2]INVENTAIRE!$A$23:$X$773,22,FALSE),"")</f>
        <v/>
      </c>
      <c r="AG118" s="136" t="str">
        <f>IFERROR(ROUND(VLOOKUP($Z118,[2]INVENTAIRE!$A$23:$X$773,24,FALSE),2),"-")</f>
        <v>-</v>
      </c>
      <c r="AH118" s="137" t="str">
        <f t="shared" si="117"/>
        <v/>
      </c>
      <c r="AI118" s="125"/>
      <c r="AJ118" s="126"/>
      <c r="AL118" s="122"/>
      <c r="AM118" s="123"/>
      <c r="AN118" s="116"/>
      <c r="AO118" s="130"/>
      <c r="AP118" s="129"/>
      <c r="AQ118" s="135" t="str">
        <f t="shared" si="107"/>
        <v/>
      </c>
      <c r="AR118" s="131" t="str">
        <f>IFERROR(VLOOKUP($AL118,[2]INVENTAIRE!$A$23:$X$773,22,FALSE),"")</f>
        <v/>
      </c>
      <c r="AS118" s="136" t="str">
        <f>IFERROR(ROUND(VLOOKUP($AL118,[2]INVENTAIRE!$A$23:$X$773,24,FALSE),2),"-")</f>
        <v>-</v>
      </c>
      <c r="AT118" s="137" t="str">
        <f t="shared" si="118"/>
        <v/>
      </c>
      <c r="AU118" s="125"/>
      <c r="AV118" s="126"/>
      <c r="AX118" s="122"/>
      <c r="AY118" s="123"/>
      <c r="AZ118" s="116"/>
      <c r="BA118" s="130"/>
      <c r="BB118" s="129"/>
      <c r="BC118" s="135" t="str">
        <f t="shared" si="108"/>
        <v/>
      </c>
      <c r="BD118" s="131" t="str">
        <f>IFERROR(VLOOKUP($AX118,[2]INVENTAIRE!$A$23:$X$773,22,FALSE),"")</f>
        <v/>
      </c>
      <c r="BE118" s="136" t="str">
        <f>IFERROR(ROUND(VLOOKUP($AX118,[2]INVENTAIRE!$A$23:$X$773,24,FALSE),2),"-")</f>
        <v>-</v>
      </c>
      <c r="BF118" s="137" t="str">
        <f t="shared" si="119"/>
        <v/>
      </c>
      <c r="BG118" s="125"/>
      <c r="BH118" s="126"/>
      <c r="BJ118" s="122"/>
      <c r="BK118" s="123"/>
      <c r="BL118" s="116"/>
      <c r="BM118" s="130"/>
      <c r="BN118" s="129"/>
      <c r="BO118" s="135" t="str">
        <f t="shared" si="109"/>
        <v/>
      </c>
      <c r="BP118" s="131" t="str">
        <f>IFERROR(VLOOKUP($BJ118,[2]INVENTAIRE!$A$23:$X$773,22,FALSE),"")</f>
        <v/>
      </c>
      <c r="BQ118" s="136" t="str">
        <f>IFERROR(ROUND(VLOOKUP($BJ118,[2]INVENTAIRE!$A$23:$X$773,24,FALSE),2),"-")</f>
        <v>-</v>
      </c>
      <c r="BR118" s="137" t="str">
        <f t="shared" si="120"/>
        <v/>
      </c>
      <c r="BS118" s="125"/>
      <c r="BT118" s="126"/>
      <c r="BV118" s="122"/>
      <c r="BW118" s="123"/>
      <c r="BX118" s="116"/>
      <c r="BY118" s="130"/>
      <c r="BZ118" s="129"/>
      <c r="CA118" s="135" t="str">
        <f t="shared" si="110"/>
        <v/>
      </c>
      <c r="CB118" s="131" t="str">
        <f>IFERROR(VLOOKUP($BV118,[2]INVENTAIRE!$A$23:$X$773,22,FALSE),"")</f>
        <v/>
      </c>
      <c r="CC118" s="136" t="str">
        <f>IFERROR(ROUND(VLOOKUP($BV118,[2]INVENTAIRE!$A$23:$X$773,24,FALSE),2),"-")</f>
        <v>-</v>
      </c>
      <c r="CD118" s="137" t="str">
        <f t="shared" si="121"/>
        <v/>
      </c>
      <c r="CE118" s="125"/>
      <c r="CF118" s="126"/>
      <c r="CH118" s="122"/>
      <c r="CI118" s="123"/>
      <c r="CJ118" s="116"/>
      <c r="CK118" s="130"/>
      <c r="CL118" s="129"/>
      <c r="CM118" s="135" t="str">
        <f t="shared" si="111"/>
        <v/>
      </c>
      <c r="CN118" s="131" t="str">
        <f>IFERROR(VLOOKUP($CH118,[2]INVENTAIRE!$A$23:$X$773,22,FALSE),"")</f>
        <v/>
      </c>
      <c r="CO118" s="136" t="str">
        <f>IFERROR(ROUND(VLOOKUP($CH118,[2]INVENTAIRE!$A$23:$X$773,24,FALSE),2),"-")</f>
        <v>-</v>
      </c>
      <c r="CP118" s="137" t="str">
        <f t="shared" si="122"/>
        <v/>
      </c>
      <c r="CQ118" s="125"/>
      <c r="CR118" s="126"/>
      <c r="CT118" s="122"/>
      <c r="CU118" s="123"/>
      <c r="CV118" s="116"/>
      <c r="CW118" s="130"/>
      <c r="CX118" s="129"/>
      <c r="CY118" s="135" t="str">
        <f t="shared" si="112"/>
        <v/>
      </c>
      <c r="CZ118" s="131" t="str">
        <f>IFERROR(VLOOKUP($CT118,[2]INVENTAIRE!$A$23:$X$773,22,FALSE),"")</f>
        <v/>
      </c>
      <c r="DA118" s="136" t="str">
        <f>IFERROR(ROUND(VLOOKUP($CT118,[2]INVENTAIRE!$A$23:$X$773,24,FALSE),2),"-")</f>
        <v>-</v>
      </c>
      <c r="DB118" s="137" t="str">
        <f t="shared" si="123"/>
        <v/>
      </c>
      <c r="DC118" s="125"/>
      <c r="DD118" s="126"/>
      <c r="DF118" s="122"/>
      <c r="DG118" s="123"/>
      <c r="DH118" s="116"/>
      <c r="DI118" s="130"/>
      <c r="DJ118" s="129"/>
      <c r="DK118" s="135" t="str">
        <f t="shared" si="113"/>
        <v/>
      </c>
      <c r="DL118" s="131" t="str">
        <f>IFERROR(VLOOKUP($DF118,[2]INVENTAIRE!$A$23:$X$773,22,FALSE),"")</f>
        <v/>
      </c>
      <c r="DM118" s="136" t="str">
        <f>IFERROR(ROUND(VLOOKUP($DF118,[2]INVENTAIRE!$A$23:$X$773,24,FALSE),2),"-")</f>
        <v>-</v>
      </c>
      <c r="DN118" s="137" t="str">
        <f t="shared" si="124"/>
        <v/>
      </c>
      <c r="DO118" s="125"/>
      <c r="DP118" s="126"/>
      <c r="DR118" s="122"/>
      <c r="DS118" s="123"/>
      <c r="DT118" s="116"/>
      <c r="DU118" s="130"/>
      <c r="DV118" s="129"/>
      <c r="DW118" s="135" t="str">
        <f t="shared" si="114"/>
        <v/>
      </c>
      <c r="DX118" s="131" t="str">
        <f>IFERROR(VLOOKUP($DR118,[2]INVENTAIRE!$A$23:$X$773,22,FALSE),"")</f>
        <v/>
      </c>
      <c r="DY118" s="136" t="str">
        <f>IFERROR(ROUND(VLOOKUP($DR118,[2]INVENTAIRE!$A$23:$X$773,24,FALSE),2),"-")</f>
        <v>-</v>
      </c>
      <c r="DZ118" s="137" t="str">
        <f t="shared" si="125"/>
        <v/>
      </c>
      <c r="EA118" s="125"/>
      <c r="EB118" s="126"/>
    </row>
    <row r="119" spans="2:136" ht="19.5" thickBot="1" x14ac:dyDescent="0.35">
      <c r="B119" s="122" t="s">
        <v>93</v>
      </c>
      <c r="C119" s="123"/>
      <c r="D119" s="116">
        <v>300</v>
      </c>
      <c r="E119" s="130" t="s">
        <v>69</v>
      </c>
      <c r="F119" s="129"/>
      <c r="G119" s="135">
        <f t="shared" si="104"/>
        <v>1</v>
      </c>
      <c r="H119" s="131" t="str">
        <f>IFERROR(VLOOKUP($B119,[2]INVENTAIRE!$A$23:$X$773,22,FALSE),"")</f>
        <v>KG</v>
      </c>
      <c r="I119" s="136">
        <f>IFERROR(ROUND(VLOOKUP($B119,[2]INVENTAIRE!$A$23:$X$773,24,FALSE),2),"-")</f>
        <v>0.97</v>
      </c>
      <c r="J119" s="137">
        <f t="shared" si="115"/>
        <v>0.29099999999999998</v>
      </c>
      <c r="K119" s="141" t="s">
        <v>38</v>
      </c>
      <c r="L119" s="142"/>
      <c r="N119" s="122"/>
      <c r="O119" s="123"/>
      <c r="P119" s="116"/>
      <c r="Q119" s="130"/>
      <c r="R119" s="129"/>
      <c r="S119" s="135" t="str">
        <f t="shared" si="105"/>
        <v/>
      </c>
      <c r="T119" s="131" t="str">
        <f>IFERROR(VLOOKUP($N119,[2]INVENTAIRE!$A$23:$X$773,22,FALSE),"")</f>
        <v/>
      </c>
      <c r="U119" s="136" t="str">
        <f>IFERROR(ROUND(VLOOKUP($N119,[2]INVENTAIRE!$A$23:$X$773,24,FALSE),2),"-")</f>
        <v>-</v>
      </c>
      <c r="V119" s="137" t="str">
        <f t="shared" si="116"/>
        <v/>
      </c>
      <c r="W119" s="125"/>
      <c r="X119" s="126"/>
      <c r="Z119" s="122"/>
      <c r="AA119" s="123"/>
      <c r="AB119" s="116"/>
      <c r="AC119" s="130"/>
      <c r="AD119" s="129"/>
      <c r="AE119" s="135" t="str">
        <f t="shared" si="106"/>
        <v/>
      </c>
      <c r="AF119" s="131" t="str">
        <f>IFERROR(VLOOKUP($Z119,[2]INVENTAIRE!$A$23:$X$773,22,FALSE),"")</f>
        <v/>
      </c>
      <c r="AG119" s="136" t="str">
        <f>IFERROR(ROUND(VLOOKUP($Z119,[2]INVENTAIRE!$A$23:$X$773,24,FALSE),2),"-")</f>
        <v>-</v>
      </c>
      <c r="AH119" s="137" t="str">
        <f t="shared" si="117"/>
        <v/>
      </c>
      <c r="AI119" s="125"/>
      <c r="AJ119" s="126"/>
      <c r="AL119" s="122"/>
      <c r="AM119" s="123"/>
      <c r="AN119" s="116"/>
      <c r="AO119" s="130"/>
      <c r="AP119" s="129"/>
      <c r="AQ119" s="135" t="str">
        <f t="shared" si="107"/>
        <v/>
      </c>
      <c r="AR119" s="131" t="str">
        <f>IFERROR(VLOOKUP($AL119,[2]INVENTAIRE!$A$23:$X$773,22,FALSE),"")</f>
        <v/>
      </c>
      <c r="AS119" s="136" t="str">
        <f>IFERROR(ROUND(VLOOKUP($AL119,[2]INVENTAIRE!$A$23:$X$773,24,FALSE),2),"-")</f>
        <v>-</v>
      </c>
      <c r="AT119" s="137" t="str">
        <f t="shared" si="118"/>
        <v/>
      </c>
      <c r="AU119" s="125"/>
      <c r="AV119" s="126"/>
      <c r="AX119" s="122"/>
      <c r="AY119" s="123"/>
      <c r="AZ119" s="116"/>
      <c r="BA119" s="130"/>
      <c r="BB119" s="129"/>
      <c r="BC119" s="135" t="str">
        <f t="shared" si="108"/>
        <v/>
      </c>
      <c r="BD119" s="131" t="str">
        <f>IFERROR(VLOOKUP($AX119,[2]INVENTAIRE!$A$23:$X$773,22,FALSE),"")</f>
        <v/>
      </c>
      <c r="BE119" s="136" t="str">
        <f>IFERROR(ROUND(VLOOKUP($AX119,[2]INVENTAIRE!$A$23:$X$773,24,FALSE),2),"-")</f>
        <v>-</v>
      </c>
      <c r="BF119" s="137" t="str">
        <f t="shared" si="119"/>
        <v/>
      </c>
      <c r="BG119" s="125"/>
      <c r="BH119" s="126"/>
      <c r="BJ119" s="122"/>
      <c r="BK119" s="123"/>
      <c r="BL119" s="116"/>
      <c r="BM119" s="130"/>
      <c r="BN119" s="129"/>
      <c r="BO119" s="135" t="str">
        <f t="shared" si="109"/>
        <v/>
      </c>
      <c r="BP119" s="131" t="str">
        <f>IFERROR(VLOOKUP($BJ119,[2]INVENTAIRE!$A$23:$X$773,22,FALSE),"")</f>
        <v/>
      </c>
      <c r="BQ119" s="136" t="str">
        <f>IFERROR(ROUND(VLOOKUP($BJ119,[2]INVENTAIRE!$A$23:$X$773,24,FALSE),2),"-")</f>
        <v>-</v>
      </c>
      <c r="BR119" s="137" t="str">
        <f t="shared" si="120"/>
        <v/>
      </c>
      <c r="BS119" s="125"/>
      <c r="BT119" s="126"/>
      <c r="BV119" s="122"/>
      <c r="BW119" s="123"/>
      <c r="BX119" s="116"/>
      <c r="BY119" s="130"/>
      <c r="BZ119" s="129"/>
      <c r="CA119" s="135" t="str">
        <f t="shared" si="110"/>
        <v/>
      </c>
      <c r="CB119" s="131" t="str">
        <f>IFERROR(VLOOKUP($BV119,[2]INVENTAIRE!$A$23:$X$773,22,FALSE),"")</f>
        <v/>
      </c>
      <c r="CC119" s="136" t="str">
        <f>IFERROR(ROUND(VLOOKUP($BV119,[2]INVENTAIRE!$A$23:$X$773,24,FALSE),2),"-")</f>
        <v>-</v>
      </c>
      <c r="CD119" s="137" t="str">
        <f t="shared" si="121"/>
        <v/>
      </c>
      <c r="CE119" s="125"/>
      <c r="CF119" s="126"/>
      <c r="CH119" s="122"/>
      <c r="CI119" s="123"/>
      <c r="CJ119" s="116"/>
      <c r="CK119" s="130"/>
      <c r="CL119" s="129"/>
      <c r="CM119" s="135" t="str">
        <f t="shared" si="111"/>
        <v/>
      </c>
      <c r="CN119" s="131" t="str">
        <f>IFERROR(VLOOKUP($CH119,[2]INVENTAIRE!$A$23:$X$773,22,FALSE),"")</f>
        <v/>
      </c>
      <c r="CO119" s="136" t="str">
        <f>IFERROR(ROUND(VLOOKUP($CH119,[2]INVENTAIRE!$A$23:$X$773,24,FALSE),2),"-")</f>
        <v>-</v>
      </c>
      <c r="CP119" s="137" t="str">
        <f t="shared" si="122"/>
        <v/>
      </c>
      <c r="CQ119" s="125"/>
      <c r="CR119" s="126"/>
      <c r="CT119" s="122"/>
      <c r="CU119" s="123"/>
      <c r="CV119" s="116"/>
      <c r="CW119" s="130"/>
      <c r="CX119" s="129"/>
      <c r="CY119" s="135" t="str">
        <f t="shared" si="112"/>
        <v/>
      </c>
      <c r="CZ119" s="131" t="str">
        <f>IFERROR(VLOOKUP($CT119,[2]INVENTAIRE!$A$23:$X$773,22,FALSE),"")</f>
        <v/>
      </c>
      <c r="DA119" s="136" t="str">
        <f>IFERROR(ROUND(VLOOKUP($CT119,[2]INVENTAIRE!$A$23:$X$773,24,FALSE),2),"-")</f>
        <v>-</v>
      </c>
      <c r="DB119" s="137" t="str">
        <f t="shared" si="123"/>
        <v/>
      </c>
      <c r="DC119" s="125"/>
      <c r="DD119" s="126"/>
      <c r="DF119" s="122"/>
      <c r="DG119" s="123"/>
      <c r="DH119" s="116"/>
      <c r="DI119" s="130"/>
      <c r="DJ119" s="129"/>
      <c r="DK119" s="135" t="str">
        <f t="shared" si="113"/>
        <v/>
      </c>
      <c r="DL119" s="131" t="str">
        <f>IFERROR(VLOOKUP($DF119,[2]INVENTAIRE!$A$23:$X$773,22,FALSE),"")</f>
        <v/>
      </c>
      <c r="DM119" s="136" t="str">
        <f>IFERROR(ROUND(VLOOKUP($DF119,[2]INVENTAIRE!$A$23:$X$773,24,FALSE),2),"-")</f>
        <v>-</v>
      </c>
      <c r="DN119" s="137" t="str">
        <f t="shared" si="124"/>
        <v/>
      </c>
      <c r="DO119" s="125"/>
      <c r="DP119" s="126"/>
      <c r="DR119" s="122"/>
      <c r="DS119" s="123"/>
      <c r="DT119" s="116"/>
      <c r="DU119" s="130"/>
      <c r="DV119" s="129"/>
      <c r="DW119" s="135" t="str">
        <f t="shared" si="114"/>
        <v/>
      </c>
      <c r="DX119" s="131" t="str">
        <f>IFERROR(VLOOKUP($DR119,[2]INVENTAIRE!$A$23:$X$773,22,FALSE),"")</f>
        <v/>
      </c>
      <c r="DY119" s="136" t="str">
        <f>IFERROR(ROUND(VLOOKUP($DR119,[2]INVENTAIRE!$A$23:$X$773,24,FALSE),2),"-")</f>
        <v>-</v>
      </c>
      <c r="DZ119" s="137" t="str">
        <f t="shared" si="125"/>
        <v/>
      </c>
      <c r="EA119" s="125"/>
      <c r="EB119" s="126"/>
    </row>
    <row r="120" spans="2:136" ht="16.5" thickBot="1" x14ac:dyDescent="0.3">
      <c r="B120" s="122" t="s">
        <v>84</v>
      </c>
      <c r="C120" s="123"/>
      <c r="D120" s="116">
        <v>10</v>
      </c>
      <c r="E120" s="130" t="s">
        <v>69</v>
      </c>
      <c r="F120" s="129"/>
      <c r="G120" s="135">
        <f t="shared" si="104"/>
        <v>1</v>
      </c>
      <c r="H120" s="131" t="str">
        <f>IFERROR(VLOOKUP($B120,[2]INVENTAIRE!$A$23:$X$773,22,FALSE),"")</f>
        <v>KG</v>
      </c>
      <c r="I120" s="136">
        <f>IFERROR(ROUND(VLOOKUP($B120,[2]INVENTAIRE!$A$23:$X$773,24,FALSE),2),"-")</f>
        <v>0.43</v>
      </c>
      <c r="J120" s="137">
        <f t="shared" si="115"/>
        <v>4.3E-3</v>
      </c>
      <c r="K120" s="143"/>
      <c r="L120" s="144"/>
      <c r="N120" s="122"/>
      <c r="O120" s="123"/>
      <c r="P120" s="116"/>
      <c r="Q120" s="130"/>
      <c r="R120" s="129"/>
      <c r="S120" s="135" t="str">
        <f t="shared" si="105"/>
        <v/>
      </c>
      <c r="T120" s="131" t="str">
        <f>IFERROR(VLOOKUP($N120,[2]INVENTAIRE!$A$23:$X$773,22,FALSE),"")</f>
        <v/>
      </c>
      <c r="U120" s="136" t="str">
        <f>IFERROR(ROUND(VLOOKUP($N120,[2]INVENTAIRE!$A$23:$X$773,24,FALSE),2),"-")</f>
        <v>-</v>
      </c>
      <c r="V120" s="137" t="str">
        <f t="shared" si="116"/>
        <v/>
      </c>
      <c r="W120" s="125"/>
      <c r="X120" s="126"/>
      <c r="Z120" s="122"/>
      <c r="AA120" s="123"/>
      <c r="AB120" s="116"/>
      <c r="AC120" s="130"/>
      <c r="AD120" s="129"/>
      <c r="AE120" s="135" t="str">
        <f t="shared" si="106"/>
        <v/>
      </c>
      <c r="AF120" s="131" t="str">
        <f>IFERROR(VLOOKUP($Z120,[2]INVENTAIRE!$A$23:$X$773,22,FALSE),"")</f>
        <v/>
      </c>
      <c r="AG120" s="136" t="str">
        <f>IFERROR(ROUND(VLOOKUP($Z120,[2]INVENTAIRE!$A$23:$X$773,24,FALSE),2),"-")</f>
        <v>-</v>
      </c>
      <c r="AH120" s="137" t="str">
        <f t="shared" si="117"/>
        <v/>
      </c>
      <c r="AI120" s="125"/>
      <c r="AJ120" s="126"/>
      <c r="AL120" s="122"/>
      <c r="AM120" s="123"/>
      <c r="AN120" s="116"/>
      <c r="AO120" s="130"/>
      <c r="AP120" s="129"/>
      <c r="AQ120" s="135" t="str">
        <f t="shared" si="107"/>
        <v/>
      </c>
      <c r="AR120" s="131" t="str">
        <f>IFERROR(VLOOKUP($AL120,[2]INVENTAIRE!$A$23:$X$773,22,FALSE),"")</f>
        <v/>
      </c>
      <c r="AS120" s="136" t="str">
        <f>IFERROR(ROUND(VLOOKUP($AL120,[2]INVENTAIRE!$A$23:$X$773,24,FALSE),2),"-")</f>
        <v>-</v>
      </c>
      <c r="AT120" s="137" t="str">
        <f t="shared" si="118"/>
        <v/>
      </c>
      <c r="AU120" s="125"/>
      <c r="AV120" s="126"/>
      <c r="AX120" s="122"/>
      <c r="AY120" s="123"/>
      <c r="AZ120" s="116"/>
      <c r="BA120" s="130"/>
      <c r="BB120" s="129"/>
      <c r="BC120" s="135" t="str">
        <f t="shared" si="108"/>
        <v/>
      </c>
      <c r="BD120" s="131" t="str">
        <f>IFERROR(VLOOKUP($AX120,[2]INVENTAIRE!$A$23:$X$773,22,FALSE),"")</f>
        <v/>
      </c>
      <c r="BE120" s="136" t="str">
        <f>IFERROR(ROUND(VLOOKUP($AX120,[2]INVENTAIRE!$A$23:$X$773,24,FALSE),2),"-")</f>
        <v>-</v>
      </c>
      <c r="BF120" s="137" t="str">
        <f t="shared" si="119"/>
        <v/>
      </c>
      <c r="BG120" s="125"/>
      <c r="BH120" s="126"/>
      <c r="BJ120" s="122"/>
      <c r="BK120" s="123"/>
      <c r="BL120" s="116"/>
      <c r="BM120" s="130"/>
      <c r="BN120" s="129"/>
      <c r="BO120" s="135" t="str">
        <f t="shared" si="109"/>
        <v/>
      </c>
      <c r="BP120" s="131" t="str">
        <f>IFERROR(VLOOKUP($BJ120,[2]INVENTAIRE!$A$23:$X$773,22,FALSE),"")</f>
        <v/>
      </c>
      <c r="BQ120" s="136" t="str">
        <f>IFERROR(ROUND(VLOOKUP($BJ120,[2]INVENTAIRE!$A$23:$X$773,24,FALSE),2),"-")</f>
        <v>-</v>
      </c>
      <c r="BR120" s="137" t="str">
        <f t="shared" si="120"/>
        <v/>
      </c>
      <c r="BS120" s="125"/>
      <c r="BT120" s="126"/>
      <c r="BV120" s="122"/>
      <c r="BW120" s="123"/>
      <c r="BX120" s="116"/>
      <c r="BY120" s="130"/>
      <c r="BZ120" s="129"/>
      <c r="CA120" s="135" t="str">
        <f t="shared" si="110"/>
        <v/>
      </c>
      <c r="CB120" s="131" t="str">
        <f>IFERROR(VLOOKUP($BV120,[2]INVENTAIRE!$A$23:$X$773,22,FALSE),"")</f>
        <v/>
      </c>
      <c r="CC120" s="136" t="str">
        <f>IFERROR(ROUND(VLOOKUP($BV120,[2]INVENTAIRE!$A$23:$X$773,24,FALSE),2),"-")</f>
        <v>-</v>
      </c>
      <c r="CD120" s="137" t="str">
        <f t="shared" si="121"/>
        <v/>
      </c>
      <c r="CE120" s="125"/>
      <c r="CF120" s="126"/>
      <c r="CH120" s="122"/>
      <c r="CI120" s="123"/>
      <c r="CJ120" s="116"/>
      <c r="CK120" s="130"/>
      <c r="CL120" s="129"/>
      <c r="CM120" s="135" t="str">
        <f t="shared" si="111"/>
        <v/>
      </c>
      <c r="CN120" s="131" t="str">
        <f>IFERROR(VLOOKUP($CH120,[2]INVENTAIRE!$A$23:$X$773,22,FALSE),"")</f>
        <v/>
      </c>
      <c r="CO120" s="136" t="str">
        <f>IFERROR(ROUND(VLOOKUP($CH120,[2]INVENTAIRE!$A$23:$X$773,24,FALSE),2),"-")</f>
        <v>-</v>
      </c>
      <c r="CP120" s="137" t="str">
        <f t="shared" si="122"/>
        <v/>
      </c>
      <c r="CQ120" s="125"/>
      <c r="CR120" s="126"/>
      <c r="CT120" s="122"/>
      <c r="CU120" s="123"/>
      <c r="CV120" s="116"/>
      <c r="CW120" s="130"/>
      <c r="CX120" s="129"/>
      <c r="CY120" s="135" t="str">
        <f t="shared" si="112"/>
        <v/>
      </c>
      <c r="CZ120" s="131" t="str">
        <f>IFERROR(VLOOKUP($CT120,[2]INVENTAIRE!$A$23:$X$773,22,FALSE),"")</f>
        <v/>
      </c>
      <c r="DA120" s="136" t="str">
        <f>IFERROR(ROUND(VLOOKUP($CT120,[2]INVENTAIRE!$A$23:$X$773,24,FALSE),2),"-")</f>
        <v>-</v>
      </c>
      <c r="DB120" s="137" t="str">
        <f t="shared" si="123"/>
        <v/>
      </c>
      <c r="DC120" s="125"/>
      <c r="DD120" s="126"/>
      <c r="DF120" s="122"/>
      <c r="DG120" s="123"/>
      <c r="DH120" s="116"/>
      <c r="DI120" s="130"/>
      <c r="DJ120" s="129"/>
      <c r="DK120" s="135" t="str">
        <f t="shared" si="113"/>
        <v/>
      </c>
      <c r="DL120" s="131" t="str">
        <f>IFERROR(VLOOKUP($DF120,[2]INVENTAIRE!$A$23:$X$773,22,FALSE),"")</f>
        <v/>
      </c>
      <c r="DM120" s="136" t="str">
        <f>IFERROR(ROUND(VLOOKUP($DF120,[2]INVENTAIRE!$A$23:$X$773,24,FALSE),2),"-")</f>
        <v>-</v>
      </c>
      <c r="DN120" s="137" t="str">
        <f t="shared" si="124"/>
        <v/>
      </c>
      <c r="DO120" s="125"/>
      <c r="DP120" s="126"/>
      <c r="DR120" s="122"/>
      <c r="DS120" s="123"/>
      <c r="DT120" s="116"/>
      <c r="DU120" s="130"/>
      <c r="DV120" s="129"/>
      <c r="DW120" s="135" t="str">
        <f t="shared" si="114"/>
        <v/>
      </c>
      <c r="DX120" s="131" t="str">
        <f>IFERROR(VLOOKUP($DR120,[2]INVENTAIRE!$A$23:$X$773,22,FALSE),"")</f>
        <v/>
      </c>
      <c r="DY120" s="136" t="str">
        <f>IFERROR(ROUND(VLOOKUP($DR120,[2]INVENTAIRE!$A$23:$X$773,24,FALSE),2),"-")</f>
        <v>-</v>
      </c>
      <c r="DZ120" s="137" t="str">
        <f t="shared" si="125"/>
        <v/>
      </c>
      <c r="EA120" s="125"/>
      <c r="EB120" s="126"/>
    </row>
    <row r="121" spans="2:136" ht="16.5" thickBot="1" x14ac:dyDescent="0.3">
      <c r="B121" s="122" t="s">
        <v>85</v>
      </c>
      <c r="C121" s="123"/>
      <c r="D121" s="116">
        <v>3</v>
      </c>
      <c r="E121" s="130" t="s">
        <v>69</v>
      </c>
      <c r="F121" s="129"/>
      <c r="G121" s="135">
        <f t="shared" si="104"/>
        <v>1</v>
      </c>
      <c r="H121" s="131" t="str">
        <f>IFERROR(VLOOKUP($B121,[2]INVENTAIRE!$A$23:$X$773,22,FALSE),"")</f>
        <v>KG</v>
      </c>
      <c r="I121" s="136">
        <f>IFERROR(ROUND(VLOOKUP($B121,[2]INVENTAIRE!$A$23:$X$773,24,FALSE),2),"-")</f>
        <v>39.299999999999997</v>
      </c>
      <c r="J121" s="137">
        <f t="shared" si="115"/>
        <v>0.11789999999999998</v>
      </c>
      <c r="K121" s="145" t="s">
        <v>39</v>
      </c>
      <c r="L121" s="146">
        <v>8</v>
      </c>
      <c r="N121" s="122"/>
      <c r="O121" s="123"/>
      <c r="P121" s="116"/>
      <c r="Q121" s="130"/>
      <c r="R121" s="129"/>
      <c r="S121" s="135" t="str">
        <f t="shared" si="105"/>
        <v/>
      </c>
      <c r="T121" s="131" t="str">
        <f>IFERROR(VLOOKUP($N121,[2]INVENTAIRE!$A$23:$X$773,22,FALSE),"")</f>
        <v/>
      </c>
      <c r="U121" s="136" t="str">
        <f>IFERROR(ROUND(VLOOKUP($N121,[2]INVENTAIRE!$A$23:$X$773,24,FALSE),2),"-")</f>
        <v>-</v>
      </c>
      <c r="V121" s="137" t="str">
        <f t="shared" si="116"/>
        <v/>
      </c>
      <c r="W121" s="125"/>
      <c r="X121" s="126"/>
      <c r="Z121" s="122"/>
      <c r="AA121" s="123"/>
      <c r="AB121" s="116"/>
      <c r="AC121" s="130"/>
      <c r="AD121" s="129"/>
      <c r="AE121" s="135" t="str">
        <f t="shared" si="106"/>
        <v/>
      </c>
      <c r="AF121" s="131" t="str">
        <f>IFERROR(VLOOKUP($Z121,[2]INVENTAIRE!$A$23:$X$773,22,FALSE),"")</f>
        <v/>
      </c>
      <c r="AG121" s="136" t="str">
        <f>IFERROR(ROUND(VLOOKUP($Z121,[2]INVENTAIRE!$A$23:$X$773,24,FALSE),2),"-")</f>
        <v>-</v>
      </c>
      <c r="AH121" s="137" t="str">
        <f t="shared" si="117"/>
        <v/>
      </c>
      <c r="AI121" s="125"/>
      <c r="AJ121" s="126"/>
      <c r="AL121" s="122"/>
      <c r="AM121" s="123"/>
      <c r="AN121" s="116"/>
      <c r="AO121" s="130"/>
      <c r="AP121" s="129"/>
      <c r="AQ121" s="135" t="str">
        <f t="shared" si="107"/>
        <v/>
      </c>
      <c r="AR121" s="131" t="str">
        <f>IFERROR(VLOOKUP($AL121,[2]INVENTAIRE!$A$23:$X$773,22,FALSE),"")</f>
        <v/>
      </c>
      <c r="AS121" s="136" t="str">
        <f>IFERROR(ROUND(VLOOKUP($AL121,[2]INVENTAIRE!$A$23:$X$773,24,FALSE),2),"-")</f>
        <v>-</v>
      </c>
      <c r="AT121" s="137" t="str">
        <f t="shared" si="118"/>
        <v/>
      </c>
      <c r="AU121" s="125"/>
      <c r="AV121" s="126"/>
      <c r="AX121" s="122"/>
      <c r="AY121" s="123"/>
      <c r="AZ121" s="116"/>
      <c r="BA121" s="130"/>
      <c r="BB121" s="129"/>
      <c r="BC121" s="135" t="str">
        <f t="shared" si="108"/>
        <v/>
      </c>
      <c r="BD121" s="131" t="str">
        <f>IFERROR(VLOOKUP($AX121,[2]INVENTAIRE!$A$23:$X$773,22,FALSE),"")</f>
        <v/>
      </c>
      <c r="BE121" s="136" t="str">
        <f>IFERROR(ROUND(VLOOKUP($AX121,[2]INVENTAIRE!$A$23:$X$773,24,FALSE),2),"-")</f>
        <v>-</v>
      </c>
      <c r="BF121" s="137" t="str">
        <f t="shared" si="119"/>
        <v/>
      </c>
      <c r="BG121" s="125"/>
      <c r="BH121" s="126"/>
      <c r="BJ121" s="122"/>
      <c r="BK121" s="123"/>
      <c r="BL121" s="116"/>
      <c r="BM121" s="130"/>
      <c r="BN121" s="129"/>
      <c r="BO121" s="135" t="str">
        <f t="shared" si="109"/>
        <v/>
      </c>
      <c r="BP121" s="131" t="str">
        <f>IFERROR(VLOOKUP($BJ121,[2]INVENTAIRE!$A$23:$X$773,22,FALSE),"")</f>
        <v/>
      </c>
      <c r="BQ121" s="136" t="str">
        <f>IFERROR(ROUND(VLOOKUP($BJ121,[2]INVENTAIRE!$A$23:$X$773,24,FALSE),2),"-")</f>
        <v>-</v>
      </c>
      <c r="BR121" s="137" t="str">
        <f t="shared" si="120"/>
        <v/>
      </c>
      <c r="BS121" s="125"/>
      <c r="BT121" s="126"/>
      <c r="BV121" s="122"/>
      <c r="BW121" s="123"/>
      <c r="BX121" s="116"/>
      <c r="BY121" s="130"/>
      <c r="BZ121" s="129"/>
      <c r="CA121" s="135" t="str">
        <f t="shared" si="110"/>
        <v/>
      </c>
      <c r="CB121" s="131" t="str">
        <f>IFERROR(VLOOKUP($BV121,[2]INVENTAIRE!$A$23:$X$773,22,FALSE),"")</f>
        <v/>
      </c>
      <c r="CC121" s="136" t="str">
        <f>IFERROR(ROUND(VLOOKUP($BV121,[2]INVENTAIRE!$A$23:$X$773,24,FALSE),2),"-")</f>
        <v>-</v>
      </c>
      <c r="CD121" s="137" t="str">
        <f t="shared" si="121"/>
        <v/>
      </c>
      <c r="CE121" s="125"/>
      <c r="CF121" s="126"/>
      <c r="CH121" s="122"/>
      <c r="CI121" s="123"/>
      <c r="CJ121" s="116"/>
      <c r="CK121" s="130"/>
      <c r="CL121" s="129"/>
      <c r="CM121" s="135" t="str">
        <f t="shared" si="111"/>
        <v/>
      </c>
      <c r="CN121" s="131" t="str">
        <f>IFERROR(VLOOKUP($CH121,[2]INVENTAIRE!$A$23:$X$773,22,FALSE),"")</f>
        <v/>
      </c>
      <c r="CO121" s="136" t="str">
        <f>IFERROR(ROUND(VLOOKUP($CH121,[2]INVENTAIRE!$A$23:$X$773,24,FALSE),2),"-")</f>
        <v>-</v>
      </c>
      <c r="CP121" s="137" t="str">
        <f t="shared" si="122"/>
        <v/>
      </c>
      <c r="CQ121" s="125"/>
      <c r="CR121" s="126"/>
      <c r="CT121" s="122"/>
      <c r="CU121" s="123"/>
      <c r="CV121" s="116"/>
      <c r="CW121" s="130"/>
      <c r="CX121" s="129"/>
      <c r="CY121" s="135" t="str">
        <f t="shared" si="112"/>
        <v/>
      </c>
      <c r="CZ121" s="131" t="str">
        <f>IFERROR(VLOOKUP($CT121,[2]INVENTAIRE!$A$23:$X$773,22,FALSE),"")</f>
        <v/>
      </c>
      <c r="DA121" s="136" t="str">
        <f>IFERROR(ROUND(VLOOKUP($CT121,[2]INVENTAIRE!$A$23:$X$773,24,FALSE),2),"-")</f>
        <v>-</v>
      </c>
      <c r="DB121" s="137" t="str">
        <f t="shared" si="123"/>
        <v/>
      </c>
      <c r="DC121" s="125"/>
      <c r="DD121" s="126"/>
      <c r="DF121" s="122"/>
      <c r="DG121" s="123"/>
      <c r="DH121" s="116"/>
      <c r="DI121" s="130"/>
      <c r="DJ121" s="129"/>
      <c r="DK121" s="135" t="str">
        <f t="shared" si="113"/>
        <v/>
      </c>
      <c r="DL121" s="131" t="str">
        <f>IFERROR(VLOOKUP($DF121,[2]INVENTAIRE!$A$23:$X$773,22,FALSE),"")</f>
        <v/>
      </c>
      <c r="DM121" s="136" t="str">
        <f>IFERROR(ROUND(VLOOKUP($DF121,[2]INVENTAIRE!$A$23:$X$773,24,FALSE),2),"-")</f>
        <v>-</v>
      </c>
      <c r="DN121" s="137" t="str">
        <f t="shared" si="124"/>
        <v/>
      </c>
      <c r="DO121" s="125"/>
      <c r="DP121" s="126"/>
      <c r="DR121" s="122"/>
      <c r="DS121" s="123"/>
      <c r="DT121" s="116"/>
      <c r="DU121" s="130"/>
      <c r="DV121" s="129"/>
      <c r="DW121" s="135" t="str">
        <f t="shared" si="114"/>
        <v/>
      </c>
      <c r="DX121" s="131" t="str">
        <f>IFERROR(VLOOKUP($DR121,[2]INVENTAIRE!$A$23:$X$773,22,FALSE),"")</f>
        <v/>
      </c>
      <c r="DY121" s="136" t="str">
        <f>IFERROR(ROUND(VLOOKUP($DR121,[2]INVENTAIRE!$A$23:$X$773,24,FALSE),2),"-")</f>
        <v>-</v>
      </c>
      <c r="DZ121" s="137" t="str">
        <f t="shared" si="125"/>
        <v/>
      </c>
      <c r="EA121" s="125"/>
      <c r="EB121" s="126"/>
    </row>
    <row r="122" spans="2:136" ht="16.5" thickBot="1" x14ac:dyDescent="0.3">
      <c r="B122" s="122"/>
      <c r="C122" s="123"/>
      <c r="D122" s="116"/>
      <c r="E122" s="130"/>
      <c r="F122" s="129"/>
      <c r="G122" s="135" t="str">
        <f t="shared" si="104"/>
        <v/>
      </c>
      <c r="H122" s="131" t="str">
        <f>IFERROR(VLOOKUP($B122,[2]INVENTAIRE!$A$23:$X$773,22,FALSE),"")</f>
        <v/>
      </c>
      <c r="I122" s="136" t="str">
        <f>IFERROR(ROUND(VLOOKUP($B122,[2]INVENTAIRE!$A$23:$X$773,24,FALSE),2),"-")</f>
        <v>-</v>
      </c>
      <c r="J122" s="137" t="str">
        <f t="shared" si="115"/>
        <v/>
      </c>
      <c r="K122" s="145"/>
      <c r="L122" s="147"/>
      <c r="N122" s="122"/>
      <c r="O122" s="123"/>
      <c r="P122" s="116"/>
      <c r="Q122" s="130"/>
      <c r="R122" s="129"/>
      <c r="S122" s="135" t="str">
        <f t="shared" si="105"/>
        <v/>
      </c>
      <c r="T122" s="131" t="str">
        <f>IFERROR(VLOOKUP($N122,[2]INVENTAIRE!$A$23:$X$773,22,FALSE),"")</f>
        <v/>
      </c>
      <c r="U122" s="136" t="str">
        <f>IFERROR(ROUND(VLOOKUP($N122,[2]INVENTAIRE!$A$23:$X$773,24,FALSE),2),"-")</f>
        <v>-</v>
      </c>
      <c r="V122" s="137" t="str">
        <f t="shared" si="116"/>
        <v/>
      </c>
      <c r="W122" s="125"/>
      <c r="X122" s="126"/>
      <c r="Z122" s="122"/>
      <c r="AA122" s="123"/>
      <c r="AB122" s="116"/>
      <c r="AC122" s="130"/>
      <c r="AD122" s="129"/>
      <c r="AE122" s="135" t="str">
        <f t="shared" si="106"/>
        <v/>
      </c>
      <c r="AF122" s="131" t="str">
        <f>IFERROR(VLOOKUP($Z122,[2]INVENTAIRE!$A$23:$X$773,22,FALSE),"")</f>
        <v/>
      </c>
      <c r="AG122" s="136" t="str">
        <f>IFERROR(ROUND(VLOOKUP($Z122,[2]INVENTAIRE!$A$23:$X$773,24,FALSE),2),"-")</f>
        <v>-</v>
      </c>
      <c r="AH122" s="137" t="str">
        <f t="shared" si="117"/>
        <v/>
      </c>
      <c r="AI122" s="125"/>
      <c r="AJ122" s="126"/>
      <c r="AL122" s="122"/>
      <c r="AM122" s="123"/>
      <c r="AN122" s="116"/>
      <c r="AO122" s="130"/>
      <c r="AP122" s="129"/>
      <c r="AQ122" s="135" t="str">
        <f t="shared" si="107"/>
        <v/>
      </c>
      <c r="AR122" s="131" t="str">
        <f>IFERROR(VLOOKUP($AL122,[2]INVENTAIRE!$A$23:$X$773,22,FALSE),"")</f>
        <v/>
      </c>
      <c r="AS122" s="136" t="str">
        <f>IFERROR(ROUND(VLOOKUP($AL122,[2]INVENTAIRE!$A$23:$X$773,24,FALSE),2),"-")</f>
        <v>-</v>
      </c>
      <c r="AT122" s="137" t="str">
        <f t="shared" si="118"/>
        <v/>
      </c>
      <c r="AU122" s="125"/>
      <c r="AV122" s="126"/>
      <c r="AX122" s="122"/>
      <c r="AY122" s="123"/>
      <c r="AZ122" s="116"/>
      <c r="BA122" s="130"/>
      <c r="BB122" s="129"/>
      <c r="BC122" s="135" t="str">
        <f t="shared" si="108"/>
        <v/>
      </c>
      <c r="BD122" s="131" t="str">
        <f>IFERROR(VLOOKUP($AX122,[2]INVENTAIRE!$A$23:$X$773,22,FALSE),"")</f>
        <v/>
      </c>
      <c r="BE122" s="136" t="str">
        <f>IFERROR(ROUND(VLOOKUP($AX122,[2]INVENTAIRE!$A$23:$X$773,24,FALSE),2),"-")</f>
        <v>-</v>
      </c>
      <c r="BF122" s="137" t="str">
        <f t="shared" si="119"/>
        <v/>
      </c>
      <c r="BG122" s="125"/>
      <c r="BH122" s="126"/>
      <c r="BJ122" s="122"/>
      <c r="BK122" s="123"/>
      <c r="BL122" s="116"/>
      <c r="BM122" s="130"/>
      <c r="BN122" s="129"/>
      <c r="BO122" s="135" t="str">
        <f t="shared" si="109"/>
        <v/>
      </c>
      <c r="BP122" s="131" t="str">
        <f>IFERROR(VLOOKUP($BJ122,[2]INVENTAIRE!$A$23:$X$773,22,FALSE),"")</f>
        <v/>
      </c>
      <c r="BQ122" s="136" t="str">
        <f>IFERROR(ROUND(VLOOKUP($BJ122,[2]INVENTAIRE!$A$23:$X$773,24,FALSE),2),"-")</f>
        <v>-</v>
      </c>
      <c r="BR122" s="137" t="str">
        <f t="shared" si="120"/>
        <v/>
      </c>
      <c r="BS122" s="125"/>
      <c r="BT122" s="126"/>
      <c r="BV122" s="122"/>
      <c r="BW122" s="123"/>
      <c r="BX122" s="116"/>
      <c r="BY122" s="130"/>
      <c r="BZ122" s="129"/>
      <c r="CA122" s="135" t="str">
        <f t="shared" si="110"/>
        <v/>
      </c>
      <c r="CB122" s="131" t="str">
        <f>IFERROR(VLOOKUP($BV122,[2]INVENTAIRE!$A$23:$X$773,22,FALSE),"")</f>
        <v/>
      </c>
      <c r="CC122" s="136" t="str">
        <f>IFERROR(ROUND(VLOOKUP($BV122,[2]INVENTAIRE!$A$23:$X$773,24,FALSE),2),"-")</f>
        <v>-</v>
      </c>
      <c r="CD122" s="137" t="str">
        <f t="shared" si="121"/>
        <v/>
      </c>
      <c r="CE122" s="125"/>
      <c r="CF122" s="126"/>
      <c r="CH122" s="122"/>
      <c r="CI122" s="123"/>
      <c r="CJ122" s="116"/>
      <c r="CK122" s="130"/>
      <c r="CL122" s="129"/>
      <c r="CM122" s="135" t="str">
        <f t="shared" si="111"/>
        <v/>
      </c>
      <c r="CN122" s="131" t="str">
        <f>IFERROR(VLOOKUP($CH122,[2]INVENTAIRE!$A$23:$X$773,22,FALSE),"")</f>
        <v/>
      </c>
      <c r="CO122" s="136" t="str">
        <f>IFERROR(ROUND(VLOOKUP($CH122,[2]INVENTAIRE!$A$23:$X$773,24,FALSE),2),"-")</f>
        <v>-</v>
      </c>
      <c r="CP122" s="137" t="str">
        <f t="shared" si="122"/>
        <v/>
      </c>
      <c r="CQ122" s="125"/>
      <c r="CR122" s="126"/>
      <c r="CT122" s="122"/>
      <c r="CU122" s="123"/>
      <c r="CV122" s="116"/>
      <c r="CW122" s="130"/>
      <c r="CX122" s="129"/>
      <c r="CY122" s="135" t="str">
        <f t="shared" si="112"/>
        <v/>
      </c>
      <c r="CZ122" s="131" t="str">
        <f>IFERROR(VLOOKUP($CT122,[2]INVENTAIRE!$A$23:$X$773,22,FALSE),"")</f>
        <v/>
      </c>
      <c r="DA122" s="136" t="str">
        <f>IFERROR(ROUND(VLOOKUP($CT122,[2]INVENTAIRE!$A$23:$X$773,24,FALSE),2),"-")</f>
        <v>-</v>
      </c>
      <c r="DB122" s="137" t="str">
        <f t="shared" si="123"/>
        <v/>
      </c>
      <c r="DC122" s="125"/>
      <c r="DD122" s="126"/>
      <c r="DF122" s="122"/>
      <c r="DG122" s="123"/>
      <c r="DH122" s="116"/>
      <c r="DI122" s="130"/>
      <c r="DJ122" s="129"/>
      <c r="DK122" s="135" t="str">
        <f t="shared" si="113"/>
        <v/>
      </c>
      <c r="DL122" s="131" t="str">
        <f>IFERROR(VLOOKUP($DF122,[2]INVENTAIRE!$A$23:$X$773,22,FALSE),"")</f>
        <v/>
      </c>
      <c r="DM122" s="136" t="str">
        <f>IFERROR(ROUND(VLOOKUP($DF122,[2]INVENTAIRE!$A$23:$X$773,24,FALSE),2),"-")</f>
        <v>-</v>
      </c>
      <c r="DN122" s="137" t="str">
        <f t="shared" si="124"/>
        <v/>
      </c>
      <c r="DO122" s="125"/>
      <c r="DP122" s="126"/>
      <c r="DR122" s="122"/>
      <c r="DS122" s="123"/>
      <c r="DT122" s="116"/>
      <c r="DU122" s="130"/>
      <c r="DV122" s="129"/>
      <c r="DW122" s="135" t="str">
        <f t="shared" si="114"/>
        <v/>
      </c>
      <c r="DX122" s="131" t="str">
        <f>IFERROR(VLOOKUP($DR122,[2]INVENTAIRE!$A$23:$X$773,22,FALSE),"")</f>
        <v/>
      </c>
      <c r="DY122" s="136" t="str">
        <f>IFERROR(ROUND(VLOOKUP($DR122,[2]INVENTAIRE!$A$23:$X$773,24,FALSE),2),"-")</f>
        <v>-</v>
      </c>
      <c r="DZ122" s="137" t="str">
        <f t="shared" si="125"/>
        <v/>
      </c>
      <c r="EA122" s="125"/>
      <c r="EB122" s="126"/>
    </row>
    <row r="123" spans="2:136" ht="16.5" thickBot="1" x14ac:dyDescent="0.3">
      <c r="B123" s="122"/>
      <c r="C123" s="123"/>
      <c r="D123" s="116"/>
      <c r="E123" s="130"/>
      <c r="F123" s="129"/>
      <c r="G123" s="135" t="str">
        <f t="shared" si="104"/>
        <v/>
      </c>
      <c r="H123" s="131" t="str">
        <f>IFERROR(VLOOKUP($B123,[2]INVENTAIRE!$A$23:$X$773,22,FALSE),"")</f>
        <v/>
      </c>
      <c r="I123" s="136" t="str">
        <f>IFERROR(ROUND(VLOOKUP($B123,[2]INVENTAIRE!$A$23:$X$773,24,FALSE),2),"-")</f>
        <v>-</v>
      </c>
      <c r="J123" s="137" t="str">
        <f t="shared" si="115"/>
        <v/>
      </c>
      <c r="K123" s="145" t="s">
        <v>40</v>
      </c>
      <c r="L123" s="148">
        <f>J145</f>
        <v>1.2714571428571431</v>
      </c>
      <c r="N123" s="122"/>
      <c r="O123" s="123"/>
      <c r="P123" s="116"/>
      <c r="Q123" s="130"/>
      <c r="R123" s="129"/>
      <c r="S123" s="135" t="str">
        <f t="shared" si="105"/>
        <v/>
      </c>
      <c r="T123" s="131" t="str">
        <f>IFERROR(VLOOKUP($N123,[2]INVENTAIRE!$A$23:$X$773,22,FALSE),"")</f>
        <v/>
      </c>
      <c r="U123" s="136" t="str">
        <f>IFERROR(ROUND(VLOOKUP($N123,[2]INVENTAIRE!$A$23:$X$773,24,FALSE),2),"-")</f>
        <v>-</v>
      </c>
      <c r="V123" s="137" t="str">
        <f t="shared" si="116"/>
        <v/>
      </c>
      <c r="W123" s="125"/>
      <c r="X123" s="126"/>
      <c r="Z123" s="122"/>
      <c r="AA123" s="123"/>
      <c r="AB123" s="116"/>
      <c r="AC123" s="130"/>
      <c r="AD123" s="129"/>
      <c r="AE123" s="135" t="str">
        <f t="shared" si="106"/>
        <v/>
      </c>
      <c r="AF123" s="131" t="str">
        <f>IFERROR(VLOOKUP($Z123,[2]INVENTAIRE!$A$23:$X$773,22,FALSE),"")</f>
        <v/>
      </c>
      <c r="AG123" s="136" t="str">
        <f>IFERROR(ROUND(VLOOKUP($Z123,[2]INVENTAIRE!$A$23:$X$773,24,FALSE),2),"-")</f>
        <v>-</v>
      </c>
      <c r="AH123" s="137" t="str">
        <f t="shared" si="117"/>
        <v/>
      </c>
      <c r="AI123" s="125"/>
      <c r="AJ123" s="126"/>
      <c r="AL123" s="122"/>
      <c r="AM123" s="123"/>
      <c r="AN123" s="116"/>
      <c r="AO123" s="130"/>
      <c r="AP123" s="129"/>
      <c r="AQ123" s="135" t="str">
        <f t="shared" si="107"/>
        <v/>
      </c>
      <c r="AR123" s="131" t="str">
        <f>IFERROR(VLOOKUP($AL123,[2]INVENTAIRE!$A$23:$X$773,22,FALSE),"")</f>
        <v/>
      </c>
      <c r="AS123" s="136" t="str">
        <f>IFERROR(ROUND(VLOOKUP($AL123,[2]INVENTAIRE!$A$23:$X$773,24,FALSE),2),"-")</f>
        <v>-</v>
      </c>
      <c r="AT123" s="137" t="str">
        <f t="shared" si="118"/>
        <v/>
      </c>
      <c r="AU123" s="125"/>
      <c r="AV123" s="126"/>
      <c r="AX123" s="122"/>
      <c r="AY123" s="123"/>
      <c r="AZ123" s="116"/>
      <c r="BA123" s="130"/>
      <c r="BB123" s="129"/>
      <c r="BC123" s="135" t="str">
        <f t="shared" si="108"/>
        <v/>
      </c>
      <c r="BD123" s="131" t="str">
        <f>IFERROR(VLOOKUP($AX123,[2]INVENTAIRE!$A$23:$X$773,22,FALSE),"")</f>
        <v/>
      </c>
      <c r="BE123" s="136" t="str">
        <f>IFERROR(ROUND(VLOOKUP($AX123,[2]INVENTAIRE!$A$23:$X$773,24,FALSE),2),"-")</f>
        <v>-</v>
      </c>
      <c r="BF123" s="137" t="str">
        <f t="shared" si="119"/>
        <v/>
      </c>
      <c r="BG123" s="125"/>
      <c r="BH123" s="126"/>
      <c r="BJ123" s="122"/>
      <c r="BK123" s="123"/>
      <c r="BL123" s="116"/>
      <c r="BM123" s="130"/>
      <c r="BN123" s="129"/>
      <c r="BO123" s="135" t="str">
        <f t="shared" si="109"/>
        <v/>
      </c>
      <c r="BP123" s="131" t="str">
        <f>IFERROR(VLOOKUP($BJ123,[2]INVENTAIRE!$A$23:$X$773,22,FALSE),"")</f>
        <v/>
      </c>
      <c r="BQ123" s="136" t="str">
        <f>IFERROR(ROUND(VLOOKUP($BJ123,[2]INVENTAIRE!$A$23:$X$773,24,FALSE),2),"-")</f>
        <v>-</v>
      </c>
      <c r="BR123" s="137" t="str">
        <f t="shared" si="120"/>
        <v/>
      </c>
      <c r="BS123" s="125"/>
      <c r="BT123" s="126"/>
      <c r="BV123" s="122"/>
      <c r="BW123" s="123"/>
      <c r="BX123" s="116"/>
      <c r="BY123" s="130"/>
      <c r="BZ123" s="129"/>
      <c r="CA123" s="135" t="str">
        <f t="shared" si="110"/>
        <v/>
      </c>
      <c r="CB123" s="131" t="str">
        <f>IFERROR(VLOOKUP($BV123,[2]INVENTAIRE!$A$23:$X$773,22,FALSE),"")</f>
        <v/>
      </c>
      <c r="CC123" s="136" t="str">
        <f>IFERROR(ROUND(VLOOKUP($BV123,[2]INVENTAIRE!$A$23:$X$773,24,FALSE),2),"-")</f>
        <v>-</v>
      </c>
      <c r="CD123" s="137" t="str">
        <f t="shared" si="121"/>
        <v/>
      </c>
      <c r="CE123" s="125"/>
      <c r="CF123" s="126"/>
      <c r="CH123" s="122"/>
      <c r="CI123" s="123"/>
      <c r="CJ123" s="116"/>
      <c r="CK123" s="130"/>
      <c r="CL123" s="129"/>
      <c r="CM123" s="135" t="str">
        <f t="shared" si="111"/>
        <v/>
      </c>
      <c r="CN123" s="131" t="str">
        <f>IFERROR(VLOOKUP($CH123,[2]INVENTAIRE!$A$23:$X$773,22,FALSE),"")</f>
        <v/>
      </c>
      <c r="CO123" s="136" t="str">
        <f>IFERROR(ROUND(VLOOKUP($CH123,[2]INVENTAIRE!$A$23:$X$773,24,FALSE),2),"-")</f>
        <v>-</v>
      </c>
      <c r="CP123" s="137" t="str">
        <f t="shared" si="122"/>
        <v/>
      </c>
      <c r="CQ123" s="125"/>
      <c r="CR123" s="126"/>
      <c r="CT123" s="122"/>
      <c r="CU123" s="123"/>
      <c r="CV123" s="116"/>
      <c r="CW123" s="130"/>
      <c r="CX123" s="129"/>
      <c r="CY123" s="135" t="str">
        <f t="shared" si="112"/>
        <v/>
      </c>
      <c r="CZ123" s="131" t="str">
        <f>IFERROR(VLOOKUP($CT123,[2]INVENTAIRE!$A$23:$X$773,22,FALSE),"")</f>
        <v/>
      </c>
      <c r="DA123" s="136" t="str">
        <f>IFERROR(ROUND(VLOOKUP($CT123,[2]INVENTAIRE!$A$23:$X$773,24,FALSE),2),"-")</f>
        <v>-</v>
      </c>
      <c r="DB123" s="137" t="str">
        <f t="shared" si="123"/>
        <v/>
      </c>
      <c r="DC123" s="125"/>
      <c r="DD123" s="126"/>
      <c r="DF123" s="122"/>
      <c r="DG123" s="123"/>
      <c r="DH123" s="116"/>
      <c r="DI123" s="130"/>
      <c r="DJ123" s="129"/>
      <c r="DK123" s="135" t="str">
        <f t="shared" si="113"/>
        <v/>
      </c>
      <c r="DL123" s="131" t="str">
        <f>IFERROR(VLOOKUP($DF123,[2]INVENTAIRE!$A$23:$X$773,22,FALSE),"")</f>
        <v/>
      </c>
      <c r="DM123" s="136" t="str">
        <f>IFERROR(ROUND(VLOOKUP($DF123,[2]INVENTAIRE!$A$23:$X$773,24,FALSE),2),"-")</f>
        <v>-</v>
      </c>
      <c r="DN123" s="137" t="str">
        <f t="shared" si="124"/>
        <v/>
      </c>
      <c r="DO123" s="125"/>
      <c r="DP123" s="126"/>
      <c r="DR123" s="122"/>
      <c r="DS123" s="123"/>
      <c r="DT123" s="116"/>
      <c r="DU123" s="130"/>
      <c r="DV123" s="129"/>
      <c r="DW123" s="135" t="str">
        <f t="shared" si="114"/>
        <v/>
      </c>
      <c r="DX123" s="131" t="str">
        <f>IFERROR(VLOOKUP($DR123,[2]INVENTAIRE!$A$23:$X$773,22,FALSE),"")</f>
        <v/>
      </c>
      <c r="DY123" s="136" t="str">
        <f>IFERROR(ROUND(VLOOKUP($DR123,[2]INVENTAIRE!$A$23:$X$773,24,FALSE),2),"-")</f>
        <v>-</v>
      </c>
      <c r="DZ123" s="137" t="str">
        <f t="shared" si="125"/>
        <v/>
      </c>
      <c r="EA123" s="125"/>
      <c r="EB123" s="126"/>
    </row>
    <row r="124" spans="2:136" ht="16.5" thickBot="1" x14ac:dyDescent="0.3">
      <c r="B124" s="122"/>
      <c r="C124" s="123"/>
      <c r="D124" s="116"/>
      <c r="E124" s="130"/>
      <c r="F124" s="129"/>
      <c r="G124" s="135" t="str">
        <f t="shared" si="104"/>
        <v/>
      </c>
      <c r="H124" s="131" t="str">
        <f>IFERROR(VLOOKUP($B124,[2]INVENTAIRE!$A$23:$X$773,22,FALSE),"")</f>
        <v/>
      </c>
      <c r="I124" s="136" t="str">
        <f>IFERROR(ROUND(VLOOKUP($B124,[2]INVENTAIRE!$A$23:$X$773,24,FALSE),2),"-")</f>
        <v>-</v>
      </c>
      <c r="J124" s="137" t="str">
        <f t="shared" si="115"/>
        <v/>
      </c>
      <c r="K124" s="145" t="s">
        <v>41</v>
      </c>
      <c r="L124" s="149"/>
      <c r="N124" s="122"/>
      <c r="O124" s="123"/>
      <c r="P124" s="116"/>
      <c r="Q124" s="130"/>
      <c r="R124" s="129"/>
      <c r="S124" s="135" t="str">
        <f t="shared" si="105"/>
        <v/>
      </c>
      <c r="T124" s="131" t="str">
        <f>IFERROR(VLOOKUP($N124,[2]INVENTAIRE!$A$23:$X$773,22,FALSE),"")</f>
        <v/>
      </c>
      <c r="U124" s="136" t="str">
        <f>IFERROR(ROUND(VLOOKUP($N124,[2]INVENTAIRE!$A$23:$X$773,24,FALSE),2),"-")</f>
        <v>-</v>
      </c>
      <c r="V124" s="137" t="str">
        <f t="shared" si="116"/>
        <v/>
      </c>
      <c r="W124" s="125"/>
      <c r="X124" s="126"/>
      <c r="Z124" s="122"/>
      <c r="AA124" s="123"/>
      <c r="AB124" s="116"/>
      <c r="AC124" s="130"/>
      <c r="AD124" s="129"/>
      <c r="AE124" s="135" t="str">
        <f t="shared" si="106"/>
        <v/>
      </c>
      <c r="AF124" s="131" t="str">
        <f>IFERROR(VLOOKUP($Z124,[2]INVENTAIRE!$A$23:$X$773,22,FALSE),"")</f>
        <v/>
      </c>
      <c r="AG124" s="136" t="str">
        <f>IFERROR(ROUND(VLOOKUP($Z124,[2]INVENTAIRE!$A$23:$X$773,24,FALSE),2),"-")</f>
        <v>-</v>
      </c>
      <c r="AH124" s="137" t="str">
        <f t="shared" si="117"/>
        <v/>
      </c>
      <c r="AI124" s="125"/>
      <c r="AJ124" s="126"/>
      <c r="AL124" s="122"/>
      <c r="AM124" s="123"/>
      <c r="AN124" s="116"/>
      <c r="AO124" s="130"/>
      <c r="AP124" s="129"/>
      <c r="AQ124" s="135" t="str">
        <f t="shared" si="107"/>
        <v/>
      </c>
      <c r="AR124" s="131" t="str">
        <f>IFERROR(VLOOKUP($AL124,[2]INVENTAIRE!$A$23:$X$773,22,FALSE),"")</f>
        <v/>
      </c>
      <c r="AS124" s="136" t="str">
        <f>IFERROR(ROUND(VLOOKUP($AL124,[2]INVENTAIRE!$A$23:$X$773,24,FALSE),2),"-")</f>
        <v>-</v>
      </c>
      <c r="AT124" s="137" t="str">
        <f t="shared" si="118"/>
        <v/>
      </c>
      <c r="AU124" s="125"/>
      <c r="AV124" s="126"/>
      <c r="AX124" s="122"/>
      <c r="AY124" s="123"/>
      <c r="AZ124" s="116"/>
      <c r="BA124" s="130"/>
      <c r="BB124" s="129"/>
      <c r="BC124" s="135" t="str">
        <f t="shared" si="108"/>
        <v/>
      </c>
      <c r="BD124" s="131" t="str">
        <f>IFERROR(VLOOKUP($AX124,[2]INVENTAIRE!$A$23:$X$773,22,FALSE),"")</f>
        <v/>
      </c>
      <c r="BE124" s="136" t="str">
        <f>IFERROR(ROUND(VLOOKUP($AX124,[2]INVENTAIRE!$A$23:$X$773,24,FALSE),2),"-")</f>
        <v>-</v>
      </c>
      <c r="BF124" s="137" t="str">
        <f t="shared" si="119"/>
        <v/>
      </c>
      <c r="BG124" s="125"/>
      <c r="BH124" s="126"/>
      <c r="BJ124" s="122"/>
      <c r="BK124" s="123"/>
      <c r="BL124" s="116"/>
      <c r="BM124" s="130"/>
      <c r="BN124" s="129"/>
      <c r="BO124" s="135" t="str">
        <f t="shared" si="109"/>
        <v/>
      </c>
      <c r="BP124" s="131" t="str">
        <f>IFERROR(VLOOKUP($BJ124,[2]INVENTAIRE!$A$23:$X$773,22,FALSE),"")</f>
        <v/>
      </c>
      <c r="BQ124" s="136" t="str">
        <f>IFERROR(ROUND(VLOOKUP($BJ124,[2]INVENTAIRE!$A$23:$X$773,24,FALSE),2),"-")</f>
        <v>-</v>
      </c>
      <c r="BR124" s="137" t="str">
        <f t="shared" si="120"/>
        <v/>
      </c>
      <c r="BS124" s="125"/>
      <c r="BT124" s="126"/>
      <c r="BV124" s="122"/>
      <c r="BW124" s="123"/>
      <c r="BX124" s="116"/>
      <c r="BY124" s="130"/>
      <c r="BZ124" s="129"/>
      <c r="CA124" s="135" t="str">
        <f t="shared" si="110"/>
        <v/>
      </c>
      <c r="CB124" s="131" t="str">
        <f>IFERROR(VLOOKUP($BV124,[2]INVENTAIRE!$A$23:$X$773,22,FALSE),"")</f>
        <v/>
      </c>
      <c r="CC124" s="136" t="str">
        <f>IFERROR(ROUND(VLOOKUP($BV124,[2]INVENTAIRE!$A$23:$X$773,24,FALSE),2),"-")</f>
        <v>-</v>
      </c>
      <c r="CD124" s="137" t="str">
        <f t="shared" si="121"/>
        <v/>
      </c>
      <c r="CE124" s="125"/>
      <c r="CF124" s="126"/>
      <c r="CH124" s="122"/>
      <c r="CI124" s="123"/>
      <c r="CJ124" s="116"/>
      <c r="CK124" s="130"/>
      <c r="CL124" s="129"/>
      <c r="CM124" s="135" t="str">
        <f t="shared" si="111"/>
        <v/>
      </c>
      <c r="CN124" s="131" t="str">
        <f>IFERROR(VLOOKUP($CH124,[2]INVENTAIRE!$A$23:$X$773,22,FALSE),"")</f>
        <v/>
      </c>
      <c r="CO124" s="136" t="str">
        <f>IFERROR(ROUND(VLOOKUP($CH124,[2]INVENTAIRE!$A$23:$X$773,24,FALSE),2),"-")</f>
        <v>-</v>
      </c>
      <c r="CP124" s="137" t="str">
        <f t="shared" si="122"/>
        <v/>
      </c>
      <c r="CQ124" s="125"/>
      <c r="CR124" s="126"/>
      <c r="CT124" s="122"/>
      <c r="CU124" s="123"/>
      <c r="CV124" s="116"/>
      <c r="CW124" s="130"/>
      <c r="CX124" s="129"/>
      <c r="CY124" s="135" t="str">
        <f t="shared" si="112"/>
        <v/>
      </c>
      <c r="CZ124" s="131" t="str">
        <f>IFERROR(VLOOKUP($CT124,[2]INVENTAIRE!$A$23:$X$773,22,FALSE),"")</f>
        <v/>
      </c>
      <c r="DA124" s="136" t="str">
        <f>IFERROR(ROUND(VLOOKUP($CT124,[2]INVENTAIRE!$A$23:$X$773,24,FALSE),2),"-")</f>
        <v>-</v>
      </c>
      <c r="DB124" s="137" t="str">
        <f t="shared" si="123"/>
        <v/>
      </c>
      <c r="DC124" s="125"/>
      <c r="DD124" s="126"/>
      <c r="DF124" s="122"/>
      <c r="DG124" s="123"/>
      <c r="DH124" s="116"/>
      <c r="DI124" s="130"/>
      <c r="DJ124" s="129"/>
      <c r="DK124" s="135" t="str">
        <f t="shared" si="113"/>
        <v/>
      </c>
      <c r="DL124" s="131" t="str">
        <f>IFERROR(VLOOKUP($DF124,[2]INVENTAIRE!$A$23:$X$773,22,FALSE),"")</f>
        <v/>
      </c>
      <c r="DM124" s="136" t="str">
        <f>IFERROR(ROUND(VLOOKUP($DF124,[2]INVENTAIRE!$A$23:$X$773,24,FALSE),2),"-")</f>
        <v>-</v>
      </c>
      <c r="DN124" s="137" t="str">
        <f t="shared" si="124"/>
        <v/>
      </c>
      <c r="DO124" s="125"/>
      <c r="DP124" s="126"/>
      <c r="DR124" s="122"/>
      <c r="DS124" s="123"/>
      <c r="DT124" s="116"/>
      <c r="DU124" s="130"/>
      <c r="DV124" s="129"/>
      <c r="DW124" s="135" t="str">
        <f t="shared" si="114"/>
        <v/>
      </c>
      <c r="DX124" s="131" t="str">
        <f>IFERROR(VLOOKUP($DR124,[2]INVENTAIRE!$A$23:$X$773,22,FALSE),"")</f>
        <v/>
      </c>
      <c r="DY124" s="136" t="str">
        <f>IFERROR(ROUND(VLOOKUP($DR124,[2]INVENTAIRE!$A$23:$X$773,24,FALSE),2),"-")</f>
        <v>-</v>
      </c>
      <c r="DZ124" s="137" t="str">
        <f t="shared" si="125"/>
        <v/>
      </c>
      <c r="EA124" s="125"/>
      <c r="EB124" s="126"/>
    </row>
    <row r="125" spans="2:136" ht="16.5" thickBot="1" x14ac:dyDescent="0.3">
      <c r="B125" s="122"/>
      <c r="C125" s="123"/>
      <c r="D125" s="116"/>
      <c r="E125" s="130"/>
      <c r="F125" s="129"/>
      <c r="G125" s="135" t="str">
        <f t="shared" si="104"/>
        <v/>
      </c>
      <c r="H125" s="131" t="str">
        <f>IFERROR(VLOOKUP($B125,[2]INVENTAIRE!$A$23:$X$773,22,FALSE),"")</f>
        <v/>
      </c>
      <c r="I125" s="136" t="str">
        <f>IFERROR(ROUND(VLOOKUP($B125,[2]INVENTAIRE!$A$23:$X$773,24,FALSE),2),"-")</f>
        <v>-</v>
      </c>
      <c r="J125" s="137" t="str">
        <f t="shared" si="115"/>
        <v/>
      </c>
      <c r="K125" s="145" t="s">
        <v>42</v>
      </c>
      <c r="L125" s="150"/>
      <c r="N125" s="122"/>
      <c r="O125" s="123"/>
      <c r="P125" s="116"/>
      <c r="Q125" s="130"/>
      <c r="R125" s="129"/>
      <c r="S125" s="135" t="str">
        <f t="shared" si="105"/>
        <v/>
      </c>
      <c r="T125" s="131" t="str">
        <f>IFERROR(VLOOKUP($N125,[2]INVENTAIRE!$A$23:$X$773,22,FALSE),"")</f>
        <v/>
      </c>
      <c r="U125" s="136" t="str">
        <f>IFERROR(ROUND(VLOOKUP($N125,[2]INVENTAIRE!$A$23:$X$773,24,FALSE),2),"-")</f>
        <v>-</v>
      </c>
      <c r="V125" s="137" t="str">
        <f t="shared" si="116"/>
        <v/>
      </c>
      <c r="W125" s="125"/>
      <c r="X125" s="126"/>
      <c r="Z125" s="122"/>
      <c r="AA125" s="123"/>
      <c r="AB125" s="116"/>
      <c r="AC125" s="130"/>
      <c r="AD125" s="129"/>
      <c r="AE125" s="135" t="str">
        <f t="shared" si="106"/>
        <v/>
      </c>
      <c r="AF125" s="131" t="str">
        <f>IFERROR(VLOOKUP($Z125,[2]INVENTAIRE!$A$23:$X$773,22,FALSE),"")</f>
        <v/>
      </c>
      <c r="AG125" s="136" t="str">
        <f>IFERROR(ROUND(VLOOKUP($Z125,[2]INVENTAIRE!$A$23:$X$773,24,FALSE),2),"-")</f>
        <v>-</v>
      </c>
      <c r="AH125" s="137" t="str">
        <f t="shared" si="117"/>
        <v/>
      </c>
      <c r="AI125" s="125"/>
      <c r="AJ125" s="126"/>
      <c r="AL125" s="122"/>
      <c r="AM125" s="123"/>
      <c r="AN125" s="116"/>
      <c r="AO125" s="130"/>
      <c r="AP125" s="129"/>
      <c r="AQ125" s="135" t="str">
        <f t="shared" si="107"/>
        <v/>
      </c>
      <c r="AR125" s="131" t="str">
        <f>IFERROR(VLOOKUP($AL125,[2]INVENTAIRE!$A$23:$X$773,22,FALSE),"")</f>
        <v/>
      </c>
      <c r="AS125" s="136" t="str">
        <f>IFERROR(ROUND(VLOOKUP($AL125,[2]INVENTAIRE!$A$23:$X$773,24,FALSE),2),"-")</f>
        <v>-</v>
      </c>
      <c r="AT125" s="137" t="str">
        <f t="shared" si="118"/>
        <v/>
      </c>
      <c r="AU125" s="125"/>
      <c r="AV125" s="126"/>
      <c r="AX125" s="122"/>
      <c r="AY125" s="123"/>
      <c r="AZ125" s="116"/>
      <c r="BA125" s="130"/>
      <c r="BB125" s="129"/>
      <c r="BC125" s="135" t="str">
        <f t="shared" si="108"/>
        <v/>
      </c>
      <c r="BD125" s="131" t="str">
        <f>IFERROR(VLOOKUP($AX125,[2]INVENTAIRE!$A$23:$X$773,22,FALSE),"")</f>
        <v/>
      </c>
      <c r="BE125" s="136" t="str">
        <f>IFERROR(ROUND(VLOOKUP($AX125,[2]INVENTAIRE!$A$23:$X$773,24,FALSE),2),"-")</f>
        <v>-</v>
      </c>
      <c r="BF125" s="137" t="str">
        <f t="shared" si="119"/>
        <v/>
      </c>
      <c r="BG125" s="125"/>
      <c r="BH125" s="126"/>
      <c r="BJ125" s="122"/>
      <c r="BK125" s="123"/>
      <c r="BL125" s="116"/>
      <c r="BM125" s="130"/>
      <c r="BN125" s="129"/>
      <c r="BO125" s="135" t="str">
        <f t="shared" si="109"/>
        <v/>
      </c>
      <c r="BP125" s="131" t="str">
        <f>IFERROR(VLOOKUP($BJ125,[2]INVENTAIRE!$A$23:$X$773,22,FALSE),"")</f>
        <v/>
      </c>
      <c r="BQ125" s="136" t="str">
        <f>IFERROR(ROUND(VLOOKUP($BJ125,[2]INVENTAIRE!$A$23:$X$773,24,FALSE),2),"-")</f>
        <v>-</v>
      </c>
      <c r="BR125" s="137" t="str">
        <f t="shared" si="120"/>
        <v/>
      </c>
      <c r="BS125" s="125"/>
      <c r="BT125" s="126"/>
      <c r="BV125" s="122"/>
      <c r="BW125" s="123"/>
      <c r="BX125" s="116"/>
      <c r="BY125" s="130"/>
      <c r="BZ125" s="129"/>
      <c r="CA125" s="135" t="str">
        <f t="shared" si="110"/>
        <v/>
      </c>
      <c r="CB125" s="131" t="str">
        <f>IFERROR(VLOOKUP($BV125,[2]INVENTAIRE!$A$23:$X$773,22,FALSE),"")</f>
        <v/>
      </c>
      <c r="CC125" s="136" t="str">
        <f>IFERROR(ROUND(VLOOKUP($BV125,[2]INVENTAIRE!$A$23:$X$773,24,FALSE),2),"-")</f>
        <v>-</v>
      </c>
      <c r="CD125" s="137" t="str">
        <f t="shared" si="121"/>
        <v/>
      </c>
      <c r="CE125" s="125"/>
      <c r="CF125" s="126"/>
      <c r="CH125" s="122"/>
      <c r="CI125" s="123"/>
      <c r="CJ125" s="116"/>
      <c r="CK125" s="130"/>
      <c r="CL125" s="129"/>
      <c r="CM125" s="135" t="str">
        <f t="shared" si="111"/>
        <v/>
      </c>
      <c r="CN125" s="131" t="str">
        <f>IFERROR(VLOOKUP($CH125,[2]INVENTAIRE!$A$23:$X$773,22,FALSE),"")</f>
        <v/>
      </c>
      <c r="CO125" s="136" t="str">
        <f>IFERROR(ROUND(VLOOKUP($CH125,[2]INVENTAIRE!$A$23:$X$773,24,FALSE),2),"-")</f>
        <v>-</v>
      </c>
      <c r="CP125" s="137" t="str">
        <f t="shared" si="122"/>
        <v/>
      </c>
      <c r="CQ125" s="125"/>
      <c r="CR125" s="126"/>
      <c r="CT125" s="122"/>
      <c r="CU125" s="123"/>
      <c r="CV125" s="116"/>
      <c r="CW125" s="130"/>
      <c r="CX125" s="129"/>
      <c r="CY125" s="135" t="str">
        <f t="shared" si="112"/>
        <v/>
      </c>
      <c r="CZ125" s="131" t="str">
        <f>IFERROR(VLOOKUP($CT125,[2]INVENTAIRE!$A$23:$X$773,22,FALSE),"")</f>
        <v/>
      </c>
      <c r="DA125" s="136" t="str">
        <f>IFERROR(ROUND(VLOOKUP($CT125,[2]INVENTAIRE!$A$23:$X$773,24,FALSE),2),"-")</f>
        <v>-</v>
      </c>
      <c r="DB125" s="137" t="str">
        <f t="shared" si="123"/>
        <v/>
      </c>
      <c r="DC125" s="125"/>
      <c r="DD125" s="126"/>
      <c r="DF125" s="122"/>
      <c r="DG125" s="123"/>
      <c r="DH125" s="116"/>
      <c r="DI125" s="130"/>
      <c r="DJ125" s="129"/>
      <c r="DK125" s="135" t="str">
        <f t="shared" si="113"/>
        <v/>
      </c>
      <c r="DL125" s="131" t="str">
        <f>IFERROR(VLOOKUP($DF125,[2]INVENTAIRE!$A$23:$X$773,22,FALSE),"")</f>
        <v/>
      </c>
      <c r="DM125" s="136" t="str">
        <f>IFERROR(ROUND(VLOOKUP($DF125,[2]INVENTAIRE!$A$23:$X$773,24,FALSE),2),"-")</f>
        <v>-</v>
      </c>
      <c r="DN125" s="137" t="str">
        <f t="shared" si="124"/>
        <v/>
      </c>
      <c r="DO125" s="125"/>
      <c r="DP125" s="126"/>
      <c r="DR125" s="122"/>
      <c r="DS125" s="123"/>
      <c r="DT125" s="116"/>
      <c r="DU125" s="130"/>
      <c r="DV125" s="129"/>
      <c r="DW125" s="135" t="str">
        <f t="shared" si="114"/>
        <v/>
      </c>
      <c r="DX125" s="131" t="str">
        <f>IFERROR(VLOOKUP($DR125,[2]INVENTAIRE!$A$23:$X$773,22,FALSE),"")</f>
        <v/>
      </c>
      <c r="DY125" s="136" t="str">
        <f>IFERROR(ROUND(VLOOKUP($DR125,[2]INVENTAIRE!$A$23:$X$773,24,FALSE),2),"-")</f>
        <v>-</v>
      </c>
      <c r="DZ125" s="137" t="str">
        <f t="shared" si="125"/>
        <v/>
      </c>
      <c r="EA125" s="125"/>
      <c r="EB125" s="126"/>
    </row>
    <row r="126" spans="2:136" ht="16.5" thickBot="1" x14ac:dyDescent="0.3">
      <c r="B126" s="122"/>
      <c r="C126" s="123"/>
      <c r="D126" s="116"/>
      <c r="E126" s="130"/>
      <c r="F126" s="129"/>
      <c r="G126" s="135" t="str">
        <f t="shared" si="104"/>
        <v/>
      </c>
      <c r="H126" s="131" t="str">
        <f>IFERROR(VLOOKUP($B126,[2]INVENTAIRE!$A$23:$X$773,22,FALSE),"")</f>
        <v/>
      </c>
      <c r="I126" s="136" t="str">
        <f>IFERROR(ROUND(VLOOKUP($B126,[2]INVENTAIRE!$A$23:$X$773,24,FALSE),2),"-")</f>
        <v>-</v>
      </c>
      <c r="J126" s="137" t="str">
        <f t="shared" si="115"/>
        <v/>
      </c>
      <c r="K126" s="145" t="s">
        <v>43</v>
      </c>
      <c r="L126" s="148">
        <f>J146</f>
        <v>3</v>
      </c>
      <c r="N126" s="122"/>
      <c r="O126" s="123"/>
      <c r="P126" s="116"/>
      <c r="Q126" s="130"/>
      <c r="R126" s="129"/>
      <c r="S126" s="135" t="str">
        <f t="shared" si="105"/>
        <v/>
      </c>
      <c r="T126" s="131" t="str">
        <f>IFERROR(VLOOKUP($N126,[2]INVENTAIRE!$A$23:$X$773,22,FALSE),"")</f>
        <v/>
      </c>
      <c r="U126" s="136" t="str">
        <f>IFERROR(ROUND(VLOOKUP($N126,[2]INVENTAIRE!$A$23:$X$773,24,FALSE),2),"-")</f>
        <v>-</v>
      </c>
      <c r="V126" s="137" t="str">
        <f t="shared" si="116"/>
        <v/>
      </c>
      <c r="W126" s="125"/>
      <c r="X126" s="126"/>
      <c r="Z126" s="122"/>
      <c r="AA126" s="123"/>
      <c r="AB126" s="116"/>
      <c r="AC126" s="130"/>
      <c r="AD126" s="129"/>
      <c r="AE126" s="135" t="str">
        <f t="shared" si="106"/>
        <v/>
      </c>
      <c r="AF126" s="131" t="str">
        <f>IFERROR(VLOOKUP($Z126,[2]INVENTAIRE!$A$23:$X$773,22,FALSE),"")</f>
        <v/>
      </c>
      <c r="AG126" s="136" t="str">
        <f>IFERROR(ROUND(VLOOKUP($Z126,[2]INVENTAIRE!$A$23:$X$773,24,FALSE),2),"-")</f>
        <v>-</v>
      </c>
      <c r="AH126" s="137" t="str">
        <f t="shared" si="117"/>
        <v/>
      </c>
      <c r="AI126" s="125"/>
      <c r="AJ126" s="126"/>
      <c r="AL126" s="122"/>
      <c r="AM126" s="123"/>
      <c r="AN126" s="116"/>
      <c r="AO126" s="130"/>
      <c r="AP126" s="129"/>
      <c r="AQ126" s="135" t="str">
        <f t="shared" si="107"/>
        <v/>
      </c>
      <c r="AR126" s="131" t="str">
        <f>IFERROR(VLOOKUP($AL126,[2]INVENTAIRE!$A$23:$X$773,22,FALSE),"")</f>
        <v/>
      </c>
      <c r="AS126" s="136" t="str">
        <f>IFERROR(ROUND(VLOOKUP($AL126,[2]INVENTAIRE!$A$23:$X$773,24,FALSE),2),"-")</f>
        <v>-</v>
      </c>
      <c r="AT126" s="137" t="str">
        <f t="shared" si="118"/>
        <v/>
      </c>
      <c r="AU126" s="125"/>
      <c r="AV126" s="126"/>
      <c r="AX126" s="122"/>
      <c r="AY126" s="123"/>
      <c r="AZ126" s="116"/>
      <c r="BA126" s="130"/>
      <c r="BB126" s="129"/>
      <c r="BC126" s="135" t="str">
        <f t="shared" si="108"/>
        <v/>
      </c>
      <c r="BD126" s="131" t="str">
        <f>IFERROR(VLOOKUP($AX126,[2]INVENTAIRE!$A$23:$X$773,22,FALSE),"")</f>
        <v/>
      </c>
      <c r="BE126" s="136" t="str">
        <f>IFERROR(ROUND(VLOOKUP($AX126,[2]INVENTAIRE!$A$23:$X$773,24,FALSE),2),"-")</f>
        <v>-</v>
      </c>
      <c r="BF126" s="137" t="str">
        <f t="shared" si="119"/>
        <v/>
      </c>
      <c r="BG126" s="125"/>
      <c r="BH126" s="126"/>
      <c r="BJ126" s="122"/>
      <c r="BK126" s="123"/>
      <c r="BL126" s="116"/>
      <c r="BM126" s="130"/>
      <c r="BN126" s="129"/>
      <c r="BO126" s="135" t="str">
        <f t="shared" si="109"/>
        <v/>
      </c>
      <c r="BP126" s="131" t="str">
        <f>IFERROR(VLOOKUP($BJ126,[2]INVENTAIRE!$A$23:$X$773,22,FALSE),"")</f>
        <v/>
      </c>
      <c r="BQ126" s="136" t="str">
        <f>IFERROR(ROUND(VLOOKUP($BJ126,[2]INVENTAIRE!$A$23:$X$773,24,FALSE),2),"-")</f>
        <v>-</v>
      </c>
      <c r="BR126" s="137" t="str">
        <f t="shared" si="120"/>
        <v/>
      </c>
      <c r="BS126" s="125"/>
      <c r="BT126" s="126"/>
      <c r="BV126" s="122"/>
      <c r="BW126" s="123"/>
      <c r="BX126" s="116"/>
      <c r="BY126" s="130"/>
      <c r="BZ126" s="129"/>
      <c r="CA126" s="135" t="str">
        <f t="shared" si="110"/>
        <v/>
      </c>
      <c r="CB126" s="131" t="str">
        <f>IFERROR(VLOOKUP($BV126,[2]INVENTAIRE!$A$23:$X$773,22,FALSE),"")</f>
        <v/>
      </c>
      <c r="CC126" s="136" t="str">
        <f>IFERROR(ROUND(VLOOKUP($BV126,[2]INVENTAIRE!$A$23:$X$773,24,FALSE),2),"-")</f>
        <v>-</v>
      </c>
      <c r="CD126" s="137" t="str">
        <f t="shared" si="121"/>
        <v/>
      </c>
      <c r="CE126" s="125"/>
      <c r="CF126" s="126"/>
      <c r="CH126" s="122"/>
      <c r="CI126" s="123"/>
      <c r="CJ126" s="116"/>
      <c r="CK126" s="130"/>
      <c r="CL126" s="129"/>
      <c r="CM126" s="135" t="str">
        <f t="shared" si="111"/>
        <v/>
      </c>
      <c r="CN126" s="131" t="str">
        <f>IFERROR(VLOOKUP($CH126,[2]INVENTAIRE!$A$23:$X$773,22,FALSE),"")</f>
        <v/>
      </c>
      <c r="CO126" s="136" t="str">
        <f>IFERROR(ROUND(VLOOKUP($CH126,[2]INVENTAIRE!$A$23:$X$773,24,FALSE),2),"-")</f>
        <v>-</v>
      </c>
      <c r="CP126" s="137" t="str">
        <f t="shared" si="122"/>
        <v/>
      </c>
      <c r="CQ126" s="125"/>
      <c r="CR126" s="126"/>
      <c r="CT126" s="122"/>
      <c r="CU126" s="123"/>
      <c r="CV126" s="116"/>
      <c r="CW126" s="130"/>
      <c r="CX126" s="129"/>
      <c r="CY126" s="135" t="str">
        <f t="shared" si="112"/>
        <v/>
      </c>
      <c r="CZ126" s="131" t="str">
        <f>IFERROR(VLOOKUP($CT126,[2]INVENTAIRE!$A$23:$X$773,22,FALSE),"")</f>
        <v/>
      </c>
      <c r="DA126" s="136" t="str">
        <f>IFERROR(ROUND(VLOOKUP($CT126,[2]INVENTAIRE!$A$23:$X$773,24,FALSE),2),"-")</f>
        <v>-</v>
      </c>
      <c r="DB126" s="137" t="str">
        <f t="shared" si="123"/>
        <v/>
      </c>
      <c r="DC126" s="125"/>
      <c r="DD126" s="126"/>
      <c r="DF126" s="122"/>
      <c r="DG126" s="123"/>
      <c r="DH126" s="116"/>
      <c r="DI126" s="130"/>
      <c r="DJ126" s="129"/>
      <c r="DK126" s="135" t="str">
        <f t="shared" si="113"/>
        <v/>
      </c>
      <c r="DL126" s="131" t="str">
        <f>IFERROR(VLOOKUP($DF126,[2]INVENTAIRE!$A$23:$X$773,22,FALSE),"")</f>
        <v/>
      </c>
      <c r="DM126" s="136" t="str">
        <f>IFERROR(ROUND(VLOOKUP($DF126,[2]INVENTAIRE!$A$23:$X$773,24,FALSE),2),"-")</f>
        <v>-</v>
      </c>
      <c r="DN126" s="137" t="str">
        <f t="shared" si="124"/>
        <v/>
      </c>
      <c r="DO126" s="125"/>
      <c r="DP126" s="126"/>
      <c r="DR126" s="122"/>
      <c r="DS126" s="123"/>
      <c r="DT126" s="116"/>
      <c r="DU126" s="130"/>
      <c r="DV126" s="129"/>
      <c r="DW126" s="135" t="str">
        <f t="shared" si="114"/>
        <v/>
      </c>
      <c r="DX126" s="131" t="str">
        <f>IFERROR(VLOOKUP($DR126,[2]INVENTAIRE!$A$23:$X$773,22,FALSE),"")</f>
        <v/>
      </c>
      <c r="DY126" s="136" t="str">
        <f>IFERROR(ROUND(VLOOKUP($DR126,[2]INVENTAIRE!$A$23:$X$773,24,FALSE),2),"-")</f>
        <v>-</v>
      </c>
      <c r="DZ126" s="137" t="str">
        <f t="shared" si="125"/>
        <v/>
      </c>
      <c r="EA126" s="125"/>
      <c r="EB126" s="126"/>
    </row>
    <row r="127" spans="2:136" ht="16.5" thickBot="1" x14ac:dyDescent="0.3">
      <c r="B127" s="122"/>
      <c r="C127" s="123"/>
      <c r="D127" s="116"/>
      <c r="E127" s="130"/>
      <c r="F127" s="129"/>
      <c r="G127" s="135" t="str">
        <f t="shared" si="104"/>
        <v/>
      </c>
      <c r="H127" s="131" t="str">
        <f>IFERROR(VLOOKUP($B127,[2]INVENTAIRE!$A$23:$X$773,22,FALSE),"")</f>
        <v/>
      </c>
      <c r="I127" s="136" t="str">
        <f>IFERROR(ROUND(VLOOKUP($B127,[2]INVENTAIRE!$A$23:$X$773,24,FALSE),2),"-")</f>
        <v>-</v>
      </c>
      <c r="J127" s="137" t="str">
        <f t="shared" si="115"/>
        <v/>
      </c>
      <c r="K127" s="145" t="s">
        <v>44</v>
      </c>
      <c r="L127" s="148">
        <v>0</v>
      </c>
      <c r="N127" s="122"/>
      <c r="O127" s="123"/>
      <c r="P127" s="116"/>
      <c r="Q127" s="130"/>
      <c r="R127" s="129"/>
      <c r="S127" s="135" t="str">
        <f t="shared" si="105"/>
        <v/>
      </c>
      <c r="T127" s="131" t="str">
        <f>IFERROR(VLOOKUP($N127,[2]INVENTAIRE!$A$23:$X$773,22,FALSE),"")</f>
        <v/>
      </c>
      <c r="U127" s="136" t="str">
        <f>IFERROR(ROUND(VLOOKUP($N127,[2]INVENTAIRE!$A$23:$X$773,24,FALSE),2),"-")</f>
        <v>-</v>
      </c>
      <c r="V127" s="137" t="str">
        <f t="shared" si="116"/>
        <v/>
      </c>
      <c r="W127" s="125"/>
      <c r="X127" s="126"/>
      <c r="Z127" s="122"/>
      <c r="AA127" s="123"/>
      <c r="AB127" s="116"/>
      <c r="AC127" s="130"/>
      <c r="AD127" s="129"/>
      <c r="AE127" s="135" t="str">
        <f t="shared" si="106"/>
        <v/>
      </c>
      <c r="AF127" s="131" t="str">
        <f>IFERROR(VLOOKUP($Z127,[2]INVENTAIRE!$A$23:$X$773,22,FALSE),"")</f>
        <v/>
      </c>
      <c r="AG127" s="136" t="str">
        <f>IFERROR(ROUND(VLOOKUP($Z127,[2]INVENTAIRE!$A$23:$X$773,24,FALSE),2),"-")</f>
        <v>-</v>
      </c>
      <c r="AH127" s="137" t="str">
        <f t="shared" si="117"/>
        <v/>
      </c>
      <c r="AI127" s="125"/>
      <c r="AJ127" s="126"/>
      <c r="AL127" s="122"/>
      <c r="AM127" s="123"/>
      <c r="AN127" s="116"/>
      <c r="AO127" s="130"/>
      <c r="AP127" s="129"/>
      <c r="AQ127" s="135" t="str">
        <f t="shared" si="107"/>
        <v/>
      </c>
      <c r="AR127" s="131" t="str">
        <f>IFERROR(VLOOKUP($AL127,[2]INVENTAIRE!$A$23:$X$773,22,FALSE),"")</f>
        <v/>
      </c>
      <c r="AS127" s="136" t="str">
        <f>IFERROR(ROUND(VLOOKUP($AL127,[2]INVENTAIRE!$A$23:$X$773,24,FALSE),2),"-")</f>
        <v>-</v>
      </c>
      <c r="AT127" s="137" t="str">
        <f t="shared" si="118"/>
        <v/>
      </c>
      <c r="AU127" s="125"/>
      <c r="AV127" s="126"/>
      <c r="AX127" s="122"/>
      <c r="AY127" s="123"/>
      <c r="AZ127" s="116"/>
      <c r="BA127" s="130"/>
      <c r="BB127" s="129"/>
      <c r="BC127" s="135" t="str">
        <f t="shared" si="108"/>
        <v/>
      </c>
      <c r="BD127" s="131" t="str">
        <f>IFERROR(VLOOKUP($AX127,[2]INVENTAIRE!$A$23:$X$773,22,FALSE),"")</f>
        <v/>
      </c>
      <c r="BE127" s="136" t="str">
        <f>IFERROR(ROUND(VLOOKUP($AX127,[2]INVENTAIRE!$A$23:$X$773,24,FALSE),2),"-")</f>
        <v>-</v>
      </c>
      <c r="BF127" s="137" t="str">
        <f t="shared" si="119"/>
        <v/>
      </c>
      <c r="BG127" s="125"/>
      <c r="BH127" s="126"/>
      <c r="BJ127" s="122"/>
      <c r="BK127" s="123"/>
      <c r="BL127" s="116"/>
      <c r="BM127" s="130"/>
      <c r="BN127" s="129"/>
      <c r="BO127" s="135" t="str">
        <f t="shared" si="109"/>
        <v/>
      </c>
      <c r="BP127" s="131" t="str">
        <f>IFERROR(VLOOKUP($BJ127,[2]INVENTAIRE!$A$23:$X$773,22,FALSE),"")</f>
        <v/>
      </c>
      <c r="BQ127" s="136" t="str">
        <f>IFERROR(ROUND(VLOOKUP($BJ127,[2]INVENTAIRE!$A$23:$X$773,24,FALSE),2),"-")</f>
        <v>-</v>
      </c>
      <c r="BR127" s="137" t="str">
        <f t="shared" si="120"/>
        <v/>
      </c>
      <c r="BS127" s="125"/>
      <c r="BT127" s="126"/>
      <c r="BV127" s="122"/>
      <c r="BW127" s="123"/>
      <c r="BX127" s="116"/>
      <c r="BY127" s="130"/>
      <c r="BZ127" s="129"/>
      <c r="CA127" s="135" t="str">
        <f t="shared" si="110"/>
        <v/>
      </c>
      <c r="CB127" s="131" t="str">
        <f>IFERROR(VLOOKUP($BV127,[2]INVENTAIRE!$A$23:$X$773,22,FALSE),"")</f>
        <v/>
      </c>
      <c r="CC127" s="136" t="str">
        <f>IFERROR(ROUND(VLOOKUP($BV127,[2]INVENTAIRE!$A$23:$X$773,24,FALSE),2),"-")</f>
        <v>-</v>
      </c>
      <c r="CD127" s="137" t="str">
        <f t="shared" si="121"/>
        <v/>
      </c>
      <c r="CE127" s="125"/>
      <c r="CF127" s="126"/>
      <c r="CH127" s="122"/>
      <c r="CI127" s="123"/>
      <c r="CJ127" s="116"/>
      <c r="CK127" s="130"/>
      <c r="CL127" s="129"/>
      <c r="CM127" s="135" t="str">
        <f t="shared" si="111"/>
        <v/>
      </c>
      <c r="CN127" s="131" t="str">
        <f>IFERROR(VLOOKUP($CH127,[2]INVENTAIRE!$A$23:$X$773,22,FALSE),"")</f>
        <v/>
      </c>
      <c r="CO127" s="136" t="str">
        <f>IFERROR(ROUND(VLOOKUP($CH127,[2]INVENTAIRE!$A$23:$X$773,24,FALSE),2),"-")</f>
        <v>-</v>
      </c>
      <c r="CP127" s="137" t="str">
        <f t="shared" si="122"/>
        <v/>
      </c>
      <c r="CQ127" s="125"/>
      <c r="CR127" s="126"/>
      <c r="CT127" s="122"/>
      <c r="CU127" s="123"/>
      <c r="CV127" s="116"/>
      <c r="CW127" s="130"/>
      <c r="CX127" s="129"/>
      <c r="CY127" s="135" t="str">
        <f t="shared" si="112"/>
        <v/>
      </c>
      <c r="CZ127" s="131" t="str">
        <f>IFERROR(VLOOKUP($CT127,[2]INVENTAIRE!$A$23:$X$773,22,FALSE),"")</f>
        <v/>
      </c>
      <c r="DA127" s="136" t="str">
        <f>IFERROR(ROUND(VLOOKUP($CT127,[2]INVENTAIRE!$A$23:$X$773,24,FALSE),2),"-")</f>
        <v>-</v>
      </c>
      <c r="DB127" s="137" t="str">
        <f t="shared" si="123"/>
        <v/>
      </c>
      <c r="DC127" s="125"/>
      <c r="DD127" s="126"/>
      <c r="DF127" s="122"/>
      <c r="DG127" s="123"/>
      <c r="DH127" s="116"/>
      <c r="DI127" s="130"/>
      <c r="DJ127" s="129"/>
      <c r="DK127" s="135" t="str">
        <f t="shared" si="113"/>
        <v/>
      </c>
      <c r="DL127" s="131" t="str">
        <f>IFERROR(VLOOKUP($DF127,[2]INVENTAIRE!$A$23:$X$773,22,FALSE),"")</f>
        <v/>
      </c>
      <c r="DM127" s="136" t="str">
        <f>IFERROR(ROUND(VLOOKUP($DF127,[2]INVENTAIRE!$A$23:$X$773,24,FALSE),2),"-")</f>
        <v>-</v>
      </c>
      <c r="DN127" s="137" t="str">
        <f t="shared" si="124"/>
        <v/>
      </c>
      <c r="DO127" s="125"/>
      <c r="DP127" s="126"/>
      <c r="DR127" s="122"/>
      <c r="DS127" s="123"/>
      <c r="DT127" s="116"/>
      <c r="DU127" s="130"/>
      <c r="DV127" s="129"/>
      <c r="DW127" s="135" t="str">
        <f t="shared" si="114"/>
        <v/>
      </c>
      <c r="DX127" s="131" t="str">
        <f>IFERROR(VLOOKUP($DR127,[2]INVENTAIRE!$A$23:$X$773,22,FALSE),"")</f>
        <v/>
      </c>
      <c r="DY127" s="136" t="str">
        <f>IFERROR(ROUND(VLOOKUP($DR127,[2]INVENTAIRE!$A$23:$X$773,24,FALSE),2),"-")</f>
        <v>-</v>
      </c>
      <c r="DZ127" s="137" t="str">
        <f t="shared" si="125"/>
        <v/>
      </c>
      <c r="EA127" s="125"/>
      <c r="EB127" s="126"/>
    </row>
    <row r="128" spans="2:136" ht="16.5" thickBot="1" x14ac:dyDescent="0.3">
      <c r="B128" s="122"/>
      <c r="C128" s="123"/>
      <c r="D128" s="116"/>
      <c r="E128" s="130"/>
      <c r="F128" s="129"/>
      <c r="G128" s="135" t="str">
        <f t="shared" si="104"/>
        <v/>
      </c>
      <c r="H128" s="131" t="str">
        <f>IFERROR(VLOOKUP($B128,[2]INVENTAIRE!$A$23:$X$773,22,FALSE),"")</f>
        <v/>
      </c>
      <c r="I128" s="136" t="str">
        <f>IFERROR(ROUND(VLOOKUP($B128,[2]INVENTAIRE!$A$23:$X$773,24,FALSE),2),"-")</f>
        <v>-</v>
      </c>
      <c r="J128" s="137" t="str">
        <f t="shared" si="115"/>
        <v/>
      </c>
      <c r="K128" s="145" t="s">
        <v>45</v>
      </c>
      <c r="L128" s="147">
        <f>J147+J148</f>
        <v>0</v>
      </c>
      <c r="N128" s="122"/>
      <c r="O128" s="123"/>
      <c r="P128" s="116"/>
      <c r="Q128" s="130"/>
      <c r="R128" s="129"/>
      <c r="S128" s="135" t="str">
        <f t="shared" si="105"/>
        <v/>
      </c>
      <c r="T128" s="131" t="str">
        <f>IFERROR(VLOOKUP($N128,[2]INVENTAIRE!$A$23:$X$773,22,FALSE),"")</f>
        <v/>
      </c>
      <c r="U128" s="136" t="str">
        <f>IFERROR(ROUND(VLOOKUP($N128,[2]INVENTAIRE!$A$23:$X$773,24,FALSE),2),"-")</f>
        <v>-</v>
      </c>
      <c r="V128" s="137" t="str">
        <f t="shared" si="116"/>
        <v/>
      </c>
      <c r="W128" s="125"/>
      <c r="X128" s="126"/>
      <c r="Z128" s="122"/>
      <c r="AA128" s="123"/>
      <c r="AB128" s="116"/>
      <c r="AC128" s="130"/>
      <c r="AD128" s="129"/>
      <c r="AE128" s="135" t="str">
        <f t="shared" si="106"/>
        <v/>
      </c>
      <c r="AF128" s="131" t="str">
        <f>IFERROR(VLOOKUP($Z128,[2]INVENTAIRE!$A$23:$X$773,22,FALSE),"")</f>
        <v/>
      </c>
      <c r="AG128" s="136" t="str">
        <f>IFERROR(ROUND(VLOOKUP($Z128,[2]INVENTAIRE!$A$23:$X$773,24,FALSE),2),"-")</f>
        <v>-</v>
      </c>
      <c r="AH128" s="137" t="str">
        <f t="shared" si="117"/>
        <v/>
      </c>
      <c r="AI128" s="125"/>
      <c r="AJ128" s="126"/>
      <c r="AL128" s="122"/>
      <c r="AM128" s="123"/>
      <c r="AN128" s="116"/>
      <c r="AO128" s="130"/>
      <c r="AP128" s="129"/>
      <c r="AQ128" s="135" t="str">
        <f t="shared" si="107"/>
        <v/>
      </c>
      <c r="AR128" s="131" t="str">
        <f>IFERROR(VLOOKUP($AL128,[2]INVENTAIRE!$A$23:$X$773,22,FALSE),"")</f>
        <v/>
      </c>
      <c r="AS128" s="136" t="str">
        <f>IFERROR(ROUND(VLOOKUP($AL128,[2]INVENTAIRE!$A$23:$X$773,24,FALSE),2),"-")</f>
        <v>-</v>
      </c>
      <c r="AT128" s="137" t="str">
        <f t="shared" si="118"/>
        <v/>
      </c>
      <c r="AU128" s="125"/>
      <c r="AV128" s="126"/>
      <c r="AX128" s="122"/>
      <c r="AY128" s="123"/>
      <c r="AZ128" s="116"/>
      <c r="BA128" s="130"/>
      <c r="BB128" s="129"/>
      <c r="BC128" s="135" t="str">
        <f t="shared" si="108"/>
        <v/>
      </c>
      <c r="BD128" s="131" t="str">
        <f>IFERROR(VLOOKUP($AX128,[2]INVENTAIRE!$A$23:$X$773,22,FALSE),"")</f>
        <v/>
      </c>
      <c r="BE128" s="136" t="str">
        <f>IFERROR(ROUND(VLOOKUP($AX128,[2]INVENTAIRE!$A$23:$X$773,24,FALSE),2),"-")</f>
        <v>-</v>
      </c>
      <c r="BF128" s="137" t="str">
        <f t="shared" si="119"/>
        <v/>
      </c>
      <c r="BG128" s="125"/>
      <c r="BH128" s="126"/>
      <c r="BJ128" s="122"/>
      <c r="BK128" s="123"/>
      <c r="BL128" s="116"/>
      <c r="BM128" s="130"/>
      <c r="BN128" s="129"/>
      <c r="BO128" s="135" t="str">
        <f t="shared" si="109"/>
        <v/>
      </c>
      <c r="BP128" s="131" t="str">
        <f>IFERROR(VLOOKUP($BJ128,[2]INVENTAIRE!$A$23:$X$773,22,FALSE),"")</f>
        <v/>
      </c>
      <c r="BQ128" s="136" t="str">
        <f>IFERROR(ROUND(VLOOKUP($BJ128,[2]INVENTAIRE!$A$23:$X$773,24,FALSE),2),"-")</f>
        <v>-</v>
      </c>
      <c r="BR128" s="137" t="str">
        <f t="shared" si="120"/>
        <v/>
      </c>
      <c r="BS128" s="125"/>
      <c r="BT128" s="126"/>
      <c r="BV128" s="122"/>
      <c r="BW128" s="123"/>
      <c r="BX128" s="116"/>
      <c r="BY128" s="130"/>
      <c r="BZ128" s="129"/>
      <c r="CA128" s="135" t="str">
        <f t="shared" si="110"/>
        <v/>
      </c>
      <c r="CB128" s="131" t="str">
        <f>IFERROR(VLOOKUP($BV128,[2]INVENTAIRE!$A$23:$X$773,22,FALSE),"")</f>
        <v/>
      </c>
      <c r="CC128" s="136" t="str">
        <f>IFERROR(ROUND(VLOOKUP($BV128,[2]INVENTAIRE!$A$23:$X$773,24,FALSE),2),"-")</f>
        <v>-</v>
      </c>
      <c r="CD128" s="137" t="str">
        <f t="shared" si="121"/>
        <v/>
      </c>
      <c r="CE128" s="125"/>
      <c r="CF128" s="126"/>
      <c r="CH128" s="122"/>
      <c r="CI128" s="123"/>
      <c r="CJ128" s="116"/>
      <c r="CK128" s="130"/>
      <c r="CL128" s="129"/>
      <c r="CM128" s="135" t="str">
        <f t="shared" si="111"/>
        <v/>
      </c>
      <c r="CN128" s="131" t="str">
        <f>IFERROR(VLOOKUP($CH128,[2]INVENTAIRE!$A$23:$X$773,22,FALSE),"")</f>
        <v/>
      </c>
      <c r="CO128" s="136" t="str">
        <f>IFERROR(ROUND(VLOOKUP($CH128,[2]INVENTAIRE!$A$23:$X$773,24,FALSE),2),"-")</f>
        <v>-</v>
      </c>
      <c r="CP128" s="137" t="str">
        <f t="shared" si="122"/>
        <v/>
      </c>
      <c r="CQ128" s="125"/>
      <c r="CR128" s="126"/>
      <c r="CT128" s="122"/>
      <c r="CU128" s="123"/>
      <c r="CV128" s="116"/>
      <c r="CW128" s="130"/>
      <c r="CX128" s="129"/>
      <c r="CY128" s="135" t="str">
        <f t="shared" si="112"/>
        <v/>
      </c>
      <c r="CZ128" s="131" t="str">
        <f>IFERROR(VLOOKUP($CT128,[2]INVENTAIRE!$A$23:$X$773,22,FALSE),"")</f>
        <v/>
      </c>
      <c r="DA128" s="136" t="str">
        <f>IFERROR(ROUND(VLOOKUP($CT128,[2]INVENTAIRE!$A$23:$X$773,24,FALSE),2),"-")</f>
        <v>-</v>
      </c>
      <c r="DB128" s="137" t="str">
        <f t="shared" si="123"/>
        <v/>
      </c>
      <c r="DC128" s="125"/>
      <c r="DD128" s="126"/>
      <c r="DF128" s="122"/>
      <c r="DG128" s="123"/>
      <c r="DH128" s="116"/>
      <c r="DI128" s="130"/>
      <c r="DJ128" s="129"/>
      <c r="DK128" s="135" t="str">
        <f t="shared" si="113"/>
        <v/>
      </c>
      <c r="DL128" s="131" t="str">
        <f>IFERROR(VLOOKUP($DF128,[2]INVENTAIRE!$A$23:$X$773,22,FALSE),"")</f>
        <v/>
      </c>
      <c r="DM128" s="136" t="str">
        <f>IFERROR(ROUND(VLOOKUP($DF128,[2]INVENTAIRE!$A$23:$X$773,24,FALSE),2),"-")</f>
        <v>-</v>
      </c>
      <c r="DN128" s="137" t="str">
        <f t="shared" si="124"/>
        <v/>
      </c>
      <c r="DO128" s="125"/>
      <c r="DP128" s="126"/>
      <c r="DR128" s="122"/>
      <c r="DS128" s="123"/>
      <c r="DT128" s="116"/>
      <c r="DU128" s="130"/>
      <c r="DV128" s="129"/>
      <c r="DW128" s="135" t="str">
        <f t="shared" si="114"/>
        <v/>
      </c>
      <c r="DX128" s="131" t="str">
        <f>IFERROR(VLOOKUP($DR128,[2]INVENTAIRE!$A$23:$X$773,22,FALSE),"")</f>
        <v/>
      </c>
      <c r="DY128" s="136" t="str">
        <f>IFERROR(ROUND(VLOOKUP($DR128,[2]INVENTAIRE!$A$23:$X$773,24,FALSE),2),"-")</f>
        <v>-</v>
      </c>
      <c r="DZ128" s="137" t="str">
        <f t="shared" si="125"/>
        <v/>
      </c>
      <c r="EA128" s="125"/>
      <c r="EB128" s="126"/>
    </row>
    <row r="129" spans="2:132" ht="16.5" thickBot="1" x14ac:dyDescent="0.3">
      <c r="B129" s="122"/>
      <c r="C129" s="123"/>
      <c r="D129" s="116"/>
      <c r="E129" s="130"/>
      <c r="F129" s="129"/>
      <c r="G129" s="135" t="str">
        <f t="shared" si="104"/>
        <v/>
      </c>
      <c r="H129" s="131" t="str">
        <f>IFERROR(VLOOKUP($B129,[2]INVENTAIRE!$A$23:$X$773,22,FALSE),"")</f>
        <v/>
      </c>
      <c r="I129" s="136" t="str">
        <f>IFERROR(ROUND(VLOOKUP($B129,[2]INVENTAIRE!$A$23:$X$773,24,FALSE),2),"-")</f>
        <v>-</v>
      </c>
      <c r="J129" s="137" t="str">
        <f t="shared" si="115"/>
        <v/>
      </c>
      <c r="K129" s="152" t="s">
        <v>46</v>
      </c>
      <c r="L129" s="153">
        <f>SUM(L122:L124)+SUM(L125:L128)</f>
        <v>4.2714571428571428</v>
      </c>
      <c r="N129" s="122"/>
      <c r="O129" s="123"/>
      <c r="P129" s="116"/>
      <c r="Q129" s="130"/>
      <c r="R129" s="129"/>
      <c r="S129" s="135" t="str">
        <f t="shared" si="105"/>
        <v/>
      </c>
      <c r="T129" s="131" t="str">
        <f>IFERROR(VLOOKUP($N129,[2]INVENTAIRE!$A$23:$X$773,22,FALSE),"")</f>
        <v/>
      </c>
      <c r="U129" s="136" t="str">
        <f>IFERROR(ROUND(VLOOKUP($N129,[2]INVENTAIRE!$A$23:$X$773,24,FALSE),2),"-")</f>
        <v>-</v>
      </c>
      <c r="V129" s="137" t="str">
        <f t="shared" si="116"/>
        <v/>
      </c>
      <c r="W129" s="125"/>
      <c r="X129" s="126"/>
      <c r="Z129" s="122"/>
      <c r="AA129" s="123"/>
      <c r="AB129" s="116"/>
      <c r="AC129" s="130"/>
      <c r="AD129" s="129"/>
      <c r="AE129" s="135" t="str">
        <f t="shared" si="106"/>
        <v/>
      </c>
      <c r="AF129" s="131" t="str">
        <f>IFERROR(VLOOKUP($Z129,[2]INVENTAIRE!$A$23:$X$773,22,FALSE),"")</f>
        <v/>
      </c>
      <c r="AG129" s="136" t="str">
        <f>IFERROR(ROUND(VLOOKUP($Z129,[2]INVENTAIRE!$A$23:$X$773,24,FALSE),2),"-")</f>
        <v>-</v>
      </c>
      <c r="AH129" s="137" t="str">
        <f t="shared" si="117"/>
        <v/>
      </c>
      <c r="AI129" s="125"/>
      <c r="AJ129" s="126"/>
      <c r="AL129" s="122"/>
      <c r="AM129" s="123"/>
      <c r="AN129" s="116"/>
      <c r="AO129" s="130"/>
      <c r="AP129" s="129"/>
      <c r="AQ129" s="135" t="str">
        <f t="shared" si="107"/>
        <v/>
      </c>
      <c r="AR129" s="131" t="str">
        <f>IFERROR(VLOOKUP($AL129,[2]INVENTAIRE!$A$23:$X$773,22,FALSE),"")</f>
        <v/>
      </c>
      <c r="AS129" s="136" t="str">
        <f>IFERROR(ROUND(VLOOKUP($AL129,[2]INVENTAIRE!$A$23:$X$773,24,FALSE),2),"-")</f>
        <v>-</v>
      </c>
      <c r="AT129" s="137" t="str">
        <f t="shared" si="118"/>
        <v/>
      </c>
      <c r="AU129" s="125"/>
      <c r="AV129" s="126"/>
      <c r="AX129" s="122"/>
      <c r="AY129" s="123"/>
      <c r="AZ129" s="116"/>
      <c r="BA129" s="130"/>
      <c r="BB129" s="129"/>
      <c r="BC129" s="135" t="str">
        <f t="shared" si="108"/>
        <v/>
      </c>
      <c r="BD129" s="131" t="str">
        <f>IFERROR(VLOOKUP($AX129,[2]INVENTAIRE!$A$23:$X$773,22,FALSE),"")</f>
        <v/>
      </c>
      <c r="BE129" s="136" t="str">
        <f>IFERROR(ROUND(VLOOKUP($AX129,[2]INVENTAIRE!$A$23:$X$773,24,FALSE),2),"-")</f>
        <v>-</v>
      </c>
      <c r="BF129" s="137" t="str">
        <f t="shared" si="119"/>
        <v/>
      </c>
      <c r="BG129" s="125"/>
      <c r="BH129" s="126"/>
      <c r="BJ129" s="122"/>
      <c r="BK129" s="123"/>
      <c r="BL129" s="116"/>
      <c r="BM129" s="130"/>
      <c r="BN129" s="129"/>
      <c r="BO129" s="135" t="str">
        <f t="shared" si="109"/>
        <v/>
      </c>
      <c r="BP129" s="131" t="str">
        <f>IFERROR(VLOOKUP($BJ129,[2]INVENTAIRE!$A$23:$X$773,22,FALSE),"")</f>
        <v/>
      </c>
      <c r="BQ129" s="136" t="str">
        <f>IFERROR(ROUND(VLOOKUP($BJ129,[2]INVENTAIRE!$A$23:$X$773,24,FALSE),2),"-")</f>
        <v>-</v>
      </c>
      <c r="BR129" s="137" t="str">
        <f t="shared" si="120"/>
        <v/>
      </c>
      <c r="BS129" s="125"/>
      <c r="BT129" s="126"/>
      <c r="BV129" s="122"/>
      <c r="BW129" s="123"/>
      <c r="BX129" s="116"/>
      <c r="BY129" s="130"/>
      <c r="BZ129" s="129"/>
      <c r="CA129" s="135" t="str">
        <f t="shared" si="110"/>
        <v/>
      </c>
      <c r="CB129" s="131" t="str">
        <f>IFERROR(VLOOKUP($BV129,[2]INVENTAIRE!$A$23:$X$773,22,FALSE),"")</f>
        <v/>
      </c>
      <c r="CC129" s="136" t="str">
        <f>IFERROR(ROUND(VLOOKUP($BV129,[2]INVENTAIRE!$A$23:$X$773,24,FALSE),2),"-")</f>
        <v>-</v>
      </c>
      <c r="CD129" s="137" t="str">
        <f t="shared" si="121"/>
        <v/>
      </c>
      <c r="CE129" s="125"/>
      <c r="CF129" s="126"/>
      <c r="CH129" s="122"/>
      <c r="CI129" s="123"/>
      <c r="CJ129" s="116"/>
      <c r="CK129" s="130"/>
      <c r="CL129" s="129"/>
      <c r="CM129" s="135" t="str">
        <f t="shared" si="111"/>
        <v/>
      </c>
      <c r="CN129" s="131" t="str">
        <f>IFERROR(VLOOKUP($CH129,[2]INVENTAIRE!$A$23:$X$773,22,FALSE),"")</f>
        <v/>
      </c>
      <c r="CO129" s="136" t="str">
        <f>IFERROR(ROUND(VLOOKUP($CH129,[2]INVENTAIRE!$A$23:$X$773,24,FALSE),2),"-")</f>
        <v>-</v>
      </c>
      <c r="CP129" s="137" t="str">
        <f t="shared" si="122"/>
        <v/>
      </c>
      <c r="CQ129" s="125"/>
      <c r="CR129" s="126"/>
      <c r="CT129" s="122"/>
      <c r="CU129" s="123"/>
      <c r="CV129" s="116"/>
      <c r="CW129" s="130"/>
      <c r="CX129" s="129"/>
      <c r="CY129" s="135" t="str">
        <f t="shared" si="112"/>
        <v/>
      </c>
      <c r="CZ129" s="131" t="str">
        <f>IFERROR(VLOOKUP($CT129,[2]INVENTAIRE!$A$23:$X$773,22,FALSE),"")</f>
        <v/>
      </c>
      <c r="DA129" s="136" t="str">
        <f>IFERROR(ROUND(VLOOKUP($CT129,[2]INVENTAIRE!$A$23:$X$773,24,FALSE),2),"-")</f>
        <v>-</v>
      </c>
      <c r="DB129" s="137" t="str">
        <f t="shared" si="123"/>
        <v/>
      </c>
      <c r="DC129" s="125"/>
      <c r="DD129" s="126"/>
      <c r="DF129" s="122"/>
      <c r="DG129" s="123"/>
      <c r="DH129" s="116"/>
      <c r="DI129" s="130"/>
      <c r="DJ129" s="129"/>
      <c r="DK129" s="135" t="str">
        <f t="shared" si="113"/>
        <v/>
      </c>
      <c r="DL129" s="131" t="str">
        <f>IFERROR(VLOOKUP($DF129,[2]INVENTAIRE!$A$23:$X$773,22,FALSE),"")</f>
        <v/>
      </c>
      <c r="DM129" s="136" t="str">
        <f>IFERROR(ROUND(VLOOKUP($DF129,[2]INVENTAIRE!$A$23:$X$773,24,FALSE),2),"-")</f>
        <v>-</v>
      </c>
      <c r="DN129" s="137" t="str">
        <f t="shared" si="124"/>
        <v/>
      </c>
      <c r="DO129" s="125"/>
      <c r="DP129" s="126"/>
      <c r="DR129" s="122"/>
      <c r="DS129" s="123"/>
      <c r="DT129" s="116"/>
      <c r="DU129" s="130"/>
      <c r="DV129" s="129"/>
      <c r="DW129" s="135" t="str">
        <f t="shared" si="114"/>
        <v/>
      </c>
      <c r="DX129" s="131" t="str">
        <f>IFERROR(VLOOKUP($DR129,[2]INVENTAIRE!$A$23:$X$773,22,FALSE),"")</f>
        <v/>
      </c>
      <c r="DY129" s="136" t="str">
        <f>IFERROR(ROUND(VLOOKUP($DR129,[2]INVENTAIRE!$A$23:$X$773,24,FALSE),2),"-")</f>
        <v>-</v>
      </c>
      <c r="DZ129" s="137" t="str">
        <f t="shared" si="125"/>
        <v/>
      </c>
      <c r="EA129" s="125"/>
      <c r="EB129" s="126"/>
    </row>
    <row r="130" spans="2:132" ht="16.5" thickBot="1" x14ac:dyDescent="0.3">
      <c r="B130" s="122"/>
      <c r="C130" s="123"/>
      <c r="D130" s="116"/>
      <c r="E130" s="130"/>
      <c r="F130" s="129"/>
      <c r="G130" s="135" t="str">
        <f t="shared" si="104"/>
        <v/>
      </c>
      <c r="H130" s="131" t="str">
        <f>IFERROR(VLOOKUP($B130,[2]INVENTAIRE!$A$23:$X$773,22,FALSE),"")</f>
        <v/>
      </c>
      <c r="I130" s="136" t="str">
        <f>IFERROR(ROUND(VLOOKUP($B130,[2]INVENTAIRE!$A$23:$X$773,24,FALSE),2),"-")</f>
        <v>-</v>
      </c>
      <c r="J130" s="137" t="str">
        <f t="shared" si="115"/>
        <v/>
      </c>
      <c r="K130" s="145"/>
      <c r="L130" s="147"/>
      <c r="N130" s="122"/>
      <c r="O130" s="123"/>
      <c r="P130" s="116"/>
      <c r="Q130" s="130"/>
      <c r="R130" s="129"/>
      <c r="S130" s="135" t="str">
        <f t="shared" si="105"/>
        <v/>
      </c>
      <c r="T130" s="131" t="str">
        <f>IFERROR(VLOOKUP($N130,[2]INVENTAIRE!$A$23:$X$773,22,FALSE),"")</f>
        <v/>
      </c>
      <c r="U130" s="136" t="str">
        <f>IFERROR(ROUND(VLOOKUP($N130,[2]INVENTAIRE!$A$23:$X$773,24,FALSE),2),"-")</f>
        <v>-</v>
      </c>
      <c r="V130" s="137" t="str">
        <f t="shared" si="116"/>
        <v/>
      </c>
      <c r="W130" s="125"/>
      <c r="X130" s="126"/>
      <c r="Z130" s="122"/>
      <c r="AA130" s="123"/>
      <c r="AB130" s="116"/>
      <c r="AC130" s="130"/>
      <c r="AD130" s="129"/>
      <c r="AE130" s="135" t="str">
        <f t="shared" si="106"/>
        <v/>
      </c>
      <c r="AF130" s="131" t="str">
        <f>IFERROR(VLOOKUP($Z130,[2]INVENTAIRE!$A$23:$X$773,22,FALSE),"")</f>
        <v/>
      </c>
      <c r="AG130" s="136" t="str">
        <f>IFERROR(ROUND(VLOOKUP($Z130,[2]INVENTAIRE!$A$23:$X$773,24,FALSE),2),"-")</f>
        <v>-</v>
      </c>
      <c r="AH130" s="137" t="str">
        <f t="shared" si="117"/>
        <v/>
      </c>
      <c r="AI130" s="125"/>
      <c r="AJ130" s="126"/>
      <c r="AL130" s="122"/>
      <c r="AM130" s="123"/>
      <c r="AN130" s="116"/>
      <c r="AO130" s="130"/>
      <c r="AP130" s="129"/>
      <c r="AQ130" s="135" t="str">
        <f t="shared" si="107"/>
        <v/>
      </c>
      <c r="AR130" s="131" t="str">
        <f>IFERROR(VLOOKUP($AL130,[2]INVENTAIRE!$A$23:$X$773,22,FALSE),"")</f>
        <v/>
      </c>
      <c r="AS130" s="136" t="str">
        <f>IFERROR(ROUND(VLOOKUP($AL130,[2]INVENTAIRE!$A$23:$X$773,24,FALSE),2),"-")</f>
        <v>-</v>
      </c>
      <c r="AT130" s="137" t="str">
        <f t="shared" si="118"/>
        <v/>
      </c>
      <c r="AU130" s="125"/>
      <c r="AV130" s="126"/>
      <c r="AX130" s="122"/>
      <c r="AY130" s="123"/>
      <c r="AZ130" s="116"/>
      <c r="BA130" s="130"/>
      <c r="BB130" s="129"/>
      <c r="BC130" s="135" t="str">
        <f t="shared" si="108"/>
        <v/>
      </c>
      <c r="BD130" s="131" t="str">
        <f>IFERROR(VLOOKUP($AX130,[2]INVENTAIRE!$A$23:$X$773,22,FALSE),"")</f>
        <v/>
      </c>
      <c r="BE130" s="136" t="str">
        <f>IFERROR(ROUND(VLOOKUP($AX130,[2]INVENTAIRE!$A$23:$X$773,24,FALSE),2),"-")</f>
        <v>-</v>
      </c>
      <c r="BF130" s="137" t="str">
        <f t="shared" si="119"/>
        <v/>
      </c>
      <c r="BG130" s="125"/>
      <c r="BH130" s="126"/>
      <c r="BJ130" s="122"/>
      <c r="BK130" s="123"/>
      <c r="BL130" s="116"/>
      <c r="BM130" s="130"/>
      <c r="BN130" s="129"/>
      <c r="BO130" s="135" t="str">
        <f t="shared" si="109"/>
        <v/>
      </c>
      <c r="BP130" s="131" t="str">
        <f>IFERROR(VLOOKUP($BJ130,[2]INVENTAIRE!$A$23:$X$773,22,FALSE),"")</f>
        <v/>
      </c>
      <c r="BQ130" s="136" t="str">
        <f>IFERROR(ROUND(VLOOKUP($BJ130,[2]INVENTAIRE!$A$23:$X$773,24,FALSE),2),"-")</f>
        <v>-</v>
      </c>
      <c r="BR130" s="137" t="str">
        <f t="shared" si="120"/>
        <v/>
      </c>
      <c r="BS130" s="125"/>
      <c r="BT130" s="126"/>
      <c r="BV130" s="122"/>
      <c r="BW130" s="123"/>
      <c r="BX130" s="116"/>
      <c r="BY130" s="130"/>
      <c r="BZ130" s="129"/>
      <c r="CA130" s="135" t="str">
        <f t="shared" si="110"/>
        <v/>
      </c>
      <c r="CB130" s="131" t="str">
        <f>IFERROR(VLOOKUP($BV130,[2]INVENTAIRE!$A$23:$X$773,22,FALSE),"")</f>
        <v/>
      </c>
      <c r="CC130" s="136" t="str">
        <f>IFERROR(ROUND(VLOOKUP($BV130,[2]INVENTAIRE!$A$23:$X$773,24,FALSE),2),"-")</f>
        <v>-</v>
      </c>
      <c r="CD130" s="137" t="str">
        <f t="shared" si="121"/>
        <v/>
      </c>
      <c r="CE130" s="125"/>
      <c r="CF130" s="126"/>
      <c r="CH130" s="122"/>
      <c r="CI130" s="123"/>
      <c r="CJ130" s="116"/>
      <c r="CK130" s="130"/>
      <c r="CL130" s="129"/>
      <c r="CM130" s="135" t="str">
        <f t="shared" si="111"/>
        <v/>
      </c>
      <c r="CN130" s="131" t="str">
        <f>IFERROR(VLOOKUP($CH130,[2]INVENTAIRE!$A$23:$X$773,22,FALSE),"")</f>
        <v/>
      </c>
      <c r="CO130" s="136" t="str">
        <f>IFERROR(ROUND(VLOOKUP($CH130,[2]INVENTAIRE!$A$23:$X$773,24,FALSE),2),"-")</f>
        <v>-</v>
      </c>
      <c r="CP130" s="137" t="str">
        <f t="shared" si="122"/>
        <v/>
      </c>
      <c r="CQ130" s="125"/>
      <c r="CR130" s="126"/>
      <c r="CT130" s="122"/>
      <c r="CU130" s="123"/>
      <c r="CV130" s="116"/>
      <c r="CW130" s="130"/>
      <c r="CX130" s="129"/>
      <c r="CY130" s="135" t="str">
        <f t="shared" si="112"/>
        <v/>
      </c>
      <c r="CZ130" s="131" t="str">
        <f>IFERROR(VLOOKUP($CT130,[2]INVENTAIRE!$A$23:$X$773,22,FALSE),"")</f>
        <v/>
      </c>
      <c r="DA130" s="136" t="str">
        <f>IFERROR(ROUND(VLOOKUP($CT130,[2]INVENTAIRE!$A$23:$X$773,24,FALSE),2),"-")</f>
        <v>-</v>
      </c>
      <c r="DB130" s="137" t="str">
        <f t="shared" si="123"/>
        <v/>
      </c>
      <c r="DC130" s="125"/>
      <c r="DD130" s="126"/>
      <c r="DF130" s="122"/>
      <c r="DG130" s="123"/>
      <c r="DH130" s="116"/>
      <c r="DI130" s="130"/>
      <c r="DJ130" s="129"/>
      <c r="DK130" s="135" t="str">
        <f t="shared" si="113"/>
        <v/>
      </c>
      <c r="DL130" s="131" t="str">
        <f>IFERROR(VLOOKUP($DF130,[2]INVENTAIRE!$A$23:$X$773,22,FALSE),"")</f>
        <v/>
      </c>
      <c r="DM130" s="136" t="str">
        <f>IFERROR(ROUND(VLOOKUP($DF130,[2]INVENTAIRE!$A$23:$X$773,24,FALSE),2),"-")</f>
        <v>-</v>
      </c>
      <c r="DN130" s="137" t="str">
        <f t="shared" si="124"/>
        <v/>
      </c>
      <c r="DO130" s="125"/>
      <c r="DP130" s="126"/>
      <c r="DR130" s="122"/>
      <c r="DS130" s="123"/>
      <c r="DT130" s="116"/>
      <c r="DU130" s="130"/>
      <c r="DV130" s="129"/>
      <c r="DW130" s="135" t="str">
        <f t="shared" si="114"/>
        <v/>
      </c>
      <c r="DX130" s="131" t="str">
        <f>IFERROR(VLOOKUP($DR130,[2]INVENTAIRE!$A$23:$X$773,22,FALSE),"")</f>
        <v/>
      </c>
      <c r="DY130" s="136" t="str">
        <f>IFERROR(ROUND(VLOOKUP($DR130,[2]INVENTAIRE!$A$23:$X$773,24,FALSE),2),"-")</f>
        <v>-</v>
      </c>
      <c r="DZ130" s="137" t="str">
        <f t="shared" si="125"/>
        <v/>
      </c>
      <c r="EA130" s="125"/>
      <c r="EB130" s="126"/>
    </row>
    <row r="131" spans="2:132" ht="16.5" thickBot="1" x14ac:dyDescent="0.3">
      <c r="B131" s="122"/>
      <c r="C131" s="123"/>
      <c r="D131" s="116"/>
      <c r="E131" s="130"/>
      <c r="F131" s="129"/>
      <c r="G131" s="135" t="str">
        <f t="shared" si="104"/>
        <v/>
      </c>
      <c r="H131" s="131" t="str">
        <f>IFERROR(VLOOKUP($B131,[2]INVENTAIRE!$A$23:$X$773,22,FALSE),"")</f>
        <v/>
      </c>
      <c r="I131" s="136" t="str">
        <f>IFERROR(ROUND(VLOOKUP($B131,[2]INVENTAIRE!$A$23:$X$773,24,FALSE),2),"-")</f>
        <v>-</v>
      </c>
      <c r="J131" s="132" t="str">
        <f t="shared" si="115"/>
        <v/>
      </c>
      <c r="K131" s="154" t="s">
        <v>47</v>
      </c>
      <c r="L131" s="155">
        <f>L121-L129</f>
        <v>3.7285428571428572</v>
      </c>
      <c r="N131" s="122"/>
      <c r="O131" s="123"/>
      <c r="P131" s="116"/>
      <c r="Q131" s="130"/>
      <c r="R131" s="129"/>
      <c r="S131" s="135" t="str">
        <f t="shared" si="105"/>
        <v/>
      </c>
      <c r="T131" s="131" t="str">
        <f>IFERROR(VLOOKUP($N131,[2]INVENTAIRE!$A$23:$X$773,22,FALSE),"")</f>
        <v/>
      </c>
      <c r="U131" s="136" t="str">
        <f>IFERROR(ROUND(VLOOKUP($N131,[2]INVENTAIRE!$A$23:$X$773,24,FALSE),2),"-")</f>
        <v>-</v>
      </c>
      <c r="V131" s="132" t="str">
        <f t="shared" si="116"/>
        <v/>
      </c>
      <c r="W131" s="125"/>
      <c r="X131" s="126"/>
      <c r="Z131" s="122"/>
      <c r="AA131" s="123"/>
      <c r="AB131" s="116"/>
      <c r="AC131" s="130"/>
      <c r="AD131" s="129"/>
      <c r="AE131" s="135" t="str">
        <f t="shared" si="106"/>
        <v/>
      </c>
      <c r="AF131" s="131" t="str">
        <f>IFERROR(VLOOKUP($Z131,[2]INVENTAIRE!$A$23:$X$773,22,FALSE),"")</f>
        <v/>
      </c>
      <c r="AG131" s="136" t="str">
        <f>IFERROR(ROUND(VLOOKUP($Z131,[2]INVENTAIRE!$A$23:$X$773,24,FALSE),2),"-")</f>
        <v>-</v>
      </c>
      <c r="AH131" s="132" t="str">
        <f t="shared" si="117"/>
        <v/>
      </c>
      <c r="AI131" s="125"/>
      <c r="AJ131" s="126"/>
      <c r="AL131" s="122"/>
      <c r="AM131" s="123"/>
      <c r="AN131" s="116"/>
      <c r="AO131" s="130"/>
      <c r="AP131" s="129"/>
      <c r="AQ131" s="135" t="str">
        <f t="shared" si="107"/>
        <v/>
      </c>
      <c r="AR131" s="131" t="str">
        <f>IFERROR(VLOOKUP($AL131,[2]INVENTAIRE!$A$23:$X$773,22,FALSE),"")</f>
        <v/>
      </c>
      <c r="AS131" s="136" t="str">
        <f>IFERROR(ROUND(VLOOKUP($AL131,[2]INVENTAIRE!$A$23:$X$773,24,FALSE),2),"-")</f>
        <v>-</v>
      </c>
      <c r="AT131" s="132" t="str">
        <f t="shared" si="118"/>
        <v/>
      </c>
      <c r="AU131" s="125"/>
      <c r="AV131" s="126"/>
      <c r="AX131" s="122"/>
      <c r="AY131" s="123"/>
      <c r="AZ131" s="116"/>
      <c r="BA131" s="130"/>
      <c r="BB131" s="129"/>
      <c r="BC131" s="135" t="str">
        <f t="shared" si="108"/>
        <v/>
      </c>
      <c r="BD131" s="131" t="str">
        <f>IFERROR(VLOOKUP($AX131,[2]INVENTAIRE!$A$23:$X$773,22,FALSE),"")</f>
        <v/>
      </c>
      <c r="BE131" s="136" t="str">
        <f>IFERROR(ROUND(VLOOKUP($AX131,[2]INVENTAIRE!$A$23:$X$773,24,FALSE),2),"-")</f>
        <v>-</v>
      </c>
      <c r="BF131" s="132" t="str">
        <f t="shared" si="119"/>
        <v/>
      </c>
      <c r="BG131" s="125"/>
      <c r="BH131" s="126"/>
      <c r="BJ131" s="122"/>
      <c r="BK131" s="123"/>
      <c r="BL131" s="116"/>
      <c r="BM131" s="130"/>
      <c r="BN131" s="129"/>
      <c r="BO131" s="135" t="str">
        <f t="shared" si="109"/>
        <v/>
      </c>
      <c r="BP131" s="131" t="str">
        <f>IFERROR(VLOOKUP($BJ131,[2]INVENTAIRE!$A$23:$X$773,22,FALSE),"")</f>
        <v/>
      </c>
      <c r="BQ131" s="136" t="str">
        <f>IFERROR(ROUND(VLOOKUP($BJ131,[2]INVENTAIRE!$A$23:$X$773,24,FALSE),2),"-")</f>
        <v>-</v>
      </c>
      <c r="BR131" s="132" t="str">
        <f t="shared" si="120"/>
        <v/>
      </c>
      <c r="BS131" s="125"/>
      <c r="BT131" s="126"/>
      <c r="BV131" s="122"/>
      <c r="BW131" s="123"/>
      <c r="BX131" s="116"/>
      <c r="BY131" s="130"/>
      <c r="BZ131" s="129"/>
      <c r="CA131" s="135" t="str">
        <f t="shared" si="110"/>
        <v/>
      </c>
      <c r="CB131" s="131" t="str">
        <f>IFERROR(VLOOKUP($BV131,[2]INVENTAIRE!$A$23:$X$773,22,FALSE),"")</f>
        <v/>
      </c>
      <c r="CC131" s="136" t="str">
        <f>IFERROR(ROUND(VLOOKUP($BV131,[2]INVENTAIRE!$A$23:$X$773,24,FALSE),2),"-")</f>
        <v>-</v>
      </c>
      <c r="CD131" s="132" t="str">
        <f t="shared" si="121"/>
        <v/>
      </c>
      <c r="CE131" s="125"/>
      <c r="CF131" s="126"/>
      <c r="CH131" s="122"/>
      <c r="CI131" s="123"/>
      <c r="CJ131" s="116"/>
      <c r="CK131" s="130"/>
      <c r="CL131" s="129"/>
      <c r="CM131" s="135" t="str">
        <f t="shared" si="111"/>
        <v/>
      </c>
      <c r="CN131" s="131" t="str">
        <f>IFERROR(VLOOKUP($CH131,[2]INVENTAIRE!$A$23:$X$773,22,FALSE),"")</f>
        <v/>
      </c>
      <c r="CO131" s="136" t="str">
        <f>IFERROR(ROUND(VLOOKUP($CH131,[2]INVENTAIRE!$A$23:$X$773,24,FALSE),2),"-")</f>
        <v>-</v>
      </c>
      <c r="CP131" s="132" t="str">
        <f t="shared" si="122"/>
        <v/>
      </c>
      <c r="CQ131" s="125"/>
      <c r="CR131" s="126"/>
      <c r="CT131" s="122"/>
      <c r="CU131" s="123"/>
      <c r="CV131" s="116"/>
      <c r="CW131" s="130"/>
      <c r="CX131" s="129"/>
      <c r="CY131" s="135" t="str">
        <f t="shared" si="112"/>
        <v/>
      </c>
      <c r="CZ131" s="131" t="str">
        <f>IFERROR(VLOOKUP($CT131,[2]INVENTAIRE!$A$23:$X$773,22,FALSE),"")</f>
        <v/>
      </c>
      <c r="DA131" s="136" t="str">
        <f>IFERROR(ROUND(VLOOKUP($CT131,[2]INVENTAIRE!$A$23:$X$773,24,FALSE),2),"-")</f>
        <v>-</v>
      </c>
      <c r="DB131" s="132" t="str">
        <f t="shared" si="123"/>
        <v/>
      </c>
      <c r="DC131" s="125"/>
      <c r="DD131" s="126"/>
      <c r="DF131" s="122"/>
      <c r="DG131" s="123"/>
      <c r="DH131" s="116"/>
      <c r="DI131" s="130"/>
      <c r="DJ131" s="129"/>
      <c r="DK131" s="135" t="str">
        <f t="shared" si="113"/>
        <v/>
      </c>
      <c r="DL131" s="131" t="str">
        <f>IFERROR(VLOOKUP($DF131,[2]INVENTAIRE!$A$23:$X$773,22,FALSE),"")</f>
        <v/>
      </c>
      <c r="DM131" s="136" t="str">
        <f>IFERROR(ROUND(VLOOKUP($DF131,[2]INVENTAIRE!$A$23:$X$773,24,FALSE),2),"-")</f>
        <v>-</v>
      </c>
      <c r="DN131" s="132" t="str">
        <f t="shared" si="124"/>
        <v/>
      </c>
      <c r="DO131" s="125"/>
      <c r="DP131" s="126"/>
      <c r="DR131" s="122"/>
      <c r="DS131" s="123"/>
      <c r="DT131" s="116"/>
      <c r="DU131" s="130"/>
      <c r="DV131" s="129"/>
      <c r="DW131" s="135" t="str">
        <f t="shared" si="114"/>
        <v/>
      </c>
      <c r="DX131" s="131" t="str">
        <f>IFERROR(VLOOKUP($DR131,[2]INVENTAIRE!$A$23:$X$773,22,FALSE),"")</f>
        <v/>
      </c>
      <c r="DY131" s="136" t="str">
        <f>IFERROR(ROUND(VLOOKUP($DR131,[2]INVENTAIRE!$A$23:$X$773,24,FALSE),2),"-")</f>
        <v>-</v>
      </c>
      <c r="DZ131" s="132" t="str">
        <f t="shared" si="125"/>
        <v/>
      </c>
      <c r="EA131" s="125"/>
      <c r="EB131" s="126"/>
    </row>
    <row r="132" spans="2:132" ht="16.5" thickBot="1" x14ac:dyDescent="0.3">
      <c r="B132" s="122"/>
      <c r="C132" s="123"/>
      <c r="D132" s="156"/>
      <c r="E132" s="157"/>
      <c r="F132" s="162"/>
      <c r="G132" s="158" t="str">
        <f t="shared" si="104"/>
        <v/>
      </c>
      <c r="H132" s="159" t="str">
        <f>IFERROR(VLOOKUP($B132,[2]INVENTAIRE!$A$23:$X$773,22,FALSE),"")</f>
        <v/>
      </c>
      <c r="I132" s="160" t="str">
        <f>IFERROR(ROUND(VLOOKUP($B132,[2]INVENTAIRE!$A$23:$X$773,24,FALSE),2),"-")</f>
        <v>-</v>
      </c>
      <c r="J132" s="161" t="str">
        <f t="shared" si="115"/>
        <v/>
      </c>
      <c r="K132" s="145"/>
      <c r="L132" s="147"/>
      <c r="N132" s="122"/>
      <c r="O132" s="123"/>
      <c r="P132" s="156"/>
      <c r="Q132" s="157"/>
      <c r="R132" s="162"/>
      <c r="S132" s="158" t="str">
        <f t="shared" si="105"/>
        <v/>
      </c>
      <c r="T132" s="159" t="str">
        <f>IFERROR(VLOOKUP($N132,[2]INVENTAIRE!$A$23:$X$773,22,FALSE),"")</f>
        <v/>
      </c>
      <c r="U132" s="160" t="str">
        <f>IFERROR(ROUND(VLOOKUP($N132,[2]INVENTAIRE!$A$23:$X$773,24,FALSE),2),"-")</f>
        <v>-</v>
      </c>
      <c r="V132" s="161" t="str">
        <f t="shared" si="116"/>
        <v/>
      </c>
      <c r="W132" s="125"/>
      <c r="X132" s="126"/>
      <c r="Z132" s="122"/>
      <c r="AA132" s="123"/>
      <c r="AB132" s="156"/>
      <c r="AC132" s="157"/>
      <c r="AD132" s="162"/>
      <c r="AE132" s="158" t="str">
        <f t="shared" si="106"/>
        <v/>
      </c>
      <c r="AF132" s="159" t="str">
        <f>IFERROR(VLOOKUP($Z132,[2]INVENTAIRE!$A$23:$X$773,22,FALSE),"")</f>
        <v/>
      </c>
      <c r="AG132" s="160" t="str">
        <f>IFERROR(ROUND(VLOOKUP($Z132,[2]INVENTAIRE!$A$23:$X$773,24,FALSE),2),"-")</f>
        <v>-</v>
      </c>
      <c r="AH132" s="161" t="str">
        <f t="shared" si="117"/>
        <v/>
      </c>
      <c r="AI132" s="125"/>
      <c r="AJ132" s="126"/>
      <c r="AL132" s="122"/>
      <c r="AM132" s="123"/>
      <c r="AN132" s="156"/>
      <c r="AO132" s="157"/>
      <c r="AP132" s="162"/>
      <c r="AQ132" s="158" t="str">
        <f t="shared" si="107"/>
        <v/>
      </c>
      <c r="AR132" s="159" t="str">
        <f>IFERROR(VLOOKUP($AL132,[2]INVENTAIRE!$A$23:$X$773,22,FALSE),"")</f>
        <v/>
      </c>
      <c r="AS132" s="160" t="str">
        <f>IFERROR(ROUND(VLOOKUP($AL132,[2]INVENTAIRE!$A$23:$X$773,24,FALSE),2),"-")</f>
        <v>-</v>
      </c>
      <c r="AT132" s="161" t="str">
        <f t="shared" si="118"/>
        <v/>
      </c>
      <c r="AU132" s="125"/>
      <c r="AV132" s="126"/>
      <c r="AX132" s="122"/>
      <c r="AY132" s="123"/>
      <c r="AZ132" s="156"/>
      <c r="BA132" s="157"/>
      <c r="BB132" s="162"/>
      <c r="BC132" s="158" t="str">
        <f t="shared" si="108"/>
        <v/>
      </c>
      <c r="BD132" s="159" t="str">
        <f>IFERROR(VLOOKUP($AX132,[2]INVENTAIRE!$A$23:$X$773,22,FALSE),"")</f>
        <v/>
      </c>
      <c r="BE132" s="160" t="str">
        <f>IFERROR(ROUND(VLOOKUP($AX132,[2]INVENTAIRE!$A$23:$X$773,24,FALSE),2),"-")</f>
        <v>-</v>
      </c>
      <c r="BF132" s="161" t="str">
        <f t="shared" si="119"/>
        <v/>
      </c>
      <c r="BG132" s="125"/>
      <c r="BH132" s="126"/>
      <c r="BJ132" s="122"/>
      <c r="BK132" s="123"/>
      <c r="BL132" s="156"/>
      <c r="BM132" s="157"/>
      <c r="BN132" s="162"/>
      <c r="BO132" s="158" t="str">
        <f t="shared" si="109"/>
        <v/>
      </c>
      <c r="BP132" s="159" t="str">
        <f>IFERROR(VLOOKUP($BJ132,[2]INVENTAIRE!$A$23:$X$773,22,FALSE),"")</f>
        <v/>
      </c>
      <c r="BQ132" s="160" t="str">
        <f>IFERROR(ROUND(VLOOKUP($BJ132,[2]INVENTAIRE!$A$23:$X$773,24,FALSE),2),"-")</f>
        <v>-</v>
      </c>
      <c r="BR132" s="161" t="str">
        <f t="shared" si="120"/>
        <v/>
      </c>
      <c r="BS132" s="125"/>
      <c r="BT132" s="126"/>
      <c r="BV132" s="122"/>
      <c r="BW132" s="123"/>
      <c r="BX132" s="156"/>
      <c r="BY132" s="157"/>
      <c r="BZ132" s="162"/>
      <c r="CA132" s="158" t="str">
        <f t="shared" si="110"/>
        <v/>
      </c>
      <c r="CB132" s="159" t="str">
        <f>IFERROR(VLOOKUP($BV132,[2]INVENTAIRE!$A$23:$X$773,22,FALSE),"")</f>
        <v/>
      </c>
      <c r="CC132" s="160" t="str">
        <f>IFERROR(ROUND(VLOOKUP($BV132,[2]INVENTAIRE!$A$23:$X$773,24,FALSE),2),"-")</f>
        <v>-</v>
      </c>
      <c r="CD132" s="161" t="str">
        <f t="shared" si="121"/>
        <v/>
      </c>
      <c r="CE132" s="125"/>
      <c r="CF132" s="126"/>
      <c r="CH132" s="122"/>
      <c r="CI132" s="123"/>
      <c r="CJ132" s="156"/>
      <c r="CK132" s="157"/>
      <c r="CL132" s="162"/>
      <c r="CM132" s="158" t="str">
        <f t="shared" si="111"/>
        <v/>
      </c>
      <c r="CN132" s="159" t="str">
        <f>IFERROR(VLOOKUP($CH132,[2]INVENTAIRE!$A$23:$X$773,22,FALSE),"")</f>
        <v/>
      </c>
      <c r="CO132" s="160" t="str">
        <f>IFERROR(ROUND(VLOOKUP($CH132,[2]INVENTAIRE!$A$23:$X$773,24,FALSE),2),"-")</f>
        <v>-</v>
      </c>
      <c r="CP132" s="161" t="str">
        <f t="shared" si="122"/>
        <v/>
      </c>
      <c r="CQ132" s="125"/>
      <c r="CR132" s="126"/>
      <c r="CT132" s="122"/>
      <c r="CU132" s="123"/>
      <c r="CV132" s="156"/>
      <c r="CW132" s="157"/>
      <c r="CX132" s="162"/>
      <c r="CY132" s="158" t="str">
        <f t="shared" si="112"/>
        <v/>
      </c>
      <c r="CZ132" s="159" t="str">
        <f>IFERROR(VLOOKUP($CT132,[2]INVENTAIRE!$A$23:$X$773,22,FALSE),"")</f>
        <v/>
      </c>
      <c r="DA132" s="160" t="str">
        <f>IFERROR(ROUND(VLOOKUP($CT132,[2]INVENTAIRE!$A$23:$X$773,24,FALSE),2),"-")</f>
        <v>-</v>
      </c>
      <c r="DB132" s="161" t="str">
        <f t="shared" si="123"/>
        <v/>
      </c>
      <c r="DC132" s="125"/>
      <c r="DD132" s="126"/>
      <c r="DF132" s="122"/>
      <c r="DG132" s="123"/>
      <c r="DH132" s="156"/>
      <c r="DI132" s="157"/>
      <c r="DJ132" s="162"/>
      <c r="DK132" s="158" t="str">
        <f t="shared" si="113"/>
        <v/>
      </c>
      <c r="DL132" s="159" t="str">
        <f>IFERROR(VLOOKUP($DF132,[2]INVENTAIRE!$A$23:$X$773,22,FALSE),"")</f>
        <v/>
      </c>
      <c r="DM132" s="160" t="str">
        <f>IFERROR(ROUND(VLOOKUP($DF132,[2]INVENTAIRE!$A$23:$X$773,24,FALSE),2),"-")</f>
        <v>-</v>
      </c>
      <c r="DN132" s="161" t="str">
        <f t="shared" si="124"/>
        <v/>
      </c>
      <c r="DO132" s="125"/>
      <c r="DP132" s="126"/>
      <c r="DR132" s="122"/>
      <c r="DS132" s="123"/>
      <c r="DT132" s="156"/>
      <c r="DU132" s="157"/>
      <c r="DV132" s="162"/>
      <c r="DW132" s="158" t="str">
        <f t="shared" si="114"/>
        <v/>
      </c>
      <c r="DX132" s="159" t="str">
        <f>IFERROR(VLOOKUP($DR132,[2]INVENTAIRE!$A$23:$X$773,22,FALSE),"")</f>
        <v/>
      </c>
      <c r="DY132" s="160" t="str">
        <f>IFERROR(ROUND(VLOOKUP($DR132,[2]INVENTAIRE!$A$23:$X$773,24,FALSE),2),"-")</f>
        <v>-</v>
      </c>
      <c r="DZ132" s="161" t="str">
        <f t="shared" si="125"/>
        <v/>
      </c>
      <c r="EA132" s="125"/>
      <c r="EB132" s="126"/>
    </row>
    <row r="133" spans="2:132" ht="15.75" x14ac:dyDescent="0.25">
      <c r="B133" s="163"/>
      <c r="C133" s="164"/>
      <c r="D133" s="165"/>
      <c r="E133" s="166"/>
      <c r="F133" s="167"/>
      <c r="G133" s="168"/>
      <c r="H133" s="169"/>
      <c r="I133" s="170"/>
      <c r="J133" s="171"/>
      <c r="K133" s="172" t="s">
        <v>48</v>
      </c>
      <c r="L133" s="173">
        <f>IFERROR(L131/L121,"")</f>
        <v>0.46606785714285714</v>
      </c>
      <c r="N133" s="163"/>
      <c r="O133" s="164"/>
      <c r="P133" s="165"/>
      <c r="Q133" s="166"/>
      <c r="R133" s="167"/>
      <c r="S133" s="168"/>
      <c r="T133" s="169"/>
      <c r="U133" s="170"/>
      <c r="V133" s="171"/>
      <c r="W133" s="125"/>
      <c r="X133" s="126"/>
      <c r="Z133" s="163"/>
      <c r="AA133" s="164"/>
      <c r="AB133" s="165"/>
      <c r="AC133" s="166"/>
      <c r="AD133" s="167"/>
      <c r="AE133" s="168"/>
      <c r="AF133" s="169"/>
      <c r="AG133" s="170"/>
      <c r="AH133" s="171"/>
      <c r="AI133" s="125"/>
      <c r="AJ133" s="126"/>
      <c r="AL133" s="163"/>
      <c r="AM133" s="164"/>
      <c r="AN133" s="165"/>
      <c r="AO133" s="166"/>
      <c r="AP133" s="167"/>
      <c r="AQ133" s="168"/>
      <c r="AR133" s="169"/>
      <c r="AS133" s="170"/>
      <c r="AT133" s="171"/>
      <c r="AU133" s="125"/>
      <c r="AV133" s="126"/>
      <c r="AX133" s="163"/>
      <c r="AY133" s="164"/>
      <c r="AZ133" s="165"/>
      <c r="BA133" s="166"/>
      <c r="BB133" s="167"/>
      <c r="BC133" s="168"/>
      <c r="BD133" s="169"/>
      <c r="BE133" s="170"/>
      <c r="BF133" s="171"/>
      <c r="BG133" s="125"/>
      <c r="BH133" s="126"/>
      <c r="BJ133" s="163"/>
      <c r="BK133" s="164"/>
      <c r="BL133" s="165"/>
      <c r="BM133" s="166"/>
      <c r="BN133" s="167"/>
      <c r="BO133" s="168"/>
      <c r="BP133" s="169"/>
      <c r="BQ133" s="170"/>
      <c r="BR133" s="171"/>
      <c r="BS133" s="125"/>
      <c r="BT133" s="126"/>
      <c r="BV133" s="163"/>
      <c r="BW133" s="164"/>
      <c r="BX133" s="165"/>
      <c r="BY133" s="166"/>
      <c r="BZ133" s="167"/>
      <c r="CA133" s="168"/>
      <c r="CB133" s="169"/>
      <c r="CC133" s="170"/>
      <c r="CD133" s="171"/>
      <c r="CE133" s="125"/>
      <c r="CF133" s="126"/>
      <c r="CH133" s="163"/>
      <c r="CI133" s="164"/>
      <c r="CJ133" s="165"/>
      <c r="CK133" s="166"/>
      <c r="CL133" s="167"/>
      <c r="CM133" s="168"/>
      <c r="CN133" s="169"/>
      <c r="CO133" s="170"/>
      <c r="CP133" s="171"/>
      <c r="CQ133" s="125"/>
      <c r="CR133" s="126"/>
      <c r="CT133" s="163"/>
      <c r="CU133" s="164"/>
      <c r="CV133" s="165"/>
      <c r="CW133" s="166"/>
      <c r="CX133" s="167"/>
      <c r="CY133" s="168"/>
      <c r="CZ133" s="169"/>
      <c r="DA133" s="170"/>
      <c r="DB133" s="171"/>
      <c r="DC133" s="125"/>
      <c r="DD133" s="126"/>
      <c r="DF133" s="163"/>
      <c r="DG133" s="164"/>
      <c r="DH133" s="165"/>
      <c r="DI133" s="166"/>
      <c r="DJ133" s="167"/>
      <c r="DK133" s="168"/>
      <c r="DL133" s="169"/>
      <c r="DM133" s="170"/>
      <c r="DN133" s="171"/>
      <c r="DO133" s="125"/>
      <c r="DP133" s="126"/>
      <c r="DR133" s="163"/>
      <c r="DS133" s="164"/>
      <c r="DT133" s="165"/>
      <c r="DU133" s="166"/>
      <c r="DV133" s="167"/>
      <c r="DW133" s="168"/>
      <c r="DX133" s="169"/>
      <c r="DY133" s="170"/>
      <c r="DZ133" s="171"/>
      <c r="EA133" s="125"/>
      <c r="EB133" s="126"/>
    </row>
    <row r="134" spans="2:132" ht="15.75" x14ac:dyDescent="0.25">
      <c r="B134" s="174"/>
      <c r="C134" s="175"/>
      <c r="D134" s="116"/>
      <c r="E134" s="130"/>
      <c r="F134" s="129"/>
      <c r="G134" s="176"/>
      <c r="H134" s="129"/>
      <c r="I134" s="177"/>
      <c r="J134" s="132" t="str">
        <f t="shared" ref="J134:J143" si="126">IF(E134="","",IFERROR(IF(AND(H134="KG",E134="GRAMME"),(I134/G134/1000*D134),IF(AND(H134="L",E134="MML"),(I134/G134/1000*D134),IF(H134=E134,(I134/G134*D134),IF(AND(H134="Lbs",OR(E134="g",E134="KG")),(I134/G134/454*1000*D134),IF(AND(H134="KG",E134="lbs"),(I134/G134/1000*454*D134),"erreur d'unité"))))),"-"))</f>
        <v/>
      </c>
      <c r="K134" s="178" t="str">
        <f>IF(L133="","","Votre marge de profit est de "&amp;ROUND(L133*100,2)&amp; " %")</f>
        <v>Votre marge de profit est de 46,61 %</v>
      </c>
      <c r="L134" s="179"/>
      <c r="N134" s="174"/>
      <c r="O134" s="175"/>
      <c r="P134" s="116"/>
      <c r="Q134" s="130"/>
      <c r="R134" s="129"/>
      <c r="S134" s="176"/>
      <c r="T134" s="129"/>
      <c r="U134" s="180"/>
      <c r="V134" s="132" t="str">
        <f t="shared" ref="V134:V143" si="127">IF(Q134="","",IFERROR(IF(AND(T134="KG",Q134="GRAMME"),(U134/S134/1000*P134),IF(AND(T134="L",Q134="MML"),(U134/S134/1000*P134),IF(T134=Q134,(U134/S134*P134),IF(AND(T134="Lbs",OR(Q134="g",Q134="KG")),(U134/S134/454*1000*P134),IF(AND(T134="KG",Q134="lbs"),(U134/S134/1000*454*P134),"erreur d'unité"))))),"-"))</f>
        <v/>
      </c>
      <c r="W134" s="125"/>
      <c r="X134" s="126"/>
      <c r="Z134" s="174"/>
      <c r="AA134" s="175"/>
      <c r="AB134" s="116"/>
      <c r="AC134" s="130"/>
      <c r="AD134" s="129"/>
      <c r="AE134" s="176"/>
      <c r="AF134" s="129"/>
      <c r="AG134" s="180"/>
      <c r="AH134" s="132" t="str">
        <f t="shared" ref="AH134:AH143" si="128">IF(AC134="","",IFERROR(IF(AND(AF134="KG",AC134="GRAMME"),(AG134/AE134/1000*AB134),IF(AND(AF134="L",AC134="MML"),(AG134/AE134/1000*AB134),IF(AF134=AC134,(AG134/AE134*AB134),IF(AND(AF134="Lbs",OR(AC134="g",AC134="KG")),(AG134/AE134/454*1000*AB134),IF(AND(AF134="KG",AC134="lbs"),(AG134/AE134/1000*454*AB134),"erreur d'unité"))))),"-"))</f>
        <v/>
      </c>
      <c r="AI134" s="125"/>
      <c r="AJ134" s="126"/>
      <c r="AL134" s="174"/>
      <c r="AM134" s="175"/>
      <c r="AN134" s="116"/>
      <c r="AO134" s="130"/>
      <c r="AP134" s="129"/>
      <c r="AQ134" s="176"/>
      <c r="AR134" s="129"/>
      <c r="AS134" s="180"/>
      <c r="AT134" s="132" t="str">
        <f t="shared" ref="AT134:AT143" si="129">IF(AO134="","",IFERROR(IF(AND(AR134="KG",AO134="GRAMME"),(AS134/AQ134/1000*AN134),IF(AND(AR134="L",AO134="MML"),(AS134/AQ134/1000*AN134),IF(AR134=AO134,(AS134/AQ134*AN134),IF(AND(AR134="Lbs",OR(AO134="g",AO134="KG")),(AS134/AQ134/454*1000*AN134),IF(AND(AR134="KG",AO134="lbs"),(AS134/AQ134/1000*454*AN134),"erreur d'unité"))))),"-"))</f>
        <v/>
      </c>
      <c r="AU134" s="125"/>
      <c r="AV134" s="126"/>
      <c r="AX134" s="174"/>
      <c r="AY134" s="175"/>
      <c r="AZ134" s="116"/>
      <c r="BA134" s="130"/>
      <c r="BB134" s="129"/>
      <c r="BC134" s="176"/>
      <c r="BD134" s="129"/>
      <c r="BE134" s="180"/>
      <c r="BF134" s="132" t="str">
        <f t="shared" ref="BF134:BF143" si="130">IF(BA134="","",IFERROR(IF(AND(BD134="KG",BA134="GRAMME"),(BE134/BC134/1000*AZ134),IF(AND(BD134="L",BA134="MML"),(BE134/BC134/1000*AZ134),IF(BD134=BA134,(BE134/BC134*AZ134),IF(AND(BD134="Lbs",OR(BA134="g",BA134="KG")),(BE134/BC134/454*1000*AZ134),IF(AND(BD134="KG",BA134="lbs"),(BE134/BC134/1000*454*AZ134),"erreur d'unité"))))),"-"))</f>
        <v/>
      </c>
      <c r="BG134" s="125"/>
      <c r="BH134" s="126"/>
      <c r="BJ134" s="174"/>
      <c r="BK134" s="175"/>
      <c r="BL134" s="116"/>
      <c r="BM134" s="130"/>
      <c r="BN134" s="129"/>
      <c r="BO134" s="176"/>
      <c r="BP134" s="129"/>
      <c r="BQ134" s="180"/>
      <c r="BR134" s="132" t="str">
        <f t="shared" ref="BR134:BR143" si="131">IF(BM134="","",IFERROR(IF(AND(BP134="KG",BM134="GRAMME"),(BQ134/BO134/1000*BL134),IF(AND(BP134="L",BM134="MML"),(BQ134/BO134/1000*BL134),IF(BP134=BM134,(BQ134/BO134*BL134),IF(AND(BP134="Lbs",OR(BM134="g",BM134="KG")),(BQ134/BO134/454*1000*BL134),IF(AND(BP134="KG",BM134="lbs"),(BQ134/BO134/1000*454*BL134),"erreur d'unité"))))),"-"))</f>
        <v/>
      </c>
      <c r="BS134" s="125"/>
      <c r="BT134" s="126"/>
      <c r="BV134" s="174"/>
      <c r="BW134" s="175"/>
      <c r="BX134" s="116"/>
      <c r="BY134" s="130"/>
      <c r="BZ134" s="129"/>
      <c r="CA134" s="176"/>
      <c r="CB134" s="129"/>
      <c r="CC134" s="180"/>
      <c r="CD134" s="132" t="str">
        <f t="shared" ref="CD134:CD143" si="132">IF(BY134="","",IFERROR(IF(AND(CB134="KG",BY134="GRAMME"),(CC134/CA134/1000*BX134),IF(AND(CB134="L",BY134="MML"),(CC134/CA134/1000*BX134),IF(CB134=BY134,(CC134/CA134*BX134),IF(AND(CB134="Lbs",OR(BY134="g",BY134="KG")),(CC134/CA134/454*1000*BX134),IF(AND(CB134="KG",BY134="lbs"),(CC134/CA134/1000*454*BX134),"erreur d'unité"))))),"-"))</f>
        <v/>
      </c>
      <c r="CE134" s="125"/>
      <c r="CF134" s="126"/>
      <c r="CH134" s="174"/>
      <c r="CI134" s="175"/>
      <c r="CJ134" s="116"/>
      <c r="CK134" s="130"/>
      <c r="CL134" s="129"/>
      <c r="CM134" s="176"/>
      <c r="CN134" s="129"/>
      <c r="CO134" s="180"/>
      <c r="CP134" s="181" t="str">
        <f t="shared" ref="CP134:CP143" si="133">IF(CK134="","",IFERROR(IF(AND(CN134="KG",CK134="GRAMME"),(CO134/CM134/1000*CJ134),IF(AND(CN134="L",CK134="MML"),(CO134/CM134/1000*CJ134),IF(CN134=CK134,(CO134/CM134*CJ134),IF(AND(CN134="Lbs",OR(CK134="g",CK134="KG")),(CO134/CM134/454*1000*CJ134),IF(AND(CN134="KG",CK134="lbs"),(CO134/CM134/1000*454*CJ134),"erreur d'unité"))))),"-"))</f>
        <v/>
      </c>
      <c r="CQ134" s="125"/>
      <c r="CR134" s="126"/>
      <c r="CT134" s="174"/>
      <c r="CU134" s="175"/>
      <c r="CV134" s="116"/>
      <c r="CW134" s="130"/>
      <c r="CX134" s="129"/>
      <c r="CY134" s="176"/>
      <c r="CZ134" s="129"/>
      <c r="DA134" s="180"/>
      <c r="DB134" s="181" t="str">
        <f t="shared" ref="DB134:DB143" si="134">IF(CW134="","",IFERROR(IF(AND(CZ134="KG",CW134="GRAMME"),(DA134/CY134/1000*CV134),IF(AND(CZ134="L",CW134="MML"),(DA134/CY134/1000*CV134),IF(CZ134=CW134,(DA134/CY134*CV134),IF(AND(CZ134="Lbs",OR(CW134="g",CW134="KG")),(DA134/CY134/454*1000*CV134),IF(AND(CZ134="KG",CW134="lbs"),(DA134/CY134/1000*454*CV134),"erreur d'unité"))))),"-"))</f>
        <v/>
      </c>
      <c r="DC134" s="125"/>
      <c r="DD134" s="126"/>
      <c r="DF134" s="174"/>
      <c r="DG134" s="175"/>
      <c r="DH134" s="116"/>
      <c r="DI134" s="130"/>
      <c r="DJ134" s="129"/>
      <c r="DK134" s="176"/>
      <c r="DL134" s="129"/>
      <c r="DM134" s="180"/>
      <c r="DN134" s="132" t="str">
        <f t="shared" ref="DN134:DN143" si="135">IF(DI134="","",IFERROR(IF(AND(DL134="KG",DI134="GRAMME"),(DM134/DK134/1000*DH134),IF(AND(DL134="L",DI134="MML"),(DM134/DK134/1000*DH134),IF(DL134=DI134,(DM134/DK134*DH134),IF(AND(DL134="Lbs",OR(DI134="g",DI134="KG")),(DM134/DK134/454*1000*DH134),IF(AND(DL134="KG",DI134="lbs"),(DM134/DK134/1000*454*DH134),"erreur d'unité"))))),"-"))</f>
        <v/>
      </c>
      <c r="DO134" s="125"/>
      <c r="DP134" s="126"/>
      <c r="DR134" s="174"/>
      <c r="DS134" s="175"/>
      <c r="DT134" s="116"/>
      <c r="DU134" s="130"/>
      <c r="DV134" s="129"/>
      <c r="DW134" s="176"/>
      <c r="DX134" s="129"/>
      <c r="DY134" s="180"/>
      <c r="DZ134" s="181" t="str">
        <f t="shared" ref="DZ134:DZ143" si="136">IF(DU134="","",IFERROR(IF(AND(DX134="KG",DU134="GRAMME"),(DY134/DW134/1000*DT134),IF(AND(DX134="L",DU134="MML"),(DY134/DW134/1000*DT134),IF(DX134=DU134,(DY134/DW134*DT134),IF(AND(DX134="Lbs",OR(DU134="g",DU134="KG")),(DY134/DW134/454*1000*DT134),IF(AND(DX134="KG",DU134="lbs"),(DY134/DW134/1000*454*DT134),"erreur d'unité"))))),"-"))</f>
        <v/>
      </c>
      <c r="EA134" s="125"/>
      <c r="EB134" s="126"/>
    </row>
    <row r="135" spans="2:132" ht="15.75" x14ac:dyDescent="0.25">
      <c r="B135" s="174"/>
      <c r="C135" s="175"/>
      <c r="D135" s="116"/>
      <c r="E135" s="130"/>
      <c r="F135" s="129"/>
      <c r="G135" s="176"/>
      <c r="H135" s="129"/>
      <c r="I135" s="177"/>
      <c r="J135" s="132" t="str">
        <f t="shared" si="126"/>
        <v/>
      </c>
      <c r="K135" s="182"/>
      <c r="L135" s="183"/>
      <c r="N135" s="174"/>
      <c r="O135" s="175"/>
      <c r="P135" s="116"/>
      <c r="Q135" s="130"/>
      <c r="R135" s="129"/>
      <c r="S135" s="176"/>
      <c r="T135" s="129"/>
      <c r="U135" s="180"/>
      <c r="V135" s="132" t="str">
        <f t="shared" si="127"/>
        <v/>
      </c>
      <c r="W135" s="125"/>
      <c r="X135" s="126"/>
      <c r="Z135" s="174"/>
      <c r="AA135" s="175"/>
      <c r="AB135" s="116"/>
      <c r="AC135" s="130"/>
      <c r="AD135" s="129"/>
      <c r="AE135" s="176"/>
      <c r="AF135" s="129"/>
      <c r="AG135" s="180"/>
      <c r="AH135" s="132" t="str">
        <f t="shared" si="128"/>
        <v/>
      </c>
      <c r="AI135" s="125"/>
      <c r="AJ135" s="126"/>
      <c r="AL135" s="174"/>
      <c r="AM135" s="175"/>
      <c r="AN135" s="116"/>
      <c r="AO135" s="130"/>
      <c r="AP135" s="129"/>
      <c r="AQ135" s="176"/>
      <c r="AR135" s="129"/>
      <c r="AS135" s="180"/>
      <c r="AT135" s="132" t="str">
        <f t="shared" si="129"/>
        <v/>
      </c>
      <c r="AU135" s="125"/>
      <c r="AV135" s="126"/>
      <c r="AX135" s="174"/>
      <c r="AY135" s="175"/>
      <c r="AZ135" s="116"/>
      <c r="BA135" s="130"/>
      <c r="BB135" s="129"/>
      <c r="BC135" s="176"/>
      <c r="BD135" s="129"/>
      <c r="BE135" s="180"/>
      <c r="BF135" s="132" t="str">
        <f t="shared" si="130"/>
        <v/>
      </c>
      <c r="BG135" s="125"/>
      <c r="BH135" s="126"/>
      <c r="BJ135" s="174"/>
      <c r="BK135" s="175"/>
      <c r="BL135" s="116"/>
      <c r="BM135" s="130"/>
      <c r="BN135" s="129"/>
      <c r="BO135" s="176"/>
      <c r="BP135" s="129"/>
      <c r="BQ135" s="180"/>
      <c r="BR135" s="132" t="str">
        <f t="shared" si="131"/>
        <v/>
      </c>
      <c r="BS135" s="125"/>
      <c r="BT135" s="126"/>
      <c r="BV135" s="174"/>
      <c r="BW135" s="175"/>
      <c r="BX135" s="116"/>
      <c r="BY135" s="130"/>
      <c r="BZ135" s="129"/>
      <c r="CA135" s="176"/>
      <c r="CB135" s="129"/>
      <c r="CC135" s="180"/>
      <c r="CD135" s="132" t="str">
        <f t="shared" si="132"/>
        <v/>
      </c>
      <c r="CE135" s="125"/>
      <c r="CF135" s="126"/>
      <c r="CH135" s="174"/>
      <c r="CI135" s="175"/>
      <c r="CJ135" s="116"/>
      <c r="CK135" s="130"/>
      <c r="CL135" s="129"/>
      <c r="CM135" s="176"/>
      <c r="CN135" s="129"/>
      <c r="CO135" s="180"/>
      <c r="CP135" s="181" t="str">
        <f t="shared" si="133"/>
        <v/>
      </c>
      <c r="CQ135" s="125"/>
      <c r="CR135" s="126"/>
      <c r="CT135" s="174"/>
      <c r="CU135" s="175"/>
      <c r="CV135" s="116"/>
      <c r="CW135" s="130"/>
      <c r="CX135" s="129"/>
      <c r="CY135" s="176"/>
      <c r="CZ135" s="129"/>
      <c r="DA135" s="180"/>
      <c r="DB135" s="181" t="str">
        <f t="shared" si="134"/>
        <v/>
      </c>
      <c r="DC135" s="125"/>
      <c r="DD135" s="126"/>
      <c r="DF135" s="174"/>
      <c r="DG135" s="175"/>
      <c r="DH135" s="116"/>
      <c r="DI135" s="130"/>
      <c r="DJ135" s="129"/>
      <c r="DK135" s="176"/>
      <c r="DL135" s="129"/>
      <c r="DM135" s="180"/>
      <c r="DN135" s="132" t="str">
        <f t="shared" si="135"/>
        <v/>
      </c>
      <c r="DO135" s="125"/>
      <c r="DP135" s="126"/>
      <c r="DR135" s="174"/>
      <c r="DS135" s="175"/>
      <c r="DT135" s="116"/>
      <c r="DU135" s="130"/>
      <c r="DV135" s="129"/>
      <c r="DW135" s="176"/>
      <c r="DX135" s="129"/>
      <c r="DY135" s="180"/>
      <c r="DZ135" s="181" t="str">
        <f t="shared" si="136"/>
        <v/>
      </c>
      <c r="EA135" s="125"/>
      <c r="EB135" s="126"/>
    </row>
    <row r="136" spans="2:132" ht="15.75" x14ac:dyDescent="0.25">
      <c r="B136" s="174"/>
      <c r="C136" s="175"/>
      <c r="D136" s="116"/>
      <c r="E136" s="130"/>
      <c r="F136" s="129"/>
      <c r="G136" s="176"/>
      <c r="H136" s="129"/>
      <c r="I136" s="177"/>
      <c r="J136" s="132" t="str">
        <f t="shared" si="126"/>
        <v/>
      </c>
      <c r="K136" s="184" t="s">
        <v>49</v>
      </c>
      <c r="L136" s="185"/>
      <c r="N136" s="174"/>
      <c r="O136" s="175"/>
      <c r="P136" s="116"/>
      <c r="Q136" s="130"/>
      <c r="R136" s="129"/>
      <c r="S136" s="176"/>
      <c r="T136" s="129"/>
      <c r="U136" s="180"/>
      <c r="V136" s="132" t="str">
        <f t="shared" si="127"/>
        <v/>
      </c>
      <c r="W136" s="125"/>
      <c r="X136" s="126"/>
      <c r="Z136" s="174"/>
      <c r="AA136" s="175"/>
      <c r="AB136" s="116"/>
      <c r="AC136" s="130"/>
      <c r="AD136" s="129"/>
      <c r="AE136" s="176"/>
      <c r="AF136" s="129"/>
      <c r="AG136" s="180"/>
      <c r="AH136" s="132" t="str">
        <f t="shared" si="128"/>
        <v/>
      </c>
      <c r="AI136" s="125"/>
      <c r="AJ136" s="126"/>
      <c r="AL136" s="174"/>
      <c r="AM136" s="175"/>
      <c r="AN136" s="116"/>
      <c r="AO136" s="130"/>
      <c r="AP136" s="129"/>
      <c r="AQ136" s="176"/>
      <c r="AR136" s="129"/>
      <c r="AS136" s="180"/>
      <c r="AT136" s="132" t="str">
        <f t="shared" si="129"/>
        <v/>
      </c>
      <c r="AU136" s="125"/>
      <c r="AV136" s="126"/>
      <c r="AX136" s="174"/>
      <c r="AY136" s="175"/>
      <c r="AZ136" s="116"/>
      <c r="BA136" s="130"/>
      <c r="BB136" s="129"/>
      <c r="BC136" s="176"/>
      <c r="BD136" s="129"/>
      <c r="BE136" s="180"/>
      <c r="BF136" s="132" t="str">
        <f t="shared" si="130"/>
        <v/>
      </c>
      <c r="BG136" s="125"/>
      <c r="BH136" s="126"/>
      <c r="BJ136" s="174"/>
      <c r="BK136" s="175"/>
      <c r="BL136" s="116"/>
      <c r="BM136" s="130"/>
      <c r="BN136" s="129"/>
      <c r="BO136" s="176"/>
      <c r="BP136" s="129"/>
      <c r="BQ136" s="180"/>
      <c r="BR136" s="132" t="str">
        <f t="shared" si="131"/>
        <v/>
      </c>
      <c r="BS136" s="125"/>
      <c r="BT136" s="126"/>
      <c r="BV136" s="174"/>
      <c r="BW136" s="175"/>
      <c r="BX136" s="116"/>
      <c r="BY136" s="130"/>
      <c r="BZ136" s="129"/>
      <c r="CA136" s="176"/>
      <c r="CB136" s="129"/>
      <c r="CC136" s="180"/>
      <c r="CD136" s="132" t="str">
        <f t="shared" si="132"/>
        <v/>
      </c>
      <c r="CE136" s="125"/>
      <c r="CF136" s="126"/>
      <c r="CH136" s="174"/>
      <c r="CI136" s="175"/>
      <c r="CJ136" s="116"/>
      <c r="CK136" s="130"/>
      <c r="CL136" s="129"/>
      <c r="CM136" s="176"/>
      <c r="CN136" s="129"/>
      <c r="CO136" s="180"/>
      <c r="CP136" s="181" t="str">
        <f t="shared" si="133"/>
        <v/>
      </c>
      <c r="CQ136" s="125"/>
      <c r="CR136" s="126"/>
      <c r="CT136" s="174"/>
      <c r="CU136" s="175"/>
      <c r="CV136" s="116"/>
      <c r="CW136" s="130"/>
      <c r="CX136" s="129"/>
      <c r="CY136" s="176"/>
      <c r="CZ136" s="129"/>
      <c r="DA136" s="180"/>
      <c r="DB136" s="181" t="str">
        <f t="shared" si="134"/>
        <v/>
      </c>
      <c r="DC136" s="125"/>
      <c r="DD136" s="126"/>
      <c r="DF136" s="174"/>
      <c r="DG136" s="175"/>
      <c r="DH136" s="116"/>
      <c r="DI136" s="130"/>
      <c r="DJ136" s="129"/>
      <c r="DK136" s="176"/>
      <c r="DL136" s="129"/>
      <c r="DM136" s="180"/>
      <c r="DN136" s="132" t="str">
        <f t="shared" si="135"/>
        <v/>
      </c>
      <c r="DO136" s="125"/>
      <c r="DP136" s="126"/>
      <c r="DR136" s="174"/>
      <c r="DS136" s="175"/>
      <c r="DT136" s="116"/>
      <c r="DU136" s="130"/>
      <c r="DV136" s="129"/>
      <c r="DW136" s="176"/>
      <c r="DX136" s="129"/>
      <c r="DY136" s="180"/>
      <c r="DZ136" s="181" t="str">
        <f t="shared" si="136"/>
        <v/>
      </c>
      <c r="EA136" s="125"/>
      <c r="EB136" s="126"/>
    </row>
    <row r="137" spans="2:132" ht="15.75" x14ac:dyDescent="0.25">
      <c r="B137" s="174"/>
      <c r="C137" s="175"/>
      <c r="D137" s="116"/>
      <c r="E137" s="130"/>
      <c r="F137" s="129"/>
      <c r="G137" s="176"/>
      <c r="H137" s="129"/>
      <c r="I137" s="177"/>
      <c r="J137" s="132" t="str">
        <f t="shared" si="126"/>
        <v/>
      </c>
      <c r="K137" s="186" t="s">
        <v>50</v>
      </c>
      <c r="L137" s="187">
        <f>IFERROR(L123/L121,"-")</f>
        <v>0.15893214285714288</v>
      </c>
      <c r="N137" s="174"/>
      <c r="O137" s="175"/>
      <c r="P137" s="116"/>
      <c r="Q137" s="130"/>
      <c r="R137" s="129"/>
      <c r="S137" s="176"/>
      <c r="T137" s="129"/>
      <c r="U137" s="180"/>
      <c r="V137" s="132" t="str">
        <f t="shared" si="127"/>
        <v/>
      </c>
      <c r="W137" s="125"/>
      <c r="X137" s="126"/>
      <c r="Z137" s="174"/>
      <c r="AA137" s="175"/>
      <c r="AB137" s="116"/>
      <c r="AC137" s="130"/>
      <c r="AD137" s="129"/>
      <c r="AE137" s="176"/>
      <c r="AF137" s="129"/>
      <c r="AG137" s="180"/>
      <c r="AH137" s="132" t="str">
        <f t="shared" si="128"/>
        <v/>
      </c>
      <c r="AI137" s="125"/>
      <c r="AJ137" s="126"/>
      <c r="AL137" s="174"/>
      <c r="AM137" s="175"/>
      <c r="AN137" s="116"/>
      <c r="AO137" s="130"/>
      <c r="AP137" s="129"/>
      <c r="AQ137" s="176"/>
      <c r="AR137" s="129"/>
      <c r="AS137" s="180"/>
      <c r="AT137" s="132" t="str">
        <f t="shared" si="129"/>
        <v/>
      </c>
      <c r="AU137" s="125"/>
      <c r="AV137" s="126"/>
      <c r="AX137" s="174"/>
      <c r="AY137" s="175"/>
      <c r="AZ137" s="116"/>
      <c r="BA137" s="130"/>
      <c r="BB137" s="129"/>
      <c r="BC137" s="176"/>
      <c r="BD137" s="129"/>
      <c r="BE137" s="180"/>
      <c r="BF137" s="132" t="str">
        <f t="shared" si="130"/>
        <v/>
      </c>
      <c r="BG137" s="125"/>
      <c r="BH137" s="126"/>
      <c r="BJ137" s="174"/>
      <c r="BK137" s="175"/>
      <c r="BL137" s="116"/>
      <c r="BM137" s="130"/>
      <c r="BN137" s="129"/>
      <c r="BO137" s="176"/>
      <c r="BP137" s="129"/>
      <c r="BQ137" s="180"/>
      <c r="BR137" s="132" t="str">
        <f t="shared" si="131"/>
        <v/>
      </c>
      <c r="BS137" s="125"/>
      <c r="BT137" s="126"/>
      <c r="BV137" s="174"/>
      <c r="BW137" s="175"/>
      <c r="BX137" s="116"/>
      <c r="BY137" s="130"/>
      <c r="BZ137" s="129"/>
      <c r="CA137" s="176"/>
      <c r="CB137" s="129"/>
      <c r="CC137" s="180"/>
      <c r="CD137" s="132" t="str">
        <f t="shared" si="132"/>
        <v/>
      </c>
      <c r="CE137" s="125"/>
      <c r="CF137" s="126"/>
      <c r="CH137" s="174"/>
      <c r="CI137" s="175"/>
      <c r="CJ137" s="116"/>
      <c r="CK137" s="130"/>
      <c r="CL137" s="129"/>
      <c r="CM137" s="176"/>
      <c r="CN137" s="129"/>
      <c r="CO137" s="180"/>
      <c r="CP137" s="181" t="str">
        <f t="shared" si="133"/>
        <v/>
      </c>
      <c r="CQ137" s="125"/>
      <c r="CR137" s="126"/>
      <c r="CT137" s="174"/>
      <c r="CU137" s="175"/>
      <c r="CV137" s="116"/>
      <c r="CW137" s="130"/>
      <c r="CX137" s="129"/>
      <c r="CY137" s="176"/>
      <c r="CZ137" s="129"/>
      <c r="DA137" s="180"/>
      <c r="DB137" s="181" t="str">
        <f t="shared" si="134"/>
        <v/>
      </c>
      <c r="DC137" s="125"/>
      <c r="DD137" s="126"/>
      <c r="DF137" s="174"/>
      <c r="DG137" s="175"/>
      <c r="DH137" s="116"/>
      <c r="DI137" s="130"/>
      <c r="DJ137" s="129"/>
      <c r="DK137" s="176"/>
      <c r="DL137" s="129"/>
      <c r="DM137" s="180"/>
      <c r="DN137" s="132" t="str">
        <f t="shared" si="135"/>
        <v/>
      </c>
      <c r="DO137" s="125"/>
      <c r="DP137" s="126"/>
      <c r="DR137" s="174"/>
      <c r="DS137" s="175"/>
      <c r="DT137" s="116"/>
      <c r="DU137" s="130"/>
      <c r="DV137" s="129"/>
      <c r="DW137" s="176"/>
      <c r="DX137" s="129"/>
      <c r="DY137" s="180"/>
      <c r="DZ137" s="181" t="str">
        <f t="shared" si="136"/>
        <v/>
      </c>
      <c r="EA137" s="125"/>
      <c r="EB137" s="126"/>
    </row>
    <row r="138" spans="2:132" ht="15.75" x14ac:dyDescent="0.25">
      <c r="B138" s="174"/>
      <c r="C138" s="175"/>
      <c r="D138" s="116"/>
      <c r="E138" s="130"/>
      <c r="F138" s="129"/>
      <c r="G138" s="176"/>
      <c r="H138" s="129"/>
      <c r="I138" s="177"/>
      <c r="J138" s="132" t="str">
        <f t="shared" si="126"/>
        <v/>
      </c>
      <c r="K138" s="188" t="s">
        <v>51</v>
      </c>
      <c r="L138" s="189">
        <f>IFERROR(L128/L121,"-")</f>
        <v>0</v>
      </c>
      <c r="N138" s="174"/>
      <c r="O138" s="175"/>
      <c r="P138" s="116"/>
      <c r="Q138" s="130"/>
      <c r="R138" s="129"/>
      <c r="S138" s="176"/>
      <c r="T138" s="129"/>
      <c r="U138" s="180"/>
      <c r="V138" s="132" t="str">
        <f t="shared" si="127"/>
        <v/>
      </c>
      <c r="W138" s="125"/>
      <c r="X138" s="126"/>
      <c r="Z138" s="174"/>
      <c r="AA138" s="175"/>
      <c r="AB138" s="116"/>
      <c r="AC138" s="130"/>
      <c r="AD138" s="129"/>
      <c r="AE138" s="176"/>
      <c r="AF138" s="129"/>
      <c r="AG138" s="180"/>
      <c r="AH138" s="132" t="str">
        <f t="shared" si="128"/>
        <v/>
      </c>
      <c r="AI138" s="125"/>
      <c r="AJ138" s="126"/>
      <c r="AL138" s="174"/>
      <c r="AM138" s="175"/>
      <c r="AN138" s="116"/>
      <c r="AO138" s="130"/>
      <c r="AP138" s="129"/>
      <c r="AQ138" s="176"/>
      <c r="AR138" s="129"/>
      <c r="AS138" s="180"/>
      <c r="AT138" s="132" t="str">
        <f t="shared" si="129"/>
        <v/>
      </c>
      <c r="AU138" s="125"/>
      <c r="AV138" s="126"/>
      <c r="AX138" s="174"/>
      <c r="AY138" s="175"/>
      <c r="AZ138" s="116"/>
      <c r="BA138" s="130"/>
      <c r="BB138" s="129"/>
      <c r="BC138" s="176"/>
      <c r="BD138" s="129"/>
      <c r="BE138" s="180"/>
      <c r="BF138" s="132" t="str">
        <f t="shared" si="130"/>
        <v/>
      </c>
      <c r="BG138" s="125"/>
      <c r="BH138" s="126"/>
      <c r="BJ138" s="174"/>
      <c r="BK138" s="175"/>
      <c r="BL138" s="116"/>
      <c r="BM138" s="130"/>
      <c r="BN138" s="129"/>
      <c r="BO138" s="176"/>
      <c r="BP138" s="129"/>
      <c r="BQ138" s="180"/>
      <c r="BR138" s="132" t="str">
        <f t="shared" si="131"/>
        <v/>
      </c>
      <c r="BS138" s="125"/>
      <c r="BT138" s="126"/>
      <c r="BV138" s="174"/>
      <c r="BW138" s="175"/>
      <c r="BX138" s="116"/>
      <c r="BY138" s="130"/>
      <c r="BZ138" s="129"/>
      <c r="CA138" s="176"/>
      <c r="CB138" s="129"/>
      <c r="CC138" s="180"/>
      <c r="CD138" s="132" t="str">
        <f t="shared" si="132"/>
        <v/>
      </c>
      <c r="CE138" s="125"/>
      <c r="CF138" s="126"/>
      <c r="CH138" s="174"/>
      <c r="CI138" s="175"/>
      <c r="CJ138" s="116"/>
      <c r="CK138" s="130"/>
      <c r="CL138" s="129"/>
      <c r="CM138" s="176"/>
      <c r="CN138" s="129"/>
      <c r="CO138" s="180"/>
      <c r="CP138" s="181" t="str">
        <f t="shared" si="133"/>
        <v/>
      </c>
      <c r="CQ138" s="125"/>
      <c r="CR138" s="126"/>
      <c r="CT138" s="174"/>
      <c r="CU138" s="175"/>
      <c r="CV138" s="116"/>
      <c r="CW138" s="130"/>
      <c r="CX138" s="129"/>
      <c r="CY138" s="176"/>
      <c r="CZ138" s="129"/>
      <c r="DA138" s="180"/>
      <c r="DB138" s="181" t="str">
        <f t="shared" si="134"/>
        <v/>
      </c>
      <c r="DC138" s="125"/>
      <c r="DD138" s="126"/>
      <c r="DF138" s="174"/>
      <c r="DG138" s="175"/>
      <c r="DH138" s="116"/>
      <c r="DI138" s="130"/>
      <c r="DJ138" s="129"/>
      <c r="DK138" s="176"/>
      <c r="DL138" s="129"/>
      <c r="DM138" s="180"/>
      <c r="DN138" s="132" t="str">
        <f t="shared" si="135"/>
        <v/>
      </c>
      <c r="DO138" s="125"/>
      <c r="DP138" s="126"/>
      <c r="DR138" s="174"/>
      <c r="DS138" s="175"/>
      <c r="DT138" s="116"/>
      <c r="DU138" s="130"/>
      <c r="DV138" s="129"/>
      <c r="DW138" s="176"/>
      <c r="DX138" s="129"/>
      <c r="DY138" s="180"/>
      <c r="DZ138" s="181" t="str">
        <f t="shared" si="136"/>
        <v/>
      </c>
      <c r="EA138" s="125"/>
      <c r="EB138" s="126"/>
    </row>
    <row r="139" spans="2:132" ht="15.75" x14ac:dyDescent="0.25">
      <c r="B139" s="174"/>
      <c r="C139" s="175"/>
      <c r="D139" s="116"/>
      <c r="E139" s="130"/>
      <c r="F139" s="129"/>
      <c r="G139" s="176"/>
      <c r="H139" s="129"/>
      <c r="I139" s="177"/>
      <c r="J139" s="132" t="str">
        <f t="shared" si="126"/>
        <v/>
      </c>
      <c r="K139" s="188" t="s">
        <v>52</v>
      </c>
      <c r="L139" s="189">
        <f>IFERROR(L126/L121,"-")</f>
        <v>0.375</v>
      </c>
      <c r="N139" s="174"/>
      <c r="O139" s="175"/>
      <c r="P139" s="116"/>
      <c r="Q139" s="130"/>
      <c r="R139" s="129"/>
      <c r="S139" s="176"/>
      <c r="T139" s="129"/>
      <c r="U139" s="180"/>
      <c r="V139" s="132" t="str">
        <f t="shared" si="127"/>
        <v/>
      </c>
      <c r="W139" s="125"/>
      <c r="X139" s="126"/>
      <c r="Z139" s="174"/>
      <c r="AA139" s="175"/>
      <c r="AB139" s="116"/>
      <c r="AC139" s="130"/>
      <c r="AD139" s="129"/>
      <c r="AE139" s="176"/>
      <c r="AF139" s="129"/>
      <c r="AG139" s="180"/>
      <c r="AH139" s="132" t="str">
        <f t="shared" si="128"/>
        <v/>
      </c>
      <c r="AI139" s="125"/>
      <c r="AJ139" s="126"/>
      <c r="AL139" s="174"/>
      <c r="AM139" s="175"/>
      <c r="AN139" s="116"/>
      <c r="AO139" s="130"/>
      <c r="AP139" s="129"/>
      <c r="AQ139" s="176"/>
      <c r="AR139" s="129"/>
      <c r="AS139" s="180"/>
      <c r="AT139" s="132" t="str">
        <f t="shared" si="129"/>
        <v/>
      </c>
      <c r="AU139" s="125"/>
      <c r="AV139" s="126"/>
      <c r="AX139" s="174"/>
      <c r="AY139" s="175"/>
      <c r="AZ139" s="116"/>
      <c r="BA139" s="130"/>
      <c r="BB139" s="129"/>
      <c r="BC139" s="176"/>
      <c r="BD139" s="129"/>
      <c r="BE139" s="180"/>
      <c r="BF139" s="132" t="str">
        <f t="shared" si="130"/>
        <v/>
      </c>
      <c r="BG139" s="125"/>
      <c r="BH139" s="126"/>
      <c r="BJ139" s="174"/>
      <c r="BK139" s="175"/>
      <c r="BL139" s="116"/>
      <c r="BM139" s="130"/>
      <c r="BN139" s="129"/>
      <c r="BO139" s="176"/>
      <c r="BP139" s="129"/>
      <c r="BQ139" s="180"/>
      <c r="BR139" s="132" t="str">
        <f t="shared" si="131"/>
        <v/>
      </c>
      <c r="BS139" s="125"/>
      <c r="BT139" s="126"/>
      <c r="BV139" s="174"/>
      <c r="BW139" s="175"/>
      <c r="BX139" s="116"/>
      <c r="BY139" s="130"/>
      <c r="BZ139" s="129"/>
      <c r="CA139" s="176"/>
      <c r="CB139" s="129"/>
      <c r="CC139" s="180"/>
      <c r="CD139" s="132" t="str">
        <f t="shared" si="132"/>
        <v/>
      </c>
      <c r="CE139" s="125"/>
      <c r="CF139" s="126"/>
      <c r="CH139" s="174"/>
      <c r="CI139" s="175"/>
      <c r="CJ139" s="116"/>
      <c r="CK139" s="130"/>
      <c r="CL139" s="129"/>
      <c r="CM139" s="176"/>
      <c r="CN139" s="129"/>
      <c r="CO139" s="180"/>
      <c r="CP139" s="181" t="str">
        <f t="shared" si="133"/>
        <v/>
      </c>
      <c r="CQ139" s="125"/>
      <c r="CR139" s="126"/>
      <c r="CT139" s="174"/>
      <c r="CU139" s="175"/>
      <c r="CV139" s="116"/>
      <c r="CW139" s="130"/>
      <c r="CX139" s="129"/>
      <c r="CY139" s="176"/>
      <c r="CZ139" s="129"/>
      <c r="DA139" s="180"/>
      <c r="DB139" s="181" t="str">
        <f t="shared" si="134"/>
        <v/>
      </c>
      <c r="DC139" s="125"/>
      <c r="DD139" s="126"/>
      <c r="DF139" s="174"/>
      <c r="DG139" s="175"/>
      <c r="DH139" s="116"/>
      <c r="DI139" s="130"/>
      <c r="DJ139" s="129"/>
      <c r="DK139" s="176"/>
      <c r="DL139" s="129"/>
      <c r="DM139" s="180"/>
      <c r="DN139" s="132" t="str">
        <f t="shared" si="135"/>
        <v/>
      </c>
      <c r="DO139" s="125"/>
      <c r="DP139" s="126"/>
      <c r="DR139" s="174"/>
      <c r="DS139" s="175"/>
      <c r="DT139" s="116"/>
      <c r="DU139" s="130"/>
      <c r="DV139" s="129"/>
      <c r="DW139" s="176"/>
      <c r="DX139" s="129"/>
      <c r="DY139" s="180"/>
      <c r="DZ139" s="181" t="str">
        <f t="shared" si="136"/>
        <v/>
      </c>
      <c r="EA139" s="125"/>
      <c r="EB139" s="126"/>
    </row>
    <row r="140" spans="2:132" ht="15.75" x14ac:dyDescent="0.25">
      <c r="B140" s="174"/>
      <c r="C140" s="175"/>
      <c r="D140" s="116"/>
      <c r="E140" s="130"/>
      <c r="F140" s="129"/>
      <c r="G140" s="176"/>
      <c r="H140" s="129"/>
      <c r="I140" s="177"/>
      <c r="J140" s="137" t="str">
        <f t="shared" si="126"/>
        <v/>
      </c>
      <c r="K140" s="188" t="s">
        <v>53</v>
      </c>
      <c r="L140" s="189">
        <f>IFERROR((L124+L125+L128)/L121,"-")</f>
        <v>0</v>
      </c>
      <c r="N140" s="174"/>
      <c r="O140" s="175"/>
      <c r="P140" s="116"/>
      <c r="Q140" s="130"/>
      <c r="R140" s="129"/>
      <c r="S140" s="176"/>
      <c r="T140" s="129"/>
      <c r="U140" s="180"/>
      <c r="V140" s="137" t="str">
        <f t="shared" si="127"/>
        <v/>
      </c>
      <c r="W140" s="125"/>
      <c r="X140" s="126"/>
      <c r="Z140" s="174"/>
      <c r="AA140" s="175"/>
      <c r="AB140" s="116"/>
      <c r="AC140" s="130"/>
      <c r="AD140" s="129"/>
      <c r="AE140" s="176"/>
      <c r="AF140" s="129"/>
      <c r="AG140" s="180"/>
      <c r="AH140" s="137" t="str">
        <f t="shared" si="128"/>
        <v/>
      </c>
      <c r="AI140" s="125"/>
      <c r="AJ140" s="126"/>
      <c r="AL140" s="174"/>
      <c r="AM140" s="175"/>
      <c r="AN140" s="116"/>
      <c r="AO140" s="130"/>
      <c r="AP140" s="129"/>
      <c r="AQ140" s="176"/>
      <c r="AR140" s="129"/>
      <c r="AS140" s="180"/>
      <c r="AT140" s="137" t="str">
        <f t="shared" si="129"/>
        <v/>
      </c>
      <c r="AU140" s="125"/>
      <c r="AV140" s="126"/>
      <c r="AX140" s="174"/>
      <c r="AY140" s="175"/>
      <c r="AZ140" s="116"/>
      <c r="BA140" s="130"/>
      <c r="BB140" s="129"/>
      <c r="BC140" s="176"/>
      <c r="BD140" s="129"/>
      <c r="BE140" s="180"/>
      <c r="BF140" s="137" t="str">
        <f t="shared" si="130"/>
        <v/>
      </c>
      <c r="BG140" s="125"/>
      <c r="BH140" s="126"/>
      <c r="BJ140" s="174"/>
      <c r="BK140" s="175"/>
      <c r="BL140" s="116"/>
      <c r="BM140" s="130"/>
      <c r="BN140" s="129"/>
      <c r="BO140" s="176"/>
      <c r="BP140" s="129"/>
      <c r="BQ140" s="180"/>
      <c r="BR140" s="137" t="str">
        <f t="shared" si="131"/>
        <v/>
      </c>
      <c r="BS140" s="125"/>
      <c r="BT140" s="126"/>
      <c r="BV140" s="174"/>
      <c r="BW140" s="175"/>
      <c r="BX140" s="116"/>
      <c r="BY140" s="130"/>
      <c r="BZ140" s="129"/>
      <c r="CA140" s="176"/>
      <c r="CB140" s="129"/>
      <c r="CC140" s="180"/>
      <c r="CD140" s="137" t="str">
        <f t="shared" si="132"/>
        <v/>
      </c>
      <c r="CE140" s="125"/>
      <c r="CF140" s="126"/>
      <c r="CH140" s="174"/>
      <c r="CI140" s="175"/>
      <c r="CJ140" s="116"/>
      <c r="CK140" s="130"/>
      <c r="CL140" s="129"/>
      <c r="CM140" s="176"/>
      <c r="CN140" s="129"/>
      <c r="CO140" s="180"/>
      <c r="CP140" s="190" t="str">
        <f t="shared" si="133"/>
        <v/>
      </c>
      <c r="CQ140" s="125"/>
      <c r="CR140" s="126"/>
      <c r="CT140" s="174"/>
      <c r="CU140" s="175"/>
      <c r="CV140" s="116"/>
      <c r="CW140" s="130"/>
      <c r="CX140" s="129"/>
      <c r="CY140" s="176"/>
      <c r="CZ140" s="129"/>
      <c r="DA140" s="180"/>
      <c r="DB140" s="190" t="str">
        <f t="shared" si="134"/>
        <v/>
      </c>
      <c r="DC140" s="125"/>
      <c r="DD140" s="126"/>
      <c r="DF140" s="174"/>
      <c r="DG140" s="175"/>
      <c r="DH140" s="116"/>
      <c r="DI140" s="130"/>
      <c r="DJ140" s="129"/>
      <c r="DK140" s="176"/>
      <c r="DL140" s="129"/>
      <c r="DM140" s="180"/>
      <c r="DN140" s="137" t="str">
        <f t="shared" si="135"/>
        <v/>
      </c>
      <c r="DO140" s="125"/>
      <c r="DP140" s="126"/>
      <c r="DR140" s="174"/>
      <c r="DS140" s="175"/>
      <c r="DT140" s="116"/>
      <c r="DU140" s="130"/>
      <c r="DV140" s="129"/>
      <c r="DW140" s="176"/>
      <c r="DX140" s="129"/>
      <c r="DY140" s="180"/>
      <c r="DZ140" s="190" t="str">
        <f t="shared" si="136"/>
        <v/>
      </c>
      <c r="EA140" s="125"/>
      <c r="EB140" s="126"/>
    </row>
    <row r="141" spans="2:132" ht="15.75" x14ac:dyDescent="0.25">
      <c r="B141" s="174"/>
      <c r="C141" s="175"/>
      <c r="D141" s="116"/>
      <c r="E141" s="130"/>
      <c r="F141" s="129"/>
      <c r="G141" s="176"/>
      <c r="H141" s="129"/>
      <c r="I141" s="177"/>
      <c r="J141" s="132" t="str">
        <f t="shared" si="126"/>
        <v/>
      </c>
      <c r="K141" s="133"/>
      <c r="L141" s="134"/>
      <c r="N141" s="174"/>
      <c r="O141" s="175"/>
      <c r="P141" s="116"/>
      <c r="Q141" s="130"/>
      <c r="R141" s="129"/>
      <c r="S141" s="176"/>
      <c r="T141" s="129"/>
      <c r="U141" s="180"/>
      <c r="V141" s="132" t="str">
        <f t="shared" si="127"/>
        <v/>
      </c>
      <c r="W141" s="125"/>
      <c r="X141" s="126"/>
      <c r="Z141" s="174"/>
      <c r="AA141" s="175"/>
      <c r="AB141" s="116"/>
      <c r="AC141" s="130"/>
      <c r="AD141" s="129"/>
      <c r="AE141" s="176"/>
      <c r="AF141" s="129"/>
      <c r="AG141" s="180"/>
      <c r="AH141" s="132" t="str">
        <f t="shared" si="128"/>
        <v/>
      </c>
      <c r="AI141" s="125"/>
      <c r="AJ141" s="126"/>
      <c r="AL141" s="174"/>
      <c r="AM141" s="175"/>
      <c r="AN141" s="116"/>
      <c r="AO141" s="130"/>
      <c r="AP141" s="129"/>
      <c r="AQ141" s="176"/>
      <c r="AR141" s="129"/>
      <c r="AS141" s="180"/>
      <c r="AT141" s="132" t="str">
        <f t="shared" si="129"/>
        <v/>
      </c>
      <c r="AU141" s="125"/>
      <c r="AV141" s="126"/>
      <c r="AX141" s="174"/>
      <c r="AY141" s="175"/>
      <c r="AZ141" s="116"/>
      <c r="BA141" s="130"/>
      <c r="BB141" s="129"/>
      <c r="BC141" s="176"/>
      <c r="BD141" s="129"/>
      <c r="BE141" s="180"/>
      <c r="BF141" s="132" t="str">
        <f t="shared" si="130"/>
        <v/>
      </c>
      <c r="BG141" s="125"/>
      <c r="BH141" s="126"/>
      <c r="BJ141" s="174"/>
      <c r="BK141" s="175"/>
      <c r="BL141" s="116"/>
      <c r="BM141" s="130"/>
      <c r="BN141" s="129"/>
      <c r="BO141" s="176"/>
      <c r="BP141" s="129"/>
      <c r="BQ141" s="180"/>
      <c r="BR141" s="132" t="str">
        <f t="shared" si="131"/>
        <v/>
      </c>
      <c r="BS141" s="125"/>
      <c r="BT141" s="126"/>
      <c r="BV141" s="174"/>
      <c r="BW141" s="175"/>
      <c r="BX141" s="116"/>
      <c r="BY141" s="130"/>
      <c r="BZ141" s="129"/>
      <c r="CA141" s="176"/>
      <c r="CB141" s="129"/>
      <c r="CC141" s="180"/>
      <c r="CD141" s="132" t="str">
        <f t="shared" si="132"/>
        <v/>
      </c>
      <c r="CE141" s="125"/>
      <c r="CF141" s="126"/>
      <c r="CH141" s="174"/>
      <c r="CI141" s="175"/>
      <c r="CJ141" s="116"/>
      <c r="CK141" s="130"/>
      <c r="CL141" s="129"/>
      <c r="CM141" s="176"/>
      <c r="CN141" s="129"/>
      <c r="CO141" s="180"/>
      <c r="CP141" s="181" t="str">
        <f t="shared" si="133"/>
        <v/>
      </c>
      <c r="CQ141" s="125"/>
      <c r="CR141" s="126"/>
      <c r="CT141" s="174"/>
      <c r="CU141" s="175"/>
      <c r="CV141" s="116"/>
      <c r="CW141" s="130"/>
      <c r="CX141" s="129"/>
      <c r="CY141" s="176"/>
      <c r="CZ141" s="129"/>
      <c r="DA141" s="180"/>
      <c r="DB141" s="181" t="str">
        <f t="shared" si="134"/>
        <v/>
      </c>
      <c r="DC141" s="125"/>
      <c r="DD141" s="126"/>
      <c r="DF141" s="174"/>
      <c r="DG141" s="175"/>
      <c r="DH141" s="116"/>
      <c r="DI141" s="130"/>
      <c r="DJ141" s="129"/>
      <c r="DK141" s="176"/>
      <c r="DL141" s="129"/>
      <c r="DM141" s="180"/>
      <c r="DN141" s="132" t="str">
        <f t="shared" si="135"/>
        <v/>
      </c>
      <c r="DO141" s="125"/>
      <c r="DP141" s="126"/>
      <c r="DR141" s="174"/>
      <c r="DS141" s="175"/>
      <c r="DT141" s="116"/>
      <c r="DU141" s="130"/>
      <c r="DV141" s="129"/>
      <c r="DW141" s="176"/>
      <c r="DX141" s="129"/>
      <c r="DY141" s="180"/>
      <c r="DZ141" s="181" t="str">
        <f t="shared" si="136"/>
        <v/>
      </c>
      <c r="EA141" s="125"/>
      <c r="EB141" s="126"/>
    </row>
    <row r="142" spans="2:132" ht="15.75" x14ac:dyDescent="0.25">
      <c r="B142" s="174"/>
      <c r="C142" s="175"/>
      <c r="D142" s="116"/>
      <c r="E142" s="130"/>
      <c r="F142" s="129"/>
      <c r="G142" s="176"/>
      <c r="H142" s="129"/>
      <c r="I142" s="177"/>
      <c r="J142" s="132" t="str">
        <f t="shared" si="126"/>
        <v/>
      </c>
      <c r="K142" s="133"/>
      <c r="L142" s="134"/>
      <c r="N142" s="174"/>
      <c r="O142" s="175"/>
      <c r="P142" s="116"/>
      <c r="Q142" s="130"/>
      <c r="R142" s="129"/>
      <c r="S142" s="176"/>
      <c r="T142" s="129"/>
      <c r="U142" s="180"/>
      <c r="V142" s="132" t="str">
        <f t="shared" si="127"/>
        <v/>
      </c>
      <c r="W142" s="125"/>
      <c r="X142" s="126"/>
      <c r="Z142" s="174"/>
      <c r="AA142" s="175"/>
      <c r="AB142" s="116"/>
      <c r="AC142" s="130"/>
      <c r="AD142" s="129"/>
      <c r="AE142" s="176"/>
      <c r="AF142" s="129"/>
      <c r="AG142" s="180"/>
      <c r="AH142" s="132" t="str">
        <f t="shared" si="128"/>
        <v/>
      </c>
      <c r="AI142" s="125"/>
      <c r="AJ142" s="126"/>
      <c r="AL142" s="174"/>
      <c r="AM142" s="175"/>
      <c r="AN142" s="116"/>
      <c r="AO142" s="130"/>
      <c r="AP142" s="129"/>
      <c r="AQ142" s="176"/>
      <c r="AR142" s="129"/>
      <c r="AS142" s="180"/>
      <c r="AT142" s="132" t="str">
        <f t="shared" si="129"/>
        <v/>
      </c>
      <c r="AU142" s="125"/>
      <c r="AV142" s="126"/>
      <c r="AX142" s="174"/>
      <c r="AY142" s="175"/>
      <c r="AZ142" s="116"/>
      <c r="BA142" s="130"/>
      <c r="BB142" s="129"/>
      <c r="BC142" s="176"/>
      <c r="BD142" s="129"/>
      <c r="BE142" s="180"/>
      <c r="BF142" s="132" t="str">
        <f t="shared" si="130"/>
        <v/>
      </c>
      <c r="BG142" s="125"/>
      <c r="BH142" s="126"/>
      <c r="BJ142" s="174"/>
      <c r="BK142" s="175"/>
      <c r="BL142" s="116"/>
      <c r="BM142" s="130"/>
      <c r="BN142" s="129"/>
      <c r="BO142" s="176"/>
      <c r="BP142" s="129"/>
      <c r="BQ142" s="180"/>
      <c r="BR142" s="132" t="str">
        <f t="shared" si="131"/>
        <v/>
      </c>
      <c r="BS142" s="125"/>
      <c r="BT142" s="126"/>
      <c r="BV142" s="174"/>
      <c r="BW142" s="175"/>
      <c r="BX142" s="116"/>
      <c r="BY142" s="130"/>
      <c r="BZ142" s="129"/>
      <c r="CA142" s="176"/>
      <c r="CB142" s="129"/>
      <c r="CC142" s="180"/>
      <c r="CD142" s="132" t="str">
        <f t="shared" si="132"/>
        <v/>
      </c>
      <c r="CE142" s="125"/>
      <c r="CF142" s="126"/>
      <c r="CH142" s="174"/>
      <c r="CI142" s="175"/>
      <c r="CJ142" s="116"/>
      <c r="CK142" s="130"/>
      <c r="CL142" s="129"/>
      <c r="CM142" s="176"/>
      <c r="CN142" s="129"/>
      <c r="CO142" s="180"/>
      <c r="CP142" s="181" t="str">
        <f t="shared" si="133"/>
        <v/>
      </c>
      <c r="CQ142" s="125"/>
      <c r="CR142" s="126"/>
      <c r="CT142" s="174"/>
      <c r="CU142" s="175"/>
      <c r="CV142" s="116"/>
      <c r="CW142" s="130"/>
      <c r="CX142" s="129"/>
      <c r="CY142" s="176"/>
      <c r="CZ142" s="129"/>
      <c r="DA142" s="180"/>
      <c r="DB142" s="181" t="str">
        <f t="shared" si="134"/>
        <v/>
      </c>
      <c r="DC142" s="125"/>
      <c r="DD142" s="126"/>
      <c r="DF142" s="174"/>
      <c r="DG142" s="175"/>
      <c r="DH142" s="116"/>
      <c r="DI142" s="130"/>
      <c r="DJ142" s="129"/>
      <c r="DK142" s="176"/>
      <c r="DL142" s="129"/>
      <c r="DM142" s="180"/>
      <c r="DN142" s="132" t="str">
        <f t="shared" si="135"/>
        <v/>
      </c>
      <c r="DO142" s="125"/>
      <c r="DP142" s="126"/>
      <c r="DR142" s="174"/>
      <c r="DS142" s="175"/>
      <c r="DT142" s="116"/>
      <c r="DU142" s="130"/>
      <c r="DV142" s="129"/>
      <c r="DW142" s="176"/>
      <c r="DX142" s="129"/>
      <c r="DY142" s="180"/>
      <c r="DZ142" s="181" t="str">
        <f t="shared" si="136"/>
        <v/>
      </c>
      <c r="EA142" s="125"/>
      <c r="EB142" s="126"/>
    </row>
    <row r="143" spans="2:132" ht="16.5" thickBot="1" x14ac:dyDescent="0.3">
      <c r="B143" s="191"/>
      <c r="C143" s="192"/>
      <c r="D143" s="116"/>
      <c r="E143" s="130"/>
      <c r="F143" s="162"/>
      <c r="G143" s="176"/>
      <c r="H143" s="129"/>
      <c r="I143" s="177"/>
      <c r="J143" s="161" t="str">
        <f t="shared" si="126"/>
        <v/>
      </c>
      <c r="K143" s="138"/>
      <c r="L143" s="139"/>
      <c r="N143" s="191"/>
      <c r="O143" s="192"/>
      <c r="P143" s="156"/>
      <c r="Q143" s="157"/>
      <c r="R143" s="162"/>
      <c r="S143" s="193"/>
      <c r="T143" s="162"/>
      <c r="U143" s="194"/>
      <c r="V143" s="161" t="str">
        <f t="shared" si="127"/>
        <v/>
      </c>
      <c r="W143" s="195"/>
      <c r="X143" s="196"/>
      <c r="Z143" s="191"/>
      <c r="AA143" s="192"/>
      <c r="AB143" s="156"/>
      <c r="AC143" s="157"/>
      <c r="AD143" s="162"/>
      <c r="AE143" s="193"/>
      <c r="AF143" s="162"/>
      <c r="AG143" s="194"/>
      <c r="AH143" s="161" t="str">
        <f t="shared" si="128"/>
        <v/>
      </c>
      <c r="AI143" s="195"/>
      <c r="AJ143" s="196"/>
      <c r="AL143" s="191"/>
      <c r="AM143" s="192"/>
      <c r="AN143" s="156"/>
      <c r="AO143" s="157"/>
      <c r="AP143" s="162"/>
      <c r="AQ143" s="193"/>
      <c r="AR143" s="162"/>
      <c r="AS143" s="194"/>
      <c r="AT143" s="161" t="str">
        <f t="shared" si="129"/>
        <v/>
      </c>
      <c r="AU143" s="195"/>
      <c r="AV143" s="196"/>
      <c r="AX143" s="191"/>
      <c r="AY143" s="192"/>
      <c r="AZ143" s="156"/>
      <c r="BA143" s="157"/>
      <c r="BB143" s="162"/>
      <c r="BC143" s="193"/>
      <c r="BD143" s="162"/>
      <c r="BE143" s="194"/>
      <c r="BF143" s="161" t="str">
        <f t="shared" si="130"/>
        <v/>
      </c>
      <c r="BG143" s="195"/>
      <c r="BH143" s="196"/>
      <c r="BJ143" s="191"/>
      <c r="BK143" s="192"/>
      <c r="BL143" s="156"/>
      <c r="BM143" s="157"/>
      <c r="BN143" s="162"/>
      <c r="BO143" s="193"/>
      <c r="BP143" s="162"/>
      <c r="BQ143" s="194"/>
      <c r="BR143" s="161" t="str">
        <f t="shared" si="131"/>
        <v/>
      </c>
      <c r="BS143" s="195"/>
      <c r="BT143" s="196"/>
      <c r="BV143" s="191"/>
      <c r="BW143" s="192"/>
      <c r="BX143" s="156"/>
      <c r="BY143" s="157"/>
      <c r="BZ143" s="162"/>
      <c r="CA143" s="193"/>
      <c r="CB143" s="162"/>
      <c r="CC143" s="194"/>
      <c r="CD143" s="161" t="str">
        <f t="shared" si="132"/>
        <v/>
      </c>
      <c r="CE143" s="195"/>
      <c r="CF143" s="196"/>
      <c r="CH143" s="191"/>
      <c r="CI143" s="192"/>
      <c r="CJ143" s="156"/>
      <c r="CK143" s="157"/>
      <c r="CL143" s="162"/>
      <c r="CM143" s="193"/>
      <c r="CN143" s="162"/>
      <c r="CO143" s="194"/>
      <c r="CP143" s="197" t="str">
        <f t="shared" si="133"/>
        <v/>
      </c>
      <c r="CQ143" s="195"/>
      <c r="CR143" s="196"/>
      <c r="CT143" s="191"/>
      <c r="CU143" s="192"/>
      <c r="CV143" s="156"/>
      <c r="CW143" s="157"/>
      <c r="CX143" s="162"/>
      <c r="CY143" s="193"/>
      <c r="CZ143" s="162"/>
      <c r="DA143" s="194"/>
      <c r="DB143" s="197" t="str">
        <f t="shared" si="134"/>
        <v/>
      </c>
      <c r="DC143" s="195"/>
      <c r="DD143" s="196"/>
      <c r="DF143" s="191"/>
      <c r="DG143" s="192"/>
      <c r="DH143" s="156"/>
      <c r="DI143" s="157"/>
      <c r="DJ143" s="162"/>
      <c r="DK143" s="193"/>
      <c r="DL143" s="162"/>
      <c r="DM143" s="194"/>
      <c r="DN143" s="161" t="str">
        <f t="shared" si="135"/>
        <v/>
      </c>
      <c r="DO143" s="195"/>
      <c r="DP143" s="196"/>
      <c r="DR143" s="191"/>
      <c r="DS143" s="192"/>
      <c r="DT143" s="156"/>
      <c r="DU143" s="157"/>
      <c r="DV143" s="162"/>
      <c r="DW143" s="193"/>
      <c r="DX143" s="162"/>
      <c r="DY143" s="194"/>
      <c r="DZ143" s="197" t="str">
        <f t="shared" si="136"/>
        <v/>
      </c>
      <c r="EA143" s="195"/>
      <c r="EB143" s="196"/>
    </row>
    <row r="144" spans="2:132" s="3" customFormat="1" x14ac:dyDescent="0.2">
      <c r="I144" s="198" t="s">
        <v>54</v>
      </c>
      <c r="J144" s="199">
        <f>SUM(J115:J143)</f>
        <v>8.9002000000000017</v>
      </c>
      <c r="T144" s="198"/>
      <c r="U144" s="198" t="s">
        <v>54</v>
      </c>
      <c r="V144" s="200">
        <f>SUM(V115:V143)</f>
        <v>0</v>
      </c>
      <c r="AG144" s="198" t="s">
        <v>54</v>
      </c>
      <c r="AH144" s="200">
        <f>SUM(AH115:AH143)</f>
        <v>0</v>
      </c>
      <c r="AS144" s="198" t="s">
        <v>54</v>
      </c>
      <c r="AT144" s="200">
        <f>SUM(AT115:AT143)</f>
        <v>0</v>
      </c>
      <c r="BE144" s="198" t="s">
        <v>54</v>
      </c>
      <c r="BF144" s="200">
        <f>SUM(BF115:BF143)</f>
        <v>0</v>
      </c>
      <c r="BQ144" s="198" t="s">
        <v>54</v>
      </c>
      <c r="BR144" s="200">
        <f>SUM(BR115:BR143)</f>
        <v>0</v>
      </c>
      <c r="CC144" s="198" t="s">
        <v>54</v>
      </c>
      <c r="CD144" s="200">
        <f>SUM(CD115:CD143)</f>
        <v>0</v>
      </c>
      <c r="CO144" s="198" t="s">
        <v>54</v>
      </c>
      <c r="CP144" s="200">
        <f>SUM(CP115:CP143)</f>
        <v>0</v>
      </c>
      <c r="DA144" s="198" t="s">
        <v>54</v>
      </c>
      <c r="DB144" s="200">
        <f>SUM(DB115:DB143)</f>
        <v>0</v>
      </c>
      <c r="DM144" s="198" t="s">
        <v>54</v>
      </c>
      <c r="DN144" s="200">
        <f>SUM(DN115:DN143)</f>
        <v>0</v>
      </c>
      <c r="DY144" s="198" t="s">
        <v>54</v>
      </c>
      <c r="DZ144" s="200">
        <f>SUM(DZ115:DZ143)</f>
        <v>0</v>
      </c>
    </row>
    <row r="145" spans="1:136" s="3" customFormat="1" ht="15.75" x14ac:dyDescent="0.25">
      <c r="H145" s="201"/>
      <c r="I145" s="202" t="s">
        <v>55</v>
      </c>
      <c r="J145" s="203">
        <f>IFERROR(J144/F109,"-")</f>
        <v>1.2714571428571431</v>
      </c>
      <c r="L145" s="204"/>
      <c r="T145" s="198"/>
      <c r="U145" s="198" t="s">
        <v>55</v>
      </c>
      <c r="V145" s="205">
        <f>IFERROR(V144/R109,"-")</f>
        <v>0</v>
      </c>
      <c r="X145" s="204"/>
      <c r="AG145" s="198" t="s">
        <v>55</v>
      </c>
      <c r="AH145" s="205">
        <f>IFERROR(AH144/AD109,"-")</f>
        <v>0</v>
      </c>
      <c r="AJ145" s="204"/>
      <c r="AS145" s="198" t="s">
        <v>55</v>
      </c>
      <c r="AT145" s="205">
        <f>IFERROR(AT144/AP109,"-")</f>
        <v>0</v>
      </c>
      <c r="AV145" s="204"/>
      <c r="BE145" s="198" t="s">
        <v>55</v>
      </c>
      <c r="BF145" s="205">
        <f>IFERROR(BF144/BB109,"-")</f>
        <v>0</v>
      </c>
      <c r="BH145" s="204"/>
      <c r="BQ145" s="198" t="s">
        <v>55</v>
      </c>
      <c r="BR145" s="205">
        <f>IFERROR(BR144/BN109,"-")</f>
        <v>0</v>
      </c>
      <c r="BT145" s="204"/>
      <c r="CC145" s="198" t="s">
        <v>55</v>
      </c>
      <c r="CD145" s="205">
        <f>IFERROR(CD144/BZ109,"-")</f>
        <v>0</v>
      </c>
      <c r="CF145" s="204"/>
      <c r="CO145" s="198" t="s">
        <v>55</v>
      </c>
      <c r="CP145" s="205">
        <f>IFERROR(CP144/CL109,"-")</f>
        <v>0</v>
      </c>
      <c r="CR145" s="204"/>
      <c r="DA145" s="198" t="s">
        <v>55</v>
      </c>
      <c r="DB145" s="205">
        <f>IFERROR(DB144/CX109,"-")</f>
        <v>0</v>
      </c>
      <c r="DD145" s="204"/>
      <c r="DM145" s="198" t="s">
        <v>55</v>
      </c>
      <c r="DN145" s="205">
        <f>IFERROR(DN144/DJ109,"-")</f>
        <v>0</v>
      </c>
      <c r="DP145" s="204"/>
      <c r="DY145" s="198" t="s">
        <v>55</v>
      </c>
      <c r="DZ145" s="205">
        <f>IFERROR(DZ144/DV109,"-")</f>
        <v>0</v>
      </c>
      <c r="EB145" s="204"/>
    </row>
    <row r="146" spans="1:136" s="3" customFormat="1" x14ac:dyDescent="0.2">
      <c r="B146" s="206"/>
      <c r="I146" s="198" t="s">
        <v>56</v>
      </c>
      <c r="J146" s="207">
        <f>K109*[1]Données!B2/60/F109+V146+AH146+AT146+BF146+BR146+CD146+CP146+DB146+DN146+DZ146</f>
        <v>3</v>
      </c>
      <c r="T146" s="198"/>
      <c r="U146" s="198" t="s">
        <v>56</v>
      </c>
      <c r="V146" s="200">
        <f>IFERROR(W110*[1]Données!B51/60/R109,"-")</f>
        <v>0</v>
      </c>
      <c r="AG146" s="198" t="s">
        <v>56</v>
      </c>
      <c r="AH146" s="200">
        <f>IFERROR(AI110*[1]Données!B51/60/AD109,"-")</f>
        <v>0</v>
      </c>
      <c r="AS146" s="198" t="s">
        <v>56</v>
      </c>
      <c r="AT146" s="200">
        <f>IFERROR(AU110*[1]Données!B51/60/AP109,"-")</f>
        <v>0</v>
      </c>
      <c r="BE146" s="198" t="s">
        <v>56</v>
      </c>
      <c r="BF146" s="200">
        <f>IFERROR(BG110*[1]Données!B51/60/BB109,"-")</f>
        <v>0</v>
      </c>
      <c r="BQ146" s="198" t="s">
        <v>56</v>
      </c>
      <c r="BR146" s="200">
        <f>IFERROR(BS110*[1]Données!B51/60/BN109,"-")</f>
        <v>0</v>
      </c>
      <c r="CC146" s="198" t="s">
        <v>56</v>
      </c>
      <c r="CD146" s="200">
        <f>IFERROR(CE110*[1]Données!B51/60/BZ109,"-")</f>
        <v>0</v>
      </c>
      <c r="CO146" s="198" t="s">
        <v>56</v>
      </c>
      <c r="CP146" s="200">
        <f>IFERROR(CQ110*[1]Données!B51/60/CL109,"-")</f>
        <v>0</v>
      </c>
      <c r="DA146" s="198" t="s">
        <v>56</v>
      </c>
      <c r="DB146" s="200">
        <f>IFERROR(DC110*[1]Données!B51/60/CX109,"-")</f>
        <v>0</v>
      </c>
      <c r="DM146" s="198" t="s">
        <v>56</v>
      </c>
      <c r="DN146" s="200">
        <f>IFERROR(DO110*[1]Données!B51/60/DJ109,"-")</f>
        <v>0</v>
      </c>
      <c r="DY146" s="198" t="s">
        <v>56</v>
      </c>
      <c r="DZ146" s="200">
        <f>IFERROR(EA110*[1]Données!B51/60/DV109,"-")</f>
        <v>0</v>
      </c>
    </row>
    <row r="147" spans="1:136" s="3" customFormat="1" ht="15.75" thickBot="1" x14ac:dyDescent="0.25">
      <c r="B147" s="206"/>
      <c r="I147" s="198" t="s">
        <v>57</v>
      </c>
      <c r="J147" s="199">
        <f>V147+AH147+AT147+BF147+BR147+CD147+CP147+DB147+DN147+DZ147</f>
        <v>0</v>
      </c>
      <c r="T147" s="198"/>
      <c r="U147" s="198" t="s">
        <v>45</v>
      </c>
      <c r="V147" s="208"/>
      <c r="AG147" s="3" t="s">
        <v>45</v>
      </c>
      <c r="AH147" s="208"/>
      <c r="AS147" s="3" t="s">
        <v>45</v>
      </c>
      <c r="AT147" s="208"/>
      <c r="BE147" s="3" t="s">
        <v>45</v>
      </c>
      <c r="BF147" s="208"/>
      <c r="BQ147" s="3" t="s">
        <v>45</v>
      </c>
      <c r="BR147" s="208"/>
      <c r="CC147" s="3" t="s">
        <v>45</v>
      </c>
      <c r="CD147" s="208"/>
      <c r="CO147" s="3" t="s">
        <v>45</v>
      </c>
      <c r="CP147" s="209"/>
      <c r="DA147" s="3" t="s">
        <v>45</v>
      </c>
      <c r="DB147" s="209"/>
      <c r="DM147" s="3" t="s">
        <v>45</v>
      </c>
      <c r="DN147" s="208"/>
      <c r="DY147" s="3" t="s">
        <v>45</v>
      </c>
      <c r="DZ147" s="210"/>
    </row>
    <row r="148" spans="1:136" s="3" customFormat="1" ht="16.5" thickBot="1" x14ac:dyDescent="0.3">
      <c r="B148" s="206"/>
      <c r="I148" s="198" t="s">
        <v>58</v>
      </c>
      <c r="J148" s="211"/>
      <c r="K148" s="212" t="s">
        <v>59</v>
      </c>
      <c r="T148" s="198"/>
      <c r="U148" s="213" t="s">
        <v>60</v>
      </c>
      <c r="V148" s="214">
        <f>IFERROR(V145+V146+V147,"")</f>
        <v>0</v>
      </c>
      <c r="AG148" s="215" t="s">
        <v>60</v>
      </c>
      <c r="AH148" s="216">
        <f>IFERROR(AH145+AH146+AH147,"")</f>
        <v>0</v>
      </c>
      <c r="AS148" s="215" t="s">
        <v>60</v>
      </c>
      <c r="AT148" s="216">
        <f>IFERROR(AT145+AT146+AT147,"")</f>
        <v>0</v>
      </c>
      <c r="BE148" s="215" t="s">
        <v>60</v>
      </c>
      <c r="BF148" s="216">
        <f>IFERROR(BF145+BF146+BF147,"")</f>
        <v>0</v>
      </c>
      <c r="BQ148" s="215" t="s">
        <v>60</v>
      </c>
      <c r="BR148" s="216">
        <f>IFERROR(BR145+BR146+BR147,"")</f>
        <v>0</v>
      </c>
      <c r="CC148" s="215" t="s">
        <v>60</v>
      </c>
      <c r="CD148" s="216">
        <f>IFERROR(CD145+CD146+CD147,"")</f>
        <v>0</v>
      </c>
      <c r="CO148" s="215" t="s">
        <v>60</v>
      </c>
      <c r="CP148" s="217">
        <f>IFERROR(CP145+CP146+CP147,"")</f>
        <v>0</v>
      </c>
      <c r="DA148" s="215" t="s">
        <v>60</v>
      </c>
      <c r="DB148" s="217">
        <f>IFERROR(DB145+DB146+DB147,"")</f>
        <v>0</v>
      </c>
      <c r="DM148" s="215" t="s">
        <v>60</v>
      </c>
      <c r="DN148" s="216">
        <f>IFERROR(DN145+DN146+DN147,"")</f>
        <v>0</v>
      </c>
      <c r="DY148" s="215" t="s">
        <v>60</v>
      </c>
      <c r="DZ148" s="218">
        <f>IFERROR(DZ145+DZ146+DZ147,"")</f>
        <v>0</v>
      </c>
    </row>
    <row r="149" spans="1:136" s="3" customFormat="1" ht="16.5" thickBot="1" x14ac:dyDescent="0.3">
      <c r="B149" s="206"/>
      <c r="I149" s="215" t="s">
        <v>60</v>
      </c>
      <c r="J149" s="219">
        <f>IFERROR(J145+J146+J148+J147,"")</f>
        <v>4.2714571428571428</v>
      </c>
    </row>
    <row r="150" spans="1:136" x14ac:dyDescent="0.2">
      <c r="A150" s="4"/>
    </row>
    <row r="151" spans="1:136" x14ac:dyDescent="0.2">
      <c r="A151" s="4"/>
    </row>
    <row r="152" spans="1:136" x14ac:dyDescent="0.2">
      <c r="A152" s="4"/>
    </row>
    <row r="153" spans="1:136" x14ac:dyDescent="0.2">
      <c r="A153" s="4"/>
    </row>
    <row r="154" spans="1:136" x14ac:dyDescent="0.2">
      <c r="A154" s="4"/>
    </row>
    <row r="155" spans="1:136" x14ac:dyDescent="0.2">
      <c r="A155" s="4"/>
    </row>
    <row r="156" spans="1:136" ht="15.75" x14ac:dyDescent="0.25">
      <c r="ED156" s="13" t="s">
        <v>4</v>
      </c>
      <c r="EE156" s="13" t="s">
        <v>5</v>
      </c>
      <c r="EF156" s="13" t="s">
        <v>6</v>
      </c>
    </row>
    <row r="157" spans="1:136" ht="15.75" x14ac:dyDescent="0.25">
      <c r="A157" s="4"/>
      <c r="ED157" s="20"/>
      <c r="EE157" s="21"/>
      <c r="EF157" s="21"/>
    </row>
    <row r="158" spans="1:136" x14ac:dyDescent="0.2">
      <c r="A158" s="4"/>
    </row>
    <row r="159" spans="1:136" s="3" customFormat="1" x14ac:dyDescent="0.2">
      <c r="B159" s="206"/>
    </row>
    <row r="160" spans="1:136" s="3" customFormat="1" x14ac:dyDescent="0.2">
      <c r="B160" s="206"/>
    </row>
    <row r="161" s="3" customFormat="1" x14ac:dyDescent="0.2"/>
    <row r="162" s="3" customFormat="1" x14ac:dyDescent="0.2"/>
    <row r="163" s="3" customFormat="1" x14ac:dyDescent="0.2"/>
    <row r="164" s="3" customFormat="1" x14ac:dyDescent="0.2"/>
    <row r="165" s="3" customFormat="1" x14ac:dyDescent="0.2"/>
    <row r="166" s="3" customFormat="1" x14ac:dyDescent="0.2"/>
    <row r="167" s="3" customFormat="1" x14ac:dyDescent="0.2"/>
    <row r="168" s="3" customFormat="1" x14ac:dyDescent="0.2"/>
    <row r="169" s="3" customFormat="1" x14ac:dyDescent="0.2"/>
    <row r="170" s="3" customFormat="1" x14ac:dyDescent="0.2"/>
    <row r="171" s="3" customFormat="1" x14ac:dyDescent="0.2"/>
    <row r="172" s="3" customFormat="1" x14ac:dyDescent="0.2"/>
    <row r="173" s="3" customFormat="1" x14ac:dyDescent="0.2"/>
    <row r="174" s="3" customFormat="1" x14ac:dyDescent="0.2"/>
    <row r="175" s="3" customFormat="1" x14ac:dyDescent="0.2"/>
    <row r="176" s="3" customFormat="1" x14ac:dyDescent="0.2"/>
    <row r="177" s="3" customFormat="1" x14ac:dyDescent="0.2"/>
    <row r="178" s="3" customFormat="1" x14ac:dyDescent="0.2"/>
    <row r="179" s="3" customFormat="1" x14ac:dyDescent="0.2"/>
    <row r="180" s="3" customFormat="1" x14ac:dyDescent="0.2"/>
    <row r="181" s="3" customFormat="1" x14ac:dyDescent="0.2"/>
    <row r="182" s="3" customFormat="1" x14ac:dyDescent="0.2"/>
    <row r="183" s="3" customFormat="1" x14ac:dyDescent="0.2"/>
    <row r="184" s="3" customFormat="1" x14ac:dyDescent="0.2"/>
    <row r="185" s="3" customFormat="1" x14ac:dyDescent="0.2"/>
    <row r="186" s="3" customFormat="1" x14ac:dyDescent="0.2"/>
    <row r="187" s="3" customFormat="1" x14ac:dyDescent="0.2"/>
    <row r="188" s="3" customFormat="1" x14ac:dyDescent="0.2"/>
    <row r="189" s="3" customFormat="1" x14ac:dyDescent="0.2"/>
    <row r="190" s="3" customFormat="1" x14ac:dyDescent="0.2"/>
    <row r="191" s="3" customFormat="1" x14ac:dyDescent="0.2"/>
    <row r="192" s="3" customFormat="1" x14ac:dyDescent="0.2"/>
    <row r="193" s="3" customFormat="1" x14ac:dyDescent="0.2"/>
    <row r="194" s="3" customFormat="1" x14ac:dyDescent="0.2"/>
    <row r="195" s="3" customFormat="1" x14ac:dyDescent="0.2"/>
    <row r="196" s="3" customFormat="1" x14ac:dyDescent="0.2"/>
    <row r="197" s="3" customFormat="1" x14ac:dyDescent="0.2"/>
    <row r="198" s="3" customFormat="1" x14ac:dyDescent="0.2"/>
    <row r="199" s="3" customFormat="1" x14ac:dyDescent="0.2"/>
    <row r="200" s="3" customFormat="1" x14ac:dyDescent="0.2"/>
    <row r="201" s="3" customFormat="1" x14ac:dyDescent="0.2"/>
    <row r="202" s="3" customFormat="1" x14ac:dyDescent="0.2"/>
    <row r="203" s="3" customFormat="1" x14ac:dyDescent="0.2"/>
    <row r="204" s="3" customFormat="1" x14ac:dyDescent="0.2"/>
    <row r="205" s="3" customFormat="1" x14ac:dyDescent="0.2"/>
    <row r="206" s="3" customFormat="1" x14ac:dyDescent="0.2"/>
    <row r="207" s="3" customFormat="1" x14ac:dyDescent="0.2"/>
    <row r="208" s="3" customFormat="1" x14ac:dyDescent="0.2"/>
    <row r="209" s="3" customFormat="1" x14ac:dyDescent="0.2"/>
    <row r="210" s="3" customFormat="1" x14ac:dyDescent="0.2"/>
    <row r="211" s="3" customFormat="1" x14ac:dyDescent="0.2"/>
    <row r="212" s="3" customFormat="1" x14ac:dyDescent="0.2"/>
    <row r="213" s="3" customFormat="1" x14ac:dyDescent="0.2"/>
    <row r="214" s="3" customFormat="1" x14ac:dyDescent="0.2"/>
    <row r="215" s="3" customFormat="1" x14ac:dyDescent="0.2"/>
    <row r="216" s="3" customFormat="1" x14ac:dyDescent="0.2"/>
    <row r="217" s="3" customFormat="1" x14ac:dyDescent="0.2"/>
    <row r="218" s="3" customFormat="1" x14ac:dyDescent="0.2"/>
    <row r="219" s="3" customFormat="1" x14ac:dyDescent="0.2"/>
    <row r="220" s="3" customFormat="1" x14ac:dyDescent="0.2"/>
    <row r="221" s="3" customFormat="1" x14ac:dyDescent="0.2"/>
    <row r="222" s="3" customFormat="1" x14ac:dyDescent="0.2"/>
    <row r="223" s="3" customFormat="1" x14ac:dyDescent="0.2"/>
    <row r="224" s="3" customFormat="1" x14ac:dyDescent="0.2"/>
    <row r="225" s="3" customFormat="1" x14ac:dyDescent="0.2"/>
    <row r="226" s="3" customFormat="1" x14ac:dyDescent="0.2"/>
    <row r="227" s="3" customFormat="1" x14ac:dyDescent="0.2"/>
    <row r="228" s="3" customFormat="1" x14ac:dyDescent="0.2"/>
    <row r="229" s="3" customFormat="1" x14ac:dyDescent="0.2"/>
    <row r="230" s="3" customFormat="1" x14ac:dyDescent="0.2"/>
    <row r="231" s="3" customFormat="1" x14ac:dyDescent="0.2"/>
    <row r="232" s="3" customFormat="1" x14ac:dyDescent="0.2"/>
    <row r="233" s="3" customFormat="1" x14ac:dyDescent="0.2"/>
    <row r="234" s="3" customFormat="1" x14ac:dyDescent="0.2"/>
    <row r="235" s="3" customFormat="1" x14ac:dyDescent="0.2"/>
    <row r="236" s="3" customFormat="1" x14ac:dyDescent="0.2"/>
    <row r="237" s="3" customFormat="1" x14ac:dyDescent="0.2"/>
    <row r="238" s="3" customFormat="1" x14ac:dyDescent="0.2"/>
    <row r="239" s="3" customFormat="1" x14ac:dyDescent="0.2"/>
    <row r="240" s="3" customFormat="1" x14ac:dyDescent="0.2"/>
    <row r="241" s="3" customFormat="1" x14ac:dyDescent="0.2"/>
    <row r="242" s="3" customFormat="1" x14ac:dyDescent="0.2"/>
    <row r="243" s="3" customFormat="1" x14ac:dyDescent="0.2"/>
    <row r="244" s="3" customFormat="1" x14ac:dyDescent="0.2"/>
    <row r="245" s="3" customFormat="1" x14ac:dyDescent="0.2"/>
    <row r="246" s="3" customFormat="1" x14ac:dyDescent="0.2"/>
    <row r="247" s="3" customFormat="1" x14ac:dyDescent="0.2"/>
    <row r="248" s="3" customFormat="1" x14ac:dyDescent="0.2"/>
    <row r="249" s="3" customFormat="1" x14ac:dyDescent="0.2"/>
    <row r="250" s="3" customFormat="1" x14ac:dyDescent="0.2"/>
    <row r="251" s="3" customFormat="1" x14ac:dyDescent="0.2"/>
    <row r="252" s="3" customFormat="1" x14ac:dyDescent="0.2"/>
    <row r="253" s="3" customFormat="1" x14ac:dyDescent="0.2"/>
    <row r="254" s="3" customFormat="1" x14ac:dyDescent="0.2"/>
    <row r="255" s="3" customFormat="1" x14ac:dyDescent="0.2"/>
    <row r="256" s="3" customFormat="1" x14ac:dyDescent="0.2"/>
    <row r="257" s="3" customFormat="1" x14ac:dyDescent="0.2"/>
    <row r="258" s="3" customFormat="1" x14ac:dyDescent="0.2"/>
    <row r="259" s="3" customFormat="1" x14ac:dyDescent="0.2"/>
    <row r="260" s="3" customFormat="1" x14ac:dyDescent="0.2"/>
    <row r="261" s="3" customFormat="1" x14ac:dyDescent="0.2"/>
    <row r="262" s="3" customFormat="1" x14ac:dyDescent="0.2"/>
    <row r="263" s="3" customFormat="1" x14ac:dyDescent="0.2"/>
    <row r="264" s="3" customFormat="1" x14ac:dyDescent="0.2"/>
    <row r="265" s="3" customFormat="1" x14ac:dyDescent="0.2"/>
    <row r="266" s="3" customFormat="1" x14ac:dyDescent="0.2"/>
    <row r="267" s="3" customFormat="1" x14ac:dyDescent="0.2"/>
    <row r="268" s="3" customFormat="1" x14ac:dyDescent="0.2"/>
    <row r="269" s="3" customFormat="1" x14ac:dyDescent="0.2"/>
    <row r="270" s="3" customFormat="1" x14ac:dyDescent="0.2"/>
    <row r="271" s="3" customFormat="1" x14ac:dyDescent="0.2"/>
    <row r="272" s="3" customFormat="1" x14ac:dyDescent="0.2"/>
    <row r="273" s="3" customFormat="1" x14ac:dyDescent="0.2"/>
    <row r="274" s="3" customFormat="1" x14ac:dyDescent="0.2"/>
    <row r="275" s="3" customFormat="1" x14ac:dyDescent="0.2"/>
    <row r="276" s="3" customFormat="1" x14ac:dyDescent="0.2"/>
    <row r="277" s="3" customFormat="1" x14ac:dyDescent="0.2"/>
    <row r="278" s="3" customFormat="1" x14ac:dyDescent="0.2"/>
    <row r="279" s="3" customFormat="1" x14ac:dyDescent="0.2"/>
    <row r="280" s="3" customFormat="1" x14ac:dyDescent="0.2"/>
    <row r="281" s="3" customFormat="1" x14ac:dyDescent="0.2"/>
    <row r="282" s="3" customFormat="1" x14ac:dyDescent="0.2"/>
    <row r="283" s="3" customFormat="1" x14ac:dyDescent="0.2"/>
    <row r="284" s="3" customFormat="1" x14ac:dyDescent="0.2"/>
    <row r="285" s="3" customFormat="1" x14ac:dyDescent="0.2"/>
    <row r="286" s="3" customFormat="1" x14ac:dyDescent="0.2"/>
    <row r="287" s="3" customFormat="1" x14ac:dyDescent="0.2"/>
    <row r="288" s="3" customFormat="1" x14ac:dyDescent="0.2"/>
    <row r="289" s="3" customFormat="1" x14ac:dyDescent="0.2"/>
    <row r="290" s="3" customFormat="1" x14ac:dyDescent="0.2"/>
    <row r="291" s="3" customFormat="1" x14ac:dyDescent="0.2"/>
    <row r="292" s="3" customFormat="1" x14ac:dyDescent="0.2"/>
    <row r="293" s="3" customFormat="1" x14ac:dyDescent="0.2"/>
    <row r="294" s="3" customFormat="1" x14ac:dyDescent="0.2"/>
    <row r="295" s="3" customFormat="1" x14ac:dyDescent="0.2"/>
    <row r="296" s="3" customFormat="1" x14ac:dyDescent="0.2"/>
    <row r="297" s="3" customFormat="1" x14ac:dyDescent="0.2"/>
    <row r="298" s="3" customFormat="1" x14ac:dyDescent="0.2"/>
    <row r="299" s="3" customFormat="1" x14ac:dyDescent="0.2"/>
    <row r="300" s="3" customFormat="1" x14ac:dyDescent="0.2"/>
    <row r="301" s="3" customFormat="1" x14ac:dyDescent="0.2"/>
    <row r="302" s="3" customFormat="1" x14ac:dyDescent="0.2"/>
    <row r="303" s="3" customFormat="1" x14ac:dyDescent="0.2"/>
    <row r="304" s="3" customFormat="1" x14ac:dyDescent="0.2"/>
    <row r="305" s="3" customFormat="1" x14ac:dyDescent="0.2"/>
    <row r="306" s="3" customFormat="1" x14ac:dyDescent="0.2"/>
    <row r="307" s="3" customFormat="1" x14ac:dyDescent="0.2"/>
    <row r="308" s="3" customFormat="1" x14ac:dyDescent="0.2"/>
    <row r="309" s="3" customFormat="1" x14ac:dyDescent="0.2"/>
    <row r="310" s="3" customFormat="1" x14ac:dyDescent="0.2"/>
    <row r="311" s="3" customFormat="1" x14ac:dyDescent="0.2"/>
    <row r="312" s="3" customFormat="1" x14ac:dyDescent="0.2"/>
    <row r="313" s="3" customFormat="1" x14ac:dyDescent="0.2"/>
    <row r="314" s="3" customFormat="1" x14ac:dyDescent="0.2"/>
    <row r="315" s="3" customFormat="1" x14ac:dyDescent="0.2"/>
    <row r="316" s="3" customFormat="1" x14ac:dyDescent="0.2"/>
    <row r="317" s="3" customFormat="1" x14ac:dyDescent="0.2"/>
    <row r="318" s="3" customFormat="1" x14ac:dyDescent="0.2"/>
    <row r="319" s="3" customFormat="1" x14ac:dyDescent="0.2"/>
    <row r="320" s="3" customFormat="1" x14ac:dyDescent="0.2"/>
    <row r="321" s="3" customFormat="1" x14ac:dyDescent="0.2"/>
    <row r="322" s="3" customFormat="1" x14ac:dyDescent="0.2"/>
    <row r="323" s="3" customFormat="1" x14ac:dyDescent="0.2"/>
    <row r="324" s="3" customFormat="1" x14ac:dyDescent="0.2"/>
    <row r="325" s="3" customFormat="1" x14ac:dyDescent="0.2"/>
    <row r="326" s="3" customFormat="1" x14ac:dyDescent="0.2"/>
    <row r="327" s="3" customFormat="1" x14ac:dyDescent="0.2"/>
    <row r="328" s="3" customFormat="1" x14ac:dyDescent="0.2"/>
    <row r="329" s="3" customFormat="1" x14ac:dyDescent="0.2"/>
    <row r="330" s="3" customFormat="1" x14ac:dyDescent="0.2"/>
    <row r="331" s="3" customFormat="1" x14ac:dyDescent="0.2"/>
    <row r="332" s="3" customFormat="1" x14ac:dyDescent="0.2"/>
    <row r="333" s="3" customFormat="1" x14ac:dyDescent="0.2"/>
    <row r="334" s="3" customFormat="1" x14ac:dyDescent="0.2"/>
    <row r="335" s="3" customFormat="1" x14ac:dyDescent="0.2"/>
    <row r="336" s="3" customFormat="1" x14ac:dyDescent="0.2"/>
    <row r="337" s="3" customFormat="1" x14ac:dyDescent="0.2"/>
    <row r="338" s="3" customFormat="1" x14ac:dyDescent="0.2"/>
    <row r="339" s="3" customFormat="1" x14ac:dyDescent="0.2"/>
    <row r="340" s="3" customFormat="1" x14ac:dyDescent="0.2"/>
  </sheetData>
  <mergeCells count="1182">
    <mergeCell ref="BJ143:BK143"/>
    <mergeCell ref="BV143:BW143"/>
    <mergeCell ref="CH143:CI143"/>
    <mergeCell ref="CT143:CU143"/>
    <mergeCell ref="DF143:DG143"/>
    <mergeCell ref="DR143:DS143"/>
    <mergeCell ref="BV142:BW142"/>
    <mergeCell ref="CH142:CI142"/>
    <mergeCell ref="CT142:CU142"/>
    <mergeCell ref="DF142:DG142"/>
    <mergeCell ref="DR142:DS142"/>
    <mergeCell ref="B143:C143"/>
    <mergeCell ref="N143:O143"/>
    <mergeCell ref="Z143:AA143"/>
    <mergeCell ref="AL143:AM143"/>
    <mergeCell ref="AX143:AY143"/>
    <mergeCell ref="B142:C142"/>
    <mergeCell ref="N142:O142"/>
    <mergeCell ref="Z142:AA142"/>
    <mergeCell ref="AL142:AM142"/>
    <mergeCell ref="AX142:AY142"/>
    <mergeCell ref="BJ142:BK142"/>
    <mergeCell ref="BJ141:BK141"/>
    <mergeCell ref="BV141:BW141"/>
    <mergeCell ref="CH141:CI141"/>
    <mergeCell ref="CT141:CU141"/>
    <mergeCell ref="DF141:DG141"/>
    <mergeCell ref="DR141:DS141"/>
    <mergeCell ref="BV140:BW140"/>
    <mergeCell ref="CH140:CI140"/>
    <mergeCell ref="CT140:CU140"/>
    <mergeCell ref="DF140:DG140"/>
    <mergeCell ref="DR140:DS140"/>
    <mergeCell ref="B141:C141"/>
    <mergeCell ref="N141:O141"/>
    <mergeCell ref="Z141:AA141"/>
    <mergeCell ref="AL141:AM141"/>
    <mergeCell ref="AX141:AY141"/>
    <mergeCell ref="B140:C140"/>
    <mergeCell ref="N140:O140"/>
    <mergeCell ref="Z140:AA140"/>
    <mergeCell ref="AL140:AM140"/>
    <mergeCell ref="AX140:AY140"/>
    <mergeCell ref="BJ140:BK140"/>
    <mergeCell ref="BJ139:BK139"/>
    <mergeCell ref="BV139:BW139"/>
    <mergeCell ref="CH139:CI139"/>
    <mergeCell ref="CT139:CU139"/>
    <mergeCell ref="DF139:DG139"/>
    <mergeCell ref="DR139:DS139"/>
    <mergeCell ref="BV138:BW138"/>
    <mergeCell ref="CH138:CI138"/>
    <mergeCell ref="CT138:CU138"/>
    <mergeCell ref="DF138:DG138"/>
    <mergeCell ref="DR138:DS138"/>
    <mergeCell ref="B139:C139"/>
    <mergeCell ref="N139:O139"/>
    <mergeCell ref="Z139:AA139"/>
    <mergeCell ref="AL139:AM139"/>
    <mergeCell ref="AX139:AY139"/>
    <mergeCell ref="B138:C138"/>
    <mergeCell ref="N138:O138"/>
    <mergeCell ref="Z138:AA138"/>
    <mergeCell ref="AL138:AM138"/>
    <mergeCell ref="AX138:AY138"/>
    <mergeCell ref="BJ138:BK138"/>
    <mergeCell ref="BJ137:BK137"/>
    <mergeCell ref="BV137:BW137"/>
    <mergeCell ref="CH137:CI137"/>
    <mergeCell ref="CT137:CU137"/>
    <mergeCell ref="DF137:DG137"/>
    <mergeCell ref="DR137:DS137"/>
    <mergeCell ref="BV136:BW136"/>
    <mergeCell ref="CH136:CI136"/>
    <mergeCell ref="CT136:CU136"/>
    <mergeCell ref="DF136:DG136"/>
    <mergeCell ref="DR136:DS136"/>
    <mergeCell ref="B137:C137"/>
    <mergeCell ref="N137:O137"/>
    <mergeCell ref="Z137:AA137"/>
    <mergeCell ref="AL137:AM137"/>
    <mergeCell ref="AX137:AY137"/>
    <mergeCell ref="B136:C136"/>
    <mergeCell ref="N136:O136"/>
    <mergeCell ref="Z136:AA136"/>
    <mergeCell ref="AL136:AM136"/>
    <mergeCell ref="AX136:AY136"/>
    <mergeCell ref="BJ136:BK136"/>
    <mergeCell ref="BJ135:BK135"/>
    <mergeCell ref="BV135:BW135"/>
    <mergeCell ref="CH135:CI135"/>
    <mergeCell ref="CT135:CU135"/>
    <mergeCell ref="DF135:DG135"/>
    <mergeCell ref="DR135:DS135"/>
    <mergeCell ref="BV134:BW134"/>
    <mergeCell ref="CH134:CI134"/>
    <mergeCell ref="CT134:CU134"/>
    <mergeCell ref="DF134:DG134"/>
    <mergeCell ref="DR134:DS134"/>
    <mergeCell ref="B135:C135"/>
    <mergeCell ref="N135:O135"/>
    <mergeCell ref="Z135:AA135"/>
    <mergeCell ref="AL135:AM135"/>
    <mergeCell ref="AX135:AY135"/>
    <mergeCell ref="B134:C134"/>
    <mergeCell ref="N134:O134"/>
    <mergeCell ref="Z134:AA134"/>
    <mergeCell ref="AL134:AM134"/>
    <mergeCell ref="AX134:AY134"/>
    <mergeCell ref="BJ134:BK134"/>
    <mergeCell ref="BJ132:BK132"/>
    <mergeCell ref="BV132:BW132"/>
    <mergeCell ref="CH132:CI132"/>
    <mergeCell ref="CT132:CU132"/>
    <mergeCell ref="DF132:DG132"/>
    <mergeCell ref="DR132:DS132"/>
    <mergeCell ref="BV131:BW131"/>
    <mergeCell ref="CH131:CI131"/>
    <mergeCell ref="CT131:CU131"/>
    <mergeCell ref="DF131:DG131"/>
    <mergeCell ref="DR131:DS131"/>
    <mergeCell ref="B132:C132"/>
    <mergeCell ref="N132:O132"/>
    <mergeCell ref="Z132:AA132"/>
    <mergeCell ref="AL132:AM132"/>
    <mergeCell ref="AX132:AY132"/>
    <mergeCell ref="B131:C131"/>
    <mergeCell ref="N131:O131"/>
    <mergeCell ref="Z131:AA131"/>
    <mergeCell ref="AL131:AM131"/>
    <mergeCell ref="AX131:AY131"/>
    <mergeCell ref="BJ131:BK131"/>
    <mergeCell ref="BJ130:BK130"/>
    <mergeCell ref="BV130:BW130"/>
    <mergeCell ref="CH130:CI130"/>
    <mergeCell ref="CT130:CU130"/>
    <mergeCell ref="DF130:DG130"/>
    <mergeCell ref="DR130:DS130"/>
    <mergeCell ref="BV129:BW129"/>
    <mergeCell ref="CH129:CI129"/>
    <mergeCell ref="CT129:CU129"/>
    <mergeCell ref="DF129:DG129"/>
    <mergeCell ref="DR129:DS129"/>
    <mergeCell ref="B130:C130"/>
    <mergeCell ref="N130:O130"/>
    <mergeCell ref="Z130:AA130"/>
    <mergeCell ref="AL130:AM130"/>
    <mergeCell ref="AX130:AY130"/>
    <mergeCell ref="B129:C129"/>
    <mergeCell ref="N129:O129"/>
    <mergeCell ref="Z129:AA129"/>
    <mergeCell ref="AL129:AM129"/>
    <mergeCell ref="AX129:AY129"/>
    <mergeCell ref="BJ129:BK129"/>
    <mergeCell ref="BJ128:BK128"/>
    <mergeCell ref="BV128:BW128"/>
    <mergeCell ref="CH128:CI128"/>
    <mergeCell ref="CT128:CU128"/>
    <mergeCell ref="DF128:DG128"/>
    <mergeCell ref="DR128:DS128"/>
    <mergeCell ref="BV127:BW127"/>
    <mergeCell ref="CH127:CI127"/>
    <mergeCell ref="CT127:CU127"/>
    <mergeCell ref="DF127:DG127"/>
    <mergeCell ref="DR127:DS127"/>
    <mergeCell ref="B128:C128"/>
    <mergeCell ref="N128:O128"/>
    <mergeCell ref="Z128:AA128"/>
    <mergeCell ref="AL128:AM128"/>
    <mergeCell ref="AX128:AY128"/>
    <mergeCell ref="B127:C127"/>
    <mergeCell ref="N127:O127"/>
    <mergeCell ref="Z127:AA127"/>
    <mergeCell ref="AL127:AM127"/>
    <mergeCell ref="AX127:AY127"/>
    <mergeCell ref="BJ127:BK127"/>
    <mergeCell ref="BJ126:BK126"/>
    <mergeCell ref="BV126:BW126"/>
    <mergeCell ref="CH126:CI126"/>
    <mergeCell ref="CT126:CU126"/>
    <mergeCell ref="DF126:DG126"/>
    <mergeCell ref="DR126:DS126"/>
    <mergeCell ref="BV125:BW125"/>
    <mergeCell ref="CH125:CI125"/>
    <mergeCell ref="CT125:CU125"/>
    <mergeCell ref="DF125:DG125"/>
    <mergeCell ref="DR125:DS125"/>
    <mergeCell ref="B126:C126"/>
    <mergeCell ref="N126:O126"/>
    <mergeCell ref="Z126:AA126"/>
    <mergeCell ref="AL126:AM126"/>
    <mergeCell ref="AX126:AY126"/>
    <mergeCell ref="B125:C125"/>
    <mergeCell ref="N125:O125"/>
    <mergeCell ref="Z125:AA125"/>
    <mergeCell ref="AL125:AM125"/>
    <mergeCell ref="AX125:AY125"/>
    <mergeCell ref="BJ125:BK125"/>
    <mergeCell ref="BJ124:BK124"/>
    <mergeCell ref="BV124:BW124"/>
    <mergeCell ref="CH124:CI124"/>
    <mergeCell ref="CT124:CU124"/>
    <mergeCell ref="DF124:DG124"/>
    <mergeCell ref="DR124:DS124"/>
    <mergeCell ref="BV123:BW123"/>
    <mergeCell ref="CH123:CI123"/>
    <mergeCell ref="CT123:CU123"/>
    <mergeCell ref="DF123:DG123"/>
    <mergeCell ref="DR123:DS123"/>
    <mergeCell ref="B124:C124"/>
    <mergeCell ref="N124:O124"/>
    <mergeCell ref="Z124:AA124"/>
    <mergeCell ref="AL124:AM124"/>
    <mergeCell ref="AX124:AY124"/>
    <mergeCell ref="B123:C123"/>
    <mergeCell ref="N123:O123"/>
    <mergeCell ref="Z123:AA123"/>
    <mergeCell ref="AL123:AM123"/>
    <mergeCell ref="AX123:AY123"/>
    <mergeCell ref="BJ123:BK123"/>
    <mergeCell ref="BJ122:BK122"/>
    <mergeCell ref="BV122:BW122"/>
    <mergeCell ref="CH122:CI122"/>
    <mergeCell ref="CT122:CU122"/>
    <mergeCell ref="DF122:DG122"/>
    <mergeCell ref="DR122:DS122"/>
    <mergeCell ref="BV121:BW121"/>
    <mergeCell ref="CH121:CI121"/>
    <mergeCell ref="CT121:CU121"/>
    <mergeCell ref="DF121:DG121"/>
    <mergeCell ref="DR121:DS121"/>
    <mergeCell ref="B122:C122"/>
    <mergeCell ref="N122:O122"/>
    <mergeCell ref="Z122:AA122"/>
    <mergeCell ref="AL122:AM122"/>
    <mergeCell ref="AX122:AY122"/>
    <mergeCell ref="B121:C121"/>
    <mergeCell ref="N121:O121"/>
    <mergeCell ref="Z121:AA121"/>
    <mergeCell ref="AL121:AM121"/>
    <mergeCell ref="AX121:AY121"/>
    <mergeCell ref="BJ121:BK121"/>
    <mergeCell ref="BJ120:BK120"/>
    <mergeCell ref="BV120:BW120"/>
    <mergeCell ref="CH120:CI120"/>
    <mergeCell ref="CT120:CU120"/>
    <mergeCell ref="DF120:DG120"/>
    <mergeCell ref="DR120:DS120"/>
    <mergeCell ref="BV119:BW119"/>
    <mergeCell ref="CH119:CI119"/>
    <mergeCell ref="CT119:CU119"/>
    <mergeCell ref="DF119:DG119"/>
    <mergeCell ref="DR119:DS119"/>
    <mergeCell ref="B120:C120"/>
    <mergeCell ref="N120:O120"/>
    <mergeCell ref="Z120:AA120"/>
    <mergeCell ref="AL120:AM120"/>
    <mergeCell ref="AX120:AY120"/>
    <mergeCell ref="B119:C119"/>
    <mergeCell ref="N119:O119"/>
    <mergeCell ref="Z119:AA119"/>
    <mergeCell ref="AL119:AM119"/>
    <mergeCell ref="AX119:AY119"/>
    <mergeCell ref="BJ119:BK119"/>
    <mergeCell ref="BJ118:BK118"/>
    <mergeCell ref="BV118:BW118"/>
    <mergeCell ref="CH118:CI118"/>
    <mergeCell ref="CT118:CU118"/>
    <mergeCell ref="DF118:DG118"/>
    <mergeCell ref="DR118:DS118"/>
    <mergeCell ref="BV117:BW117"/>
    <mergeCell ref="CH117:CI117"/>
    <mergeCell ref="CT117:CU117"/>
    <mergeCell ref="DF117:DG117"/>
    <mergeCell ref="DR117:DS117"/>
    <mergeCell ref="B118:C118"/>
    <mergeCell ref="N118:O118"/>
    <mergeCell ref="Z118:AA118"/>
    <mergeCell ref="AL118:AM118"/>
    <mergeCell ref="AX118:AY118"/>
    <mergeCell ref="B117:C117"/>
    <mergeCell ref="N117:O117"/>
    <mergeCell ref="Z117:AA117"/>
    <mergeCell ref="AL117:AM117"/>
    <mergeCell ref="AX117:AY117"/>
    <mergeCell ref="BJ117:BK117"/>
    <mergeCell ref="BJ116:BK116"/>
    <mergeCell ref="BV116:BW116"/>
    <mergeCell ref="CH116:CI116"/>
    <mergeCell ref="CT116:CU116"/>
    <mergeCell ref="DF116:DG116"/>
    <mergeCell ref="DR116:DS116"/>
    <mergeCell ref="BV115:BW115"/>
    <mergeCell ref="CH115:CI115"/>
    <mergeCell ref="CT115:CU115"/>
    <mergeCell ref="DF115:DG115"/>
    <mergeCell ref="DR115:DS115"/>
    <mergeCell ref="B116:C116"/>
    <mergeCell ref="N116:O116"/>
    <mergeCell ref="Z116:AA116"/>
    <mergeCell ref="AL116:AM116"/>
    <mergeCell ref="AX116:AY116"/>
    <mergeCell ref="B115:C115"/>
    <mergeCell ref="N115:O115"/>
    <mergeCell ref="Z115:AA115"/>
    <mergeCell ref="AL115:AM115"/>
    <mergeCell ref="AX115:AY115"/>
    <mergeCell ref="BJ115:BK115"/>
    <mergeCell ref="BS114:BT114"/>
    <mergeCell ref="CE114:CF114"/>
    <mergeCell ref="CQ114:CR114"/>
    <mergeCell ref="DC114:DD114"/>
    <mergeCell ref="DO114:DP114"/>
    <mergeCell ref="EA114:EB114"/>
    <mergeCell ref="CB109:CC109"/>
    <mergeCell ref="CN109:CO109"/>
    <mergeCell ref="CZ109:DA109"/>
    <mergeCell ref="DL109:DM109"/>
    <mergeCell ref="DX109:DY109"/>
    <mergeCell ref="K114:L114"/>
    <mergeCell ref="W114:X114"/>
    <mergeCell ref="AI114:AJ114"/>
    <mergeCell ref="AU114:AV114"/>
    <mergeCell ref="BG114:BH114"/>
    <mergeCell ref="H109:I109"/>
    <mergeCell ref="T109:U109"/>
    <mergeCell ref="AF109:AG109"/>
    <mergeCell ref="AR109:AS109"/>
    <mergeCell ref="BD109:BE109"/>
    <mergeCell ref="BP109:BQ109"/>
    <mergeCell ref="BP108:BQ108"/>
    <mergeCell ref="CB108:CC108"/>
    <mergeCell ref="CN108:CO108"/>
    <mergeCell ref="CZ108:DA108"/>
    <mergeCell ref="DL108:DM108"/>
    <mergeCell ref="DX108:DY108"/>
    <mergeCell ref="BZ107:CC107"/>
    <mergeCell ref="CL107:CO107"/>
    <mergeCell ref="CX107:DA107"/>
    <mergeCell ref="DJ107:DM107"/>
    <mergeCell ref="DV107:DY107"/>
    <mergeCell ref="H108:I108"/>
    <mergeCell ref="T108:U108"/>
    <mergeCell ref="AF108:AG108"/>
    <mergeCell ref="AR108:AS108"/>
    <mergeCell ref="BD108:BE108"/>
    <mergeCell ref="F107:I107"/>
    <mergeCell ref="R107:U107"/>
    <mergeCell ref="AD107:AG107"/>
    <mergeCell ref="AP107:AS107"/>
    <mergeCell ref="BB107:BE107"/>
    <mergeCell ref="BN107:BQ107"/>
    <mergeCell ref="BN106:BQ106"/>
    <mergeCell ref="BZ106:CC106"/>
    <mergeCell ref="CL106:CO106"/>
    <mergeCell ref="CX106:DA106"/>
    <mergeCell ref="DJ106:DM106"/>
    <mergeCell ref="DV106:DY106"/>
    <mergeCell ref="BZ105:CC105"/>
    <mergeCell ref="CL105:CO105"/>
    <mergeCell ref="CX105:DA105"/>
    <mergeCell ref="DJ105:DM105"/>
    <mergeCell ref="DV105:DY105"/>
    <mergeCell ref="F106:I106"/>
    <mergeCell ref="R106:U106"/>
    <mergeCell ref="AD106:AG106"/>
    <mergeCell ref="AP106:AS106"/>
    <mergeCell ref="BB106:BE106"/>
    <mergeCell ref="CI104:CM104"/>
    <mergeCell ref="CU104:CY104"/>
    <mergeCell ref="DG104:DK104"/>
    <mergeCell ref="DS104:DW104"/>
    <mergeCell ref="F105:I105"/>
    <mergeCell ref="R105:U105"/>
    <mergeCell ref="AD105:AG105"/>
    <mergeCell ref="AP105:AS105"/>
    <mergeCell ref="BB105:BE105"/>
    <mergeCell ref="BN105:BQ105"/>
    <mergeCell ref="CI103:CM103"/>
    <mergeCell ref="CU103:CY103"/>
    <mergeCell ref="DG103:DK103"/>
    <mergeCell ref="DS103:DW103"/>
    <mergeCell ref="O104:S104"/>
    <mergeCell ref="AA104:AE104"/>
    <mergeCell ref="AM104:AQ104"/>
    <mergeCell ref="AY104:BC104"/>
    <mergeCell ref="BK104:BO104"/>
    <mergeCell ref="BW104:CA104"/>
    <mergeCell ref="O103:S103"/>
    <mergeCell ref="AA103:AE103"/>
    <mergeCell ref="AM103:AQ103"/>
    <mergeCell ref="AY103:BC103"/>
    <mergeCell ref="BK103:BO103"/>
    <mergeCell ref="BW103:CA103"/>
    <mergeCell ref="BJ94:BK94"/>
    <mergeCell ref="BV94:BW94"/>
    <mergeCell ref="CH94:CI94"/>
    <mergeCell ref="CT94:CU94"/>
    <mergeCell ref="DF94:DG94"/>
    <mergeCell ref="DR94:DS94"/>
    <mergeCell ref="BV93:BW93"/>
    <mergeCell ref="CH93:CI93"/>
    <mergeCell ref="CT93:CU93"/>
    <mergeCell ref="DF93:DG93"/>
    <mergeCell ref="DR93:DS93"/>
    <mergeCell ref="B94:C94"/>
    <mergeCell ref="N94:O94"/>
    <mergeCell ref="Z94:AA94"/>
    <mergeCell ref="AL94:AM94"/>
    <mergeCell ref="AX94:AY94"/>
    <mergeCell ref="B93:C93"/>
    <mergeCell ref="N93:O93"/>
    <mergeCell ref="Z93:AA93"/>
    <mergeCell ref="AL93:AM93"/>
    <mergeCell ref="AX93:AY93"/>
    <mergeCell ref="BJ93:BK93"/>
    <mergeCell ref="BJ92:BK92"/>
    <mergeCell ref="BV92:BW92"/>
    <mergeCell ref="CH92:CI92"/>
    <mergeCell ref="CT92:CU92"/>
    <mergeCell ref="DF92:DG92"/>
    <mergeCell ref="DR92:DS92"/>
    <mergeCell ref="BV91:BW91"/>
    <mergeCell ref="CH91:CI91"/>
    <mergeCell ref="CT91:CU91"/>
    <mergeCell ref="DF91:DG91"/>
    <mergeCell ref="DR91:DS91"/>
    <mergeCell ref="B92:C92"/>
    <mergeCell ref="N92:O92"/>
    <mergeCell ref="Z92:AA92"/>
    <mergeCell ref="AL92:AM92"/>
    <mergeCell ref="AX92:AY92"/>
    <mergeCell ref="B91:C91"/>
    <mergeCell ref="N91:O91"/>
    <mergeCell ref="Z91:AA91"/>
    <mergeCell ref="AL91:AM91"/>
    <mergeCell ref="AX91:AY91"/>
    <mergeCell ref="BJ91:BK91"/>
    <mergeCell ref="BJ90:BK90"/>
    <mergeCell ref="BV90:BW90"/>
    <mergeCell ref="CH90:CI90"/>
    <mergeCell ref="CT90:CU90"/>
    <mergeCell ref="DF90:DG90"/>
    <mergeCell ref="DR90:DS90"/>
    <mergeCell ref="BV89:BW89"/>
    <mergeCell ref="CH89:CI89"/>
    <mergeCell ref="CT89:CU89"/>
    <mergeCell ref="DF89:DG89"/>
    <mergeCell ref="DR89:DS89"/>
    <mergeCell ref="B90:C90"/>
    <mergeCell ref="N90:O90"/>
    <mergeCell ref="Z90:AA90"/>
    <mergeCell ref="AL90:AM90"/>
    <mergeCell ref="AX90:AY90"/>
    <mergeCell ref="B89:C89"/>
    <mergeCell ref="N89:O89"/>
    <mergeCell ref="Z89:AA89"/>
    <mergeCell ref="AL89:AM89"/>
    <mergeCell ref="AX89:AY89"/>
    <mergeCell ref="BJ89:BK89"/>
    <mergeCell ref="BJ88:BK88"/>
    <mergeCell ref="BV88:BW88"/>
    <mergeCell ref="CH88:CI88"/>
    <mergeCell ref="CT88:CU88"/>
    <mergeCell ref="DF88:DG88"/>
    <mergeCell ref="DR88:DS88"/>
    <mergeCell ref="BV87:BW87"/>
    <mergeCell ref="CH87:CI87"/>
    <mergeCell ref="CT87:CU87"/>
    <mergeCell ref="DF87:DG87"/>
    <mergeCell ref="DR87:DS87"/>
    <mergeCell ref="B88:C88"/>
    <mergeCell ref="N88:O88"/>
    <mergeCell ref="Z88:AA88"/>
    <mergeCell ref="AL88:AM88"/>
    <mergeCell ref="AX88:AY88"/>
    <mergeCell ref="B87:C87"/>
    <mergeCell ref="N87:O87"/>
    <mergeCell ref="Z87:AA87"/>
    <mergeCell ref="AL87:AM87"/>
    <mergeCell ref="AX87:AY87"/>
    <mergeCell ref="BJ87:BK87"/>
    <mergeCell ref="BJ86:BK86"/>
    <mergeCell ref="BV86:BW86"/>
    <mergeCell ref="CH86:CI86"/>
    <mergeCell ref="CT86:CU86"/>
    <mergeCell ref="DF86:DG86"/>
    <mergeCell ref="DR86:DS86"/>
    <mergeCell ref="BV85:BW85"/>
    <mergeCell ref="CH85:CI85"/>
    <mergeCell ref="CT85:CU85"/>
    <mergeCell ref="DF85:DG85"/>
    <mergeCell ref="DR85:DS85"/>
    <mergeCell ref="B86:C86"/>
    <mergeCell ref="N86:O86"/>
    <mergeCell ref="Z86:AA86"/>
    <mergeCell ref="AL86:AM86"/>
    <mergeCell ref="AX86:AY86"/>
    <mergeCell ref="B85:C85"/>
    <mergeCell ref="N85:O85"/>
    <mergeCell ref="Z85:AA85"/>
    <mergeCell ref="AL85:AM85"/>
    <mergeCell ref="AX85:AY85"/>
    <mergeCell ref="BJ85:BK85"/>
    <mergeCell ref="BJ83:BK83"/>
    <mergeCell ref="BV83:BW83"/>
    <mergeCell ref="CH83:CI83"/>
    <mergeCell ref="CT83:CU83"/>
    <mergeCell ref="DF83:DG83"/>
    <mergeCell ref="DR83:DS83"/>
    <mergeCell ref="BV82:BW82"/>
    <mergeCell ref="CH82:CI82"/>
    <mergeCell ref="CT82:CU82"/>
    <mergeCell ref="DF82:DG82"/>
    <mergeCell ref="DR82:DS82"/>
    <mergeCell ref="B83:C83"/>
    <mergeCell ref="N83:O83"/>
    <mergeCell ref="Z83:AA83"/>
    <mergeCell ref="AL83:AM83"/>
    <mergeCell ref="AX83:AY83"/>
    <mergeCell ref="B82:C82"/>
    <mergeCell ref="N82:O82"/>
    <mergeCell ref="Z82:AA82"/>
    <mergeCell ref="AL82:AM82"/>
    <mergeCell ref="AX82:AY82"/>
    <mergeCell ref="BJ82:BK82"/>
    <mergeCell ref="BJ81:BK81"/>
    <mergeCell ref="BV81:BW81"/>
    <mergeCell ref="CH81:CI81"/>
    <mergeCell ref="CT81:CU81"/>
    <mergeCell ref="DF81:DG81"/>
    <mergeCell ref="DR81:DS81"/>
    <mergeCell ref="BV80:BW80"/>
    <mergeCell ref="CH80:CI80"/>
    <mergeCell ref="CT80:CU80"/>
    <mergeCell ref="DF80:DG80"/>
    <mergeCell ref="DR80:DS80"/>
    <mergeCell ref="B81:C81"/>
    <mergeCell ref="N81:O81"/>
    <mergeCell ref="Z81:AA81"/>
    <mergeCell ref="AL81:AM81"/>
    <mergeCell ref="AX81:AY81"/>
    <mergeCell ref="B80:C80"/>
    <mergeCell ref="N80:O80"/>
    <mergeCell ref="Z80:AA80"/>
    <mergeCell ref="AL80:AM80"/>
    <mergeCell ref="AX80:AY80"/>
    <mergeCell ref="BJ80:BK80"/>
    <mergeCell ref="BJ79:BK79"/>
    <mergeCell ref="BV79:BW79"/>
    <mergeCell ref="CH79:CI79"/>
    <mergeCell ref="CT79:CU79"/>
    <mergeCell ref="DF79:DG79"/>
    <mergeCell ref="DR79:DS79"/>
    <mergeCell ref="BV78:BW78"/>
    <mergeCell ref="CH78:CI78"/>
    <mergeCell ref="CT78:CU78"/>
    <mergeCell ref="DF78:DG78"/>
    <mergeCell ref="DR78:DS78"/>
    <mergeCell ref="B79:C79"/>
    <mergeCell ref="N79:O79"/>
    <mergeCell ref="Z79:AA79"/>
    <mergeCell ref="AL79:AM79"/>
    <mergeCell ref="AX79:AY79"/>
    <mergeCell ref="B78:C78"/>
    <mergeCell ref="N78:O78"/>
    <mergeCell ref="Z78:AA78"/>
    <mergeCell ref="AL78:AM78"/>
    <mergeCell ref="AX78:AY78"/>
    <mergeCell ref="BJ78:BK78"/>
    <mergeCell ref="BJ77:BK77"/>
    <mergeCell ref="BV77:BW77"/>
    <mergeCell ref="CH77:CI77"/>
    <mergeCell ref="CT77:CU77"/>
    <mergeCell ref="DF77:DG77"/>
    <mergeCell ref="DR77:DS77"/>
    <mergeCell ref="BV76:BW76"/>
    <mergeCell ref="CH76:CI76"/>
    <mergeCell ref="CT76:CU76"/>
    <mergeCell ref="DF76:DG76"/>
    <mergeCell ref="DR76:DS76"/>
    <mergeCell ref="B77:C77"/>
    <mergeCell ref="N77:O77"/>
    <mergeCell ref="Z77:AA77"/>
    <mergeCell ref="AL77:AM77"/>
    <mergeCell ref="AX77:AY77"/>
    <mergeCell ref="B76:C76"/>
    <mergeCell ref="N76:O76"/>
    <mergeCell ref="Z76:AA76"/>
    <mergeCell ref="AL76:AM76"/>
    <mergeCell ref="AX76:AY76"/>
    <mergeCell ref="BJ76:BK76"/>
    <mergeCell ref="BJ75:BK75"/>
    <mergeCell ref="BV75:BW75"/>
    <mergeCell ref="CH75:CI75"/>
    <mergeCell ref="CT75:CU75"/>
    <mergeCell ref="DF75:DG75"/>
    <mergeCell ref="DR75:DS75"/>
    <mergeCell ref="BV74:BW74"/>
    <mergeCell ref="CH74:CI74"/>
    <mergeCell ref="CT74:CU74"/>
    <mergeCell ref="DF74:DG74"/>
    <mergeCell ref="DR74:DS74"/>
    <mergeCell ref="B75:C75"/>
    <mergeCell ref="N75:O75"/>
    <mergeCell ref="Z75:AA75"/>
    <mergeCell ref="AL75:AM75"/>
    <mergeCell ref="AX75:AY75"/>
    <mergeCell ref="B74:C74"/>
    <mergeCell ref="N74:O74"/>
    <mergeCell ref="Z74:AA74"/>
    <mergeCell ref="AL74:AM74"/>
    <mergeCell ref="AX74:AY74"/>
    <mergeCell ref="BJ74:BK74"/>
    <mergeCell ref="BJ73:BK73"/>
    <mergeCell ref="BV73:BW73"/>
    <mergeCell ref="CH73:CI73"/>
    <mergeCell ref="CT73:CU73"/>
    <mergeCell ref="DF73:DG73"/>
    <mergeCell ref="DR73:DS73"/>
    <mergeCell ref="BV72:BW72"/>
    <mergeCell ref="CH72:CI72"/>
    <mergeCell ref="CT72:CU72"/>
    <mergeCell ref="DF72:DG72"/>
    <mergeCell ref="DR72:DS72"/>
    <mergeCell ref="B73:C73"/>
    <mergeCell ref="N73:O73"/>
    <mergeCell ref="Z73:AA73"/>
    <mergeCell ref="AL73:AM73"/>
    <mergeCell ref="AX73:AY73"/>
    <mergeCell ref="B72:C72"/>
    <mergeCell ref="N72:O72"/>
    <mergeCell ref="Z72:AA72"/>
    <mergeCell ref="AL72:AM72"/>
    <mergeCell ref="AX72:AY72"/>
    <mergeCell ref="BJ72:BK72"/>
    <mergeCell ref="BJ71:BK71"/>
    <mergeCell ref="BV71:BW71"/>
    <mergeCell ref="CH71:CI71"/>
    <mergeCell ref="CT71:CU71"/>
    <mergeCell ref="DF71:DG71"/>
    <mergeCell ref="DR71:DS71"/>
    <mergeCell ref="BV70:BW70"/>
    <mergeCell ref="CH70:CI70"/>
    <mergeCell ref="CT70:CU70"/>
    <mergeCell ref="DF70:DG70"/>
    <mergeCell ref="DR70:DS70"/>
    <mergeCell ref="B71:C71"/>
    <mergeCell ref="N71:O71"/>
    <mergeCell ref="Z71:AA71"/>
    <mergeCell ref="AL71:AM71"/>
    <mergeCell ref="AX71:AY71"/>
    <mergeCell ref="B70:C70"/>
    <mergeCell ref="N70:O70"/>
    <mergeCell ref="Z70:AA70"/>
    <mergeCell ref="AL70:AM70"/>
    <mergeCell ref="AX70:AY70"/>
    <mergeCell ref="BJ70:BK70"/>
    <mergeCell ref="BJ69:BK69"/>
    <mergeCell ref="BV69:BW69"/>
    <mergeCell ref="CH69:CI69"/>
    <mergeCell ref="CT69:CU69"/>
    <mergeCell ref="DF69:DG69"/>
    <mergeCell ref="DR69:DS69"/>
    <mergeCell ref="BV68:BW68"/>
    <mergeCell ref="CH68:CI68"/>
    <mergeCell ref="CT68:CU68"/>
    <mergeCell ref="DF68:DG68"/>
    <mergeCell ref="DR68:DS68"/>
    <mergeCell ref="B69:C69"/>
    <mergeCell ref="N69:O69"/>
    <mergeCell ref="Z69:AA69"/>
    <mergeCell ref="AL69:AM69"/>
    <mergeCell ref="AX69:AY69"/>
    <mergeCell ref="B68:C68"/>
    <mergeCell ref="N68:O68"/>
    <mergeCell ref="Z68:AA68"/>
    <mergeCell ref="AL68:AM68"/>
    <mergeCell ref="AX68:AY68"/>
    <mergeCell ref="BJ68:BK68"/>
    <mergeCell ref="BJ67:BK67"/>
    <mergeCell ref="BV67:BW67"/>
    <mergeCell ref="CH67:CI67"/>
    <mergeCell ref="CT67:CU67"/>
    <mergeCell ref="DF67:DG67"/>
    <mergeCell ref="DR67:DS67"/>
    <mergeCell ref="BV66:BW66"/>
    <mergeCell ref="CH66:CI66"/>
    <mergeCell ref="CT66:CU66"/>
    <mergeCell ref="DF66:DG66"/>
    <mergeCell ref="DR66:DS66"/>
    <mergeCell ref="B67:C67"/>
    <mergeCell ref="N67:O67"/>
    <mergeCell ref="Z67:AA67"/>
    <mergeCell ref="AL67:AM67"/>
    <mergeCell ref="AX67:AY67"/>
    <mergeCell ref="B66:C66"/>
    <mergeCell ref="N66:O66"/>
    <mergeCell ref="Z66:AA66"/>
    <mergeCell ref="AL66:AM66"/>
    <mergeCell ref="AX66:AY66"/>
    <mergeCell ref="BJ66:BK66"/>
    <mergeCell ref="BS65:BT65"/>
    <mergeCell ref="CE65:CF65"/>
    <mergeCell ref="CQ65:CR65"/>
    <mergeCell ref="DC65:DD65"/>
    <mergeCell ref="DO65:DP65"/>
    <mergeCell ref="EA65:EB65"/>
    <mergeCell ref="CB60:CC60"/>
    <mergeCell ref="CN60:CO60"/>
    <mergeCell ref="CZ60:DA60"/>
    <mergeCell ref="DL60:DM60"/>
    <mergeCell ref="DX60:DY60"/>
    <mergeCell ref="K65:L65"/>
    <mergeCell ref="W65:X65"/>
    <mergeCell ref="AI65:AJ65"/>
    <mergeCell ref="AU65:AV65"/>
    <mergeCell ref="BG65:BH65"/>
    <mergeCell ref="H60:I60"/>
    <mergeCell ref="T60:U60"/>
    <mergeCell ref="AF60:AG60"/>
    <mergeCell ref="AR60:AS60"/>
    <mergeCell ref="BD60:BE60"/>
    <mergeCell ref="BP60:BQ60"/>
    <mergeCell ref="BP59:BQ59"/>
    <mergeCell ref="CB59:CC59"/>
    <mergeCell ref="CN59:CO59"/>
    <mergeCell ref="CZ59:DA59"/>
    <mergeCell ref="DL59:DM59"/>
    <mergeCell ref="DX59:DY59"/>
    <mergeCell ref="BZ58:CC58"/>
    <mergeCell ref="CL58:CO58"/>
    <mergeCell ref="CX58:DA58"/>
    <mergeCell ref="DJ58:DM58"/>
    <mergeCell ref="DV58:DY58"/>
    <mergeCell ref="H59:I59"/>
    <mergeCell ref="T59:U59"/>
    <mergeCell ref="AF59:AG59"/>
    <mergeCell ref="AR59:AS59"/>
    <mergeCell ref="BD59:BE59"/>
    <mergeCell ref="F58:I58"/>
    <mergeCell ref="R58:U58"/>
    <mergeCell ref="AD58:AG58"/>
    <mergeCell ref="AP58:AS58"/>
    <mergeCell ref="BB58:BE58"/>
    <mergeCell ref="BN58:BQ58"/>
    <mergeCell ref="BN57:BQ57"/>
    <mergeCell ref="BZ57:CC57"/>
    <mergeCell ref="CL57:CO57"/>
    <mergeCell ref="CX57:DA57"/>
    <mergeCell ref="DJ57:DM57"/>
    <mergeCell ref="DV57:DY57"/>
    <mergeCell ref="BZ56:CC56"/>
    <mergeCell ref="CL56:CO56"/>
    <mergeCell ref="CX56:DA56"/>
    <mergeCell ref="DJ56:DM56"/>
    <mergeCell ref="DV56:DY56"/>
    <mergeCell ref="F57:I57"/>
    <mergeCell ref="R57:U57"/>
    <mergeCell ref="AD57:AG57"/>
    <mergeCell ref="AP57:AS57"/>
    <mergeCell ref="BB57:BE57"/>
    <mergeCell ref="CI55:CM55"/>
    <mergeCell ref="CU55:CY55"/>
    <mergeCell ref="DG55:DK55"/>
    <mergeCell ref="DS55:DW55"/>
    <mergeCell ref="F56:I56"/>
    <mergeCell ref="R56:U56"/>
    <mergeCell ref="AD56:AG56"/>
    <mergeCell ref="AP56:AS56"/>
    <mergeCell ref="BB56:BE56"/>
    <mergeCell ref="BN56:BQ56"/>
    <mergeCell ref="CI54:CM54"/>
    <mergeCell ref="CU54:CY54"/>
    <mergeCell ref="DG54:DK54"/>
    <mergeCell ref="DS54:DW54"/>
    <mergeCell ref="O55:S55"/>
    <mergeCell ref="AA55:AE55"/>
    <mergeCell ref="AM55:AQ55"/>
    <mergeCell ref="AY55:BC55"/>
    <mergeCell ref="BK55:BO55"/>
    <mergeCell ref="BW55:CA55"/>
    <mergeCell ref="O54:S54"/>
    <mergeCell ref="AA54:AE54"/>
    <mergeCell ref="AM54:AQ54"/>
    <mergeCell ref="AY54:BC54"/>
    <mergeCell ref="BK54:BO54"/>
    <mergeCell ref="BW54:CA54"/>
    <mergeCell ref="BJ45:BK45"/>
    <mergeCell ref="BV45:BW45"/>
    <mergeCell ref="CH45:CI45"/>
    <mergeCell ref="CT45:CU45"/>
    <mergeCell ref="DF45:DG45"/>
    <mergeCell ref="DR45:DS45"/>
    <mergeCell ref="BV44:BW44"/>
    <mergeCell ref="CH44:CI44"/>
    <mergeCell ref="CT44:CU44"/>
    <mergeCell ref="DF44:DG44"/>
    <mergeCell ref="DR44:DS44"/>
    <mergeCell ref="B45:C45"/>
    <mergeCell ref="N45:O45"/>
    <mergeCell ref="Z45:AA45"/>
    <mergeCell ref="AL45:AM45"/>
    <mergeCell ref="AX45:AY45"/>
    <mergeCell ref="B44:C44"/>
    <mergeCell ref="N44:O44"/>
    <mergeCell ref="Z44:AA44"/>
    <mergeCell ref="AL44:AM44"/>
    <mergeCell ref="AX44:AY44"/>
    <mergeCell ref="BJ44:BK44"/>
    <mergeCell ref="BJ43:BK43"/>
    <mergeCell ref="BV43:BW43"/>
    <mergeCell ref="CH43:CI43"/>
    <mergeCell ref="CT43:CU43"/>
    <mergeCell ref="DF43:DG43"/>
    <mergeCell ref="DR43:DS43"/>
    <mergeCell ref="BV42:BW42"/>
    <mergeCell ref="CH42:CI42"/>
    <mergeCell ref="CT42:CU42"/>
    <mergeCell ref="DF42:DG42"/>
    <mergeCell ref="DR42:DS42"/>
    <mergeCell ref="B43:C43"/>
    <mergeCell ref="N43:O43"/>
    <mergeCell ref="Z43:AA43"/>
    <mergeCell ref="AL43:AM43"/>
    <mergeCell ref="AX43:AY43"/>
    <mergeCell ref="B42:C42"/>
    <mergeCell ref="N42:O42"/>
    <mergeCell ref="Z42:AA42"/>
    <mergeCell ref="AL42:AM42"/>
    <mergeCell ref="AX42:AY42"/>
    <mergeCell ref="BJ42:BK42"/>
    <mergeCell ref="BJ41:BK41"/>
    <mergeCell ref="BV41:BW41"/>
    <mergeCell ref="CH41:CI41"/>
    <mergeCell ref="CT41:CU41"/>
    <mergeCell ref="DF41:DG41"/>
    <mergeCell ref="DR41:DS41"/>
    <mergeCell ref="BV40:BW40"/>
    <mergeCell ref="CH40:CI40"/>
    <mergeCell ref="CT40:CU40"/>
    <mergeCell ref="DF40:DG40"/>
    <mergeCell ref="DR40:DS40"/>
    <mergeCell ref="B41:C41"/>
    <mergeCell ref="N41:O41"/>
    <mergeCell ref="Z41:AA41"/>
    <mergeCell ref="AL41:AM41"/>
    <mergeCell ref="AX41:AY41"/>
    <mergeCell ref="B40:C40"/>
    <mergeCell ref="N40:O40"/>
    <mergeCell ref="Z40:AA40"/>
    <mergeCell ref="AL40:AM40"/>
    <mergeCell ref="AX40:AY40"/>
    <mergeCell ref="BJ40:BK40"/>
    <mergeCell ref="BJ39:BK39"/>
    <mergeCell ref="BV39:BW39"/>
    <mergeCell ref="CH39:CI39"/>
    <mergeCell ref="CT39:CU39"/>
    <mergeCell ref="DF39:DG39"/>
    <mergeCell ref="DR39:DS39"/>
    <mergeCell ref="BV38:BW38"/>
    <mergeCell ref="CH38:CI38"/>
    <mergeCell ref="CT38:CU38"/>
    <mergeCell ref="DF38:DG38"/>
    <mergeCell ref="DR38:DS38"/>
    <mergeCell ref="B39:C39"/>
    <mergeCell ref="N39:O39"/>
    <mergeCell ref="Z39:AA39"/>
    <mergeCell ref="AL39:AM39"/>
    <mergeCell ref="AX39:AY39"/>
    <mergeCell ref="B38:C38"/>
    <mergeCell ref="N38:O38"/>
    <mergeCell ref="Z38:AA38"/>
    <mergeCell ref="AL38:AM38"/>
    <mergeCell ref="AX38:AY38"/>
    <mergeCell ref="BJ38:BK38"/>
    <mergeCell ref="BJ37:BK37"/>
    <mergeCell ref="BV37:BW37"/>
    <mergeCell ref="CH37:CI37"/>
    <mergeCell ref="CT37:CU37"/>
    <mergeCell ref="DF37:DG37"/>
    <mergeCell ref="DR37:DS37"/>
    <mergeCell ref="BV36:BW36"/>
    <mergeCell ref="CH36:CI36"/>
    <mergeCell ref="CT36:CU36"/>
    <mergeCell ref="DF36:DG36"/>
    <mergeCell ref="DR36:DS36"/>
    <mergeCell ref="B37:C37"/>
    <mergeCell ref="N37:O37"/>
    <mergeCell ref="Z37:AA37"/>
    <mergeCell ref="AL37:AM37"/>
    <mergeCell ref="AX37:AY37"/>
    <mergeCell ref="B36:C36"/>
    <mergeCell ref="N36:O36"/>
    <mergeCell ref="Z36:AA36"/>
    <mergeCell ref="AL36:AM36"/>
    <mergeCell ref="AX36:AY36"/>
    <mergeCell ref="BJ36:BK36"/>
    <mergeCell ref="BJ34:BK34"/>
    <mergeCell ref="BV34:BW34"/>
    <mergeCell ref="CH34:CI34"/>
    <mergeCell ref="CT34:CU34"/>
    <mergeCell ref="DF34:DG34"/>
    <mergeCell ref="DR34:DS34"/>
    <mergeCell ref="BV33:BW33"/>
    <mergeCell ref="CH33:CI33"/>
    <mergeCell ref="CT33:CU33"/>
    <mergeCell ref="DF33:DG33"/>
    <mergeCell ref="DR33:DS33"/>
    <mergeCell ref="B34:C34"/>
    <mergeCell ref="N34:O34"/>
    <mergeCell ref="Z34:AA34"/>
    <mergeCell ref="AL34:AM34"/>
    <mergeCell ref="AX34:AY34"/>
    <mergeCell ref="B33:C33"/>
    <mergeCell ref="N33:O33"/>
    <mergeCell ref="Z33:AA33"/>
    <mergeCell ref="AL33:AM33"/>
    <mergeCell ref="AX33:AY33"/>
    <mergeCell ref="BJ33:BK33"/>
    <mergeCell ref="BJ32:BK32"/>
    <mergeCell ref="BV32:BW32"/>
    <mergeCell ref="CH32:CI32"/>
    <mergeCell ref="CT32:CU32"/>
    <mergeCell ref="DF32:DG32"/>
    <mergeCell ref="DR32:DS32"/>
    <mergeCell ref="BV31:BW31"/>
    <mergeCell ref="CH31:CI31"/>
    <mergeCell ref="CT31:CU31"/>
    <mergeCell ref="DF31:DG31"/>
    <mergeCell ref="DR31:DS31"/>
    <mergeCell ref="B32:C32"/>
    <mergeCell ref="N32:O32"/>
    <mergeCell ref="Z32:AA32"/>
    <mergeCell ref="AL32:AM32"/>
    <mergeCell ref="AX32:AY32"/>
    <mergeCell ref="B31:C31"/>
    <mergeCell ref="N31:O31"/>
    <mergeCell ref="Z31:AA31"/>
    <mergeCell ref="AL31:AM31"/>
    <mergeCell ref="AX31:AY31"/>
    <mergeCell ref="BJ31:BK31"/>
    <mergeCell ref="BJ30:BK30"/>
    <mergeCell ref="BV30:BW30"/>
    <mergeCell ref="CH30:CI30"/>
    <mergeCell ref="CT30:CU30"/>
    <mergeCell ref="DF30:DG30"/>
    <mergeCell ref="DR30:DS30"/>
    <mergeCell ref="BV29:BW29"/>
    <mergeCell ref="CH29:CI29"/>
    <mergeCell ref="CT29:CU29"/>
    <mergeCell ref="DF29:DG29"/>
    <mergeCell ref="DR29:DS29"/>
    <mergeCell ref="B30:C30"/>
    <mergeCell ref="N30:O30"/>
    <mergeCell ref="Z30:AA30"/>
    <mergeCell ref="AL30:AM30"/>
    <mergeCell ref="AX30:AY30"/>
    <mergeCell ref="B29:C29"/>
    <mergeCell ref="N29:O29"/>
    <mergeCell ref="Z29:AA29"/>
    <mergeCell ref="AL29:AM29"/>
    <mergeCell ref="AX29:AY29"/>
    <mergeCell ref="BJ29:BK29"/>
    <mergeCell ref="BJ28:BK28"/>
    <mergeCell ref="BV28:BW28"/>
    <mergeCell ref="CH28:CI28"/>
    <mergeCell ref="CT28:CU28"/>
    <mergeCell ref="DF28:DG28"/>
    <mergeCell ref="DR28:DS28"/>
    <mergeCell ref="BV27:BW27"/>
    <mergeCell ref="CH27:CI27"/>
    <mergeCell ref="CT27:CU27"/>
    <mergeCell ref="DF27:DG27"/>
    <mergeCell ref="DR27:DS27"/>
    <mergeCell ref="B28:C28"/>
    <mergeCell ref="N28:O28"/>
    <mergeCell ref="Z28:AA28"/>
    <mergeCell ref="AL28:AM28"/>
    <mergeCell ref="AX28:AY28"/>
    <mergeCell ref="B27:C27"/>
    <mergeCell ref="N27:O27"/>
    <mergeCell ref="Z27:AA27"/>
    <mergeCell ref="AL27:AM27"/>
    <mergeCell ref="AX27:AY27"/>
    <mergeCell ref="BJ27:BK27"/>
    <mergeCell ref="BJ26:BK26"/>
    <mergeCell ref="BV26:BW26"/>
    <mergeCell ref="CH26:CI26"/>
    <mergeCell ref="CT26:CU26"/>
    <mergeCell ref="DF26:DG26"/>
    <mergeCell ref="DR26:DS26"/>
    <mergeCell ref="BV25:BW25"/>
    <mergeCell ref="CH25:CI25"/>
    <mergeCell ref="CT25:CU25"/>
    <mergeCell ref="DF25:DG25"/>
    <mergeCell ref="DR25:DS25"/>
    <mergeCell ref="B26:C26"/>
    <mergeCell ref="N26:O26"/>
    <mergeCell ref="Z26:AA26"/>
    <mergeCell ref="AL26:AM26"/>
    <mergeCell ref="AX26:AY26"/>
    <mergeCell ref="B25:C25"/>
    <mergeCell ref="N25:O25"/>
    <mergeCell ref="Z25:AA25"/>
    <mergeCell ref="AL25:AM25"/>
    <mergeCell ref="AX25:AY25"/>
    <mergeCell ref="BJ25:BK25"/>
    <mergeCell ref="BJ24:BK24"/>
    <mergeCell ref="BV24:BW24"/>
    <mergeCell ref="CH24:CI24"/>
    <mergeCell ref="CT24:CU24"/>
    <mergeCell ref="DF24:DG24"/>
    <mergeCell ref="DR24:DS24"/>
    <mergeCell ref="BV23:BW23"/>
    <mergeCell ref="CH23:CI23"/>
    <mergeCell ref="CT23:CU23"/>
    <mergeCell ref="DF23:DG23"/>
    <mergeCell ref="DR23:DS23"/>
    <mergeCell ref="B24:C24"/>
    <mergeCell ref="N24:O24"/>
    <mergeCell ref="Z24:AA24"/>
    <mergeCell ref="AL24:AM24"/>
    <mergeCell ref="AX24:AY24"/>
    <mergeCell ref="B23:C23"/>
    <mergeCell ref="N23:O23"/>
    <mergeCell ref="Z23:AA23"/>
    <mergeCell ref="AL23:AM23"/>
    <mergeCell ref="AX23:AY23"/>
    <mergeCell ref="BJ23:BK23"/>
    <mergeCell ref="BJ22:BK22"/>
    <mergeCell ref="BV22:BW22"/>
    <mergeCell ref="CH22:CI22"/>
    <mergeCell ref="CT22:CU22"/>
    <mergeCell ref="DF22:DG22"/>
    <mergeCell ref="DR22:DS22"/>
    <mergeCell ref="BV21:BW21"/>
    <mergeCell ref="CH21:CI21"/>
    <mergeCell ref="CT21:CU21"/>
    <mergeCell ref="DF21:DG21"/>
    <mergeCell ref="DR21:DS21"/>
    <mergeCell ref="B22:C22"/>
    <mergeCell ref="N22:O22"/>
    <mergeCell ref="Z22:AA22"/>
    <mergeCell ref="AL22:AM22"/>
    <mergeCell ref="AX22:AY22"/>
    <mergeCell ref="B21:C21"/>
    <mergeCell ref="N21:O21"/>
    <mergeCell ref="Z21:AA21"/>
    <mergeCell ref="AL21:AM21"/>
    <mergeCell ref="AX21:AY21"/>
    <mergeCell ref="BJ21:BK21"/>
    <mergeCell ref="BJ20:BK20"/>
    <mergeCell ref="BV20:BW20"/>
    <mergeCell ref="CH20:CI20"/>
    <mergeCell ref="CT20:CU20"/>
    <mergeCell ref="DF20:DG20"/>
    <mergeCell ref="DR20:DS20"/>
    <mergeCell ref="BV19:BW19"/>
    <mergeCell ref="CH19:CI19"/>
    <mergeCell ref="CT19:CU19"/>
    <mergeCell ref="DF19:DG19"/>
    <mergeCell ref="DR19:DS19"/>
    <mergeCell ref="B20:C20"/>
    <mergeCell ref="N20:O20"/>
    <mergeCell ref="Z20:AA20"/>
    <mergeCell ref="AL20:AM20"/>
    <mergeCell ref="AX20:AY20"/>
    <mergeCell ref="B19:C19"/>
    <mergeCell ref="N19:O19"/>
    <mergeCell ref="Z19:AA19"/>
    <mergeCell ref="AL19:AM19"/>
    <mergeCell ref="AX19:AY19"/>
    <mergeCell ref="BJ19:BK19"/>
    <mergeCell ref="BJ18:BK18"/>
    <mergeCell ref="BV18:BW18"/>
    <mergeCell ref="CH18:CI18"/>
    <mergeCell ref="CT18:CU18"/>
    <mergeCell ref="DF18:DG18"/>
    <mergeCell ref="DR18:DS18"/>
    <mergeCell ref="BV17:BW17"/>
    <mergeCell ref="CH17:CI17"/>
    <mergeCell ref="CT17:CU17"/>
    <mergeCell ref="DF17:DG17"/>
    <mergeCell ref="DR17:DS17"/>
    <mergeCell ref="B18:C18"/>
    <mergeCell ref="N18:O18"/>
    <mergeCell ref="Z18:AA18"/>
    <mergeCell ref="AL18:AM18"/>
    <mergeCell ref="AX18:AY18"/>
    <mergeCell ref="B17:C17"/>
    <mergeCell ref="N17:O17"/>
    <mergeCell ref="Z17:AA17"/>
    <mergeCell ref="AL17:AM17"/>
    <mergeCell ref="AX17:AY17"/>
    <mergeCell ref="BJ17:BK17"/>
    <mergeCell ref="BS16:BT16"/>
    <mergeCell ref="CE16:CF16"/>
    <mergeCell ref="CQ16:CR16"/>
    <mergeCell ref="DC16:DD16"/>
    <mergeCell ref="DO16:DP16"/>
    <mergeCell ref="EA16:EB16"/>
    <mergeCell ref="CB11:CC11"/>
    <mergeCell ref="CN11:CO11"/>
    <mergeCell ref="CZ11:DA11"/>
    <mergeCell ref="DL11:DM11"/>
    <mergeCell ref="DX11:DY11"/>
    <mergeCell ref="K16:L16"/>
    <mergeCell ref="W16:X16"/>
    <mergeCell ref="AI16:AJ16"/>
    <mergeCell ref="AU16:AV16"/>
    <mergeCell ref="BG16:BH16"/>
    <mergeCell ref="H11:I11"/>
    <mergeCell ref="T11:U11"/>
    <mergeCell ref="AF11:AG11"/>
    <mergeCell ref="AR11:AS11"/>
    <mergeCell ref="BD11:BE11"/>
    <mergeCell ref="BP11:BQ11"/>
    <mergeCell ref="BP10:BQ10"/>
    <mergeCell ref="CB10:CC10"/>
    <mergeCell ref="CN10:CO10"/>
    <mergeCell ref="CZ10:DA10"/>
    <mergeCell ref="DL10:DM10"/>
    <mergeCell ref="DX10:DY10"/>
    <mergeCell ref="BZ9:CC9"/>
    <mergeCell ref="CL9:CO9"/>
    <mergeCell ref="CX9:DA9"/>
    <mergeCell ref="DJ9:DM9"/>
    <mergeCell ref="DV9:DY9"/>
    <mergeCell ref="H10:I10"/>
    <mergeCell ref="T10:U10"/>
    <mergeCell ref="AF10:AG10"/>
    <mergeCell ref="AR10:AS10"/>
    <mergeCell ref="BD10:BE10"/>
    <mergeCell ref="F9:I9"/>
    <mergeCell ref="R9:U9"/>
    <mergeCell ref="AD9:AG9"/>
    <mergeCell ref="AP9:AS9"/>
    <mergeCell ref="BB9:BE9"/>
    <mergeCell ref="BN9:BQ9"/>
    <mergeCell ref="BN8:BQ8"/>
    <mergeCell ref="BZ8:CC8"/>
    <mergeCell ref="CL8:CO8"/>
    <mergeCell ref="CX8:DA8"/>
    <mergeCell ref="DJ8:DM8"/>
    <mergeCell ref="DV8:DY8"/>
    <mergeCell ref="BZ7:CC7"/>
    <mergeCell ref="CL7:CO7"/>
    <mergeCell ref="CX7:DA7"/>
    <mergeCell ref="DJ7:DM7"/>
    <mergeCell ref="DV7:DY7"/>
    <mergeCell ref="F8:I8"/>
    <mergeCell ref="R8:U8"/>
    <mergeCell ref="AD8:AG8"/>
    <mergeCell ref="AP8:AS8"/>
    <mergeCell ref="BB8:BE8"/>
    <mergeCell ref="CI6:CM6"/>
    <mergeCell ref="CU6:CY6"/>
    <mergeCell ref="DG6:DK6"/>
    <mergeCell ref="DS6:DW6"/>
    <mergeCell ref="F7:I7"/>
    <mergeCell ref="R7:U7"/>
    <mergeCell ref="AD7:AG7"/>
    <mergeCell ref="AP7:AS7"/>
    <mergeCell ref="BB7:BE7"/>
    <mergeCell ref="BN7:BQ7"/>
    <mergeCell ref="CI5:CM5"/>
    <mergeCell ref="CU5:CY5"/>
    <mergeCell ref="DG5:DK5"/>
    <mergeCell ref="DS5:DW5"/>
    <mergeCell ref="O6:S6"/>
    <mergeCell ref="AA6:AE6"/>
    <mergeCell ref="AM6:AQ6"/>
    <mergeCell ref="AY6:BC6"/>
    <mergeCell ref="BK6:BO6"/>
    <mergeCell ref="BW6:CA6"/>
    <mergeCell ref="O5:S5"/>
    <mergeCell ref="AA5:AE5"/>
    <mergeCell ref="AM5:AQ5"/>
    <mergeCell ref="AY5:BC5"/>
    <mergeCell ref="BK5:BO5"/>
    <mergeCell ref="BW5:CA5"/>
  </mergeCells>
  <dataValidations count="11">
    <dataValidation type="list" allowBlank="1" showInputMessage="1" sqref="EF125:EF133">
      <formula1>JJ43:JJ101</formula1>
    </dataValidation>
    <dataValidation type="list" allowBlank="1" showInputMessage="1" sqref="EF114:EF124">
      <formula1>JJ32:JJ41</formula1>
    </dataValidation>
    <dataValidation type="list" allowBlank="1" showInputMessage="1" sqref="EF10:EF15 EF108:EF113 EF59:EF64">
      <formula1>#REF!</formula1>
    </dataValidation>
    <dataValidation type="list" allowBlank="1" showInputMessage="1" sqref="B37 B135 B86">
      <formula1>EF7:EF15</formula1>
    </dataValidation>
    <dataValidation type="list" allowBlank="1" showInputMessage="1" sqref="B40:B45 B138:B143 B89:B94">
      <formula1>EF10:EF16</formula1>
    </dataValidation>
    <dataValidation type="list" allowBlank="1" showInputMessage="1" sqref="B38:B39 B136:B137 B87:B88">
      <formula1>EF8:EF15</formula1>
    </dataValidation>
    <dataValidation type="list" allowBlank="1" showInputMessage="1" sqref="B36 N36:N45 Z36:Z45 AL36:AL45 AX36:AX45 BJ36:BJ45 BV36:BV45 CH36:CH45 CT36:CT45 DF36:DF45 DR36:DR45 B134 N134:N143 Z134:Z143 AL134:AL143 AX134:AX143 BJ134:BJ143 BV134:BV143 CH134:CH143 CT134:CT143 DF134:DF143 DR134:DR143 B85 N85:N94 Z85:Z94 AL85:AL94 AX85:AX94 BJ85:BJ94 BV85:BV94 CH85:CH94 CT85:CT94 DF85:DF94 DR85:DR94">
      <formula1>EF6:EF15</formula1>
    </dataValidation>
    <dataValidation type="list" allowBlank="1" showInputMessage="1" sqref="C36:C45 EF16:EF45 C40:M45 O36:O45 P40:Y45 AA36:AA45 AB40:AK45 AM36:AM45 AN40:AW45 AY36:AY45 AZ40:BI45 BK36:BK45 BL40:BU45 BW36:BW45 BX40:CG45 CI36:CI45 CJ40:CS45 CU36:CU45 CV40:DE45 DG36:DG45 DH40:DQ45 DT40:EE45 DS36:DS45 C134:C143 C138:M143 O134:O143 P138:Y143 AA134:AA143 AB138:AK143 AM134:AM143 AN138:AW143 AY134:AY143 AZ138:BI143 BK134:BK143 BL138:BU143 BW134:BW143 BX138:CG143 CI134:CI143 CJ138:CS143 CU134:CU143 CV138:DE143 DG134:DG143 DH138:DQ143 DT138:EE143 DS134:DS143 EF134:EF143 C85:C94 C89:M94 O85:O94 P89:Y94 AA85:AA94 AB89:AK94 AM85:AM94 AN89:AW94 AY85:AY94 AZ89:BI94 BK85:BK94 BL89:BU94 BW85:BW94 BX89:CG94 CI85:CI94 CJ89:CS94 CU85:CU94 CV89:DE94 DG85:DG94 DH89:DQ94 DT89:EE94 DS85:DS94 EF65:EF94">
      <formula1>EG1048559:EG1048568</formula1>
    </dataValidation>
    <dataValidation type="list" allowBlank="1" showInputMessage="1" showErrorMessage="1" sqref="DV36:DV45 DV17:DV34 DJ36:DJ45 DJ17:DJ34 CX36:CX45 CX17:CX34 CL36:CL45 CL17:CL34 BZ36:BZ45 BZ17:BZ34 BN36:BN45 BN17:BN34 BB36:BB45 BB17:BB34 AP36:AP45 AP17:AP34 AD36:AD45 AD17:AD34 R134:R143 R36:R45 F115:F132 DV134:DV143 DV115:DV132 DJ134:DJ143 DJ115:DJ132 CX134:CX143 CX115:CX132 CL134:CL143 CL115:CL132 BZ134:BZ143 BZ115:BZ132 BN134:BN143 BN115:BN132 BB134:BB143 BB115:BB132 AP134:AP143 AP115:AP132 AD134:AD143 AD115:AD132 R115:R132 DV85:DV94 DV66:DV83 DJ85:DJ94 DJ66:DJ83 CX85:CX94 CX66:CX83 CL85:CL94 CL66:CL83 BZ85:BZ94 BZ66:BZ83 BN85:BN94 BN66:BN83 BB85:BB94 BB66:BB83 AP85:AP94 AP66:AP83 AD85:AD94 AD66:AD83 R85:R94">
      <formula1>$D$3:$D$51</formula1>
    </dataValidation>
    <dataValidation type="list" allowBlank="1" showInputMessage="1" showErrorMessage="1" sqref="DJ9:DM9 AP9:AS9 BB9:BE9 BN9:BQ9 R9:U9 CL9:CO9 BZ9:CC9 CX9:DA9 AD9:AG9 DV9:DY9 DJ107:DM107 AP107:AS107 BB107:BE107 BN107:BQ107 R107:U107 CL107:CO107 BZ107:CC107 CX107:DA107 AD107:AG107 DV107:DY107 DJ58:DM58 AP58:AS58 BB58:BE58 BN58:BQ58 R58:U58 CL58:CO58 BZ58:CC58 CX58:DA58 AD58:AG58 DV58:DY58">
      <formula1>$C$3:$C$51</formula1>
    </dataValidation>
    <dataValidation type="list" allowBlank="1" showInputMessage="1" sqref="DR17:DS34 C116:C132 Z17:AA34 AL17:AM34 AX17:AY34 BJ17:BK34 BV17:BW34 CH17:CI34 CT17:CU34 DF17:DG34 B17:B34 C18:C34 DR115:DS132 N115:O132 Z115:AA132 AL115:AM132 AX115:AY132 BJ115:BK132 BV115:BW132 CH115:CI132 CT115:CU132 DF115:DG132 B115:B132 N66:O83 DR66:DS83 Z66:AA83 AL66:AM83 AX66:AY83 BJ66:BK83 BV66:BW83 CH66:CI83 CT66:CU83 DF66:DG83 B66:B83 C67:C83 N17:O34">
      <formula1>IF(B17&lt;&gt;"",OFFSET(ChoixIng,MATCH(B17&amp;"*",ChoixIng,0)-1,,COUNTIF(ChoixIng, B17&amp;"*"),1),ChoixIng)</formula1>
    </dataValidation>
  </dataValidations>
  <hyperlinks>
    <hyperlink ref="B4" location="'TABLE DES MATIÈRES'!A1" display="TABLE DES MATIÈRES"/>
    <hyperlink ref="B102" location="'TABLE DES MATIÈRES'!A1" display="TABLE DES MATIÈRES"/>
    <hyperlink ref="B53" location="'TABLE DES MATIÈRES'!A1" display="TABLE DES MATIÈRES"/>
  </hyperlinks>
  <pageMargins left="0.75" right="0.75" top="1" bottom="1" header="0.5" footer="0.5"/>
  <pageSetup scale="60" orientation="landscape" r:id="rId1"/>
  <colBreaks count="1" manualBreakCount="1">
    <brk id="12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REMISE_A_ZERO_Potage">
                <anchor moveWithCells="1" sizeWithCells="1">
                  <from>
                    <xdr:col>2</xdr:col>
                    <xdr:colOff>790575</xdr:colOff>
                    <xdr:row>0</xdr:row>
                    <xdr:rowOff>66675</xdr:rowOff>
                  </from>
                  <to>
                    <xdr:col>4</xdr:col>
                    <xdr:colOff>9525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ENREGISTRER_FICHE_Potage">
                <anchor moveWithCells="1" sizeWithCells="1">
                  <from>
                    <xdr:col>4</xdr:col>
                    <xdr:colOff>771525</xdr:colOff>
                    <xdr:row>0</xdr:row>
                    <xdr:rowOff>0</xdr:rowOff>
                  </from>
                  <to>
                    <xdr:col>6</xdr:col>
                    <xdr:colOff>400050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4">
    <tablePart r:id="rId6"/>
    <tablePart r:id="rId7"/>
    <tablePart r:id="rId8"/>
    <tablePart r:id="rId9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'[1 FICHE RECETTE VIERGE 16 août.xlsm]Données'!#REF!</xm:f>
          </x14:formula1>
          <xm:sqref>H10:I11 Q17:Q34 DX85:DX94 DU66:DU83 DI66:DI83 DL85:DL94 DI85:DI94 CW85:CW94 CZ85:CZ94 CW66:CW83 CK66:CK83 CN85:CN94 CK85:CK94 BY85:BY94 CB85:CB94 BY66:BY83 BM66:BM83 BP85:BP94 BM85:BM94 BA85:BA94 BD85:BD94 BA66:BA83 AO66:AO83 AR85:AR94 AO85:AO94 AF85:AF94 AC85:AC94 AC66:AC83 T85:T94 Q85:Q94 Q66:Q83 H85:H94 E85:E94 E66:E83 DX59:DY60 DL59:DM60 CZ59:DA60 CN59:CO60 CB59:CC60 BP59:BQ60 BD59:BE60 AR59:AS60 AF59:AG60 T59:U60 H59:I60 DU134:DU143 DX134:DX143 DU115:DU132 DI115:DI132 DL134:DL143 DI134:DI143 CW134:CW143 CZ134:CZ143 CW115:CW132 CK115:CK132 CN134:CN143 CK134:CK143 BY134:BY143 CB134:CB143 BY115:BY132 BM115:BM132 BP134:BP143 BM134:BM143 BA134:BA143 BD134:BD143 BA115:BA132 AO115:AO132 AR134:AR143 AO134:AO143 AF134:AF143 AC134:AC143 AC115:AC132 T134:T143 Q134:Q143 Q115:Q132 H134:H143 E134:E143 E115:E132 DX108:DY109 DL108:DM109 CZ108:DA109 CN108:CO109 CB108:CC109 BP108:BQ109 BD108:BE109 AR108:AS109 AF108:AG109 T108:U109 H108:I109 DU36:DU45 DX36:DX45 DU17:DU34 DI17:DI34 DL36:DL45 DI36:DI45 CW36:CW45 CZ36:CZ45 CW17:CW34 CK17:CK34 CN36:CN45 CK36:CK45 BY36:BY45 CB36:CB45 BY17:BY34 BM17:BM34 BP36:BP45 BM36:BM45 BA36:BA45 BD36:BD45 BA17:BA34 AO17:AO34 AR36:AR45 AO36:AO45 AF36:AF45 AC36:AC45 AC17:AC34 T36:T45 Q36:Q45 DU85:DU94 H36:H45 E36:E45 E17:E34 DX10:DY11 DL10:DM11 CZ10:DA11 CN10:CO11 CB10:CC11 BP10:BQ11 BD10:BE11 AR10:AS11 AF10:AG11 T10:U11</xm:sqref>
        </x14:dataValidation>
        <x14:dataValidation type="list" allowBlank="1" showInputMessage="1" showErrorMessage="1">
          <x14:formula1>
            <xm:f>'[1 FICHE RECETTE VIERGE 16 août.xlsm]Données'!#REF!</xm:f>
          </x14:formula1>
          <xm:sqref>F9:I9 F58:I58 F107:I107</xm:sqref>
        </x14:dataValidation>
        <x14:dataValidation type="list" allowBlank="1" showInputMessage="1" showErrorMessage="1">
          <x14:formula1>
            <xm:f>'[1 FICHE RECETTE VIERGE 16 août.xlsm]Données'!#REF!</xm:f>
          </x14:formula1>
          <xm:sqref>C12:C15 DS61:DS64 AA12:AA15 AM12:AM15 AY12:AY15 BK12:BK15 BW12:BW15 CI12:CI15 CU12:CU15 DG12:DG15 DS12:DS15 O12:O15 O110:O113 AA110:AA113 AM110:AM113 AY110:AY113 BK110:BK113 BW110:BW113 CI110:CI113 CU110:CU113 DG110:DG113 DS110:DS113 C61:C64 O61:O64 AA61:AA64 AM61:AM64 AY61:AY64 BK61:BK64 BW61:BW64 CI61:CI64 CU61:CU64 DG61:DG64 C110:C113</xm:sqref>
        </x14:dataValidation>
        <x14:dataValidation type="list" allowBlank="1" showInputMessage="1" showErrorMessage="1">
          <x14:formula1>
            <xm:f>'[1 FICHE RECETTE VIERGE 16 août.xlsm]Données'!#REF!</xm:f>
          </x14:formula1>
          <xm:sqref>F36:F45 F134:F143 F85:F94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Potage</vt:lpstr>
      <vt:lpstr>Potage!Zone_d_impression</vt:lpstr>
    </vt:vector>
  </TitlesOfParts>
  <Company>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Uhoda</dc:creator>
  <cp:lastModifiedBy>Christian Uhoda</cp:lastModifiedBy>
  <dcterms:created xsi:type="dcterms:W3CDTF">2021-08-23T21:08:16Z</dcterms:created>
  <dcterms:modified xsi:type="dcterms:W3CDTF">2021-08-23T21:08:47Z</dcterms:modified>
</cp:coreProperties>
</file>