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r.lanepaban\Desktop\"/>
    </mc:Choice>
  </mc:AlternateContent>
  <xr:revisionPtr revIDLastSave="0" documentId="13_ncr:1_{21E45FA3-A33E-4E73-A734-AA8847810E70}" xr6:coauthVersionLast="47" xr6:coauthVersionMax="47" xr10:uidLastSave="{00000000-0000-0000-0000-000000000000}"/>
  <bookViews>
    <workbookView xWindow="-120" yWindow="-120" windowWidth="29040" windowHeight="15840" tabRatio="779" activeTab="2" xr2:uid="{00000000-000D-0000-FFFF-FFFF00000000}"/>
  </bookViews>
  <sheets>
    <sheet name="recap" sheetId="91" r:id="rId1"/>
    <sheet name="Page de Garde" sheetId="48" r:id="rId2"/>
    <sheet name="SITE" sheetId="72" r:id="rId3"/>
  </sheets>
  <definedNames>
    <definedName name="_xlnm.Print_Area" localSheetId="1">'Page de Garde'!$A$1:$K$52</definedName>
    <definedName name="_xlnm.Print_Area" localSheetId="0">recap!$A$1:$K$52</definedName>
    <definedName name="_xlnm.Print_Area" localSheetId="2">SITE!$A$1:$N$69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0" i="72" l="1"/>
  <c r="E61" i="72"/>
  <c r="E62" i="72"/>
  <c r="E63" i="72"/>
  <c r="E64" i="72"/>
  <c r="E65" i="72"/>
  <c r="E66" i="72"/>
  <c r="E67" i="72"/>
  <c r="E68" i="72"/>
  <c r="E59" i="72"/>
  <c r="C59" i="72"/>
  <c r="C60" i="72"/>
  <c r="C61" i="72"/>
  <c r="C62" i="72"/>
  <c r="C63" i="72"/>
  <c r="C64" i="72"/>
  <c r="C65" i="72"/>
  <c r="C66" i="72"/>
  <c r="C67" i="72"/>
  <c r="C68" i="72"/>
  <c r="D60" i="72" l="1"/>
  <c r="D61" i="72"/>
  <c r="D62" i="72"/>
  <c r="D63" i="72"/>
  <c r="D64" i="72"/>
  <c r="D65" i="72"/>
  <c r="D66" i="72"/>
  <c r="D67" i="72"/>
  <c r="D68" i="72"/>
  <c r="D59" i="72"/>
  <c r="L66" i="72" l="1"/>
  <c r="L65" i="72"/>
  <c r="L64" i="72"/>
  <c r="L63" i="72"/>
  <c r="L62" i="72"/>
  <c r="L61" i="72"/>
  <c r="L68" i="72"/>
  <c r="L60" i="72"/>
  <c r="L67" i="72"/>
  <c r="L59" i="72"/>
  <c r="F18" i="91" l="1"/>
  <c r="H6" i="72" l="1"/>
  <c r="C17" i="72" l="1"/>
  <c r="C18" i="72"/>
  <c r="C26" i="72"/>
  <c r="C19" i="72"/>
  <c r="C27" i="72"/>
  <c r="C20" i="72"/>
  <c r="C28" i="72"/>
  <c r="C21" i="72"/>
  <c r="C22" i="72"/>
  <c r="C23" i="72"/>
  <c r="C24" i="72"/>
  <c r="C25" i="72"/>
  <c r="A17" i="91" l="1"/>
  <c r="A17" i="48" l="1"/>
  <c r="F18" i="48" l="1"/>
  <c r="N1" i="48" l="1"/>
  <c r="G6" i="72" l="1"/>
  <c r="B58" i="72" l="1" a="1"/>
  <c r="B58" i="72" s="1"/>
  <c r="L20" i="72"/>
  <c r="L21" i="72"/>
  <c r="C58" i="72" l="1"/>
  <c r="E58" i="72"/>
  <c r="D58" i="72"/>
  <c r="L58" i="72"/>
  <c r="K27" i="72"/>
  <c r="L27" i="72"/>
  <c r="K23" i="72"/>
  <c r="L23" i="72"/>
  <c r="K19" i="72"/>
  <c r="L19" i="72"/>
  <c r="K26" i="72"/>
  <c r="L26" i="72"/>
  <c r="K22" i="72"/>
  <c r="L22" i="72"/>
  <c r="K28" i="72"/>
  <c r="L28" i="72"/>
  <c r="K24" i="72"/>
  <c r="L24" i="72"/>
  <c r="K18" i="72"/>
  <c r="L18" i="72"/>
  <c r="K25" i="72"/>
  <c r="L25" i="72"/>
  <c r="F21" i="72"/>
  <c r="I21" i="72" s="1"/>
  <c r="K21" i="72"/>
  <c r="F20" i="72"/>
  <c r="I20" i="72" s="1"/>
  <c r="K20" i="72"/>
  <c r="F27" i="72"/>
  <c r="F23" i="72"/>
  <c r="I23" i="72" s="1"/>
  <c r="F19" i="72"/>
  <c r="F26" i="72"/>
  <c r="F22" i="72"/>
  <c r="F28" i="72"/>
  <c r="I28" i="72" s="1"/>
  <c r="F24" i="72"/>
  <c r="F18" i="72"/>
  <c r="F25" i="72"/>
  <c r="D21" i="72"/>
  <c r="D20" i="72"/>
  <c r="E20" i="72" s="1"/>
  <c r="D28" i="72"/>
  <c r="D19" i="72"/>
  <c r="D18" i="72"/>
  <c r="D24" i="72"/>
  <c r="D25" i="72"/>
  <c r="D27" i="72"/>
  <c r="D26" i="72"/>
  <c r="D23" i="72"/>
  <c r="D22" i="72"/>
  <c r="G21" i="72" l="1"/>
  <c r="J21" i="72" s="1"/>
  <c r="G20" i="72"/>
  <c r="J20" i="72" s="1"/>
  <c r="G22" i="72"/>
  <c r="J22" i="72" s="1"/>
  <c r="I22" i="72"/>
  <c r="G26" i="72"/>
  <c r="J26" i="72" s="1"/>
  <c r="I26" i="72"/>
  <c r="G19" i="72"/>
  <c r="J19" i="72" s="1"/>
  <c r="I19" i="72"/>
  <c r="G25" i="72"/>
  <c r="J25" i="72" s="1"/>
  <c r="I25" i="72"/>
  <c r="G27" i="72"/>
  <c r="J27" i="72" s="1"/>
  <c r="I27" i="72"/>
  <c r="G18" i="72"/>
  <c r="J18" i="72" s="1"/>
  <c r="I18" i="72"/>
  <c r="G24" i="72"/>
  <c r="J24" i="72" s="1"/>
  <c r="I24" i="72"/>
  <c r="G28" i="72"/>
  <c r="J28" i="72" s="1"/>
  <c r="G23" i="72"/>
  <c r="J23" i="72" s="1"/>
  <c r="M18" i="72"/>
  <c r="E23" i="72"/>
  <c r="E22" i="72"/>
  <c r="E27" i="72"/>
  <c r="M27" i="72"/>
  <c r="M28" i="72"/>
  <c r="E24" i="72"/>
  <c r="E28" i="72"/>
  <c r="E26" i="72"/>
  <c r="E18" i="72"/>
  <c r="E21" i="72"/>
  <c r="E25" i="72"/>
  <c r="E19" i="72"/>
  <c r="H28" i="72" l="1"/>
  <c r="H27" i="72"/>
  <c r="H18" i="72"/>
  <c r="H26" i="72"/>
  <c r="M26" i="72"/>
  <c r="M21" i="72"/>
  <c r="H21" i="72"/>
  <c r="H22" i="72"/>
  <c r="H19" i="72"/>
  <c r="H24" i="72"/>
  <c r="H25" i="72"/>
  <c r="M25" i="72"/>
  <c r="M19" i="72"/>
  <c r="H20" i="72"/>
  <c r="M22" i="72"/>
  <c r="M24" i="72"/>
  <c r="H23" i="72"/>
  <c r="M20" i="72"/>
  <c r="M23" i="72"/>
  <c r="L17" i="72" l="1"/>
  <c r="K17" i="72"/>
  <c r="C29" i="72"/>
  <c r="D17" i="72"/>
  <c r="F17" i="72"/>
  <c r="L29" i="72" l="1"/>
  <c r="D29" i="72"/>
  <c r="E17" i="72"/>
  <c r="G17" i="72"/>
  <c r="I17" i="72"/>
  <c r="I29" i="72" s="1"/>
  <c r="H17" i="72"/>
  <c r="F29" i="72"/>
  <c r="H29" i="72" s="1"/>
  <c r="M17" i="72"/>
  <c r="K29" i="72"/>
  <c r="H28" i="48" l="1"/>
  <c r="G28" i="48"/>
  <c r="J28" i="48" s="1"/>
  <c r="E29" i="72"/>
  <c r="J17" i="72"/>
  <c r="J29" i="72" s="1"/>
  <c r="G29" i="72"/>
  <c r="M29" i="72"/>
  <c r="D28" i="48"/>
  <c r="E28" i="48"/>
  <c r="I28" i="48" l="1"/>
  <c r="F28" i="48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<sst xmlns="http://schemas.openxmlformats.org/spreadsheetml/2006/main" count="21" uniqueCount="20">
  <si>
    <t xml:space="preserve">Total </t>
  </si>
  <si>
    <t>DATE</t>
  </si>
  <si>
    <t>DESCRIPTION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</si>
  <si>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</si>
  <si>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</si>
  <si>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</si>
  <si>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</si>
  <si>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</si>
  <si>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</si>
  <si>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</si>
  <si>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</si>
  <si>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</si>
  <si>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</si>
  <si>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</si>
  <si>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</si>
  <si>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NUMÉRO</t>
  </si>
  <si>
    <t>INDISPONIBILITÉ</t>
  </si>
  <si>
    <t>Mois :</t>
  </si>
  <si>
    <t>ÉTAT</t>
  </si>
  <si>
    <t>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</si>
</sst>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5" formatCode="mmmm"/>
    <numFmt numFmtId="166" formatCode="#,##0&quot; kWh&quot;"/>
    <numFmt numFmtId="167" formatCode="#,##0.0&quot; k€&quot;"/>
    <numFmt numFmtId="168" formatCode="#,##0&quot; k€&quot;"/>
    <numFmt numFmtId="169" formatCode="0.0"/>
    <numFmt numFmtId="170" formatCode="_-* #,##0_-;\-* #,##0_-;_-* &quot;-&quot;??_-;_-@_-"/>
    <numFmt numFmtId="171" formatCode="_-* #,##0.0_-;\-* #,##0.0_-;_-* &quot;-&quot;??_-;_-@_-"/>
    <numFmt numFmtId="173" formatCode="#,##0.0&quot; kWc&quot;"/>
    <numFmt numFmtId="174" formatCode="[$-F800]dddd\,\ mmmm\ dd\,\ yyyy"/>
    <numFmt numFmtId="176" formatCode="#,##0&quot; kWc&quot;"/>
  </numFmts>
  <fonts count="33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9" tint="-0.249977111117893"/>
      <name val="Calibri"/>
      <family val="2"/>
      <scheme val="minor"/>
    </font>
    <font>
      <b/>
      <sz val="36"/>
      <color theme="9" tint="-0.249977111117893"/>
      <name val="Calibri"/>
      <family val="2"/>
      <scheme val="minor"/>
    </font>
    <font>
      <sz val="18"/>
      <color indexed="8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8"/>
      <name val="Calibri"/>
      <family val="2"/>
      <scheme val="minor"/>
    </font>
    <font>
      <b/>
      <sz val="20"/>
      <color theme="9" tint="-0.249977111117893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48"/>
      <color theme="9" tint="-0.249977111117893"/>
      <name val="Calibri"/>
      <family val="2"/>
      <scheme val="minor"/>
    </font>
    <font>
      <b/>
      <sz val="48"/>
      <color indexed="8"/>
      <name val="Calibri"/>
      <family val="2"/>
      <scheme val="minor"/>
    </font>
    <font>
      <sz val="48"/>
      <color indexed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517F21"/>
      <name val="Cambria"/>
      <family val="1"/>
    </font>
    <font>
      <b/>
      <sz val="14"/>
      <color rgb="FF517F21"/>
      <name val="Cambria"/>
      <family val="1"/>
    </font>
    <font>
      <b/>
      <sz val="24"/>
      <color rgb="FF517F21"/>
      <name val="Cambria"/>
      <family val="1"/>
    </font>
    <font>
      <sz val="19"/>
      <color indexed="8"/>
      <name val="Calibri"/>
      <family val="2"/>
      <scheme val="minor"/>
    </font>
    <font>
      <b/>
      <sz val="19"/>
      <color indexed="8"/>
      <name val="Calibri"/>
      <family val="2"/>
      <scheme val="minor"/>
    </font>
    <font>
      <sz val="19"/>
      <color indexed="8"/>
      <name val="Calibri"/>
      <family val="2"/>
    </font>
    <font>
      <b/>
      <sz val="19"/>
      <color rgb="FF000000"/>
      <name val="Calibri"/>
      <family val="2"/>
      <scheme val="minor"/>
    </font>
    <font>
      <b/>
      <sz val="19"/>
      <color indexed="8"/>
      <name val="Calibri"/>
      <family val="2"/>
    </font>
    <font>
      <b/>
      <sz val="48"/>
      <color theme="0"/>
      <name val="Calibri"/>
      <family val="2"/>
      <scheme val="minor"/>
    </font>
    <font>
      <sz val="12"/>
      <color indexed="8"/>
      <name val="Calibri"/>
      <family val="2"/>
      <scheme val="minor"/>
    </font>
    <font>
      <sz val="14"/>
      <color indexed="8"/>
      <name val="Calibri"/>
      <family val="2"/>
      <scheme val="minor"/>
    </font>
    <font>
      <sz val="16"/>
      <color indexed="8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32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b/>
      <sz val="17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1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Border="1" applyAlignment="1">
      <alignment horizontal="center"/>
    </xf>
    <xf numFmtId="3" fontId="5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right" indent="2"/>
    </xf>
    <xf numFmtId="3" fontId="5" fillId="0" borderId="0" xfId="0" applyNumberFormat="1" applyFont="1" applyBorder="1" applyAlignment="1">
      <alignment horizontal="right" indent="2"/>
    </xf>
    <xf numFmtId="0" fontId="10" fillId="0" borderId="0" xfId="0" applyFont="1"/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2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19" fillId="0" borderId="0" xfId="0" applyFont="1"/>
    <xf numFmtId="0" fontId="20" fillId="2" borderId="14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10" fillId="0" borderId="0" xfId="1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9" fontId="19" fillId="0" borderId="5" xfId="2" applyFont="1" applyBorder="1" applyAlignment="1">
      <alignment horizontal="center" vertical="center"/>
    </xf>
    <xf numFmtId="9" fontId="19" fillId="0" borderId="7" xfId="2" applyFont="1" applyBorder="1" applyAlignment="1">
      <alignment horizontal="center" vertical="center"/>
    </xf>
    <xf numFmtId="170" fontId="19" fillId="0" borderId="13" xfId="1" applyNumberFormat="1" applyFont="1" applyBorder="1" applyAlignment="1">
      <alignment horizontal="left" vertical="center"/>
    </xf>
    <xf numFmtId="170" fontId="19" fillId="0" borderId="0" xfId="1" applyNumberFormat="1" applyFont="1" applyBorder="1" applyAlignment="1">
      <alignment horizontal="center" vertical="center"/>
    </xf>
    <xf numFmtId="168" fontId="19" fillId="0" borderId="0" xfId="1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2" fillId="3" borderId="14" xfId="0" applyFont="1" applyFill="1" applyBorder="1" applyAlignment="1">
      <alignment horizontal="center" vertical="center"/>
    </xf>
    <xf numFmtId="170" fontId="20" fillId="3" borderId="2" xfId="1" applyNumberFormat="1" applyFont="1" applyFill="1" applyBorder="1" applyAlignment="1">
      <alignment horizontal="center" vertical="center"/>
    </xf>
    <xf numFmtId="9" fontId="20" fillId="3" borderId="3" xfId="2" applyFont="1" applyFill="1" applyBorder="1" applyAlignment="1">
      <alignment horizontal="center" vertical="center"/>
    </xf>
    <xf numFmtId="0" fontId="25" fillId="0" borderId="0" xfId="0" applyFont="1"/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32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65" fontId="5" fillId="0" borderId="12" xfId="0" applyNumberFormat="1" applyFont="1" applyBorder="1" applyAlignment="1">
      <alignment horizontal="center" vertical="center"/>
    </xf>
    <xf numFmtId="170" fontId="5" fillId="0" borderId="0" xfId="1" applyNumberFormat="1" applyFont="1" applyBorder="1" applyAlignment="1">
      <alignment horizontal="right" vertical="center"/>
    </xf>
    <xf numFmtId="9" fontId="5" fillId="0" borderId="7" xfId="2" applyFont="1" applyBorder="1" applyAlignment="1">
      <alignment horizontal="center" vertical="center"/>
    </xf>
    <xf numFmtId="169" fontId="5" fillId="0" borderId="0" xfId="1" applyNumberFormat="1" applyFont="1" applyBorder="1" applyAlignment="1">
      <alignment horizontal="right" vertical="center"/>
    </xf>
    <xf numFmtId="169" fontId="5" fillId="0" borderId="5" xfId="1" applyNumberFormat="1" applyFont="1" applyBorder="1" applyAlignment="1">
      <alignment horizontal="right" vertical="center"/>
    </xf>
    <xf numFmtId="167" fontId="5" fillId="0" borderId="0" xfId="1" applyNumberFormat="1" applyFont="1" applyBorder="1" applyAlignment="1">
      <alignment horizontal="right" vertical="center"/>
    </xf>
    <xf numFmtId="165" fontId="5" fillId="0" borderId="13" xfId="0" applyNumberFormat="1" applyFont="1" applyBorder="1" applyAlignment="1">
      <alignment horizontal="center" vertical="center"/>
    </xf>
    <xf numFmtId="9" fontId="5" fillId="0" borderId="5" xfId="2" applyFont="1" applyBorder="1" applyAlignment="1">
      <alignment horizontal="center" vertical="center"/>
    </xf>
    <xf numFmtId="9" fontId="5" fillId="0" borderId="10" xfId="2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4" borderId="14" xfId="0" applyFont="1" applyFill="1" applyBorder="1" applyAlignment="1">
      <alignment horizontal="center" vertical="center"/>
    </xf>
    <xf numFmtId="170" fontId="7" fillId="4" borderId="1" xfId="1" applyNumberFormat="1" applyFont="1" applyFill="1" applyBorder="1" applyAlignment="1">
      <alignment horizontal="right" vertical="center"/>
    </xf>
    <xf numFmtId="170" fontId="7" fillId="4" borderId="2" xfId="1" applyNumberFormat="1" applyFont="1" applyFill="1" applyBorder="1" applyAlignment="1">
      <alignment horizontal="right" vertical="center"/>
    </xf>
    <xf numFmtId="9" fontId="7" fillId="4" borderId="3" xfId="2" applyFont="1" applyFill="1" applyBorder="1" applyAlignment="1">
      <alignment horizontal="center" vertical="center"/>
    </xf>
    <xf numFmtId="170" fontId="8" fillId="4" borderId="2" xfId="1" applyNumberFormat="1" applyFont="1" applyFill="1" applyBorder="1" applyAlignment="1">
      <alignment horizontal="center" vertical="center"/>
    </xf>
    <xf numFmtId="171" fontId="8" fillId="4" borderId="2" xfId="1" applyNumberFormat="1" applyFont="1" applyFill="1" applyBorder="1" applyAlignment="1">
      <alignment horizontal="center" vertical="center"/>
    </xf>
    <xf numFmtId="167" fontId="7" fillId="4" borderId="1" xfId="1" applyNumberFormat="1" applyFont="1" applyFill="1" applyBorder="1" applyAlignment="1">
      <alignment horizontal="right" vertical="center"/>
    </xf>
    <xf numFmtId="167" fontId="7" fillId="4" borderId="2" xfId="1" applyNumberFormat="1" applyFont="1" applyFill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3" fontId="5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3" fontId="5" fillId="0" borderId="0" xfId="0" applyNumberFormat="1" applyFont="1" applyBorder="1" applyAlignment="1">
      <alignment horizontal="right" vertical="center"/>
    </xf>
    <xf numFmtId="166" fontId="5" fillId="0" borderId="0" xfId="0" applyNumberFormat="1" applyFont="1" applyAlignment="1">
      <alignment vertical="center"/>
    </xf>
    <xf numFmtId="166" fontId="5" fillId="0" borderId="0" xfId="0" applyNumberFormat="1" applyFont="1" applyAlignment="1">
      <alignment horizontal="center" vertical="center"/>
    </xf>
    <xf numFmtId="14" fontId="5" fillId="0" borderId="0" xfId="0" applyNumberFormat="1" applyFont="1" applyAlignment="1">
      <alignment vertical="center"/>
    </xf>
    <xf numFmtId="0" fontId="5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readingOrder="1"/>
    </xf>
    <xf numFmtId="0" fontId="0" fillId="0" borderId="0" xfId="0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/>
    </xf>
    <xf numFmtId="14" fontId="5" fillId="0" borderId="6" xfId="0" applyNumberFormat="1" applyFont="1" applyBorder="1" applyAlignment="1">
      <alignment horizontal="center" vertical="center" wrapText="1" readingOrder="1"/>
    </xf>
    <xf numFmtId="0" fontId="5" fillId="0" borderId="0" xfId="0" applyFont="1" applyBorder="1" applyAlignment="1">
      <alignment horizontal="center" vertical="center" readingOrder="1"/>
    </xf>
    <xf numFmtId="0" fontId="19" fillId="2" borderId="1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/>
    </xf>
    <xf numFmtId="0" fontId="27" fillId="0" borderId="0" xfId="0" applyFont="1"/>
    <xf numFmtId="0" fontId="7" fillId="2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Border="1" applyAlignment="1">
      <alignment vertical="center" wrapText="1"/>
    </xf>
    <xf numFmtId="176" fontId="23" fillId="3" borderId="14" xfId="0" applyNumberFormat="1" applyFont="1" applyFill="1" applyBorder="1" applyAlignment="1">
      <alignment horizontal="center" vertical="center"/>
    </xf>
    <xf numFmtId="168" fontId="20" fillId="3" borderId="1" xfId="1" applyNumberFormat="1" applyFont="1" applyFill="1" applyBorder="1" applyAlignment="1">
      <alignment horizontal="center" vertical="center"/>
    </xf>
    <xf numFmtId="168" fontId="20" fillId="3" borderId="2" xfId="1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 readingOrder="1"/>
    </xf>
    <xf numFmtId="0" fontId="5" fillId="0" borderId="11" xfId="0" applyFont="1" applyBorder="1" applyAlignment="1">
      <alignment horizontal="center" vertical="center" readingOrder="1"/>
    </xf>
    <xf numFmtId="0" fontId="5" fillId="0" borderId="4" xfId="0" applyFont="1" applyBorder="1" applyAlignment="1">
      <alignment horizontal="center" vertical="center" readingOrder="1"/>
    </xf>
    <xf numFmtId="0" fontId="5" fillId="0" borderId="8" xfId="0" applyFont="1" applyBorder="1" applyAlignment="1">
      <alignment horizontal="center" vertical="center" readingOrder="1"/>
    </xf>
    <xf numFmtId="0" fontId="5" fillId="0" borderId="12" xfId="0" applyFont="1" applyBorder="1" applyAlignment="1">
      <alignment horizontal="center" vertical="center" readingOrder="1"/>
    </xf>
    <xf numFmtId="14" fontId="5" fillId="0" borderId="6" xfId="0" applyNumberFormat="1" applyFont="1" applyBorder="1" applyAlignment="1">
      <alignment horizontal="center" vertical="center" readingOrder="1"/>
    </xf>
    <xf numFmtId="14" fontId="5" fillId="0" borderId="0" xfId="0" applyNumberFormat="1" applyFont="1" applyBorder="1" applyAlignment="1">
      <alignment horizontal="center" vertical="center" readingOrder="1"/>
    </xf>
    <xf numFmtId="0" fontId="5" fillId="0" borderId="16" xfId="0" applyFont="1" applyBorder="1" applyAlignment="1">
      <alignment horizontal="center" vertical="center" readingOrder="1"/>
    </xf>
    <xf numFmtId="14" fontId="5" fillId="0" borderId="9" xfId="0" applyNumberFormat="1" applyFont="1" applyBorder="1" applyAlignment="1">
      <alignment horizontal="center" vertical="center" readingOrder="1"/>
    </xf>
    <xf numFmtId="173" fontId="21" fillId="0" borderId="12" xfId="0" applyNumberFormat="1" applyFont="1" applyBorder="1" applyAlignment="1">
      <alignment horizontal="right" vertical="center"/>
    </xf>
    <xf numFmtId="0" fontId="20" fillId="2" borderId="1" xfId="0" applyFont="1" applyFill="1" applyBorder="1" applyAlignment="1">
      <alignment horizontal="center"/>
    </xf>
    <xf numFmtId="0" fontId="20" fillId="2" borderId="2" xfId="0" applyFont="1" applyFill="1" applyBorder="1" applyAlignment="1">
      <alignment horizontal="center"/>
    </xf>
    <xf numFmtId="0" fontId="20" fillId="2" borderId="3" xfId="0" applyFont="1" applyFill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174" fontId="1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readingOrder="1"/>
    </xf>
    <xf numFmtId="0" fontId="5" fillId="0" borderId="5" xfId="0" applyFont="1" applyBorder="1" applyAlignment="1">
      <alignment horizontal="center" vertical="center" readingOrder="1"/>
    </xf>
    <xf numFmtId="0" fontId="5" fillId="0" borderId="8" xfId="0" applyFont="1" applyBorder="1" applyAlignment="1">
      <alignment horizontal="center" vertical="center" readingOrder="1"/>
    </xf>
    <xf numFmtId="0" fontId="5" fillId="0" borderId="10" xfId="0" applyFont="1" applyBorder="1" applyAlignment="1">
      <alignment horizontal="center" vertical="center" readingOrder="1"/>
    </xf>
    <xf numFmtId="0" fontId="5" fillId="0" borderId="11" xfId="0" applyFont="1" applyBorder="1" applyAlignment="1">
      <alignment horizontal="center" vertical="center" readingOrder="1"/>
    </xf>
    <xf numFmtId="0" fontId="5" fillId="0" borderId="7" xfId="0" applyFont="1" applyBorder="1" applyAlignment="1">
      <alignment horizontal="center" vertical="center" readingOrder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left" vertical="center" indent="1" shrinkToFit="1" readingOrder="1"/>
    </xf>
    <xf numFmtId="0" fontId="5" fillId="0" borderId="6" xfId="0" applyFont="1" applyBorder="1" applyAlignment="1">
      <alignment horizontal="left" vertical="center" indent="1" shrinkToFit="1" readingOrder="1"/>
    </xf>
    <xf numFmtId="0" fontId="5" fillId="0" borderId="7" xfId="0" applyFont="1" applyBorder="1" applyAlignment="1">
      <alignment horizontal="left" vertical="center" indent="1" shrinkToFit="1" readingOrder="1"/>
    </xf>
    <xf numFmtId="0" fontId="5" fillId="0" borderId="4" xfId="0" applyFont="1" applyBorder="1" applyAlignment="1">
      <alignment horizontal="left" vertical="center" indent="1" shrinkToFit="1" readingOrder="1"/>
    </xf>
    <xf numFmtId="0" fontId="5" fillId="0" borderId="0" xfId="0" applyFont="1" applyBorder="1" applyAlignment="1">
      <alignment horizontal="left" vertical="center" indent="1" shrinkToFit="1" readingOrder="1"/>
    </xf>
    <xf numFmtId="0" fontId="5" fillId="0" borderId="5" xfId="0" applyFont="1" applyBorder="1" applyAlignment="1">
      <alignment horizontal="left" vertical="center" indent="1" shrinkToFit="1" readingOrder="1"/>
    </xf>
    <xf numFmtId="0" fontId="7" fillId="2" borderId="2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indent="1" shrinkToFit="1" readingOrder="1"/>
    </xf>
    <xf numFmtId="0" fontId="5" fillId="0" borderId="9" xfId="0" applyFont="1" applyBorder="1" applyAlignment="1">
      <alignment horizontal="left" vertical="center" indent="1" shrinkToFit="1" readingOrder="1"/>
    </xf>
    <xf numFmtId="0" fontId="5" fillId="0" borderId="10" xfId="0" applyFont="1" applyBorder="1" applyAlignment="1">
      <alignment horizontal="left" vertical="center" indent="1" shrinkToFit="1" readingOrder="1"/>
    </xf>
  </cellXfs>
  <cellStyles count="3">
    <cellStyle name="Milliers" xfId="1" builtinId="3"/>
    <cellStyle name="Normal" xfId="0" builtinId="0"/>
    <cellStyle name="Pourcentage 2" xfId="2" xr:uid="{7A6D2BDA-04A4-4870-A5A5-9242F9EBAEF8}"/>
  </cellStyles>
  <dxfs count="0"/>
  <tableStyles count="0" defaultTableStyle="TableStyleMedium2" defaultPivotStyle="PivotStyleLight16"/>
  <colors>
    <mruColors>
      <color rgb="FFFF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0852226875862604E-2"/>
          <c:y val="2.1941191926189818E-2"/>
          <c:w val="0.90817271674832889"/>
          <c:h val="0.7977256420944584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#REF!$C$17:$C$28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#REF!$C$16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#REF!$B$17:$B$28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EA27-42B7-9767-8087F7A9F43D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#REF!$D$17:$D$28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#REF!$D$16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#REF!$B$17:$B$28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EA27-42B7-9767-8087F7A9F4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813680"/>
        <c:axId val="479815648"/>
      </c:lineChart>
      <c:catAx>
        <c:axId val="479813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/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479815648"/>
        <c:crosses val="autoZero"/>
        <c:auto val="1"/>
        <c:lblAlgn val="ctr"/>
        <c:lblOffset val="100"/>
        <c:noMultiLvlLbl val="0"/>
      </c:catAx>
      <c:valAx>
        <c:axId val="479815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Calibri" panose="020F0502020204030204" pitchFamily="34" charset="0"/>
                <a:ea typeface="+mn-ea"/>
                <a:cs typeface="+mn-cs"/>
              </a:defRPr>
            </a:pPr>
            <a:endParaRPr lang="fr-FR"/>
          </a:p>
        </c:txPr>
        <c:crossAx val="479813680"/>
        <c:crosses val="autoZero"/>
        <c:crossBetween val="between"/>
      </c:valAx>
      <c:spPr>
        <a:noFill/>
        <a:ln w="5715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/>
              </a:solidFill>
              <a:latin typeface="Calibri" panose="020F0502020204030204" pitchFamily="34" charset="0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33</xdr:row>
      <xdr:rowOff>30639</xdr:rowOff>
    </xdr:from>
    <xdr:to>
      <xdr:col>14</xdr:col>
      <xdr:colOff>0</xdr:colOff>
      <xdr:row>52</xdr:row>
      <xdr:rowOff>294411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793FAC8-63D7-4DE8-85B0-FBEA9B0F6D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634D0-53AC-4FC6-ABDE-6DCA7706017A}">
  <sheetPr codeName="Feuil26">
    <tabColor theme="8" tint="-0.249977111117893"/>
    <pageSetUpPr fitToPage="1"/>
  </sheetPr>
  <dimension ref="A5:K57"/>
  <sheetViews>
    <sheetView view="pageBreakPreview" zoomScale="55" zoomScaleNormal="55" zoomScaleSheetLayoutView="55" zoomScalePageLayoutView="40" workbookViewId="0">
      <selection activeCell="N27" sqref="N27"/>
    </sheetView>
  </sheetViews>
  <sheetFormatPr baseColWidth="10" defaultRowHeight="15" x14ac:dyDescent="0.25"/>
  <cols>
    <col min="1" max="1" width="5.7109375" style="1" customWidth="1"/>
    <col min="2" max="2" width="39.7109375" style="14" customWidth="1"/>
    <col min="3" max="3" width="26.7109375" style="1" customWidth="1"/>
    <col min="4" max="5" width="23.7109375" style="1" customWidth="1"/>
    <col min="6" max="6" width="10.7109375" style="1" customWidth="1"/>
    <col min="7" max="9" width="17.7109375" style="1" customWidth="1"/>
    <col min="10" max="10" width="10.7109375" style="1" customWidth="1"/>
    <col min="11" max="11" width="5.7109375" style="1" customWidth="1"/>
    <col min="12" max="16384" width="11.42578125" style="1"/>
  </cols>
  <sheetData>
    <row r="5" spans="1:11" ht="24" customHeight="1" x14ac:dyDescent="0.25"/>
    <row r="6" spans="1:11" ht="24" customHeight="1" x14ac:dyDescent="0.25"/>
    <row r="7" spans="1:11" ht="24" customHeight="1" x14ac:dyDescent="0.25"/>
    <row r="8" spans="1:11" ht="24" customHeight="1" x14ac:dyDescent="0.25"/>
    <row r="9" spans="1:11" ht="24" customHeight="1" x14ac:dyDescent="0.25"/>
    <row r="10" spans="1:11" ht="24" customHeight="1" x14ac:dyDescent="0.25"/>
    <row r="11" spans="1:11" ht="24" customHeight="1" x14ac:dyDescent="0.25"/>
    <row r="12" spans="1:11" ht="24" customHeight="1" x14ac:dyDescent="0.25"/>
    <row r="13" spans="1:11" ht="24" customHeight="1" x14ac:dyDescent="0.25"/>
    <row r="14" spans="1:11" ht="24" customHeight="1" x14ac:dyDescent="0.25"/>
    <row r="15" spans="1:11" ht="24" customHeight="1" x14ac:dyDescent="0.25"/>
    <row r="16" spans="1:11" ht="61.5" customHeight="1" x14ac:dyDescent="0.25">
      <c r="A16" s="125"/>
      <c r="B16" s="125"/>
      <c r="C16" s="125"/>
      <c r="D16" s="125"/>
      <c r="E16" s="125"/>
      <c r="F16" s="125"/>
      <c r="G16" s="125"/>
      <c r="H16" s="125"/>
      <c r="I16" s="125"/>
      <c r="J16" s="125"/>
      <c r="K16" s="125"/>
    </row>
    <row r="17" spans="1:11" ht="61.5" customHeight="1" x14ac:dyDescent="0.25">
      <c r="A17" s="125" t="e">
        <f>YEAR(#REF!)</f>
        <v>#REF!</v>
      </c>
      <c r="B17" s="125"/>
      <c r="C17" s="125"/>
      <c r="D17" s="125"/>
      <c r="E17" s="125"/>
      <c r="F17" s="125"/>
      <c r="G17" s="125"/>
      <c r="H17" s="125"/>
      <c r="I17" s="125"/>
      <c r="J17" s="125"/>
      <c r="K17" s="125"/>
    </row>
    <row r="18" spans="1:11" ht="24" customHeight="1" x14ac:dyDescent="0.25">
      <c r="A18" s="44"/>
      <c r="B18" s="15"/>
      <c r="C18" s="44"/>
      <c r="D18" s="44"/>
      <c r="E18" s="27"/>
      <c r="F18" s="27">
        <f>ROW(A16)+'Page de Garde'!P15</f>
        <v>17</v>
      </c>
      <c r="G18" s="28"/>
      <c r="H18" s="44"/>
      <c r="I18" s="44"/>
      <c r="J18" s="44"/>
      <c r="K18" s="44"/>
    </row>
    <row r="19" spans="1:11" ht="24" customHeight="1" x14ac:dyDescent="0.25">
      <c r="A19" s="10"/>
      <c r="B19" s="16"/>
      <c r="C19" s="10"/>
      <c r="D19" s="10"/>
      <c r="E19" s="10"/>
      <c r="F19" s="10"/>
    </row>
    <row r="20" spans="1:11" ht="24" customHeight="1" x14ac:dyDescent="0.25">
      <c r="A20" s="126"/>
      <c r="B20" s="126"/>
      <c r="C20" s="126"/>
      <c r="D20" s="126"/>
      <c r="E20" s="126"/>
      <c r="F20" s="126"/>
      <c r="G20" s="126"/>
      <c r="H20" s="126"/>
      <c r="I20" s="126"/>
      <c r="J20" s="126"/>
      <c r="K20" s="126"/>
    </row>
    <row r="21" spans="1:11" ht="24" customHeight="1" x14ac:dyDescent="0.25">
      <c r="A21" s="12"/>
      <c r="B21" s="17"/>
      <c r="C21" s="12"/>
      <c r="D21" s="12"/>
      <c r="E21" s="12"/>
      <c r="F21" s="12"/>
      <c r="G21" s="12"/>
      <c r="H21" s="12"/>
      <c r="I21" s="12"/>
      <c r="J21" s="12"/>
      <c r="K21" s="12"/>
    </row>
    <row r="22" spans="1:11" ht="24" customHeight="1" x14ac:dyDescent="0.25">
      <c r="A22" s="12"/>
      <c r="B22" s="17"/>
      <c r="C22" s="12"/>
      <c r="D22" s="12"/>
      <c r="E22" s="12"/>
      <c r="F22" s="12"/>
      <c r="G22" s="12"/>
      <c r="H22" s="12"/>
      <c r="I22" s="12"/>
      <c r="J22" s="12"/>
      <c r="K22" s="12"/>
    </row>
    <row r="23" spans="1:11" ht="24" customHeight="1" x14ac:dyDescent="0.25">
      <c r="A23" s="12"/>
      <c r="B23" s="1"/>
      <c r="C23" s="12"/>
      <c r="D23" s="12"/>
      <c r="E23" s="12"/>
      <c r="F23" s="12"/>
      <c r="G23" s="12"/>
      <c r="H23" s="12"/>
      <c r="I23" s="12"/>
      <c r="J23" s="12"/>
      <c r="K23" s="12"/>
    </row>
    <row r="24" spans="1:11" ht="24" customHeight="1" thickBot="1" x14ac:dyDescent="0.45">
      <c r="A24" s="4"/>
      <c r="B24" s="47"/>
      <c r="C24" s="4"/>
      <c r="D24" s="4"/>
      <c r="E24" s="4"/>
      <c r="F24" s="4"/>
      <c r="G24" s="4"/>
      <c r="H24" s="4"/>
      <c r="I24" s="4"/>
      <c r="J24" s="4"/>
      <c r="K24" s="4"/>
    </row>
    <row r="25" spans="1:11" ht="24" customHeight="1" thickBot="1" x14ac:dyDescent="0.45">
      <c r="A25" s="4"/>
      <c r="B25" s="20"/>
      <c r="C25" s="21"/>
      <c r="D25" s="122"/>
      <c r="E25" s="123"/>
      <c r="F25" s="124"/>
      <c r="G25" s="122"/>
      <c r="H25" s="123"/>
      <c r="I25" s="123"/>
      <c r="J25" s="124"/>
      <c r="K25" s="4"/>
    </row>
    <row r="26" spans="1:11" ht="24.95" customHeight="1" thickBot="1" x14ac:dyDescent="0.4">
      <c r="A26" s="4"/>
      <c r="B26" s="101"/>
      <c r="C26" s="22"/>
      <c r="D26" s="23"/>
      <c r="E26" s="24"/>
      <c r="F26" s="25"/>
      <c r="G26" s="23"/>
      <c r="H26" s="24"/>
      <c r="I26" s="24"/>
      <c r="J26" s="26"/>
      <c r="K26" s="4"/>
    </row>
    <row r="27" spans="1:11" ht="24.95" customHeight="1" thickBot="1" x14ac:dyDescent="0.4">
      <c r="A27" s="9"/>
      <c r="B27" s="31"/>
      <c r="C27" s="121"/>
      <c r="D27" s="32"/>
      <c r="E27" s="32"/>
      <c r="F27" s="29"/>
      <c r="G27" s="33"/>
      <c r="H27" s="33"/>
      <c r="I27" s="33"/>
      <c r="J27" s="30"/>
      <c r="K27" s="4"/>
    </row>
    <row r="28" spans="1:11" ht="25.5" thickBot="1" x14ac:dyDescent="0.4">
      <c r="A28" s="4"/>
      <c r="B28" s="35"/>
      <c r="C28" s="109"/>
      <c r="D28" s="36"/>
      <c r="E28" s="36"/>
      <c r="F28" s="37"/>
      <c r="G28" s="110"/>
      <c r="H28" s="111"/>
      <c r="I28" s="111"/>
      <c r="J28" s="37"/>
      <c r="K28" s="4"/>
    </row>
    <row r="29" spans="1:11" ht="23.25" x14ac:dyDescent="0.35">
      <c r="A29" s="4"/>
      <c r="B29" s="18"/>
      <c r="C29" s="4"/>
      <c r="D29" s="4"/>
      <c r="E29" s="4"/>
      <c r="F29" s="4"/>
      <c r="G29" s="3"/>
      <c r="H29" s="4"/>
      <c r="I29" s="4"/>
      <c r="J29" s="4"/>
      <c r="K29" s="4"/>
    </row>
    <row r="30" spans="1:11" ht="26.25" x14ac:dyDescent="0.4">
      <c r="A30" s="4"/>
      <c r="B30" s="19"/>
      <c r="C30" s="4"/>
      <c r="D30" s="4"/>
      <c r="E30" s="4"/>
      <c r="F30" s="4"/>
      <c r="G30" s="5"/>
      <c r="H30" s="3"/>
      <c r="I30" s="3"/>
      <c r="J30" s="4"/>
      <c r="K30" s="4"/>
    </row>
    <row r="31" spans="1:11" ht="26.25" x14ac:dyDescent="0.4">
      <c r="A31" s="4"/>
      <c r="B31" s="19"/>
      <c r="C31" s="4"/>
      <c r="D31" s="4"/>
      <c r="E31" s="4"/>
      <c r="F31" s="4"/>
      <c r="G31" s="5"/>
      <c r="H31" s="3"/>
      <c r="I31" s="3"/>
      <c r="J31" s="4"/>
      <c r="K31" s="4"/>
    </row>
    <row r="32" spans="1:11" ht="26.25" x14ac:dyDescent="0.4">
      <c r="A32" s="4"/>
      <c r="B32" s="19"/>
      <c r="C32" s="4"/>
      <c r="D32" s="4"/>
      <c r="E32" s="4"/>
      <c r="F32" s="4"/>
      <c r="G32" s="3"/>
      <c r="H32" s="3"/>
      <c r="I32" s="3"/>
      <c r="J32" s="4"/>
      <c r="K32" s="4"/>
    </row>
    <row r="33" spans="1:11" ht="23.25" x14ac:dyDescent="0.35">
      <c r="A33" s="4"/>
      <c r="B33" s="18"/>
      <c r="C33" s="4"/>
      <c r="D33" s="4"/>
      <c r="E33" s="4"/>
      <c r="F33" s="4"/>
      <c r="G33" s="3"/>
      <c r="H33" s="3"/>
      <c r="I33" s="3"/>
      <c r="J33" s="4"/>
      <c r="K33" s="4"/>
    </row>
    <row r="34" spans="1:11" ht="23.25" x14ac:dyDescent="0.35">
      <c r="A34" s="4"/>
      <c r="B34" s="18"/>
      <c r="C34" s="4"/>
      <c r="D34" s="4"/>
      <c r="E34" s="4"/>
      <c r="F34" s="4"/>
      <c r="G34" s="3"/>
      <c r="H34" s="3"/>
      <c r="I34" s="3"/>
      <c r="J34" s="4"/>
      <c r="K34" s="4"/>
    </row>
    <row r="35" spans="1:11" ht="23.25" x14ac:dyDescent="0.35">
      <c r="A35" s="4"/>
      <c r="B35" s="18"/>
      <c r="C35" s="4"/>
      <c r="D35" s="4"/>
      <c r="E35" s="4"/>
      <c r="F35" s="4"/>
      <c r="G35" s="3"/>
      <c r="H35" s="3"/>
      <c r="I35" s="3"/>
      <c r="J35" s="4"/>
      <c r="K35" s="4"/>
    </row>
    <row r="36" spans="1:11" ht="23.25" x14ac:dyDescent="0.35">
      <c r="A36" s="4"/>
      <c r="B36" s="18"/>
      <c r="C36" s="4"/>
      <c r="D36" s="4"/>
      <c r="E36" s="4"/>
      <c r="F36" s="4"/>
      <c r="G36" s="3"/>
      <c r="H36" s="3"/>
      <c r="I36" s="3"/>
      <c r="J36" s="4"/>
      <c r="K36" s="4"/>
    </row>
    <row r="37" spans="1:11" ht="23.25" x14ac:dyDescent="0.35">
      <c r="A37" s="4"/>
      <c r="B37" s="18"/>
      <c r="C37" s="6"/>
      <c r="D37" s="6"/>
      <c r="E37" s="6"/>
      <c r="F37" s="7"/>
      <c r="G37" s="7"/>
      <c r="H37" s="3"/>
      <c r="I37" s="3"/>
      <c r="J37" s="4"/>
      <c r="K37" s="4"/>
    </row>
    <row r="38" spans="1:11" ht="23.25" x14ac:dyDescent="0.35">
      <c r="B38" s="18"/>
      <c r="C38" s="6"/>
      <c r="D38" s="6"/>
      <c r="E38" s="6"/>
      <c r="F38" s="7"/>
      <c r="G38" s="7"/>
      <c r="H38" s="3"/>
      <c r="I38" s="3"/>
      <c r="J38" s="4"/>
    </row>
    <row r="39" spans="1:11" ht="23.25" x14ac:dyDescent="0.35">
      <c r="B39" s="18"/>
      <c r="C39" s="6"/>
      <c r="D39" s="6"/>
      <c r="E39" s="6"/>
      <c r="F39" s="7"/>
      <c r="G39" s="7"/>
      <c r="H39" s="3"/>
      <c r="I39" s="3"/>
      <c r="J39" s="4"/>
    </row>
    <row r="40" spans="1:11" ht="23.25" x14ac:dyDescent="0.35">
      <c r="B40" s="18"/>
      <c r="C40" s="6"/>
      <c r="D40" s="6"/>
      <c r="E40" s="6"/>
      <c r="F40" s="7"/>
      <c r="G40" s="7"/>
      <c r="H40" s="3"/>
      <c r="I40" s="3"/>
      <c r="J40" s="4"/>
    </row>
    <row r="41" spans="1:11" ht="23.25" x14ac:dyDescent="0.35">
      <c r="B41" s="18"/>
      <c r="C41" s="6"/>
      <c r="D41" s="6"/>
      <c r="E41" s="6"/>
      <c r="F41" s="7"/>
      <c r="G41" s="7"/>
      <c r="H41" s="3"/>
      <c r="I41" s="3"/>
      <c r="J41" s="4"/>
    </row>
    <row r="42" spans="1:11" ht="23.25" x14ac:dyDescent="0.35">
      <c r="B42" s="18"/>
      <c r="C42" s="6"/>
      <c r="D42" s="6"/>
      <c r="E42" s="6"/>
      <c r="F42" s="7"/>
      <c r="G42" s="7"/>
      <c r="H42" s="4"/>
      <c r="I42" s="4"/>
      <c r="J42" s="4"/>
    </row>
    <row r="43" spans="1:11" ht="23.25" x14ac:dyDescent="0.35">
      <c r="B43" s="18"/>
      <c r="C43" s="6"/>
      <c r="D43" s="6"/>
      <c r="E43" s="6"/>
      <c r="F43" s="7"/>
      <c r="G43" s="7"/>
      <c r="H43" s="4"/>
      <c r="I43" s="4"/>
      <c r="J43" s="4"/>
    </row>
    <row r="44" spans="1:11" ht="23.25" x14ac:dyDescent="0.35">
      <c r="B44" s="18"/>
      <c r="C44" s="6"/>
      <c r="D44" s="6"/>
      <c r="E44" s="6"/>
      <c r="F44" s="7"/>
      <c r="G44" s="7"/>
      <c r="H44" s="4"/>
      <c r="I44" s="4"/>
      <c r="J44" s="4"/>
    </row>
    <row r="45" spans="1:11" ht="23.25" x14ac:dyDescent="0.35">
      <c r="B45" s="18"/>
      <c r="C45" s="6"/>
      <c r="D45" s="6"/>
      <c r="E45" s="6"/>
      <c r="F45" s="7"/>
      <c r="G45" s="8"/>
      <c r="H45" s="4"/>
      <c r="I45" s="4"/>
      <c r="J45" s="4"/>
    </row>
    <row r="46" spans="1:11" ht="23.25" x14ac:dyDescent="0.35">
      <c r="B46" s="18"/>
      <c r="C46" s="6"/>
      <c r="D46" s="6"/>
      <c r="E46" s="6"/>
      <c r="F46" s="7"/>
      <c r="G46" s="8"/>
      <c r="H46" s="4"/>
      <c r="I46" s="4"/>
      <c r="J46" s="4"/>
    </row>
    <row r="47" spans="1:11" ht="23.25" x14ac:dyDescent="0.35">
      <c r="B47" s="18"/>
      <c r="C47" s="6"/>
      <c r="D47" s="6"/>
      <c r="E47" s="6"/>
      <c r="F47" s="7"/>
      <c r="G47" s="8"/>
      <c r="H47" s="4"/>
      <c r="I47" s="4"/>
      <c r="J47" s="4"/>
    </row>
    <row r="48" spans="1:11" ht="23.25" x14ac:dyDescent="0.35">
      <c r="B48" s="18"/>
      <c r="C48" s="6"/>
      <c r="D48" s="6"/>
      <c r="E48" s="6"/>
      <c r="F48" s="7"/>
      <c r="G48" s="8"/>
      <c r="H48" s="4"/>
      <c r="I48" s="4"/>
      <c r="J48" s="4"/>
    </row>
    <row r="49" spans="2:10" ht="23.25" x14ac:dyDescent="0.35">
      <c r="B49" s="18"/>
      <c r="C49" s="6"/>
      <c r="D49" s="6"/>
      <c r="E49" s="6"/>
      <c r="F49" s="7"/>
      <c r="G49" s="8"/>
      <c r="H49" s="4"/>
      <c r="I49" s="4"/>
      <c r="J49" s="4"/>
    </row>
    <row r="50" spans="2:10" ht="23.25" x14ac:dyDescent="0.35">
      <c r="B50" s="18"/>
      <c r="C50" s="6"/>
      <c r="D50" s="6"/>
      <c r="E50" s="6"/>
      <c r="F50" s="7"/>
      <c r="G50" s="7"/>
      <c r="H50" s="4"/>
      <c r="I50" s="4"/>
      <c r="J50" s="4"/>
    </row>
    <row r="51" spans="2:10" ht="23.25" x14ac:dyDescent="0.35">
      <c r="B51" s="18"/>
      <c r="C51" s="6"/>
      <c r="D51" s="6"/>
      <c r="E51" s="6"/>
      <c r="F51" s="7"/>
      <c r="G51" s="7"/>
      <c r="H51" s="4"/>
      <c r="I51" s="4"/>
      <c r="J51" s="4"/>
    </row>
    <row r="52" spans="2:10" ht="23.25" x14ac:dyDescent="0.35">
      <c r="B52" s="18"/>
      <c r="C52" s="6"/>
      <c r="D52" s="6"/>
      <c r="E52" s="6"/>
      <c r="F52" s="7"/>
      <c r="G52" s="7"/>
      <c r="H52" s="4"/>
      <c r="I52" s="4"/>
      <c r="J52" s="4"/>
    </row>
    <row r="55" spans="2:10" ht="21" x14ac:dyDescent="0.25">
      <c r="C55" s="40"/>
      <c r="D55" s="41"/>
      <c r="E55" s="42"/>
    </row>
    <row r="56" spans="2:10" ht="23.25" customHeight="1" x14ac:dyDescent="0.25">
      <c r="C56" s="40"/>
      <c r="D56" s="39"/>
    </row>
    <row r="57" spans="2:10" ht="21.75" customHeight="1" x14ac:dyDescent="0.25"/>
  </sheetData>
  <mergeCells count="5">
    <mergeCell ref="D25:F25"/>
    <mergeCell ref="G25:J25"/>
    <mergeCell ref="A16:K16"/>
    <mergeCell ref="A17:K17"/>
    <mergeCell ref="A20:K20"/>
  </mergeCells>
  <conditionalFormatting sqref="F27">
    <cfRule type="colorScale" priority="7">
      <colorScale>
        <cfvo type="num" val="-0.05"/>
        <cfvo type="percentile" val="50"/>
        <cfvo type="num" val="0"/>
        <color rgb="FFF8696B"/>
        <color rgb="FFFFEB84"/>
        <color rgb="FF63BE7B"/>
      </colorScale>
    </cfRule>
  </conditionalFormatting>
  <conditionalFormatting sqref="J27">
    <cfRule type="colorScale" priority="4">
      <colorScale>
        <cfvo type="num" val="-0.05"/>
        <cfvo type="percentile" val="50"/>
        <cfvo type="num" val="0"/>
        <color rgb="FFF8696B"/>
        <color rgb="FFFFEB84"/>
        <color rgb="FF63BE7B"/>
      </colorScale>
    </cfRule>
  </conditionalFormatting>
  <conditionalFormatting sqref="J28">
    <cfRule type="colorScale" priority="2">
      <colorScale>
        <cfvo type="num" val="-0.05"/>
        <cfvo type="percentile" val="50"/>
        <cfvo type="num" val="0"/>
        <color rgb="FFF8696B"/>
        <color rgb="FFFFEB84"/>
        <color rgb="FF63BE7B"/>
      </colorScale>
    </cfRule>
  </conditionalFormatting>
  <conditionalFormatting sqref="F28">
    <cfRule type="colorScale" priority="1">
      <colorScale>
        <cfvo type="num" val="-0.05"/>
        <cfvo type="percentile" val="50"/>
        <cfvo type="num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43" orientation="portrait" r:id="rId1"/>
  <headerFooter>
    <oddFooter>&amp;LÉdité le : &amp;D&amp;CSOLVEO ENERGIE - RAPPORT EXPLOITATION
Confidentiel&amp;R&amp;P sur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CB8EA-D750-407C-9B83-B3E7542D3277}">
  <sheetPr codeName="Feuil1">
    <tabColor theme="5"/>
    <pageSetUpPr fitToPage="1"/>
  </sheetPr>
  <dimension ref="A1:P56"/>
  <sheetViews>
    <sheetView view="pageBreakPreview" topLeftCell="A7" zoomScale="55" zoomScaleNormal="55" zoomScaleSheetLayoutView="55" zoomScalePageLayoutView="25" workbookViewId="0">
      <selection activeCell="B31" sqref="B31"/>
    </sheetView>
  </sheetViews>
  <sheetFormatPr baseColWidth="10" defaultRowHeight="15" x14ac:dyDescent="0.25"/>
  <cols>
    <col min="1" max="1" width="5.7109375" style="1" customWidth="1"/>
    <col min="2" max="2" width="39.7109375" style="14" customWidth="1"/>
    <col min="3" max="3" width="26.7109375" style="1" customWidth="1"/>
    <col min="4" max="5" width="23.7109375" style="1" customWidth="1"/>
    <col min="6" max="6" width="10.7109375" style="1" customWidth="1"/>
    <col min="7" max="9" width="17.7109375" style="1" customWidth="1"/>
    <col min="10" max="10" width="10.7109375" style="1" customWidth="1"/>
    <col min="11" max="11" width="5.7109375" style="1" customWidth="1"/>
    <col min="16" max="16" width="34.140625" customWidth="1"/>
    <col min="17" max="17" width="109.85546875" customWidth="1"/>
  </cols>
  <sheetData>
    <row r="1" spans="1:16" s="1" customFormat="1" x14ac:dyDescent="0.25">
      <c r="B1" s="14"/>
      <c r="L1" s="46"/>
      <c r="M1" s="45"/>
      <c r="N1" s="43" t="str">
        <f ca="1">CONCATENATE("0",MONTH(TODAY()-31))</f>
        <v>06</v>
      </c>
    </row>
    <row r="2" spans="1:16" s="1" customFormat="1" x14ac:dyDescent="0.25">
      <c r="B2" s="14"/>
    </row>
    <row r="3" spans="1:16" s="1" customFormat="1" x14ac:dyDescent="0.25">
      <c r="B3" s="14"/>
    </row>
    <row r="4" spans="1:16" s="1" customFormat="1" x14ac:dyDescent="0.25">
      <c r="B4" s="14"/>
    </row>
    <row r="5" spans="1:16" s="1" customFormat="1" ht="24" customHeight="1" x14ac:dyDescent="0.25">
      <c r="B5" s="14"/>
    </row>
    <row r="6" spans="1:16" ht="24" customHeight="1" x14ac:dyDescent="0.25">
      <c r="A6"/>
      <c r="B6"/>
      <c r="C6"/>
      <c r="D6"/>
      <c r="E6"/>
      <c r="F6"/>
      <c r="G6"/>
      <c r="H6"/>
      <c r="I6"/>
      <c r="J6"/>
      <c r="K6"/>
    </row>
    <row r="7" spans="1:16" s="1" customFormat="1" ht="24" customHeight="1" x14ac:dyDescent="0.25">
      <c r="B7" s="14"/>
      <c r="N7" s="38"/>
      <c r="O7" s="38"/>
      <c r="P7" s="38"/>
    </row>
    <row r="8" spans="1:16" ht="24" customHeight="1" x14ac:dyDescent="0.25">
      <c r="A8"/>
      <c r="B8"/>
      <c r="C8"/>
      <c r="D8"/>
      <c r="E8"/>
      <c r="F8"/>
      <c r="G8"/>
      <c r="H8"/>
      <c r="I8"/>
      <c r="J8"/>
      <c r="K8"/>
    </row>
    <row r="9" spans="1:16" ht="24" customHeight="1" x14ac:dyDescent="0.25">
      <c r="A9"/>
      <c r="B9"/>
      <c r="C9"/>
      <c r="D9"/>
      <c r="E9"/>
      <c r="F9"/>
      <c r="G9"/>
      <c r="H9"/>
      <c r="I9"/>
      <c r="J9"/>
      <c r="K9"/>
    </row>
    <row r="10" spans="1:16" ht="24" customHeight="1" x14ac:dyDescent="0.25">
      <c r="A10"/>
      <c r="B10"/>
      <c r="C10"/>
      <c r="D10"/>
      <c r="E10"/>
      <c r="F10"/>
      <c r="G10"/>
      <c r="H10"/>
      <c r="I10"/>
      <c r="J10"/>
      <c r="K10"/>
    </row>
    <row r="11" spans="1:16" ht="24" customHeight="1" x14ac:dyDescent="0.25">
      <c r="A11"/>
      <c r="B11"/>
      <c r="C11"/>
      <c r="D11"/>
      <c r="E11"/>
      <c r="F11"/>
      <c r="G11"/>
      <c r="H11"/>
      <c r="I11"/>
      <c r="J11"/>
      <c r="K11"/>
    </row>
    <row r="12" spans="1:16" ht="24" customHeight="1" x14ac:dyDescent="0.25">
      <c r="A12"/>
      <c r="B12"/>
      <c r="C12"/>
      <c r="D12"/>
      <c r="E12"/>
      <c r="F12"/>
      <c r="G12"/>
      <c r="H12"/>
      <c r="I12"/>
      <c r="J12"/>
      <c r="K12"/>
    </row>
    <row r="13" spans="1:16" ht="24" customHeight="1" x14ac:dyDescent="0.25">
      <c r="A13"/>
      <c r="B13"/>
      <c r="C13"/>
      <c r="D13"/>
      <c r="E13"/>
      <c r="F13"/>
      <c r="G13"/>
      <c r="H13"/>
      <c r="I13"/>
      <c r="J13"/>
      <c r="K13"/>
    </row>
    <row r="14" spans="1:16" s="1" customFormat="1" ht="24" customHeight="1" x14ac:dyDescent="0.25">
      <c r="B14" s="14"/>
    </row>
    <row r="15" spans="1:16" s="1" customFormat="1" ht="24" customHeight="1" x14ac:dyDescent="0.25">
      <c r="B15" s="14"/>
      <c r="N15" s="129" t="s">
        <v>17</v>
      </c>
      <c r="O15" s="129"/>
      <c r="P15" s="103">
        <v>1</v>
      </c>
    </row>
    <row r="16" spans="1:16" s="1" customFormat="1" ht="61.5" customHeight="1" x14ac:dyDescent="0.35">
      <c r="A16" s="125"/>
      <c r="B16" s="125"/>
      <c r="C16" s="125"/>
      <c r="D16" s="125"/>
      <c r="E16" s="125"/>
      <c r="F16" s="125"/>
      <c r="G16" s="125"/>
      <c r="H16" s="125"/>
      <c r="I16" s="125"/>
      <c r="J16" s="125"/>
      <c r="K16" s="125"/>
      <c r="N16" s="104"/>
      <c r="O16" s="104"/>
      <c r="P16" s="104"/>
    </row>
    <row r="17" spans="1:16" s="1" customFormat="1" ht="61.5" customHeight="1" x14ac:dyDescent="0.35">
      <c r="A17" s="127" t="e">
        <f>CONCATENATE(PROPER(TEXT("1/"&amp;P15,"mmmm"))," ",recap!A17)</f>
        <v>#REF!</v>
      </c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N17" s="104"/>
      <c r="O17" s="104"/>
      <c r="P17" s="104"/>
    </row>
    <row r="18" spans="1:16" s="1" customFormat="1" ht="24" customHeight="1" x14ac:dyDescent="0.25">
      <c r="A18" s="13"/>
      <c r="B18" s="15"/>
      <c r="C18" s="13"/>
      <c r="D18" s="13"/>
      <c r="E18" s="27"/>
      <c r="F18" s="27">
        <f>ROW(A16)+P15</f>
        <v>17</v>
      </c>
      <c r="G18" s="28"/>
      <c r="H18" s="13"/>
      <c r="I18" s="13"/>
      <c r="J18" s="13"/>
      <c r="K18" s="13"/>
    </row>
    <row r="19" spans="1:16" s="1" customFormat="1" ht="24" customHeight="1" x14ac:dyDescent="0.25">
      <c r="B19" s="14"/>
      <c r="C19" s="11"/>
      <c r="D19" s="2"/>
      <c r="E19" s="2"/>
      <c r="F19" s="2"/>
    </row>
    <row r="20" spans="1:16" s="1" customFormat="1" ht="24" customHeight="1" x14ac:dyDescent="0.25">
      <c r="A20" s="128"/>
      <c r="B20" s="128"/>
      <c r="C20" s="128"/>
      <c r="D20" s="128"/>
      <c r="E20" s="128"/>
      <c r="F20" s="128"/>
      <c r="G20" s="128"/>
      <c r="H20" s="128"/>
      <c r="I20" s="128"/>
      <c r="J20" s="128"/>
      <c r="K20" s="128"/>
    </row>
    <row r="21" spans="1:16" s="1" customFormat="1" ht="24" customHeight="1" x14ac:dyDescent="0.25">
      <c r="A21" s="12"/>
      <c r="B21" s="17"/>
      <c r="C21" s="12"/>
      <c r="D21" s="12"/>
      <c r="E21" s="12"/>
      <c r="F21" s="12"/>
      <c r="G21" s="12"/>
      <c r="H21" s="12"/>
      <c r="I21" s="12"/>
      <c r="J21" s="12"/>
      <c r="K21" s="12"/>
    </row>
    <row r="22" spans="1:16" s="1" customFormat="1" ht="24" customHeight="1" x14ac:dyDescent="0.25">
      <c r="A22" s="12"/>
      <c r="B22" s="17"/>
      <c r="C22" s="12"/>
      <c r="D22" s="12"/>
      <c r="E22" s="12"/>
      <c r="F22" s="12"/>
      <c r="G22" s="12"/>
      <c r="H22" s="12"/>
      <c r="I22" s="12"/>
      <c r="J22" s="12"/>
      <c r="K22" s="12"/>
    </row>
    <row r="23" spans="1:16" ht="24" customHeight="1" x14ac:dyDescent="0.4">
      <c r="A23" s="12"/>
      <c r="B23" s="47"/>
      <c r="C23" s="12"/>
      <c r="D23" s="12"/>
      <c r="E23" s="12"/>
      <c r="F23" s="12"/>
      <c r="G23" s="12"/>
      <c r="H23" s="12"/>
      <c r="I23" s="12"/>
      <c r="J23" s="12"/>
      <c r="K23" s="12"/>
    </row>
    <row r="24" spans="1:16" ht="24" customHeight="1" thickBot="1" x14ac:dyDescent="0.45">
      <c r="A24" s="4"/>
      <c r="B24" s="47"/>
      <c r="C24" s="4"/>
      <c r="D24" s="4"/>
      <c r="E24" s="4"/>
      <c r="F24" s="4"/>
      <c r="G24" s="4"/>
      <c r="H24" s="4"/>
      <c r="I24" s="4"/>
      <c r="J24" s="4"/>
      <c r="K24" s="4"/>
    </row>
    <row r="25" spans="1:16" ht="24.95" customHeight="1" thickBot="1" x14ac:dyDescent="0.45">
      <c r="A25" s="4"/>
      <c r="B25" s="20"/>
      <c r="C25" s="21"/>
      <c r="D25" s="122"/>
      <c r="E25" s="123"/>
      <c r="F25" s="124"/>
      <c r="G25" s="122"/>
      <c r="H25" s="123"/>
      <c r="I25" s="123"/>
      <c r="J25" s="124"/>
      <c r="K25" s="4"/>
    </row>
    <row r="26" spans="1:16" ht="24.95" customHeight="1" thickBot="1" x14ac:dyDescent="0.4">
      <c r="A26" s="4"/>
      <c r="B26" s="101"/>
      <c r="C26" s="22"/>
      <c r="D26" s="23"/>
      <c r="E26" s="24"/>
      <c r="F26" s="25"/>
      <c r="G26" s="23"/>
      <c r="H26" s="24"/>
      <c r="I26" s="24"/>
      <c r="J26" s="26"/>
      <c r="K26" s="4"/>
    </row>
    <row r="27" spans="1:16" ht="24.95" customHeight="1" thickBot="1" x14ac:dyDescent="0.4">
      <c r="A27" s="9">
        <v>1</v>
      </c>
      <c r="B27" s="31"/>
      <c r="C27" s="121"/>
      <c r="D27" s="32"/>
      <c r="E27" s="32"/>
      <c r="F27" s="29"/>
      <c r="G27" s="33"/>
      <c r="H27" s="33"/>
      <c r="I27" s="33"/>
      <c r="J27" s="30"/>
      <c r="K27" s="4"/>
    </row>
    <row r="28" spans="1:16" ht="25.5" thickBot="1" x14ac:dyDescent="0.4">
      <c r="A28" s="4"/>
      <c r="B28" s="35" t="s">
        <v>0</v>
      </c>
      <c r="C28" s="109"/>
      <c r="D28" s="36">
        <f>SUM(D27:D27)</f>
        <v>0</v>
      </c>
      <c r="E28" s="36">
        <f>SUM(E27:E27)</f>
        <v>0</v>
      </c>
      <c r="F28" s="37" t="str">
        <f>IFERROR(IF(D28&lt;&gt;"",(D28-E28)/E28,""),"")</f>
        <v/>
      </c>
      <c r="G28" s="110" t="str">
        <f>IF(SUM(G27:G27)=0,"",SUM(G27:G27))</f>
        <v/>
      </c>
      <c r="H28" s="111" t="str">
        <f>IF(SUM(H27:H27)=0,"",SUM(H27:H27))</f>
        <v/>
      </c>
      <c r="I28" s="111" t="str">
        <f>IFERROR(G28-H28,"")</f>
        <v/>
      </c>
      <c r="J28" s="37" t="str">
        <f>IFERROR(IF(G28&lt;&gt;"",(G28-H28)/H28,""),"")</f>
        <v/>
      </c>
      <c r="K28" s="4"/>
    </row>
    <row r="29" spans="1:16" ht="23.25" x14ac:dyDescent="0.35">
      <c r="A29" s="4"/>
      <c r="B29" s="18"/>
      <c r="C29" s="4"/>
      <c r="D29" s="4"/>
      <c r="E29" s="4"/>
      <c r="F29" s="4"/>
      <c r="G29" s="3"/>
      <c r="H29" s="4"/>
      <c r="I29" s="4"/>
      <c r="J29" s="4"/>
      <c r="K29" s="4"/>
    </row>
    <row r="30" spans="1:16" ht="26.25" x14ac:dyDescent="0.4">
      <c r="A30" s="4"/>
      <c r="B30" s="19"/>
      <c r="C30" s="4"/>
      <c r="D30" s="4"/>
      <c r="E30" s="4"/>
      <c r="F30" s="4"/>
      <c r="G30" s="5"/>
      <c r="H30" s="3"/>
      <c r="I30" s="3"/>
      <c r="J30" s="4"/>
      <c r="K30" s="4"/>
    </row>
    <row r="31" spans="1:16" ht="26.25" x14ac:dyDescent="0.4">
      <c r="A31" s="4"/>
      <c r="B31" s="19"/>
      <c r="C31" s="4"/>
      <c r="D31" s="4"/>
      <c r="E31" s="4"/>
      <c r="F31" s="4"/>
      <c r="G31" s="5"/>
      <c r="H31" s="3"/>
      <c r="I31" s="3"/>
      <c r="J31" s="4"/>
      <c r="K31" s="4"/>
    </row>
    <row r="32" spans="1:16" ht="26.25" x14ac:dyDescent="0.4">
      <c r="A32" s="4"/>
      <c r="B32" s="19"/>
      <c r="C32" s="4"/>
      <c r="D32" s="4"/>
      <c r="E32" s="4"/>
      <c r="F32" s="4"/>
      <c r="G32" s="3"/>
      <c r="H32" s="3"/>
      <c r="I32" s="3"/>
      <c r="J32" s="4"/>
      <c r="K32" s="4"/>
    </row>
    <row r="33" spans="1:11" ht="23.25" x14ac:dyDescent="0.35">
      <c r="A33" s="4"/>
      <c r="B33" s="18"/>
      <c r="C33" s="4"/>
      <c r="D33" s="4"/>
      <c r="E33" s="4"/>
      <c r="F33" s="4"/>
      <c r="G33" s="3"/>
      <c r="H33" s="3"/>
      <c r="I33" s="3"/>
      <c r="J33" s="4"/>
      <c r="K33" s="4"/>
    </row>
    <row r="34" spans="1:11" ht="23.25" x14ac:dyDescent="0.35">
      <c r="A34" s="4"/>
      <c r="B34" s="18"/>
      <c r="C34" s="4"/>
      <c r="D34" s="4"/>
      <c r="E34" s="4"/>
      <c r="F34" s="4"/>
      <c r="G34" s="3"/>
      <c r="H34" s="3"/>
      <c r="I34" s="3"/>
      <c r="J34" s="4"/>
      <c r="K34" s="4"/>
    </row>
    <row r="35" spans="1:11" ht="23.25" x14ac:dyDescent="0.35">
      <c r="A35" s="4"/>
      <c r="B35" s="18"/>
      <c r="C35" s="4"/>
      <c r="D35" s="4"/>
      <c r="E35" s="4"/>
      <c r="F35" s="4"/>
      <c r="G35" s="3"/>
      <c r="H35" s="3"/>
      <c r="I35" s="3"/>
      <c r="J35" s="4"/>
      <c r="K35" s="4"/>
    </row>
    <row r="36" spans="1:11" ht="23.25" x14ac:dyDescent="0.35">
      <c r="A36" s="4"/>
      <c r="B36" s="18"/>
      <c r="C36" s="4"/>
      <c r="D36" s="4"/>
      <c r="E36" s="4"/>
      <c r="F36" s="4"/>
      <c r="G36" s="3"/>
      <c r="H36" s="3"/>
      <c r="I36" s="3"/>
      <c r="J36" s="4"/>
      <c r="K36" s="4"/>
    </row>
    <row r="37" spans="1:11" ht="23.25" x14ac:dyDescent="0.35">
      <c r="A37" s="4"/>
      <c r="B37" s="18"/>
      <c r="C37" s="6"/>
      <c r="D37" s="6"/>
      <c r="E37" s="6"/>
      <c r="F37" s="7"/>
      <c r="G37" s="7"/>
      <c r="H37" s="3"/>
      <c r="I37" s="3"/>
      <c r="J37" s="4"/>
      <c r="K37" s="4"/>
    </row>
    <row r="38" spans="1:11" ht="23.25" x14ac:dyDescent="0.35">
      <c r="B38" s="18"/>
      <c r="C38" s="6"/>
      <c r="D38" s="6"/>
      <c r="E38" s="6"/>
      <c r="F38" s="7"/>
      <c r="G38" s="7"/>
      <c r="H38" s="3"/>
      <c r="I38" s="3"/>
      <c r="J38" s="4"/>
    </row>
    <row r="39" spans="1:11" ht="23.25" x14ac:dyDescent="0.35">
      <c r="B39" s="18"/>
      <c r="C39" s="6"/>
      <c r="D39" s="6"/>
      <c r="E39" s="6"/>
      <c r="F39" s="7"/>
      <c r="G39" s="7"/>
      <c r="H39" s="3"/>
      <c r="I39" s="3"/>
      <c r="J39" s="4"/>
    </row>
    <row r="40" spans="1:11" ht="23.25" x14ac:dyDescent="0.35">
      <c r="B40" s="18"/>
      <c r="C40" s="6"/>
      <c r="D40" s="6"/>
      <c r="E40" s="6"/>
      <c r="F40" s="7"/>
      <c r="G40" s="7"/>
      <c r="H40" s="3"/>
      <c r="I40" s="3"/>
      <c r="J40" s="4"/>
    </row>
    <row r="41" spans="1:11" ht="23.25" x14ac:dyDescent="0.35">
      <c r="B41" s="18"/>
      <c r="C41" s="6"/>
      <c r="D41" s="6"/>
      <c r="E41" s="6"/>
      <c r="F41" s="7"/>
      <c r="G41" s="7"/>
      <c r="H41" s="3"/>
      <c r="I41" s="3"/>
      <c r="J41" s="4"/>
    </row>
    <row r="42" spans="1:11" ht="23.25" x14ac:dyDescent="0.35">
      <c r="B42" s="18"/>
      <c r="C42" s="6"/>
      <c r="D42" s="6"/>
      <c r="E42" s="6"/>
      <c r="F42" s="7"/>
      <c r="G42" s="7"/>
      <c r="H42" s="4"/>
      <c r="I42" s="4"/>
      <c r="J42" s="4"/>
    </row>
    <row r="43" spans="1:11" ht="23.25" x14ac:dyDescent="0.35">
      <c r="B43" s="18"/>
      <c r="C43" s="6"/>
      <c r="D43" s="6"/>
      <c r="E43" s="6"/>
      <c r="F43" s="7"/>
      <c r="G43" s="7"/>
      <c r="H43" s="4"/>
      <c r="I43" s="4"/>
      <c r="J43" s="4"/>
    </row>
    <row r="44" spans="1:11" ht="23.25" x14ac:dyDescent="0.35">
      <c r="B44" s="18"/>
      <c r="C44" s="6"/>
      <c r="D44" s="6"/>
      <c r="E44" s="6"/>
      <c r="F44" s="7"/>
      <c r="G44" s="7"/>
      <c r="H44" s="4"/>
      <c r="I44" s="4"/>
      <c r="J44" s="4"/>
    </row>
    <row r="45" spans="1:11" ht="23.25" x14ac:dyDescent="0.35">
      <c r="B45" s="18"/>
      <c r="C45" s="6"/>
      <c r="D45" s="6"/>
      <c r="E45" s="6"/>
      <c r="F45" s="7"/>
      <c r="G45" s="8"/>
      <c r="H45" s="4"/>
      <c r="I45" s="4"/>
      <c r="J45" s="4"/>
    </row>
    <row r="46" spans="1:11" ht="23.25" x14ac:dyDescent="0.35">
      <c r="B46" s="18"/>
      <c r="C46" s="6"/>
      <c r="D46" s="6"/>
      <c r="E46" s="6"/>
      <c r="F46" s="7"/>
      <c r="G46" s="8"/>
      <c r="H46" s="4"/>
      <c r="I46" s="4"/>
      <c r="J46" s="4"/>
    </row>
    <row r="47" spans="1:11" ht="23.25" x14ac:dyDescent="0.35">
      <c r="B47" s="18"/>
      <c r="C47" s="6"/>
      <c r="D47" s="6"/>
      <c r="E47" s="6"/>
      <c r="F47" s="7"/>
      <c r="G47" s="8"/>
      <c r="H47" s="4"/>
      <c r="I47" s="4"/>
      <c r="J47" s="4"/>
    </row>
    <row r="48" spans="1:11" ht="23.25" x14ac:dyDescent="0.35">
      <c r="B48" s="18"/>
      <c r="C48" s="6"/>
      <c r="D48" s="6"/>
      <c r="E48" s="6"/>
      <c r="F48" s="7"/>
      <c r="G48" s="8"/>
      <c r="H48" s="4"/>
      <c r="I48" s="4"/>
      <c r="J48" s="4"/>
    </row>
    <row r="49" spans="2:10" ht="23.25" x14ac:dyDescent="0.35">
      <c r="B49" s="18"/>
      <c r="C49" s="6"/>
      <c r="D49" s="6"/>
      <c r="E49" s="6"/>
      <c r="F49" s="7"/>
      <c r="G49" s="8"/>
      <c r="H49" s="4"/>
      <c r="I49" s="4"/>
      <c r="J49" s="4"/>
    </row>
    <row r="50" spans="2:10" ht="23.25" x14ac:dyDescent="0.35">
      <c r="B50" s="18"/>
      <c r="C50" s="6"/>
      <c r="D50" s="6"/>
      <c r="E50" s="6"/>
      <c r="F50" s="7"/>
      <c r="G50" s="7"/>
      <c r="H50" s="4"/>
      <c r="I50" s="4"/>
      <c r="J50" s="4"/>
    </row>
    <row r="51" spans="2:10" ht="23.25" x14ac:dyDescent="0.35">
      <c r="B51" s="18"/>
      <c r="C51" s="6"/>
      <c r="D51" s="6"/>
      <c r="E51" s="6"/>
      <c r="F51" s="7"/>
      <c r="G51" s="7"/>
      <c r="H51" s="4"/>
      <c r="I51" s="4"/>
      <c r="J51" s="4"/>
    </row>
    <row r="52" spans="2:10" ht="23.25" x14ac:dyDescent="0.35">
      <c r="B52" s="18"/>
      <c r="C52" s="6"/>
      <c r="D52" s="6"/>
      <c r="E52" s="6"/>
      <c r="F52" s="7"/>
      <c r="G52" s="7"/>
      <c r="H52" s="4"/>
      <c r="I52" s="4"/>
      <c r="J52" s="4"/>
    </row>
    <row r="54" spans="2:10" ht="23.25" customHeight="1" x14ac:dyDescent="0.25"/>
    <row r="55" spans="2:10" ht="21.75" customHeight="1" x14ac:dyDescent="0.25">
      <c r="C55" s="40"/>
      <c r="D55" s="41"/>
      <c r="E55" s="42"/>
    </row>
    <row r="56" spans="2:10" ht="21" x14ac:dyDescent="0.25">
      <c r="C56" s="40"/>
      <c r="D56" s="39"/>
    </row>
  </sheetData>
  <mergeCells count="6">
    <mergeCell ref="N15:O15"/>
    <mergeCell ref="A16:K16"/>
    <mergeCell ref="A17:K17"/>
    <mergeCell ref="A20:K20"/>
    <mergeCell ref="D25:F25"/>
    <mergeCell ref="G25:J25"/>
  </mergeCells>
  <phoneticPr fontId="2" type="noConversion"/>
  <conditionalFormatting sqref="F27">
    <cfRule type="colorScale" priority="9">
      <colorScale>
        <cfvo type="num" val="-0.05"/>
        <cfvo type="percentile" val="50"/>
        <cfvo type="num" val="0"/>
        <color rgb="FFF8696B"/>
        <color rgb="FFFFEB84"/>
        <color rgb="FF63BE7B"/>
      </colorScale>
    </cfRule>
  </conditionalFormatting>
  <conditionalFormatting sqref="J27">
    <cfRule type="colorScale" priority="6">
      <colorScale>
        <cfvo type="num" val="-0.05"/>
        <cfvo type="percentile" val="50"/>
        <cfvo type="num" val="0"/>
        <color rgb="FFF8696B"/>
        <color rgb="FFFFEB84"/>
        <color rgb="FF63BE7B"/>
      </colorScale>
    </cfRule>
  </conditionalFormatting>
  <conditionalFormatting sqref="J28">
    <cfRule type="colorScale" priority="4">
      <colorScale>
        <cfvo type="num" val="-0.05"/>
        <cfvo type="percentile" val="50"/>
        <cfvo type="num" val="0"/>
        <color rgb="FFF8696B"/>
        <color rgb="FFFFEB84"/>
        <color rgb="FF63BE7B"/>
      </colorScale>
    </cfRule>
  </conditionalFormatting>
  <conditionalFormatting sqref="F28">
    <cfRule type="colorScale" priority="3">
      <colorScale>
        <cfvo type="num" val="-0.05"/>
        <cfvo type="percentile" val="50"/>
        <cfvo type="num" val="0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P15" xr:uid="{F40C35EA-0A88-45F4-97C3-C846FEC648EC}">
      <formula1>"1,2,3,4,5,6,7,8,9,10,11,12"</formula1>
    </dataValidation>
  </dataValidations>
  <pageMargins left="0.7" right="0.7" top="0.75" bottom="0.75" header="0.3" footer="0.3"/>
  <pageSetup paperSize="9" scale="43" orientation="portrait" r:id="rId1"/>
  <headerFooter>
    <oddFooter>&amp;LÉdité le : &amp;D&amp;CSOLVEO ENERGIE - RAPPORT EXPLOITATION
Confidentiel&amp;R&amp;P sur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F22F5-8600-42F5-9338-34E55AA296CB}">
  <sheetPr codeName="Feuil2"/>
  <dimension ref="A1:R73"/>
  <sheetViews>
    <sheetView tabSelected="1" view="pageBreakPreview" topLeftCell="A19" zoomScale="55" zoomScaleNormal="55" zoomScaleSheetLayoutView="55" zoomScalePageLayoutView="40" workbookViewId="0">
      <selection activeCell="V51" sqref="V51"/>
    </sheetView>
  </sheetViews>
  <sheetFormatPr baseColWidth="10" defaultRowHeight="15" x14ac:dyDescent="0.25"/>
  <cols>
    <col min="1" max="1" width="5.7109375" style="59" customWidth="1"/>
    <col min="2" max="4" width="19.7109375" style="59" customWidth="1"/>
    <col min="5" max="5" width="12.7109375" style="59" customWidth="1"/>
    <col min="6" max="7" width="14.7109375" style="59" customWidth="1"/>
    <col min="8" max="8" width="12.7109375" style="59" customWidth="1"/>
    <col min="9" max="10" width="15.7109375" style="59" customWidth="1"/>
    <col min="11" max="12" width="16.7109375" style="59" customWidth="1"/>
    <col min="13" max="13" width="12.7109375" style="59" customWidth="1"/>
    <col min="14" max="14" width="5.7109375" style="59" customWidth="1"/>
    <col min="19" max="16384" width="11.42578125" style="59"/>
  </cols>
  <sheetData>
    <row r="1" spans="1:14" ht="24" customHeight="1" x14ac:dyDescent="0.25">
      <c r="A1" s="54"/>
      <c r="B1" s="54"/>
      <c r="C1" s="54"/>
      <c r="D1" s="54"/>
      <c r="E1" s="54"/>
      <c r="F1" s="55"/>
      <c r="G1" s="55"/>
      <c r="H1" s="55"/>
      <c r="I1" s="55"/>
      <c r="J1" s="54"/>
      <c r="K1" s="54"/>
      <c r="L1" s="56"/>
      <c r="M1" s="57"/>
      <c r="N1" s="58"/>
    </row>
    <row r="2" spans="1:14" ht="61.5" x14ac:dyDescent="0.25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</row>
    <row r="3" spans="1:14" ht="61.5" x14ac:dyDescent="0.25">
      <c r="A3" s="125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</row>
    <row r="4" spans="1:14" ht="24" customHeight="1" x14ac:dyDescent="0.25">
      <c r="A4" s="60"/>
      <c r="B4" s="60"/>
      <c r="C4" s="60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4" ht="46.5" x14ac:dyDescent="0.25">
      <c r="A5" s="128" t="s">
        <v>19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</row>
    <row r="6" spans="1:14" ht="24" customHeight="1" x14ac:dyDescent="0.25">
      <c r="A6" s="48"/>
      <c r="B6" s="48"/>
      <c r="C6" s="48"/>
      <c r="D6" s="48"/>
      <c r="E6" s="48"/>
      <c r="F6" s="48"/>
      <c r="G6" s="62" t="e">
        <f>LEFT(A5,SEARCH(" - ",A5)-1)</f>
        <v>#VALUE!</v>
      </c>
      <c r="H6" s="62">
        <f>'Page de Garde'!$P15+1</f>
        <v>2</v>
      </c>
      <c r="I6" s="48"/>
      <c r="J6" s="48"/>
      <c r="K6" s="48"/>
      <c r="L6" s="48"/>
      <c r="M6" s="48"/>
      <c r="N6" s="48"/>
    </row>
    <row r="7" spans="1:14" ht="24" customHeight="1" x14ac:dyDescent="0.25">
      <c r="A7" s="48"/>
      <c r="B7" s="48"/>
      <c r="C7" s="48"/>
      <c r="D7" s="48"/>
      <c r="E7" s="48"/>
      <c r="F7" s="48"/>
      <c r="H7" s="48"/>
      <c r="I7" s="48"/>
      <c r="J7" s="48"/>
      <c r="K7" s="48"/>
      <c r="L7" s="48"/>
      <c r="M7" s="48"/>
      <c r="N7" s="48"/>
    </row>
    <row r="8" spans="1:14" ht="24" customHeight="1" x14ac:dyDescent="0.25">
      <c r="A8" s="48"/>
      <c r="B8" s="48"/>
      <c r="C8" s="48"/>
      <c r="D8" s="48"/>
      <c r="E8" s="48"/>
      <c r="F8" s="48"/>
      <c r="H8" s="48"/>
      <c r="I8" s="48"/>
      <c r="J8" s="48"/>
      <c r="K8" s="48"/>
      <c r="L8" s="48"/>
      <c r="M8" s="48"/>
      <c r="N8" s="48"/>
    </row>
    <row r="9" spans="1:14" ht="24" customHeight="1" x14ac:dyDescent="0.25"/>
    <row r="10" spans="1:14" customFormat="1" ht="24" customHeight="1" x14ac:dyDescent="0.25"/>
    <row r="11" spans="1:14" customFormat="1" ht="24" customHeight="1" x14ac:dyDescent="0.25"/>
    <row r="12" spans="1:14" ht="24" customHeight="1" x14ac:dyDescent="0.25">
      <c r="B12" s="63"/>
      <c r="C12" s="63"/>
      <c r="D12" s="63"/>
      <c r="E12" s="63"/>
      <c r="F12" s="58"/>
    </row>
    <row r="13" spans="1:14" customFormat="1" ht="24" customHeight="1" x14ac:dyDescent="0.25"/>
    <row r="14" spans="1:14" ht="24" customHeight="1" thickBot="1" x14ac:dyDescent="0.3">
      <c r="A14" s="54"/>
      <c r="B14" s="64"/>
      <c r="C14" s="54"/>
      <c r="D14" s="54"/>
      <c r="E14" s="54"/>
      <c r="F14" s="55"/>
      <c r="G14" s="55"/>
      <c r="H14" s="55"/>
      <c r="I14" s="55"/>
      <c r="J14" s="54"/>
      <c r="K14" s="54"/>
      <c r="L14" s="54"/>
      <c r="M14" s="54"/>
      <c r="N14" s="54"/>
    </row>
    <row r="15" spans="1:14" ht="24" customHeight="1" thickBot="1" x14ac:dyDescent="0.3">
      <c r="A15" s="54"/>
      <c r="B15" s="54"/>
      <c r="C15" s="138"/>
      <c r="D15" s="140"/>
      <c r="E15" s="139"/>
      <c r="F15" s="138"/>
      <c r="G15" s="140"/>
      <c r="H15" s="139"/>
      <c r="I15" s="138"/>
      <c r="J15" s="139"/>
      <c r="K15" s="140"/>
      <c r="L15" s="140"/>
      <c r="M15" s="139"/>
      <c r="N15" s="54"/>
    </row>
    <row r="16" spans="1:14" ht="24" customHeight="1" thickBot="1" x14ac:dyDescent="0.3">
      <c r="A16" s="54"/>
      <c r="B16" s="34"/>
      <c r="C16" s="50"/>
      <c r="D16" s="53"/>
      <c r="E16" s="52"/>
      <c r="F16" s="51"/>
      <c r="G16" s="51"/>
      <c r="H16" s="52"/>
      <c r="I16" s="50"/>
      <c r="J16" s="52"/>
      <c r="K16" s="50"/>
      <c r="L16" s="51"/>
      <c r="M16" s="52"/>
      <c r="N16" s="54"/>
    </row>
    <row r="17" spans="1:18" ht="24" customHeight="1" x14ac:dyDescent="0.25">
      <c r="A17" s="65">
        <v>1</v>
      </c>
      <c r="B17" s="66" t="s">
        <v>3</v>
      </c>
      <c r="C17" s="67" t="e">
        <f>IF(H$6&gt;A17,SUMIFS(#REF!,#REF!,A17,#REF!,"Production-Enedis PDF",#REF!,A$5),"")</f>
        <v>#REF!</v>
      </c>
      <c r="D17" s="67" t="e">
        <f>IF(OR(C17="",C17=0),"",SUMIFS(#REF!,#REF!,A17,#REF!,A$5))</f>
        <v>#REF!</v>
      </c>
      <c r="E17" s="68" t="str">
        <f>IFERROR(IF(C17&lt;&gt;"",(C17-D17)/D17,""),"")</f>
        <v/>
      </c>
      <c r="F17" s="67" t="e">
        <f>IF(OR(C17="",C17=0),"",SUMIFS(#REF!,#REF!,A17,#REF!,A$5))</f>
        <v>#REF!</v>
      </c>
      <c r="G17" s="67" t="e">
        <f>IF(OR(F17="",F17=0),"",SUMIFS(#REF!,#REF!,A17,#REF!,A$5))</f>
        <v>#REF!</v>
      </c>
      <c r="H17" s="68" t="str">
        <f>IFERROR(IF(F17&lt;&gt;"",(F17-G17)/G17,""),"")</f>
        <v/>
      </c>
      <c r="I17" s="69" t="e">
        <f>IF(OR(F17="",F17=0),"",SUMIFS(#REF!,#REF!,A17,#REF!,A$5))</f>
        <v>#REF!</v>
      </c>
      <c r="J17" s="70" t="e">
        <f>IF(OR(G17="",G17=0),"",SUMIFS(#REF!,#REF!,A17,#REF!,A$5))</f>
        <v>#REF!</v>
      </c>
      <c r="K17" s="71" t="e">
        <f>IF(OR(C17="",C17=0),"",SUMIFS(#REF!,#REF!,A$5,#REF!,A17)*(C17/1000))</f>
        <v>#REF!</v>
      </c>
      <c r="L17" s="71" t="e">
        <f>IF(OR(C17="",C17=0),"",SUMIFS(#REF!,#REF!,A$5,#REF!,A17)*(D17/1000))</f>
        <v>#REF!</v>
      </c>
      <c r="M17" s="68" t="str">
        <f>IFERROR(IF(K17&lt;&gt;"",(K17-L17)/L17,""),"")</f>
        <v/>
      </c>
      <c r="N17" s="54"/>
    </row>
    <row r="18" spans="1:18" ht="24" customHeight="1" x14ac:dyDescent="0.25">
      <c r="A18" s="65">
        <v>2</v>
      </c>
      <c r="B18" s="72" t="s">
        <v>4</v>
      </c>
      <c r="C18" s="67" t="str">
        <f>IF(H$6&gt;A18,SUMIFS(#REF!,#REF!,A18,#REF!,"Production-Enedis PDF",#REF!,A$5),"")</f>
        <v/>
      </c>
      <c r="D18" s="67" t="str">
        <f>IF(OR(C18="",C18=0),"",SUMIFS(#REF!,#REF!,A18,#REF!,A$5))</f>
        <v/>
      </c>
      <c r="E18" s="73" t="str">
        <f t="shared" ref="E18:E28" si="0">IFERROR(IF(C18&lt;&gt;"",(C18-D18)/D18,""),"")</f>
        <v/>
      </c>
      <c r="F18" s="67" t="str">
        <f>IF(OR(C18="",C18=0),"",SUMIFS(#REF!,#REF!,A18,#REF!,A$5))</f>
        <v/>
      </c>
      <c r="G18" s="67" t="str">
        <f>IF(OR(F18="",F18=0),"",SUMIFS(#REF!,#REF!,A18,#REF!,A$5))</f>
        <v/>
      </c>
      <c r="H18" s="73" t="str">
        <f t="shared" ref="H18:H28" si="1">IFERROR(IF(F18&lt;&gt;"",(F18-G18)/G18,""),"")</f>
        <v/>
      </c>
      <c r="I18" s="69" t="str">
        <f>IF(OR(F18="",F18=0),"",SUMIFS(#REF!,#REF!,A18,#REF!,A$5))</f>
        <v/>
      </c>
      <c r="J18" s="70" t="str">
        <f>IF(OR(G18="",G18=0),"",SUMIFS(#REF!,#REF!,A18,#REF!,A$5))</f>
        <v/>
      </c>
      <c r="K18" s="71" t="str">
        <f>IF(OR(C18="",C18=0),"",SUMIFS(#REF!,#REF!,A$5,#REF!,A18)*(C18/1000))</f>
        <v/>
      </c>
      <c r="L18" s="71" t="str">
        <f>IF(OR(C18="",C18=0),"",SUMIFS(#REF!,#REF!,A$5,#REF!,A18)*(D18/1000))</f>
        <v/>
      </c>
      <c r="M18" s="73" t="str">
        <f t="shared" ref="M18:M28" si="2">IFERROR(IF(K18&lt;&gt;"",(K18-L18)/L18,""),"")</f>
        <v/>
      </c>
      <c r="N18" s="54"/>
    </row>
    <row r="19" spans="1:18" ht="24" customHeight="1" x14ac:dyDescent="0.25">
      <c r="A19" s="65">
        <v>3</v>
      </c>
      <c r="B19" s="72" t="s">
        <v>5</v>
      </c>
      <c r="C19" s="67" t="str">
        <f>IF(H$6&gt;A19,SUMIFS(#REF!,#REF!,A19,#REF!,"Production-Enedis PDF",#REF!,A$5),"")</f>
        <v/>
      </c>
      <c r="D19" s="67" t="str">
        <f>IF(OR(C19="",C19=0),"",SUMIFS(#REF!,#REF!,A19,#REF!,A$5))</f>
        <v/>
      </c>
      <c r="E19" s="73" t="str">
        <f t="shared" si="0"/>
        <v/>
      </c>
      <c r="F19" s="67" t="str">
        <f>IF(OR(C19="",C19=0),"",SUMIFS(#REF!,#REF!,A19,#REF!,A$5))</f>
        <v/>
      </c>
      <c r="G19" s="67" t="str">
        <f>IF(OR(F19="",F19=0),"",SUMIFS(#REF!,#REF!,A19,#REF!,A$5))</f>
        <v/>
      </c>
      <c r="H19" s="73" t="str">
        <f t="shared" si="1"/>
        <v/>
      </c>
      <c r="I19" s="69" t="str">
        <f>IF(OR(F19="",F19=0),"",SUMIFS(#REF!,#REF!,A19,#REF!,A$5))</f>
        <v/>
      </c>
      <c r="J19" s="70" t="str">
        <f>IF(OR(G19="",G19=0),"",SUMIFS(#REF!,#REF!,A19,#REF!,A$5))</f>
        <v/>
      </c>
      <c r="K19" s="71" t="str">
        <f>IF(OR(C19="",C19=0),"",SUMIFS(#REF!,#REF!,A$5,#REF!,A19)*(C19/1000))</f>
        <v/>
      </c>
      <c r="L19" s="71" t="str">
        <f>IF(OR(C19="",C19=0),"",SUMIFS(#REF!,#REF!,A$5,#REF!,A19)*(D19/1000))</f>
        <v/>
      </c>
      <c r="M19" s="73" t="str">
        <f t="shared" si="2"/>
        <v/>
      </c>
      <c r="N19" s="54"/>
    </row>
    <row r="20" spans="1:18" ht="24" customHeight="1" x14ac:dyDescent="0.25">
      <c r="A20" s="65">
        <v>4</v>
      </c>
      <c r="B20" s="72" t="s">
        <v>6</v>
      </c>
      <c r="C20" s="67" t="str">
        <f>IF(H$6&gt;A20,SUMIFS(#REF!,#REF!,A20,#REF!,"Production-Enedis PDF",#REF!,A$5),"")</f>
        <v/>
      </c>
      <c r="D20" s="67" t="str">
        <f>IF(OR(C20="",C20=0),"",SUMIFS(#REF!,#REF!,A20,#REF!,A$5))</f>
        <v/>
      </c>
      <c r="E20" s="73" t="str">
        <f t="shared" si="0"/>
        <v/>
      </c>
      <c r="F20" s="67" t="str">
        <f>IF(OR(C20="",C20=0),"",SUMIFS(#REF!,#REF!,A20,#REF!,A$5))</f>
        <v/>
      </c>
      <c r="G20" s="67" t="str">
        <f>IF(OR(F20="",F20=0),"",SUMIFS(#REF!,#REF!,A20,#REF!,A$5))</f>
        <v/>
      </c>
      <c r="H20" s="73" t="str">
        <f t="shared" si="1"/>
        <v/>
      </c>
      <c r="I20" s="69" t="str">
        <f>IF(OR(F20="",F20=0),"",SUMIFS(#REF!,#REF!,A20,#REF!,A$5))</f>
        <v/>
      </c>
      <c r="J20" s="70" t="str">
        <f>IF(OR(G20="",G20=0),"",SUMIFS(#REF!,#REF!,A20,#REF!,A$5))</f>
        <v/>
      </c>
      <c r="K20" s="71" t="str">
        <f>IF(OR(C20="",C20=0),"",SUMIFS(#REF!,#REF!,A$5,#REF!,A20)*(C20/1000))</f>
        <v/>
      </c>
      <c r="L20" s="71" t="str">
        <f>IF(OR(C20="",C20=0),"",SUMIFS(#REF!,#REF!,A$5,#REF!,A20)*(D20/1000))</f>
        <v/>
      </c>
      <c r="M20" s="73" t="str">
        <f t="shared" si="2"/>
        <v/>
      </c>
      <c r="N20" s="54"/>
    </row>
    <row r="21" spans="1:18" ht="24" customHeight="1" x14ac:dyDescent="0.25">
      <c r="A21" s="65">
        <v>5</v>
      </c>
      <c r="B21" s="72" t="s">
        <v>7</v>
      </c>
      <c r="C21" s="67" t="str">
        <f>IF(H$6&gt;A21,SUMIFS(#REF!,#REF!,A21,#REF!,"Production-Enedis PDF",#REF!,A$5),"")</f>
        <v/>
      </c>
      <c r="D21" s="67" t="str">
        <f>IF(OR(C21="",C21=0),"",SUMIFS(#REF!,#REF!,A21,#REF!,A$5))</f>
        <v/>
      </c>
      <c r="E21" s="73" t="str">
        <f t="shared" si="0"/>
        <v/>
      </c>
      <c r="F21" s="67" t="str">
        <f>IF(OR(C21="",C21=0),"",SUMIFS(#REF!,#REF!,A21,#REF!,A$5))</f>
        <v/>
      </c>
      <c r="G21" s="67" t="str">
        <f>IF(OR(F21="",F21=0),"",SUMIFS(#REF!,#REF!,A21,#REF!,A$5))</f>
        <v/>
      </c>
      <c r="H21" s="73" t="str">
        <f t="shared" si="1"/>
        <v/>
      </c>
      <c r="I21" s="69" t="str">
        <f>IF(OR(F21="",F21=0),"",SUMIFS(#REF!,#REF!,A21,#REF!,A$5))</f>
        <v/>
      </c>
      <c r="J21" s="70" t="str">
        <f>IF(OR(G21="",G21=0),"",SUMIFS(#REF!,#REF!,A21,#REF!,A$5))</f>
        <v/>
      </c>
      <c r="K21" s="71" t="str">
        <f>IF(OR(C21="",C21=0),"",SUMIFS(#REF!,#REF!,A$5,#REF!,A21)*(C21/1000))</f>
        <v/>
      </c>
      <c r="L21" s="71" t="str">
        <f>IF(OR(C21="",C21=0),"",SUMIFS(#REF!,#REF!,A$5,#REF!,A21)*(D21/1000))</f>
        <v/>
      </c>
      <c r="M21" s="73" t="str">
        <f t="shared" si="2"/>
        <v/>
      </c>
      <c r="N21" s="54"/>
    </row>
    <row r="22" spans="1:18" ht="24" customHeight="1" x14ac:dyDescent="0.25">
      <c r="A22" s="65">
        <v>6</v>
      </c>
      <c r="B22" s="72" t="s">
        <v>8</v>
      </c>
      <c r="C22" s="67" t="str">
        <f>IF(H$6&gt;A22,SUMIFS(#REF!,#REF!,A22,#REF!,"Production-Enedis PDF",#REF!,A$5),"")</f>
        <v/>
      </c>
      <c r="D22" s="67" t="str">
        <f>IF(OR(C22="",C22=0),"",SUMIFS(#REF!,#REF!,A22,#REF!,A$5))</f>
        <v/>
      </c>
      <c r="E22" s="73" t="str">
        <f t="shared" si="0"/>
        <v/>
      </c>
      <c r="F22" s="67" t="str">
        <f>IF(OR(C22="",C22=0),"",SUMIFS(#REF!,#REF!,A22,#REF!,A$5))</f>
        <v/>
      </c>
      <c r="G22" s="67" t="str">
        <f>IF(OR(F22="",F22=0),"",SUMIFS(#REF!,#REF!,A22,#REF!,A$5))</f>
        <v/>
      </c>
      <c r="H22" s="73" t="str">
        <f t="shared" si="1"/>
        <v/>
      </c>
      <c r="I22" s="69" t="str">
        <f>IF(OR(F22="",F22=0),"",SUMIFS(#REF!,#REF!,A22,#REF!,A$5))</f>
        <v/>
      </c>
      <c r="J22" s="70" t="str">
        <f>IF(OR(G22="",G22=0),"",SUMIFS(#REF!,#REF!,A22,#REF!,A$5))</f>
        <v/>
      </c>
      <c r="K22" s="71" t="str">
        <f>IF(OR(C22="",C22=0),"",SUMIFS(#REF!,#REF!,A$5,#REF!,A22)*(C22/1000))</f>
        <v/>
      </c>
      <c r="L22" s="71" t="str">
        <f>IF(OR(C22="",C22=0),"",SUMIFS(#REF!,#REF!,A$5,#REF!,A22)*(D22/1000))</f>
        <v/>
      </c>
      <c r="M22" s="73" t="str">
        <f t="shared" si="2"/>
        <v/>
      </c>
      <c r="N22" s="54"/>
    </row>
    <row r="23" spans="1:18" ht="24" customHeight="1" x14ac:dyDescent="0.25">
      <c r="A23" s="65">
        <v>7</v>
      </c>
      <c r="B23" s="72" t="s">
        <v>9</v>
      </c>
      <c r="C23" s="67" t="str">
        <f>IF(H$6&gt;A23,SUMIFS(#REF!,#REF!,A23,#REF!,"Production-Enedis PDF",#REF!,A$5),"")</f>
        <v/>
      </c>
      <c r="D23" s="67" t="str">
        <f>IF(OR(C23="",C23=0),"",SUMIFS(#REF!,#REF!,A23,#REF!,A$5))</f>
        <v/>
      </c>
      <c r="E23" s="73" t="str">
        <f t="shared" si="0"/>
        <v/>
      </c>
      <c r="F23" s="67" t="str">
        <f>IF(OR(C23="",C23=0),"",SUMIFS(#REF!,#REF!,A23,#REF!,A$5))</f>
        <v/>
      </c>
      <c r="G23" s="67" t="str">
        <f>IF(OR(F23="",F23=0),"",SUMIFS(#REF!,#REF!,A23,#REF!,A$5))</f>
        <v/>
      </c>
      <c r="H23" s="73" t="str">
        <f t="shared" si="1"/>
        <v/>
      </c>
      <c r="I23" s="69" t="str">
        <f>IF(OR(F23="",F23=0),"",SUMIFS(#REF!,#REF!,A23,#REF!,A$5))</f>
        <v/>
      </c>
      <c r="J23" s="70" t="str">
        <f>IF(OR(G23="",G23=0),"",SUMIFS(#REF!,#REF!,A23,#REF!,A$5))</f>
        <v/>
      </c>
      <c r="K23" s="71" t="str">
        <f>IF(OR(C23="",C23=0),"",SUMIFS(#REF!,#REF!,A$5,#REF!,A23)*(C23/1000))</f>
        <v/>
      </c>
      <c r="L23" s="71" t="str">
        <f>IF(OR(C23="",C23=0),"",SUMIFS(#REF!,#REF!,A$5,#REF!,A23)*(D23/1000))</f>
        <v/>
      </c>
      <c r="M23" s="73" t="str">
        <f t="shared" si="2"/>
        <v/>
      </c>
      <c r="N23" s="54"/>
    </row>
    <row r="24" spans="1:18" ht="24" customHeight="1" x14ac:dyDescent="0.25">
      <c r="A24" s="65">
        <v>8</v>
      </c>
      <c r="B24" s="72" t="s">
        <v>10</v>
      </c>
      <c r="C24" s="67" t="str">
        <f>IF(H$6&gt;A24,SUMIFS(#REF!,#REF!,A24,#REF!,"Production-Enedis PDF",#REF!,A$5),"")</f>
        <v/>
      </c>
      <c r="D24" s="67" t="str">
        <f>IF(OR(C24="",C24=0),"",SUMIFS(#REF!,#REF!,A24,#REF!,A$5))</f>
        <v/>
      </c>
      <c r="E24" s="73" t="str">
        <f t="shared" si="0"/>
        <v/>
      </c>
      <c r="F24" s="67" t="str">
        <f>IF(OR(C24="",C24=0),"",SUMIFS(#REF!,#REF!,A24,#REF!,A$5))</f>
        <v/>
      </c>
      <c r="G24" s="67" t="str">
        <f>IF(OR(F24="",F24=0),"",SUMIFS(#REF!,#REF!,A24,#REF!,A$5))</f>
        <v/>
      </c>
      <c r="H24" s="73" t="str">
        <f t="shared" si="1"/>
        <v/>
      </c>
      <c r="I24" s="69" t="str">
        <f>IF(OR(F24="",F24=0),"",SUMIFS(#REF!,#REF!,A24,#REF!,A$5))</f>
        <v/>
      </c>
      <c r="J24" s="70" t="str">
        <f>IF(OR(G24="",G24=0),"",SUMIFS(#REF!,#REF!,A24,#REF!,A$5))</f>
        <v/>
      </c>
      <c r="K24" s="71" t="str">
        <f>IF(OR(C24="",C24=0),"",SUMIFS(#REF!,#REF!,A$5,#REF!,A24)*(C24/1000))</f>
        <v/>
      </c>
      <c r="L24" s="71" t="str">
        <f>IF(OR(C24="",C24=0),"",SUMIFS(#REF!,#REF!,A$5,#REF!,A24)*(D24/1000))</f>
        <v/>
      </c>
      <c r="M24" s="73" t="str">
        <f t="shared" si="2"/>
        <v/>
      </c>
      <c r="N24" s="54"/>
    </row>
    <row r="25" spans="1:18" ht="24" customHeight="1" x14ac:dyDescent="0.25">
      <c r="A25" s="65">
        <v>9</v>
      </c>
      <c r="B25" s="72" t="s">
        <v>11</v>
      </c>
      <c r="C25" s="67" t="str">
        <f>IF(H$6&gt;A25,SUMIFS(#REF!,#REF!,A25,#REF!,"Production-Enedis PDF",#REF!,A$5),"")</f>
        <v/>
      </c>
      <c r="D25" s="67" t="str">
        <f>IF(OR(C25="",C25=0),"",SUMIFS(#REF!,#REF!,A25,#REF!,A$5))</f>
        <v/>
      </c>
      <c r="E25" s="73" t="str">
        <f t="shared" si="0"/>
        <v/>
      </c>
      <c r="F25" s="67" t="str">
        <f>IF(OR(C25="",C25=0),"",SUMIFS(#REF!,#REF!,A25,#REF!,A$5))</f>
        <v/>
      </c>
      <c r="G25" s="67" t="str">
        <f>IF(OR(F25="",F25=0),"",SUMIFS(#REF!,#REF!,A25,#REF!,A$5))</f>
        <v/>
      </c>
      <c r="H25" s="73" t="str">
        <f t="shared" si="1"/>
        <v/>
      </c>
      <c r="I25" s="69" t="str">
        <f>IF(OR(F25="",F25=0),"",SUMIFS(#REF!,#REF!,A25,#REF!,A$5))</f>
        <v/>
      </c>
      <c r="J25" s="70" t="str">
        <f>IF(OR(G25="",G25=0),"",SUMIFS(#REF!,#REF!,A25,#REF!,A$5))</f>
        <v/>
      </c>
      <c r="K25" s="71" t="str">
        <f>IF(OR(C25="",C25=0),"",SUMIFS(#REF!,#REF!,A$5,#REF!,A25)*(C25/1000))</f>
        <v/>
      </c>
      <c r="L25" s="71" t="str">
        <f>IF(OR(C25="",C25=0),"",SUMIFS(#REF!,#REF!,A$5,#REF!,A25)*(D25/1000))</f>
        <v/>
      </c>
      <c r="M25" s="73" t="str">
        <f t="shared" si="2"/>
        <v/>
      </c>
      <c r="N25" s="54"/>
    </row>
    <row r="26" spans="1:18" ht="24" customHeight="1" x14ac:dyDescent="0.25">
      <c r="A26" s="65">
        <v>10</v>
      </c>
      <c r="B26" s="72" t="s">
        <v>12</v>
      </c>
      <c r="C26" s="67" t="str">
        <f>IF(H$6&gt;A26,SUMIFS(#REF!,#REF!,A26,#REF!,"Production-Enedis PDF",#REF!,A$5),"")</f>
        <v/>
      </c>
      <c r="D26" s="67" t="str">
        <f>IF(OR(C26="",C26=0),"",SUMIFS(#REF!,#REF!,A26,#REF!,A$5))</f>
        <v/>
      </c>
      <c r="E26" s="73" t="str">
        <f t="shared" si="0"/>
        <v/>
      </c>
      <c r="F26" s="67" t="str">
        <f>IF(OR(C26="",C26=0),"",SUMIFS(#REF!,#REF!,A26,#REF!,A$5))</f>
        <v/>
      </c>
      <c r="G26" s="67" t="str">
        <f>IF(OR(F26="",F26=0),"",SUMIFS(#REF!,#REF!,A26,#REF!,A$5))</f>
        <v/>
      </c>
      <c r="H26" s="73" t="str">
        <f t="shared" si="1"/>
        <v/>
      </c>
      <c r="I26" s="69" t="str">
        <f>IF(OR(F26="",F26=0),"",SUMIFS(#REF!,#REF!,A26,#REF!,A$5))</f>
        <v/>
      </c>
      <c r="J26" s="70" t="str">
        <f>IF(OR(G26="",G26=0),"",SUMIFS(#REF!,#REF!,A26,#REF!,A$5))</f>
        <v/>
      </c>
      <c r="K26" s="71" t="str">
        <f>IF(OR(C26="",C26=0),"",SUMIFS(#REF!,#REF!,A$5,#REF!,A26)*(C26/1000))</f>
        <v/>
      </c>
      <c r="L26" s="71" t="str">
        <f>IF(OR(C26="",C26=0),"",SUMIFS(#REF!,#REF!,A$5,#REF!,A26)*(D26/1000))</f>
        <v/>
      </c>
      <c r="M26" s="73" t="str">
        <f t="shared" si="2"/>
        <v/>
      </c>
      <c r="N26" s="54"/>
    </row>
    <row r="27" spans="1:18" ht="24" customHeight="1" x14ac:dyDescent="0.25">
      <c r="A27" s="65">
        <v>11</v>
      </c>
      <c r="B27" s="72" t="s">
        <v>13</v>
      </c>
      <c r="C27" s="67" t="str">
        <f>IF(H$6&gt;A27,SUMIFS(#REF!,#REF!,A27,#REF!,"Production-Enedis PDF",#REF!,A$5),"")</f>
        <v/>
      </c>
      <c r="D27" s="67" t="str">
        <f>IF(OR(C27="",C27=0),"",SUMIFS(#REF!,#REF!,A27,#REF!,A$5))</f>
        <v/>
      </c>
      <c r="E27" s="73" t="str">
        <f t="shared" si="0"/>
        <v/>
      </c>
      <c r="F27" s="67" t="str">
        <f>IF(OR(C27="",C27=0),"",SUMIFS(#REF!,#REF!,A27,#REF!,A$5))</f>
        <v/>
      </c>
      <c r="G27" s="67" t="str">
        <f>IF(OR(F27="",F27=0),"",SUMIFS(#REF!,#REF!,A27,#REF!,A$5))</f>
        <v/>
      </c>
      <c r="H27" s="73" t="str">
        <f t="shared" si="1"/>
        <v/>
      </c>
      <c r="I27" s="69" t="str">
        <f>IF(OR(F27="",F27=0),"",SUMIFS(#REF!,#REF!,A27,#REF!,A$5))</f>
        <v/>
      </c>
      <c r="J27" s="70" t="str">
        <f>IF(OR(G27="",G27=0),"",SUMIFS(#REF!,#REF!,A27,#REF!,A$5))</f>
        <v/>
      </c>
      <c r="K27" s="71" t="str">
        <f>IF(OR(C27="",C27=0),"",SUMIFS(#REF!,#REF!,A$5,#REF!,A27)*(C27/1000))</f>
        <v/>
      </c>
      <c r="L27" s="71" t="str">
        <f>IF(OR(C27="",C27=0),"",SUMIFS(#REF!,#REF!,A$5,#REF!,A27)*(D27/1000))</f>
        <v/>
      </c>
      <c r="M27" s="73" t="str">
        <f t="shared" si="2"/>
        <v/>
      </c>
      <c r="N27" s="54"/>
    </row>
    <row r="28" spans="1:18" ht="24" customHeight="1" thickBot="1" x14ac:dyDescent="0.3">
      <c r="A28" s="65">
        <v>12</v>
      </c>
      <c r="B28" s="72" t="s">
        <v>14</v>
      </c>
      <c r="C28" s="67" t="str">
        <f>IF(H$6&gt;A28,SUMIFS(#REF!,#REF!,A28,#REF!,"Production-Enedis PDF",#REF!,A$5),"")</f>
        <v/>
      </c>
      <c r="D28" s="67" t="str">
        <f>IF(OR(C28="",C28=0),"",SUMIFS(#REF!,#REF!,A28,#REF!,A$5))</f>
        <v/>
      </c>
      <c r="E28" s="74" t="str">
        <f t="shared" si="0"/>
        <v/>
      </c>
      <c r="F28" s="67" t="str">
        <f>IF(OR(C28="",C28=0),"",SUMIFS(#REF!,#REF!,A28,#REF!,A$5))</f>
        <v/>
      </c>
      <c r="G28" s="67" t="str">
        <f>IF(OR(F28="",F28=0),"",SUMIFS(#REF!,#REF!,A28,#REF!,A$5))</f>
        <v/>
      </c>
      <c r="H28" s="74" t="str">
        <f t="shared" si="1"/>
        <v/>
      </c>
      <c r="I28" s="69" t="str">
        <f>IF(OR(F28="",F28=0),"",SUMIFS(#REF!,#REF!,A28,#REF!,A$5))</f>
        <v/>
      </c>
      <c r="J28" s="70" t="str">
        <f>IF(OR(G28="",G28=0),"",SUMIFS(#REF!,#REF!,A28,#REF!,A$5))</f>
        <v/>
      </c>
      <c r="K28" s="71" t="str">
        <f>IF(OR(C28="",C28=0),"",SUMIFS(#REF!,#REF!,A$5,#REF!,A28)*(C28/1000))</f>
        <v/>
      </c>
      <c r="L28" s="71" t="str">
        <f>IF(OR(C28="",C28=0),"",SUMIFS(#REF!,#REF!,A$5,#REF!,A28)*(D28/1000))</f>
        <v/>
      </c>
      <c r="M28" s="74" t="str">
        <f t="shared" si="2"/>
        <v/>
      </c>
      <c r="N28" s="54"/>
    </row>
    <row r="29" spans="1:18" s="84" customFormat="1" ht="24" customHeight="1" thickBot="1" x14ac:dyDescent="0.3">
      <c r="A29" s="75"/>
      <c r="B29" s="76" t="s">
        <v>0</v>
      </c>
      <c r="C29" s="77" t="e">
        <f>SUM(C17:C28)</f>
        <v>#REF!</v>
      </c>
      <c r="D29" s="78" t="e">
        <f>SUM(D17:D28)</f>
        <v>#REF!</v>
      </c>
      <c r="E29" s="79" t="str">
        <f>IFERROR(IF(C29&lt;&gt;"",(C29-D29)/D29,""),"")</f>
        <v/>
      </c>
      <c r="F29" s="80" t="e">
        <f>IF(SUM(F17:F28)=0,"",SUM(F17:F28))</f>
        <v>#REF!</v>
      </c>
      <c r="G29" s="80" t="e">
        <f>IF(SUM(G17:G28)=0,"",SUM(G17:G28))</f>
        <v>#REF!</v>
      </c>
      <c r="H29" s="79" t="str">
        <f>IFERROR(IF(F29&lt;&gt;"",(F29-G29)/G29,""),"")</f>
        <v/>
      </c>
      <c r="I29" s="81" t="str">
        <f>IFERROR(SUMPRODUCT(I17:I28,C17:C28)/SUM(C17:C28),"")</f>
        <v/>
      </c>
      <c r="J29" s="81" t="str">
        <f>IFERROR(SUMPRODUCT(J17:J28,D17:D28)/SUM(D17:D28),"")</f>
        <v/>
      </c>
      <c r="K29" s="82" t="e">
        <f>IF(SUM(K17:K28)=0,"",SUM(K17:K28))</f>
        <v>#REF!</v>
      </c>
      <c r="L29" s="83" t="e">
        <f>IF(SUM(L17:L28)=0,"",SUM(L17:L28))</f>
        <v>#REF!</v>
      </c>
      <c r="M29" s="79" t="str">
        <f>IFERROR(IF(K29&lt;&gt;"",(K29-L29)/L29,""),"")</f>
        <v/>
      </c>
      <c r="N29" s="75"/>
      <c r="O29"/>
      <c r="P29"/>
      <c r="Q29"/>
      <c r="R29"/>
    </row>
    <row r="30" spans="1:18" ht="24" customHeight="1" x14ac:dyDescent="0.25">
      <c r="A30" s="54"/>
      <c r="B30" s="54"/>
      <c r="C30" s="54"/>
      <c r="D30" s="54"/>
      <c r="E30" s="54"/>
      <c r="F30" s="55"/>
      <c r="G30" s="55"/>
      <c r="H30" s="55"/>
      <c r="I30" s="55"/>
      <c r="J30" s="55"/>
      <c r="K30" s="55"/>
      <c r="L30" s="54"/>
      <c r="M30" s="54"/>
      <c r="N30" s="54"/>
    </row>
    <row r="31" spans="1:18" ht="24" customHeight="1" x14ac:dyDescent="0.25">
      <c r="A31" s="54"/>
      <c r="B31" s="54"/>
      <c r="C31" s="54"/>
      <c r="D31" s="54"/>
      <c r="E31" s="54"/>
      <c r="F31" s="55"/>
      <c r="G31" s="55"/>
      <c r="H31" s="55"/>
      <c r="I31" s="55"/>
      <c r="J31" s="55"/>
      <c r="K31" s="55"/>
      <c r="L31" s="54"/>
      <c r="M31" s="54"/>
      <c r="N31" s="54"/>
    </row>
    <row r="32" spans="1:18" ht="24" customHeight="1" x14ac:dyDescent="0.25">
      <c r="A32" s="54"/>
      <c r="B32" s="85"/>
      <c r="C32" s="54"/>
      <c r="D32" s="54"/>
      <c r="E32" s="54"/>
      <c r="F32" s="54"/>
      <c r="G32" s="54"/>
      <c r="H32" s="54"/>
      <c r="I32" s="54"/>
      <c r="J32" s="55"/>
      <c r="K32" s="49"/>
      <c r="L32" s="55"/>
      <c r="M32" s="54"/>
      <c r="N32" s="54"/>
    </row>
    <row r="33" spans="1:14" ht="24" customHeight="1" x14ac:dyDescent="0.25">
      <c r="A33" s="54"/>
      <c r="B33" s="85"/>
      <c r="C33" s="54"/>
      <c r="D33" s="54"/>
      <c r="E33" s="54"/>
      <c r="F33" s="54"/>
      <c r="G33" s="54"/>
      <c r="H33" s="54"/>
      <c r="I33" s="54"/>
      <c r="J33" s="55"/>
      <c r="K33" s="55"/>
      <c r="L33" s="55"/>
      <c r="M33" s="54"/>
      <c r="N33" s="54"/>
    </row>
    <row r="34" spans="1:14" ht="24" customHeight="1" x14ac:dyDescent="0.25">
      <c r="A34" s="54"/>
      <c r="B34" s="54"/>
      <c r="C34" s="54"/>
      <c r="D34" s="54"/>
      <c r="E34" s="54"/>
      <c r="F34" s="54"/>
      <c r="G34" s="54"/>
      <c r="H34" s="54"/>
      <c r="I34" s="54"/>
      <c r="J34" s="55"/>
      <c r="K34" s="55"/>
      <c r="L34" s="55"/>
      <c r="M34" s="54"/>
      <c r="N34" s="54"/>
    </row>
    <row r="35" spans="1:14" ht="24" customHeight="1" x14ac:dyDescent="0.25">
      <c r="A35" s="54"/>
      <c r="B35" s="54"/>
      <c r="C35" s="54"/>
      <c r="D35" s="54"/>
      <c r="E35" s="54"/>
      <c r="F35" s="54"/>
      <c r="G35" s="54"/>
      <c r="H35" s="54"/>
      <c r="I35" s="54"/>
      <c r="J35" s="55"/>
      <c r="K35" s="55"/>
      <c r="L35" s="55"/>
      <c r="M35" s="54"/>
      <c r="N35" s="54"/>
    </row>
    <row r="36" spans="1:14" ht="24" customHeight="1" x14ac:dyDescent="0.25">
      <c r="A36" s="54"/>
      <c r="B36" s="54"/>
      <c r="C36" s="54"/>
      <c r="D36" s="54"/>
      <c r="E36" s="54"/>
      <c r="F36" s="54"/>
      <c r="G36" s="54"/>
      <c r="H36" s="54"/>
      <c r="I36" s="54"/>
      <c r="J36" s="55"/>
      <c r="K36" s="55"/>
      <c r="L36" s="55"/>
      <c r="M36" s="54"/>
      <c r="N36" s="54"/>
    </row>
    <row r="37" spans="1:14" ht="24" customHeight="1" x14ac:dyDescent="0.25">
      <c r="A37" s="54"/>
      <c r="B37" s="54"/>
      <c r="C37" s="54"/>
      <c r="D37" s="54"/>
      <c r="E37" s="54"/>
      <c r="F37" s="54"/>
      <c r="G37" s="54"/>
      <c r="H37" s="54"/>
      <c r="I37" s="54"/>
      <c r="J37" s="55"/>
      <c r="K37" s="55"/>
      <c r="L37" s="55"/>
      <c r="M37" s="54"/>
      <c r="N37" s="54"/>
    </row>
    <row r="38" spans="1:14" ht="24" customHeight="1" x14ac:dyDescent="0.25">
      <c r="A38" s="54"/>
      <c r="B38" s="54"/>
      <c r="C38" s="86"/>
      <c r="D38" s="86"/>
      <c r="E38" s="87"/>
      <c r="F38" s="87"/>
      <c r="G38" s="87"/>
      <c r="H38" s="87"/>
      <c r="I38" s="87"/>
      <c r="J38" s="55"/>
      <c r="K38" s="87"/>
      <c r="L38" s="55"/>
      <c r="M38" s="54"/>
      <c r="N38" s="54"/>
    </row>
    <row r="39" spans="1:14" ht="24" customHeight="1" x14ac:dyDescent="0.25">
      <c r="A39" s="54"/>
      <c r="B39" s="54"/>
      <c r="C39" s="86"/>
      <c r="D39" s="86"/>
      <c r="E39" s="87"/>
      <c r="F39" s="87"/>
      <c r="G39" s="87"/>
      <c r="H39" s="87"/>
      <c r="I39" s="87"/>
      <c r="J39" s="55"/>
      <c r="K39" s="87"/>
      <c r="L39" s="55"/>
      <c r="M39" s="54"/>
      <c r="N39" s="54"/>
    </row>
    <row r="40" spans="1:14" ht="24" customHeight="1" x14ac:dyDescent="0.25">
      <c r="A40" s="54"/>
      <c r="B40" s="54"/>
      <c r="C40" s="86"/>
      <c r="D40" s="86"/>
      <c r="E40" s="87"/>
      <c r="F40" s="87"/>
      <c r="G40" s="87"/>
      <c r="H40" s="87"/>
      <c r="I40" s="87"/>
      <c r="J40" s="55"/>
      <c r="K40" s="87"/>
      <c r="L40" s="55"/>
      <c r="M40" s="54"/>
      <c r="N40" s="54"/>
    </row>
    <row r="41" spans="1:14" ht="24" customHeight="1" x14ac:dyDescent="0.25">
      <c r="A41" s="54"/>
      <c r="B41" s="54"/>
      <c r="C41" s="86"/>
      <c r="D41" s="86"/>
      <c r="E41" s="87"/>
      <c r="F41" s="87"/>
      <c r="G41" s="87"/>
      <c r="H41" s="87"/>
      <c r="I41" s="87"/>
      <c r="J41" s="55"/>
      <c r="K41" s="87"/>
      <c r="L41" s="55"/>
      <c r="M41" s="54"/>
      <c r="N41" s="54"/>
    </row>
    <row r="42" spans="1:14" ht="24" customHeight="1" x14ac:dyDescent="0.25">
      <c r="A42" s="54"/>
      <c r="B42" s="54"/>
      <c r="C42" s="86"/>
      <c r="D42" s="86"/>
      <c r="E42" s="87"/>
      <c r="F42" s="87"/>
      <c r="G42" s="87"/>
      <c r="H42" s="87"/>
      <c r="I42" s="87"/>
      <c r="J42" s="55"/>
      <c r="K42" s="87"/>
      <c r="L42" s="55"/>
      <c r="M42" s="54"/>
      <c r="N42" s="54"/>
    </row>
    <row r="43" spans="1:14" ht="24" customHeight="1" x14ac:dyDescent="0.25">
      <c r="A43" s="54"/>
      <c r="B43" s="54"/>
      <c r="C43" s="86"/>
      <c r="D43" s="86"/>
      <c r="E43" s="87"/>
      <c r="F43" s="87"/>
      <c r="G43" s="87"/>
      <c r="H43" s="87"/>
      <c r="I43" s="87"/>
      <c r="J43" s="55"/>
      <c r="K43" s="87"/>
      <c r="L43" s="54"/>
      <c r="M43" s="54"/>
      <c r="N43" s="54"/>
    </row>
    <row r="44" spans="1:14" ht="24" customHeight="1" x14ac:dyDescent="0.25">
      <c r="A44" s="54"/>
      <c r="B44" s="54"/>
      <c r="C44" s="86"/>
      <c r="D44" s="86"/>
      <c r="E44" s="87"/>
      <c r="F44" s="87"/>
      <c r="G44" s="87"/>
      <c r="H44" s="87"/>
      <c r="I44" s="87"/>
      <c r="J44" s="55"/>
      <c r="K44" s="87"/>
      <c r="L44" s="54"/>
      <c r="M44" s="54"/>
      <c r="N44" s="54"/>
    </row>
    <row r="45" spans="1:14" ht="24" customHeight="1" x14ac:dyDescent="0.25">
      <c r="A45" s="54"/>
      <c r="B45" s="54"/>
      <c r="C45" s="86"/>
      <c r="D45" s="86"/>
      <c r="E45" s="87"/>
      <c r="F45" s="87"/>
      <c r="G45" s="87"/>
      <c r="H45" s="87"/>
      <c r="I45" s="87"/>
      <c r="J45" s="88"/>
      <c r="K45" s="87"/>
      <c r="L45" s="54"/>
      <c r="M45" s="54"/>
      <c r="N45" s="54"/>
    </row>
    <row r="46" spans="1:14" ht="24" customHeight="1" x14ac:dyDescent="0.25">
      <c r="A46" s="54"/>
      <c r="B46" s="54"/>
      <c r="C46" s="86"/>
      <c r="D46" s="86"/>
      <c r="E46" s="87"/>
      <c r="F46" s="87"/>
      <c r="G46" s="87"/>
      <c r="H46" s="87"/>
      <c r="I46" s="87"/>
      <c r="J46" s="49"/>
      <c r="K46" s="89"/>
      <c r="L46" s="54"/>
      <c r="M46" s="54"/>
      <c r="N46" s="54"/>
    </row>
    <row r="47" spans="1:14" ht="24" customHeight="1" x14ac:dyDescent="0.25">
      <c r="A47" s="54"/>
      <c r="B47" s="54"/>
      <c r="C47" s="86"/>
      <c r="D47" s="86"/>
      <c r="E47" s="87"/>
      <c r="F47" s="87"/>
      <c r="G47" s="87"/>
      <c r="H47" s="87"/>
      <c r="I47" s="87"/>
      <c r="J47" s="49"/>
      <c r="K47" s="89"/>
      <c r="L47" s="54"/>
      <c r="M47" s="54"/>
      <c r="N47" s="54"/>
    </row>
    <row r="48" spans="1:14" ht="24" customHeight="1" x14ac:dyDescent="0.25">
      <c r="A48" s="54"/>
      <c r="B48" s="54"/>
      <c r="C48" s="86"/>
      <c r="D48" s="86"/>
      <c r="E48" s="87"/>
      <c r="F48" s="87"/>
      <c r="G48" s="87"/>
      <c r="H48" s="87"/>
      <c r="I48" s="87"/>
      <c r="J48" s="49"/>
      <c r="K48" s="89"/>
      <c r="L48" s="54"/>
      <c r="M48" s="54"/>
      <c r="N48" s="54"/>
    </row>
    <row r="49" spans="1:18" ht="24" customHeight="1" x14ac:dyDescent="0.25">
      <c r="A49" s="54"/>
      <c r="B49" s="54"/>
      <c r="C49" s="86"/>
      <c r="D49" s="86"/>
      <c r="E49" s="87"/>
      <c r="F49" s="87"/>
      <c r="G49" s="87"/>
      <c r="H49" s="87"/>
      <c r="I49" s="87"/>
      <c r="J49" s="49"/>
      <c r="K49" s="89"/>
      <c r="L49" s="54"/>
      <c r="M49" s="54"/>
      <c r="N49" s="54"/>
    </row>
    <row r="50" spans="1:18" ht="24" customHeight="1" x14ac:dyDescent="0.25">
      <c r="A50" s="54"/>
      <c r="B50" s="54"/>
      <c r="C50" s="86"/>
      <c r="D50" s="86"/>
      <c r="E50" s="87"/>
      <c r="F50" s="87"/>
      <c r="G50" s="87"/>
      <c r="H50" s="87"/>
      <c r="I50" s="87"/>
      <c r="J50" s="49"/>
      <c r="K50" s="89"/>
      <c r="L50" s="54"/>
      <c r="M50" s="54"/>
      <c r="N50" s="54"/>
    </row>
    <row r="51" spans="1:18" ht="24" customHeight="1" x14ac:dyDescent="0.25">
      <c r="A51" s="54"/>
      <c r="B51" s="54"/>
      <c r="C51" s="86"/>
      <c r="D51" s="86"/>
      <c r="E51" s="87"/>
      <c r="F51" s="87"/>
      <c r="G51" s="87"/>
      <c r="H51" s="87"/>
      <c r="I51" s="87"/>
      <c r="J51" s="55"/>
      <c r="K51" s="87"/>
      <c r="L51" s="54"/>
      <c r="M51" s="54"/>
      <c r="N51" s="54"/>
    </row>
    <row r="52" spans="1:18" ht="24" customHeight="1" x14ac:dyDescent="0.25">
      <c r="A52" s="54"/>
      <c r="B52" s="54"/>
      <c r="C52" s="86"/>
      <c r="D52" s="86"/>
      <c r="E52" s="87"/>
      <c r="F52" s="87"/>
      <c r="G52" s="87"/>
      <c r="H52" s="87"/>
      <c r="I52" s="87"/>
      <c r="J52" s="55"/>
      <c r="K52" s="87"/>
      <c r="L52" s="54"/>
      <c r="M52" s="54"/>
      <c r="N52" s="54"/>
    </row>
    <row r="53" spans="1:18" ht="24" customHeight="1" x14ac:dyDescent="0.25">
      <c r="A53" s="54"/>
      <c r="B53" s="54"/>
      <c r="C53" s="86"/>
      <c r="D53" s="86"/>
      <c r="E53" s="87"/>
      <c r="F53" s="87"/>
      <c r="G53" s="87"/>
      <c r="H53" s="87"/>
      <c r="I53" s="87"/>
      <c r="J53" s="55"/>
      <c r="K53" s="87"/>
      <c r="L53" s="54"/>
      <c r="M53" s="54"/>
      <c r="N53" s="54"/>
    </row>
    <row r="54" spans="1:18" ht="24" customHeight="1" x14ac:dyDescent="0.25">
      <c r="A54" s="54"/>
      <c r="B54" s="54"/>
      <c r="C54" s="90"/>
      <c r="D54" s="90"/>
      <c r="E54" s="90"/>
      <c r="F54" s="91"/>
      <c r="G54" s="91"/>
      <c r="H54" s="91"/>
      <c r="I54" s="91"/>
      <c r="J54" s="90"/>
      <c r="K54" s="54"/>
      <c r="L54" s="92"/>
      <c r="M54" s="54"/>
      <c r="N54" s="54"/>
    </row>
    <row r="55" spans="1:18" ht="24" customHeight="1" x14ac:dyDescent="0.25">
      <c r="A55" s="54"/>
      <c r="B55" s="85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</row>
    <row r="56" spans="1:18" ht="24" customHeight="1" thickBot="1" x14ac:dyDescent="0.3">
      <c r="A56" s="54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</row>
    <row r="57" spans="1:18" ht="24" customHeight="1" thickBot="1" x14ac:dyDescent="0.3">
      <c r="A57" s="54"/>
      <c r="B57" s="102" t="s">
        <v>15</v>
      </c>
      <c r="C57" s="102" t="s">
        <v>1</v>
      </c>
      <c r="D57" s="105" t="s">
        <v>18</v>
      </c>
      <c r="E57" s="136" t="s">
        <v>2</v>
      </c>
      <c r="F57" s="147"/>
      <c r="G57" s="147"/>
      <c r="H57" s="147"/>
      <c r="I57" s="147"/>
      <c r="J57" s="147"/>
      <c r="K57" s="137"/>
      <c r="L57" s="136" t="s">
        <v>16</v>
      </c>
      <c r="M57" s="137"/>
      <c r="N57" s="93"/>
    </row>
    <row r="58" spans="1:18" s="96" customFormat="1" ht="23.25" customHeight="1" x14ac:dyDescent="0.25">
      <c r="A58" s="94"/>
      <c r="B58" s="116" t="e" cm="1">
        <f t="array" ref="B58">_xlfn._xlws.FILTER(#REF!,#REF!=G6,"")</f>
        <v>#REF!</v>
      </c>
      <c r="C58" s="117" t="str">
        <f>IFERROR(IF(VLOOKUP(B58,#REF!,12,FALSE)="",VLOOKUP(B58,#REF!,2,FALSE),VLOOKUP(B58,#REF!,12,FALSE)),"")</f>
        <v/>
      </c>
      <c r="D58" s="113" t="str">
        <f>IFERROR(IF(OR(VLOOKUP(B58,#REF!,8,FALSE)=5,VLOOKUP(B58,#REF!,8,FALSE)=2,VLOOKUP(B58,#REF!,8,FALSE)=10),"En cours","Terminé"),"")</f>
        <v/>
      </c>
      <c r="E58" s="141" t="e">
        <f>IF(B58="","Aucune intervention",IF(VLOOKUP(B58,#REF!,11,FALSE)="",(VLOOKUP(B58,#REF!,7,FALSE)),(VLOOKUP(B58,#REF!,11,FALSE))))</f>
        <v>#REF!</v>
      </c>
      <c r="F58" s="142"/>
      <c r="G58" s="142"/>
      <c r="H58" s="142"/>
      <c r="I58" s="142"/>
      <c r="J58" s="142"/>
      <c r="K58" s="143"/>
      <c r="L58" s="134" t="e">
        <f>IF(B58="","",IF(OR(B58="",IFERROR(VLOOKUP(B58,#REF!,15,FALSE)=0,"")),"Aucune",CONCATENATE(VLOOKUP(B58,#REF!,15,FALSE),"% durant ",ROUND(IF(VLOOKUP(B58,#REF!,19,FALSE)=0,VLOOKUP(B58,#REF!,16,FALSE),VLOOKUP(B58,#REF!,19,FALSE)),0),"h")))</f>
        <v>#REF!</v>
      </c>
      <c r="M58" s="135"/>
      <c r="N58" s="106"/>
      <c r="O58"/>
      <c r="P58"/>
      <c r="Q58"/>
      <c r="R58"/>
    </row>
    <row r="59" spans="1:18" s="96" customFormat="1" ht="23.25" x14ac:dyDescent="0.25">
      <c r="A59" s="97"/>
      <c r="B59" s="112"/>
      <c r="C59" s="118" t="str">
        <f>IFERROR(IF(VLOOKUP(B59,#REF!,12,FALSE)="",VLOOKUP(B59,#REF!,2,FALSE),VLOOKUP(B59,#REF!,12,FALSE)),"")</f>
        <v/>
      </c>
      <c r="D59" s="114" t="str">
        <f>IFERROR(IF(OR(VLOOKUP(B59,#REF!,8,FALSE)=5,VLOOKUP(B59,#REF!,8,FALSE)=2,VLOOKUP(B59,#REF!,8,FALSE)=10),"En cours","Terminé"),"")</f>
        <v/>
      </c>
      <c r="E59" s="144" t="str">
        <f>IF(B59="","",IF(VLOOKUP(B59,#REF!,11,FALSE)="",(VLOOKUP(B59,#REF!,7,FALSE)),(VLOOKUP(B59,#REF!,11,FALSE))))</f>
        <v/>
      </c>
      <c r="F59" s="145"/>
      <c r="G59" s="145"/>
      <c r="H59" s="145"/>
      <c r="I59" s="145"/>
      <c r="J59" s="145"/>
      <c r="K59" s="146"/>
      <c r="L59" s="130" t="str">
        <f>IF(B59="","",IF(OR(B59="",IFERROR(VLOOKUP(B59,#REF!,15,FALSE)=0,"")),"Aucune",CONCATENATE(VLOOKUP(B59,#REF!,15,FALSE),"% durant ",ROUND(IF(VLOOKUP(B59,#REF!,19,FALSE)=0,VLOOKUP(B59,#REF!,16,FALSE),VLOOKUP(B59,#REF!,19,FALSE)),0),"h")))</f>
        <v/>
      </c>
      <c r="M59" s="131"/>
      <c r="N59" s="106"/>
      <c r="O59"/>
      <c r="P59"/>
      <c r="Q59"/>
      <c r="R59"/>
    </row>
    <row r="60" spans="1:18" s="96" customFormat="1" ht="23.25" x14ac:dyDescent="0.25">
      <c r="A60" s="97"/>
      <c r="B60" s="112"/>
      <c r="C60" s="118" t="str">
        <f>IFERROR(IF(VLOOKUP(B60,#REF!,12,FALSE)="",VLOOKUP(B60,#REF!,2,FALSE),VLOOKUP(B60,#REF!,12,FALSE)),"")</f>
        <v/>
      </c>
      <c r="D60" s="114" t="str">
        <f>IFERROR(IF(OR(VLOOKUP(B60,#REF!,8,FALSE)=5,VLOOKUP(B60,#REF!,8,FALSE)=2,VLOOKUP(B60,#REF!,8,FALSE)=10),"En cours","Terminé"),"")</f>
        <v/>
      </c>
      <c r="E60" s="144" t="str">
        <f>IF(B60="","",IF(VLOOKUP(B60,#REF!,11,FALSE)="",(VLOOKUP(B60,#REF!,7,FALSE)),(VLOOKUP(B60,#REF!,11,FALSE))))</f>
        <v/>
      </c>
      <c r="F60" s="145"/>
      <c r="G60" s="145"/>
      <c r="H60" s="145"/>
      <c r="I60" s="145"/>
      <c r="J60" s="145"/>
      <c r="K60" s="146"/>
      <c r="L60" s="130" t="str">
        <f>IF(B60="","",IF(OR(B60="",IFERROR(VLOOKUP(B60,#REF!,15,FALSE)=0,"")),"Aucune",CONCATENATE(VLOOKUP(B60,#REF!,15,FALSE),"% durant ",ROUND(IF(VLOOKUP(B60,#REF!,19,FALSE)=0,VLOOKUP(B60,#REF!,16,FALSE),VLOOKUP(B60,#REF!,19,FALSE)),0),"h")))</f>
        <v/>
      </c>
      <c r="M60" s="131"/>
      <c r="N60" s="106"/>
      <c r="O60"/>
      <c r="P60"/>
      <c r="Q60"/>
      <c r="R60"/>
    </row>
    <row r="61" spans="1:18" s="96" customFormat="1" ht="23.25" x14ac:dyDescent="0.25">
      <c r="A61" s="97"/>
      <c r="B61" s="112"/>
      <c r="C61" s="118" t="str">
        <f>IFERROR(IF(VLOOKUP(B61,#REF!,12,FALSE)="",VLOOKUP(B61,#REF!,2,FALSE),VLOOKUP(B61,#REF!,12,FALSE)),"")</f>
        <v/>
      </c>
      <c r="D61" s="114" t="str">
        <f>IFERROR(IF(OR(VLOOKUP(B61,#REF!,8,FALSE)=5,VLOOKUP(B61,#REF!,8,FALSE)=2,VLOOKUP(B61,#REF!,8,FALSE)=10),"En cours","Terminé"),"")</f>
        <v/>
      </c>
      <c r="E61" s="144" t="str">
        <f>IF(B61="","",IF(VLOOKUP(B61,#REF!,11,FALSE)="",(VLOOKUP(B61,#REF!,7,FALSE)),(VLOOKUP(B61,#REF!,11,FALSE))))</f>
        <v/>
      </c>
      <c r="F61" s="145"/>
      <c r="G61" s="145"/>
      <c r="H61" s="145"/>
      <c r="I61" s="145"/>
      <c r="J61" s="145"/>
      <c r="K61" s="146"/>
      <c r="L61" s="130" t="str">
        <f>IF(B61="","",IF(OR(B61="",IFERROR(VLOOKUP(B61,#REF!,15,FALSE)=0,"")),"Aucune",CONCATENATE(VLOOKUP(B61,#REF!,15,FALSE),"% durant ",ROUND(IF(VLOOKUP(B61,#REF!,19,FALSE)=0,VLOOKUP(B61,#REF!,16,FALSE),VLOOKUP(B61,#REF!,19,FALSE)),0),"h")))</f>
        <v/>
      </c>
      <c r="M61" s="131"/>
      <c r="N61" s="106"/>
      <c r="O61"/>
      <c r="P61"/>
      <c r="Q61"/>
      <c r="R61"/>
    </row>
    <row r="62" spans="1:18" s="96" customFormat="1" ht="23.25" x14ac:dyDescent="0.25">
      <c r="A62" s="97"/>
      <c r="B62" s="112"/>
      <c r="C62" s="118" t="str">
        <f>IFERROR(IF(VLOOKUP(B62,#REF!,12,FALSE)="",VLOOKUP(B62,#REF!,2,FALSE),VLOOKUP(B62,#REF!,12,FALSE)),"")</f>
        <v/>
      </c>
      <c r="D62" s="114" t="str">
        <f>IFERROR(IF(OR(VLOOKUP(B62,#REF!,8,FALSE)=5,VLOOKUP(B62,#REF!,8,FALSE)=2,VLOOKUP(B62,#REF!,8,FALSE)=10),"En cours","Terminé"),"")</f>
        <v/>
      </c>
      <c r="E62" s="144" t="str">
        <f>IF(B62="","",IF(VLOOKUP(B62,#REF!,11,FALSE)="",(VLOOKUP(B62,#REF!,7,FALSE)),(VLOOKUP(B62,#REF!,11,FALSE))))</f>
        <v/>
      </c>
      <c r="F62" s="145"/>
      <c r="G62" s="145"/>
      <c r="H62" s="145"/>
      <c r="I62" s="145"/>
      <c r="J62" s="145"/>
      <c r="K62" s="146"/>
      <c r="L62" s="130" t="str">
        <f>IF(B62="","",IF(OR(B62="",IFERROR(VLOOKUP(B62,#REF!,15,FALSE)=0,"")),"Aucune",CONCATENATE(VLOOKUP(B62,#REF!,15,FALSE),"% durant ",ROUND(IF(VLOOKUP(B62,#REF!,19,FALSE)=0,VLOOKUP(B62,#REF!,16,FALSE),VLOOKUP(B62,#REF!,19,FALSE)),0),"h")))</f>
        <v/>
      </c>
      <c r="M62" s="131"/>
      <c r="N62" s="106"/>
      <c r="O62"/>
      <c r="P62"/>
      <c r="Q62"/>
      <c r="R62"/>
    </row>
    <row r="63" spans="1:18" s="96" customFormat="1" ht="23.25" x14ac:dyDescent="0.25">
      <c r="A63" s="97"/>
      <c r="B63" s="112"/>
      <c r="C63" s="118" t="str">
        <f>IFERROR(IF(VLOOKUP(B63,#REF!,12,FALSE)="",VLOOKUP(B63,#REF!,2,FALSE),VLOOKUP(B63,#REF!,12,FALSE)),"")</f>
        <v/>
      </c>
      <c r="D63" s="114" t="str">
        <f>IFERROR(IF(OR(VLOOKUP(B63,#REF!,8,FALSE)=5,VLOOKUP(B63,#REF!,8,FALSE)=2,VLOOKUP(B63,#REF!,8,FALSE)=10),"En cours","Terminé"),"")</f>
        <v/>
      </c>
      <c r="E63" s="144" t="str">
        <f>IF(B63="","",IF(VLOOKUP(B63,#REF!,11,FALSE)="",(VLOOKUP(B63,#REF!,7,FALSE)),(VLOOKUP(B63,#REF!,11,FALSE))))</f>
        <v/>
      </c>
      <c r="F63" s="145"/>
      <c r="G63" s="145"/>
      <c r="H63" s="145"/>
      <c r="I63" s="145"/>
      <c r="J63" s="145"/>
      <c r="K63" s="146"/>
      <c r="L63" s="130" t="str">
        <f>IF(B63="","",IF(OR(B63="",IFERROR(VLOOKUP(B63,#REF!,15,FALSE)=0,"")),"Aucune",CONCATENATE(VLOOKUP(B63,#REF!,15,FALSE),"% durant ",ROUND(IF(VLOOKUP(B63,#REF!,19,FALSE)=0,VLOOKUP(B63,#REF!,16,FALSE),VLOOKUP(B63,#REF!,19,FALSE)),0),"h")))</f>
        <v/>
      </c>
      <c r="M63" s="131"/>
      <c r="N63" s="106"/>
      <c r="O63"/>
      <c r="P63"/>
      <c r="Q63"/>
      <c r="R63"/>
    </row>
    <row r="64" spans="1:18" s="96" customFormat="1" ht="23.25" x14ac:dyDescent="0.25">
      <c r="A64" s="97"/>
      <c r="B64" s="112"/>
      <c r="C64" s="118" t="str">
        <f>IFERROR(IF(VLOOKUP(B64,#REF!,12,FALSE)="",VLOOKUP(B64,#REF!,2,FALSE),VLOOKUP(B64,#REF!,12,FALSE)),"")</f>
        <v/>
      </c>
      <c r="D64" s="114" t="str">
        <f>IFERROR(IF(OR(VLOOKUP(B64,#REF!,8,FALSE)=5,VLOOKUP(B64,#REF!,8,FALSE)=2,VLOOKUP(B64,#REF!,8,FALSE)=10),"En cours","Terminé"),"")</f>
        <v/>
      </c>
      <c r="E64" s="144" t="str">
        <f>IF(B64="","",IF(VLOOKUP(B64,#REF!,11,FALSE)="",(VLOOKUP(B64,#REF!,7,FALSE)),(VLOOKUP(B64,#REF!,11,FALSE))))</f>
        <v/>
      </c>
      <c r="F64" s="145"/>
      <c r="G64" s="145"/>
      <c r="H64" s="145"/>
      <c r="I64" s="145"/>
      <c r="J64" s="145"/>
      <c r="K64" s="146"/>
      <c r="L64" s="130" t="str">
        <f>IF(B64="","",IF(OR(B64="",IFERROR(VLOOKUP(B64,#REF!,15,FALSE)=0,"")),"Aucune",CONCATENATE(VLOOKUP(B64,#REF!,15,FALSE),"% durant ",ROUND(IF(VLOOKUP(B64,#REF!,19,FALSE)=0,VLOOKUP(B64,#REF!,16,FALSE),VLOOKUP(B64,#REF!,19,FALSE)),0),"h")))</f>
        <v/>
      </c>
      <c r="M64" s="131"/>
      <c r="N64" s="106"/>
      <c r="O64"/>
      <c r="P64"/>
      <c r="Q64"/>
      <c r="R64"/>
    </row>
    <row r="65" spans="2:18" s="96" customFormat="1" ht="23.25" x14ac:dyDescent="0.25">
      <c r="B65" s="112"/>
      <c r="C65" s="118" t="str">
        <f>IFERROR(IF(VLOOKUP(B65,#REF!,12,FALSE)="",VLOOKUP(B65,#REF!,2,FALSE),VLOOKUP(B65,#REF!,12,FALSE)),"")</f>
        <v/>
      </c>
      <c r="D65" s="114" t="str">
        <f>IFERROR(IF(OR(VLOOKUP(B65,#REF!,8,FALSE)=5,VLOOKUP(B65,#REF!,8,FALSE)=2,VLOOKUP(B65,#REF!,8,FALSE)=10),"En cours","Terminé"),"")</f>
        <v/>
      </c>
      <c r="E65" s="144" t="str">
        <f>IF(B65="","",IF(VLOOKUP(B65,#REF!,11,FALSE)="",(VLOOKUP(B65,#REF!,7,FALSE)),(VLOOKUP(B65,#REF!,11,FALSE))))</f>
        <v/>
      </c>
      <c r="F65" s="145"/>
      <c r="G65" s="145"/>
      <c r="H65" s="145"/>
      <c r="I65" s="145"/>
      <c r="J65" s="145"/>
      <c r="K65" s="146"/>
      <c r="L65" s="130" t="str">
        <f>IF(B65="","",IF(OR(B65="",IFERROR(VLOOKUP(B65,#REF!,15,FALSE)=0,"")),"Aucune",CONCATENATE(VLOOKUP(B65,#REF!,15,FALSE),"% durant ",ROUND(IF(VLOOKUP(B65,#REF!,19,FALSE)=0,VLOOKUP(B65,#REF!,16,FALSE),VLOOKUP(B65,#REF!,19,FALSE)),0),"h")))</f>
        <v/>
      </c>
      <c r="M65" s="131"/>
      <c r="N65" s="107"/>
      <c r="O65"/>
      <c r="P65"/>
      <c r="Q65"/>
      <c r="R65"/>
    </row>
    <row r="66" spans="2:18" s="96" customFormat="1" ht="23.25" x14ac:dyDescent="0.25">
      <c r="B66" s="112"/>
      <c r="C66" s="118" t="str">
        <f>IFERROR(IF(VLOOKUP(B66,#REF!,12,FALSE)="",VLOOKUP(B66,#REF!,2,FALSE),VLOOKUP(B66,#REF!,12,FALSE)),"")</f>
        <v/>
      </c>
      <c r="D66" s="114" t="str">
        <f>IFERROR(IF(OR(VLOOKUP(B66,#REF!,8,FALSE)=5,VLOOKUP(B66,#REF!,8,FALSE)=2,VLOOKUP(B66,#REF!,8,FALSE)=10),"En cours","Terminé"),"")</f>
        <v/>
      </c>
      <c r="E66" s="144" t="str">
        <f>IF(B66="","",IF(VLOOKUP(B66,#REF!,11,FALSE)="",(VLOOKUP(B66,#REF!,7,FALSE)),(VLOOKUP(B66,#REF!,11,FALSE))))</f>
        <v/>
      </c>
      <c r="F66" s="145"/>
      <c r="G66" s="145"/>
      <c r="H66" s="145"/>
      <c r="I66" s="145"/>
      <c r="J66" s="145"/>
      <c r="K66" s="146"/>
      <c r="L66" s="130" t="str">
        <f>IF(B66="","",IF(OR(B66="",IFERROR(VLOOKUP(B66,#REF!,15,FALSE)=0,"")),"Aucune",CONCATENATE(VLOOKUP(B66,#REF!,15,FALSE),"% durant ",ROUND(IF(VLOOKUP(B66,#REF!,19,FALSE)=0,VLOOKUP(B66,#REF!,16,FALSE),VLOOKUP(B66,#REF!,19,FALSE)),0),"h")))</f>
        <v/>
      </c>
      <c r="M66" s="131"/>
      <c r="N66" s="107"/>
      <c r="O66"/>
      <c r="P66"/>
      <c r="Q66"/>
      <c r="R66"/>
    </row>
    <row r="67" spans="2:18" s="96" customFormat="1" ht="23.25" x14ac:dyDescent="0.25">
      <c r="B67" s="112"/>
      <c r="C67" s="118" t="str">
        <f>IFERROR(IF(VLOOKUP(B67,#REF!,12,FALSE)="",VLOOKUP(B67,#REF!,2,FALSE),VLOOKUP(B67,#REF!,12,FALSE)),"")</f>
        <v/>
      </c>
      <c r="D67" s="114" t="str">
        <f>IFERROR(IF(OR(VLOOKUP(B67,#REF!,8,FALSE)=5,VLOOKUP(B67,#REF!,8,FALSE)=2,VLOOKUP(B67,#REF!,8,FALSE)=10),"En cours","Terminé"),"")</f>
        <v/>
      </c>
      <c r="E67" s="144" t="str">
        <f>IF(B67="","",IF(VLOOKUP(B67,#REF!,11,FALSE)="",(VLOOKUP(B67,#REF!,7,FALSE)),(VLOOKUP(B67,#REF!,11,FALSE))))</f>
        <v/>
      </c>
      <c r="F67" s="145"/>
      <c r="G67" s="145"/>
      <c r="H67" s="145"/>
      <c r="I67" s="145"/>
      <c r="J67" s="145"/>
      <c r="K67" s="146"/>
      <c r="L67" s="130" t="str">
        <f>IF(B67="","",IF(OR(B67="",IFERROR(VLOOKUP(B67,#REF!,15,FALSE)=0,"")),"Aucune",CONCATENATE(VLOOKUP(B67,#REF!,15,FALSE),"% durant ",ROUND(IF(VLOOKUP(B67,#REF!,19,FALSE)=0,VLOOKUP(B67,#REF!,16,FALSE),VLOOKUP(B67,#REF!,19,FALSE)),0),"h")))</f>
        <v/>
      </c>
      <c r="M67" s="131"/>
      <c r="N67" s="108"/>
      <c r="O67"/>
      <c r="P67"/>
      <c r="Q67"/>
      <c r="R67"/>
    </row>
    <row r="68" spans="2:18" s="96" customFormat="1" ht="24" thickBot="1" x14ac:dyDescent="0.3">
      <c r="B68" s="119"/>
      <c r="C68" s="120" t="str">
        <f>IFERROR(IF(VLOOKUP(B68,#REF!,12,FALSE)="",VLOOKUP(B68,#REF!,2,FALSE),VLOOKUP(B68,#REF!,12,FALSE)),"")</f>
        <v/>
      </c>
      <c r="D68" s="115" t="str">
        <f>IFERROR(IF(OR(VLOOKUP(B68,#REF!,8,FALSE)=5,VLOOKUP(B68,#REF!,8,FALSE)=2,VLOOKUP(B68,#REF!,8,FALSE)=10),"En cours","Terminé"),"")</f>
        <v/>
      </c>
      <c r="E68" s="148" t="str">
        <f>IF(B68="","",IF(VLOOKUP(B68,#REF!,11,FALSE)="",(VLOOKUP(B68,#REF!,7,FALSE)),(VLOOKUP(B68,#REF!,11,FALSE))))</f>
        <v/>
      </c>
      <c r="F68" s="149"/>
      <c r="G68" s="149"/>
      <c r="H68" s="149"/>
      <c r="I68" s="149"/>
      <c r="J68" s="149"/>
      <c r="K68" s="150"/>
      <c r="L68" s="132" t="str">
        <f>IF(B68="","",IF(OR(B68="",IFERROR(VLOOKUP(B68,#REF!,15,FALSE)=0,"")),"Aucune",CONCATENATE(VLOOKUP(B68,#REF!,15,FALSE),"% durant ",ROUND(IF(VLOOKUP(B68,#REF!,19,FALSE)=0,VLOOKUP(B68,#REF!,16,FALSE),VLOOKUP(B68,#REF!,19,FALSE)),0),"h")))</f>
        <v/>
      </c>
      <c r="M68" s="133"/>
      <c r="N68" s="108"/>
      <c r="O68"/>
      <c r="P68"/>
      <c r="Q68"/>
      <c r="R68"/>
    </row>
    <row r="69" spans="2:18" ht="23.25" x14ac:dyDescent="0.25">
      <c r="B69" s="99"/>
      <c r="C69" s="99"/>
      <c r="D69" s="95"/>
      <c r="E69" s="95"/>
      <c r="F69" s="95"/>
      <c r="G69" s="95"/>
      <c r="H69" s="95"/>
      <c r="I69" s="95"/>
      <c r="J69" s="95"/>
      <c r="K69" s="95"/>
      <c r="L69" s="100"/>
      <c r="M69" s="100"/>
      <c r="N69" s="98"/>
    </row>
    <row r="70" spans="2:18" x14ac:dyDescent="0.25"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</row>
    <row r="71" spans="2:18" x14ac:dyDescent="0.25"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</row>
    <row r="72" spans="2:18" x14ac:dyDescent="0.25"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</row>
    <row r="73" spans="2:18" x14ac:dyDescent="0.25"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</row>
  </sheetData>
  <mergeCells count="31">
    <mergeCell ref="E62:K62"/>
    <mergeCell ref="E68:K68"/>
    <mergeCell ref="E63:K63"/>
    <mergeCell ref="E64:K64"/>
    <mergeCell ref="E65:K65"/>
    <mergeCell ref="E66:K66"/>
    <mergeCell ref="E67:K67"/>
    <mergeCell ref="E58:K58"/>
    <mergeCell ref="E59:K59"/>
    <mergeCell ref="E60:K60"/>
    <mergeCell ref="E61:K61"/>
    <mergeCell ref="E57:K57"/>
    <mergeCell ref="C15:E15"/>
    <mergeCell ref="F15:H15"/>
    <mergeCell ref="I15:J15"/>
    <mergeCell ref="K15:M15"/>
    <mergeCell ref="A2:N2"/>
    <mergeCell ref="A3:N3"/>
    <mergeCell ref="A5:N5"/>
    <mergeCell ref="L63:M63"/>
    <mergeCell ref="L58:M58"/>
    <mergeCell ref="L59:M59"/>
    <mergeCell ref="L60:M60"/>
    <mergeCell ref="L61:M61"/>
    <mergeCell ref="L62:M62"/>
    <mergeCell ref="L57:M57"/>
    <mergeCell ref="L67:M67"/>
    <mergeCell ref="L68:M68"/>
    <mergeCell ref="L64:M64"/>
    <mergeCell ref="L65:M65"/>
    <mergeCell ref="L66:M66"/>
  </mergeCells>
  <conditionalFormatting sqref="H17:H28">
    <cfRule type="colorScale" priority="5">
      <colorScale>
        <cfvo type="num" val="-0.05"/>
        <cfvo type="percentile" val="50"/>
        <cfvo type="num" val="0"/>
        <color rgb="FFF8696B"/>
        <color rgb="FFFFEB84"/>
        <color rgb="FF63BE7B"/>
      </colorScale>
    </cfRule>
  </conditionalFormatting>
  <conditionalFormatting sqref="E17:E28">
    <cfRule type="colorScale" priority="6">
      <colorScale>
        <cfvo type="num" val="-0.05"/>
        <cfvo type="percentile" val="50"/>
        <cfvo type="num" val="0"/>
        <color rgb="FFF8696B"/>
        <color rgb="FFFFEB84"/>
        <color rgb="FF63BE7B"/>
      </colorScale>
    </cfRule>
  </conditionalFormatting>
  <conditionalFormatting sqref="M17:M28">
    <cfRule type="colorScale" priority="4">
      <colorScale>
        <cfvo type="num" val="-0.05"/>
        <cfvo type="percentile" val="50"/>
        <cfvo type="num" val="0"/>
        <color rgb="FFF8696B"/>
        <color rgb="FFFFEB84"/>
        <color rgb="FF63BE7B"/>
      </colorScale>
    </cfRule>
  </conditionalFormatting>
  <conditionalFormatting sqref="M29">
    <cfRule type="colorScale" priority="3">
      <colorScale>
        <cfvo type="num" val="-0.05"/>
        <cfvo type="percentile" val="50"/>
        <cfvo type="num" val="0"/>
        <color rgb="FFF8696B"/>
        <color rgb="FFFFEB84"/>
        <color rgb="FF63BE7B"/>
      </colorScale>
    </cfRule>
  </conditionalFormatting>
  <conditionalFormatting sqref="E29">
    <cfRule type="colorScale" priority="2">
      <colorScale>
        <cfvo type="num" val="-0.05"/>
        <cfvo type="percentile" val="50"/>
        <cfvo type="num" val="0"/>
        <color rgb="FFF8696B"/>
        <color rgb="FFFFEB84"/>
        <color rgb="FF63BE7B"/>
      </colorScale>
    </cfRule>
  </conditionalFormatting>
  <conditionalFormatting sqref="H29">
    <cfRule type="colorScale" priority="1">
      <colorScale>
        <cfvo type="num" val="-0.05"/>
        <cfvo type="percentile" val="50"/>
        <cfvo type="num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43" orientation="portrait" r:id="rId1"/>
  <headerFooter>
    <oddFooter>&amp;LÉdité le : &amp;D&amp;CSOLVEO ENERGIE - RAPPORT EXPLOITATION
Confidentiel&amp;R&amp;P sur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recap</vt:lpstr>
      <vt:lpstr>Page de Garde</vt:lpstr>
      <vt:lpstr>SITE</vt:lpstr>
      <vt:lpstr>'Page de Garde'!Zone_d_impression</vt:lpstr>
      <vt:lpstr>recap!Zone_d_impression</vt:lpstr>
      <vt:lpstr>SITE!Zone_d_impression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LANEPABAN Ruben</dc:creator>
  <cp:lastModifiedBy>LANEPABAN Ruben</cp:lastModifiedBy>
  <cp:lastPrinted>2021-04-15T09:49:45Z</cp:lastPrinted>
  <dcterms:created xsi:type="dcterms:W3CDTF">2021-01-13T16:26:27Z</dcterms:created>
  <dcterms:modified xsi:type="dcterms:W3CDTF">2021-07-22T13:38:43Z</dcterms:modified>
</cp:coreProperties>
</file>