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sme\OneDrive\Documents\Boulot\MEDIAS PRESSE\"/>
    </mc:Choice>
  </mc:AlternateContent>
  <xr:revisionPtr revIDLastSave="0" documentId="13_ncr:1_{45246727-5993-4218-A063-246885F850AC}" xr6:coauthVersionLast="47" xr6:coauthVersionMax="47" xr10:uidLastSave="{00000000-0000-0000-0000-000000000000}"/>
  <bookViews>
    <workbookView xWindow="-108" yWindow="-108" windowWidth="23256" windowHeight="12456" xr2:uid="{3F41E3C7-59BA-41D0-B4C7-FC2D9E5E3564}"/>
  </bookViews>
  <sheets>
    <sheet name="MALAD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5" i="1" l="1"/>
  <c r="H18" i="1"/>
  <c r="H20" i="1"/>
  <c r="H21" i="1"/>
  <c r="H22" i="1"/>
  <c r="H23" i="1"/>
  <c r="H24" i="1"/>
  <c r="H25" i="1"/>
  <c r="H3" i="1"/>
  <c r="H4" i="1"/>
  <c r="H6" i="1"/>
  <c r="H7" i="1"/>
  <c r="H9" i="1"/>
  <c r="H10" i="1"/>
  <c r="H12" i="1"/>
  <c r="E3" i="1"/>
  <c r="E4" i="1"/>
  <c r="E6" i="1"/>
  <c r="E7" i="1"/>
  <c r="E9" i="1"/>
  <c r="E10" i="1"/>
  <c r="E12" i="1"/>
  <c r="E15" i="1"/>
  <c r="E18" i="1"/>
  <c r="E20" i="1"/>
  <c r="E21" i="1"/>
  <c r="E22" i="1"/>
  <c r="E23" i="1"/>
  <c r="E24" i="1"/>
  <c r="E25" i="1"/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3" i="1"/>
  <c r="C2" i="1"/>
  <c r="J3" i="1" l="1"/>
  <c r="J4" i="1"/>
  <c r="J5" i="1"/>
  <c r="J6" i="1"/>
  <c r="J9" i="1"/>
  <c r="J10" i="1"/>
  <c r="J11" i="1"/>
  <c r="J12" i="1"/>
  <c r="J13" i="1"/>
  <c r="J14" i="1"/>
  <c r="J17" i="1"/>
  <c r="J18" i="1"/>
  <c r="J19" i="1"/>
  <c r="J20" i="1"/>
  <c r="J21" i="1"/>
  <c r="J22" i="1"/>
  <c r="J25" i="1"/>
  <c r="J2" i="1"/>
  <c r="D2" i="1" l="1"/>
  <c r="E2" i="1" s="1"/>
  <c r="D21" i="1"/>
  <c r="D11" i="1"/>
  <c r="D22" i="1"/>
  <c r="D12" i="1"/>
  <c r="D9" i="1"/>
  <c r="D20" i="1"/>
  <c r="D10" i="1"/>
  <c r="D19" i="1"/>
  <c r="D18" i="1"/>
  <c r="D6" i="1"/>
  <c r="D17" i="1"/>
  <c r="D5" i="1"/>
  <c r="D14" i="1"/>
  <c r="D4" i="1"/>
  <c r="D25" i="1"/>
  <c r="D13" i="1"/>
  <c r="D3" i="1"/>
  <c r="J16" i="1"/>
  <c r="J24" i="1"/>
  <c r="J8" i="1"/>
  <c r="J7" i="1"/>
  <c r="J15" i="1"/>
  <c r="J23" i="1"/>
  <c r="D24" i="1" l="1"/>
  <c r="D8" i="1"/>
  <c r="D16" i="1"/>
  <c r="D23" i="1"/>
  <c r="D15" i="1"/>
  <c r="D7" i="1"/>
  <c r="F3" i="1"/>
  <c r="G3" i="1" s="1"/>
  <c r="F4" i="1"/>
  <c r="G4" i="1" s="1"/>
  <c r="E5" i="1"/>
  <c r="F2" i="1"/>
  <c r="G2" i="1" s="1"/>
  <c r="H2" i="1" s="1"/>
  <c r="E8" i="1" l="1"/>
  <c r="F6" i="1"/>
  <c r="G6" i="1" s="1"/>
  <c r="F5" i="1"/>
  <c r="G5" i="1" s="1"/>
  <c r="H5" i="1" s="1"/>
  <c r="E11" i="1"/>
  <c r="F7" i="1"/>
  <c r="G7" i="1" s="1"/>
  <c r="F8" i="1" l="1"/>
  <c r="G8" i="1" s="1"/>
  <c r="H8" i="1" s="1"/>
  <c r="F9" i="1"/>
  <c r="G9" i="1" s="1"/>
  <c r="F10" i="1"/>
  <c r="G10" i="1" s="1"/>
  <c r="F12" i="1"/>
  <c r="G12" i="1" s="1"/>
  <c r="F11" i="1"/>
  <c r="G11" i="1" s="1"/>
  <c r="I4" i="1"/>
  <c r="I2" i="1"/>
  <c r="I3" i="1"/>
  <c r="E13" i="1"/>
  <c r="H11" i="1" l="1"/>
  <c r="I5" i="1"/>
  <c r="E14" i="1"/>
  <c r="F13" i="1"/>
  <c r="G13" i="1" s="1"/>
  <c r="I7" i="1"/>
  <c r="I6" i="1"/>
  <c r="H13" i="1" l="1"/>
  <c r="I13" i="1" s="1"/>
  <c r="F14" i="1"/>
  <c r="G14" i="1" s="1"/>
  <c r="H14" i="1" s="1"/>
  <c r="I10" i="1"/>
  <c r="I8" i="1"/>
  <c r="E16" i="1"/>
  <c r="I12" i="1"/>
  <c r="I11" i="1"/>
  <c r="F15" i="1"/>
  <c r="G15" i="1" s="1"/>
  <c r="I9" i="1"/>
  <c r="E17" i="1" l="1"/>
  <c r="F16" i="1"/>
  <c r="G16" i="1" s="1"/>
  <c r="H16" i="1" s="1"/>
  <c r="F18" i="1" l="1"/>
  <c r="G18" i="1" s="1"/>
  <c r="E19" i="1"/>
  <c r="F17" i="1"/>
  <c r="G17" i="1" s="1"/>
  <c r="H17" i="1" s="1"/>
  <c r="I15" i="1"/>
  <c r="I14" i="1"/>
  <c r="F25" i="1" l="1"/>
  <c r="G25" i="1" s="1"/>
  <c r="F23" i="1"/>
  <c r="G23" i="1" s="1"/>
  <c r="F24" i="1"/>
  <c r="G24" i="1" s="1"/>
  <c r="F19" i="1"/>
  <c r="G19" i="1" s="1"/>
  <c r="F22" i="1"/>
  <c r="G22" i="1" s="1"/>
  <c r="F21" i="1"/>
  <c r="G21" i="1" s="1"/>
  <c r="F20" i="1"/>
  <c r="G20" i="1" s="1"/>
  <c r="I17" i="1"/>
  <c r="I18" i="1"/>
  <c r="I16" i="1"/>
  <c r="H19" i="1" l="1"/>
  <c r="I19" i="1" s="1"/>
  <c r="I24" i="1" l="1"/>
  <c r="I23" i="1"/>
  <c r="I25" i="1"/>
  <c r="I22" i="1"/>
  <c r="I20" i="1"/>
  <c r="I21" i="1"/>
</calcChain>
</file>

<file path=xl/sharedStrings.xml><?xml version="1.0" encoding="utf-8"?>
<sst xmlns="http://schemas.openxmlformats.org/spreadsheetml/2006/main" count="30" uniqueCount="26">
  <si>
    <t>MOIS</t>
  </si>
  <si>
    <t>NB JOURS MALADIE</t>
  </si>
  <si>
    <t>DURÉE MAINTIEN MAXI 80%</t>
  </si>
  <si>
    <t>MAINTIEN GLISSANT 80%</t>
  </si>
  <si>
    <t>DURÉE MAINTIEN MAXI 70%</t>
  </si>
  <si>
    <t>MAINTIEN GLISSANT 70%</t>
  </si>
  <si>
    <t>PRÉSENCE EFFECTIVE</t>
  </si>
  <si>
    <t>Date d'embauche</t>
  </si>
  <si>
    <t>Ancienneté</t>
  </si>
  <si>
    <t>Nb jours max à 80%</t>
  </si>
  <si>
    <t>Ancienneté2</t>
  </si>
  <si>
    <t>Nb jours max à 70%</t>
  </si>
  <si>
    <t>12 mois glissants</t>
  </si>
  <si>
    <t>1 mois, après 1 an de présence effective, à la date du</t>
  </si>
  <si>
    <t>premier jour de maladie ;</t>
  </si>
  <si>
    <t>— 3 mois, après 3 ans de présence effective, à la date</t>
  </si>
  <si>
    <t>du premier jour de maladie ;</t>
  </si>
  <si>
    <t>— 4 mois, après 5 ans de présence effective, à la date</t>
  </si>
  <si>
    <t>— 5 mois, après 7 ans de présence effective, à la date</t>
  </si>
  <si>
    <t>du premier jour de maladie</t>
  </si>
  <si>
    <t>— 1 mois, après 1 an de présence effective, à la date du</t>
  </si>
  <si>
    <t>— 2 mois, après 3 ans de présence effective, à la date</t>
  </si>
  <si>
    <t>du premier jour de maladie.</t>
  </si>
  <si>
    <t>CUMUL MALADIE</t>
  </si>
  <si>
    <t>JOURS A MAINTENIR A 80%</t>
  </si>
  <si>
    <t>JOURS A MAINTENIR A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</si>
</sst>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725F13-46AC-4191-9B5B-0F92DF59CABE}" name="Tableau5" displayName="Tableau5" ref="N1:Q6" totalsRowShown="0" headerRowDxfId="17" dataDxfId="16">
  <autoFilter ref="N1:Q6" xr:uid="{25EFC9C6-3583-4355-9BB8-30A5176AC780}"/>
  <tableColumns count="4">
    <tableColumn id="1" xr3:uid="{641E5A34-FE3C-4AB1-9045-9B85AA676A81}" name="Ancienneté" dataDxfId="15"/>
    <tableColumn id="2" xr3:uid="{FD4E0D5C-878D-42B1-A76D-14BD65766A37}" name="Nb jours max à 80%" dataDxfId="14"/>
    <tableColumn id="3" xr3:uid="{C027194D-2881-407B-A63F-C016CF9884C4}" name="Ancienneté2" dataDxfId="13"/>
    <tableColumn id="4" xr3:uid="{C56BB3C3-D538-4A96-BB3A-7969F2A4990F}" name="Nb jours max à 70%" dataDxfId="12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AA4229-6B7A-4B8A-B90E-99189B33D850}" name="Tableau65" displayName="Tableau65" ref="A1:J25" totalsRowShown="0" headerRowDxfId="11" dataDxfId="10">
  <autoFilter ref="A1:J25" xr:uid="{0DAA4229-6B7A-4B8A-B90E-99189B33D850}"/>
  <tableColumns count="10">
    <tableColumn id="5" xr3:uid="{92318F68-BDD5-4166-BEBF-E93AEB85769A}" name="MOIS" dataDxfId="9"/>
    <tableColumn id="2" xr3:uid="{AD6D2FD1-608B-4CFB-9347-7FDEE5C5D429}" name="NB JOURS MALADIE" dataDxfId="8"/>
    <tableColumn id="3" xr3:uid="{432BECC8-E12B-4C64-A387-C13CB2FDA9C9}" name="CUMUL MALADIE" dataDxfId="6">
      <calculatedColumnFormula>SUM(OFFSET(Tableau65[[#This Row],[NB JOURS MALADIE]],MAX(-11,2-ROW()),,MIN(12,ROW()-1),))</calculatedColumnFormula>
    </tableColumn>
    <tableColumn id="4" xr3:uid="{D8A470C9-9581-4EB4-ACE8-B208D50A3AD6}" name="DURÉE MAINTIEN MAXI 80%" dataDxfId="5">
      <calculatedColumnFormula>(LOOKUP(Tableau65[[#This Row],[PRÉSENCE EFFECTIVE]],$N$2:$O$6))</calculatedColumnFormula>
    </tableColumn>
    <tableColumn id="10" xr3:uid="{115F65B4-3A77-4214-B9A9-EDE83FF52FCE}" name="JOURS A MAINTENIR A 80%" dataDxfId="1">
      <calculatedColumnFormula>IF(Tableau65[[#This Row],[NB JOURS MALADIE]]="",0,MAX(0,MIN(Tableau65[[#This Row],[NB JOURS MALADIE]],Tableau65[[#This Row],[DURÉE MAINTIEN MAXI 80%]]-IF(ROW()&gt;2,SUM(OFFSET(Tableau65[[#This Row],[JOURS A MAINTENIR A 80%]],MAX(-11,2-ROW()),,MIN(11,ROW()-2),),0)))))</calculatedColumnFormula>
    </tableColumn>
    <tableColumn id="9" xr3:uid="{BED878B9-87C0-41D0-B9AC-A906D2C56AB7}" name="MAINTIEN GLISSANT 80%" dataDxfId="4">
      <calculatedColumnFormula>SUM(OFFSET(Tableau65[[#This Row],[JOURS A MAINTENIR A 80%]],MAX(-11,2-ROW()),,MIN(12,ROW()-1),))</calculatedColumnFormula>
    </tableColumn>
    <tableColumn id="11" xr3:uid="{35B6516B-D8A5-4F29-BE5A-D290FEB9204C}" name="DURÉE MAINTIEN MAXI 70%" dataDxfId="2">
      <calculatedColumnFormula>IF(Tableau65[[#This Row],[MAINTIEN GLISSANT 80%]]=Tableau65[[#This Row],[DURÉE MAINTIEN MAXI 80%]],(LOOKUP(Tableau65[[#This Row],[PRÉSENCE EFFECTIVE]],$P$2:$Q$5)),0)</calculatedColumnFormula>
    </tableColumn>
    <tableColumn id="13" xr3:uid="{C20C65F0-8004-44EE-8CEC-BDBB81D62D9B}" name="JOURS A MAINTENIR A 70%" dataDxfId="0">
      <calculatedColumnFormula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calculatedColumnFormula>
    </tableColumn>
    <tableColumn id="12" xr3:uid="{2A3202C5-C7BC-436A-9C25-99821C5D87E9}" name="MAINTIEN GLISSANT 70%" dataDxfId="3">
      <calculatedColumnFormula>SUM(OFFSET(Tableau65[[#This Row],[JOURS A MAINTENIR A 70%]],MAX(-11,2-ROW()),,MIN(12,ROW()-1),))</calculatedColumnFormula>
    </tableColumn>
    <tableColumn id="1" xr3:uid="{F7C3ECE0-DC91-4E9E-87BD-4038EEADCEA3}" name="PRÉSENCE EFFECTIVE" dataDxfId="7">
      <calculatedColumnFormula>(Tableau65[[#This Row],[MOIS]]-$L$2-Tableau65[[#This Row],[CUMUL MALADIE]])/365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0271-FAEF-419C-9E9F-791DF0F20DE6}">
  <dimension ref="A1:S26"/>
  <sheetViews>
    <sheetView tabSelected="1" workbookViewId="0">
      <selection activeCell="I11" sqref="I11"/>
    </sheetView>
  </sheetViews>
  <sheetFormatPr baseColWidth="10" defaultRowHeight="14.4" x14ac:dyDescent="0.3"/>
  <cols>
    <col min="1" max="1" width="10.109375" style="12" bestFit="1" customWidth="1"/>
    <col min="2" max="4" width="10.88671875" customWidth="1"/>
    <col min="5" max="5" width="10.88671875" style="15" customWidth="1"/>
    <col min="6" max="7" width="10.88671875" customWidth="1"/>
    <col min="8" max="8" width="10.88671875" style="18" customWidth="1"/>
    <col min="9" max="10" width="10.88671875" customWidth="1"/>
    <col min="11" max="11" width="4" customWidth="1"/>
    <col min="12" max="12" width="11.33203125" customWidth="1"/>
    <col min="13" max="13" width="3.6640625" customWidth="1"/>
    <col min="14" max="14" width="11.33203125" style="10" customWidth="1"/>
    <col min="15" max="18" width="11.33203125" customWidth="1"/>
    <col min="20" max="20" width="16.5546875" bestFit="1" customWidth="1"/>
  </cols>
  <sheetData>
    <row r="1" spans="1:19" ht="43.2" x14ac:dyDescent="0.3">
      <c r="A1" s="1" t="s">
        <v>0</v>
      </c>
      <c r="B1" s="2" t="s">
        <v>1</v>
      </c>
      <c r="C1" s="2" t="s">
        <v>23</v>
      </c>
      <c r="D1" s="2" t="s">
        <v>2</v>
      </c>
      <c r="E1" s="13" t="s">
        <v>24</v>
      </c>
      <c r="F1" s="2" t="s">
        <v>3</v>
      </c>
      <c r="G1" s="2" t="s">
        <v>4</v>
      </c>
      <c r="H1" s="16" t="s">
        <v>25</v>
      </c>
      <c r="I1" s="2" t="s">
        <v>5</v>
      </c>
      <c r="J1" s="3" t="s">
        <v>6</v>
      </c>
      <c r="L1" s="19" t="s">
        <v>7</v>
      </c>
      <c r="N1" s="2" t="s">
        <v>8</v>
      </c>
      <c r="O1" s="2" t="s">
        <v>9</v>
      </c>
      <c r="P1" s="2" t="s">
        <v>10</v>
      </c>
      <c r="Q1" s="2" t="s">
        <v>11</v>
      </c>
      <c r="S1" t="s">
        <v>12</v>
      </c>
    </row>
    <row r="2" spans="1:19" x14ac:dyDescent="0.3">
      <c r="A2" s="4">
        <v>44592</v>
      </c>
      <c r="B2" s="5">
        <v>5</v>
      </c>
      <c r="C2" s="5">
        <f>SUM(Tableau65[[#This Row],[NB JOURS MALADIE]])</f>
        <v>5</v>
      </c>
      <c r="D2" s="5">
        <f>(LOOKUP(Tableau65[[#This Row],[PRÉSENCE EFFECTIVE]],$N$2:$O$6))</f>
        <v>0</v>
      </c>
      <c r="E2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" s="5">
        <f ca="1">SUM(OFFSET(Tableau65[[#This Row],[JOURS A MAINTENIR A 80%]],MAX(-11,2-ROW()),,MIN(12,ROW()-1),))</f>
        <v>0</v>
      </c>
      <c r="G2" s="5">
        <f ca="1">IF(Tableau65[[#This Row],[MAINTIEN GLISSANT 80%]]=Tableau65[[#This Row],[DURÉE MAINTIEN MAXI 80%]],(LOOKUP(Tableau65[[#This Row],[PRÉSENCE EFFECTIVE]],$P$2:$Q$5)),0)</f>
        <v>0</v>
      </c>
      <c r="H2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" s="5">
        <f ca="1">SUM(OFFSET(Tableau65[[#This Row],[JOURS A MAINTENIR A 70%]],MAX(-11,2-ROW()),,MIN(12,ROW()-1),))</f>
        <v>0</v>
      </c>
      <c r="J2" s="6">
        <f>(Tableau65[[#This Row],[MOIS]]-$L$2-Tableau65[[#This Row],[CUMUL MALADIE]])/365</f>
        <v>0.98356164383561639</v>
      </c>
      <c r="L2" s="7">
        <v>44228</v>
      </c>
      <c r="M2" s="8"/>
      <c r="N2" s="9">
        <v>0</v>
      </c>
      <c r="O2" s="9">
        <v>0</v>
      </c>
      <c r="P2" s="9">
        <v>0</v>
      </c>
      <c r="Q2" s="9">
        <v>0</v>
      </c>
    </row>
    <row r="3" spans="1:19" x14ac:dyDescent="0.3">
      <c r="A3" s="4">
        <v>44620</v>
      </c>
      <c r="B3" s="5"/>
      <c r="C3" s="5">
        <f>SUM($B$2:B3)</f>
        <v>5</v>
      </c>
      <c r="D3" s="5">
        <f>(LOOKUP(Tableau65[[#This Row],[PRÉSENCE EFFECTIVE]],$N$2:$O$6))</f>
        <v>30</v>
      </c>
      <c r="E3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3" s="5">
        <f ca="1">SUM(OFFSET(Tableau65[[#This Row],[JOURS A MAINTENIR A 80%]],MAX(-11,2-ROW()),,MIN(12,ROW()-1),))</f>
        <v>0</v>
      </c>
      <c r="G3" s="5">
        <f ca="1">IF(Tableau65[[#This Row],[MAINTIEN GLISSANT 80%]]=Tableau65[[#This Row],[DURÉE MAINTIEN MAXI 80%]],(LOOKUP(Tableau65[[#This Row],[PRÉSENCE EFFECTIVE]],$P$2:$Q$5)),0)</f>
        <v>0</v>
      </c>
      <c r="H3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3" s="5">
        <f ca="1">SUM(OFFSET(Tableau65[[#This Row],[JOURS A MAINTENIR A 70%]],MAX(-11,2-ROW()),,MIN(12,ROW()-1),))</f>
        <v>0</v>
      </c>
      <c r="J3" s="6">
        <f>(Tableau65[[#This Row],[MOIS]]-$L$2-Tableau65[[#This Row],[CUMUL MALADIE]])/365</f>
        <v>1.0602739726027397</v>
      </c>
      <c r="M3" s="10"/>
      <c r="N3" s="9">
        <v>1</v>
      </c>
      <c r="O3" s="9">
        <v>30</v>
      </c>
      <c r="P3" s="9">
        <v>1</v>
      </c>
      <c r="Q3" s="9">
        <v>30</v>
      </c>
      <c r="S3" t="s">
        <v>13</v>
      </c>
    </row>
    <row r="4" spans="1:19" x14ac:dyDescent="0.3">
      <c r="A4" s="4">
        <v>44651</v>
      </c>
      <c r="B4" s="5"/>
      <c r="C4" s="5">
        <f>SUM($B$2:B4)</f>
        <v>5</v>
      </c>
      <c r="D4" s="5">
        <f>(LOOKUP(Tableau65[[#This Row],[PRÉSENCE EFFECTIVE]],$N$2:$O$6))</f>
        <v>30</v>
      </c>
      <c r="E4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4" s="5">
        <f ca="1">SUM(OFFSET(Tableau65[[#This Row],[JOURS A MAINTENIR A 80%]],MAX(-11,2-ROW()),,MIN(12,ROW()-1),))</f>
        <v>0</v>
      </c>
      <c r="G4" s="5">
        <f ca="1">IF(Tableau65[[#This Row],[MAINTIEN GLISSANT 80%]]=Tableau65[[#This Row],[DURÉE MAINTIEN MAXI 80%]],(LOOKUP(Tableau65[[#This Row],[PRÉSENCE EFFECTIVE]],$P$2:$Q$5)),0)</f>
        <v>0</v>
      </c>
      <c r="H4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4" s="5">
        <f ca="1">SUM(OFFSET(Tableau65[[#This Row],[JOURS A MAINTENIR A 70%]],MAX(-11,2-ROW()),,MIN(12,ROW()-1),))</f>
        <v>0</v>
      </c>
      <c r="J4" s="6">
        <f>(Tableau65[[#This Row],[MOIS]]-$L$2-Tableau65[[#This Row],[CUMUL MALADIE]])/365</f>
        <v>1.1452054794520548</v>
      </c>
      <c r="M4" s="10"/>
      <c r="N4" s="9">
        <v>3</v>
      </c>
      <c r="O4" s="9">
        <v>90</v>
      </c>
      <c r="P4" s="9">
        <v>3</v>
      </c>
      <c r="Q4" s="9">
        <v>60</v>
      </c>
      <c r="S4" t="s">
        <v>14</v>
      </c>
    </row>
    <row r="5" spans="1:19" x14ac:dyDescent="0.3">
      <c r="A5" s="4">
        <v>44681</v>
      </c>
      <c r="B5" s="5">
        <v>5</v>
      </c>
      <c r="C5" s="5">
        <f>SUM($B$2:B5)</f>
        <v>10</v>
      </c>
      <c r="D5" s="5">
        <f>(LOOKUP(Tableau65[[#This Row],[PRÉSENCE EFFECTIVE]],$N$2:$O$6))</f>
        <v>30</v>
      </c>
      <c r="E5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5</v>
      </c>
      <c r="F5" s="5">
        <f ca="1">SUM(OFFSET(Tableau65[[#This Row],[JOURS A MAINTENIR A 80%]],MAX(-11,2-ROW()),,MIN(12,ROW()-1),))</f>
        <v>5</v>
      </c>
      <c r="G5" s="5">
        <f ca="1">IF(Tableau65[[#This Row],[MAINTIEN GLISSANT 80%]]=Tableau65[[#This Row],[DURÉE MAINTIEN MAXI 80%]],(LOOKUP(Tableau65[[#This Row],[PRÉSENCE EFFECTIVE]],$P$2:$Q$5)),0)</f>
        <v>0</v>
      </c>
      <c r="H5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5" s="5">
        <f ca="1">SUM(OFFSET(Tableau65[[#This Row],[JOURS A MAINTENIR A 70%]],MAX(-11,2-ROW()),,MIN(12,ROW()-1),))</f>
        <v>0</v>
      </c>
      <c r="J5" s="6">
        <f>(Tableau65[[#This Row],[MOIS]]-$L$2-Tableau65[[#This Row],[CUMUL MALADIE]])/365</f>
        <v>1.2136986301369863</v>
      </c>
      <c r="M5" s="10"/>
      <c r="N5" s="9">
        <v>5</v>
      </c>
      <c r="O5" s="9">
        <v>120</v>
      </c>
      <c r="P5" s="9">
        <v>5</v>
      </c>
      <c r="Q5" s="9">
        <v>120</v>
      </c>
      <c r="S5" t="s">
        <v>15</v>
      </c>
    </row>
    <row r="6" spans="1:19" x14ac:dyDescent="0.3">
      <c r="A6" s="4">
        <v>44712</v>
      </c>
      <c r="B6" s="5"/>
      <c r="C6" s="5">
        <f>SUM($B$2:B6)</f>
        <v>10</v>
      </c>
      <c r="D6" s="5">
        <f>(LOOKUP(Tableau65[[#This Row],[PRÉSENCE EFFECTIVE]],$N$2:$O$6))</f>
        <v>30</v>
      </c>
      <c r="E6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6" s="5">
        <f ca="1">SUM(OFFSET(Tableau65[[#This Row],[JOURS A MAINTENIR A 80%]],MAX(-11,2-ROW()),,MIN(12,ROW()-1),))</f>
        <v>5</v>
      </c>
      <c r="G6" s="5">
        <f ca="1">IF(Tableau65[[#This Row],[MAINTIEN GLISSANT 80%]]=Tableau65[[#This Row],[DURÉE MAINTIEN MAXI 80%]],(LOOKUP(Tableau65[[#This Row],[PRÉSENCE EFFECTIVE]],$P$2:$Q$5)),0)</f>
        <v>0</v>
      </c>
      <c r="H6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6" s="5">
        <f ca="1">SUM(OFFSET(Tableau65[[#This Row],[JOURS A MAINTENIR A 70%]],MAX(-11,2-ROW()),,MIN(12,ROW()-1),))</f>
        <v>0</v>
      </c>
      <c r="J6" s="6">
        <f>(Tableau65[[#This Row],[MOIS]]-$L$2-Tableau65[[#This Row],[CUMUL MALADIE]])/365</f>
        <v>1.2986301369863014</v>
      </c>
      <c r="M6" s="10"/>
      <c r="N6" s="9">
        <v>7</v>
      </c>
      <c r="O6" s="9">
        <v>150</v>
      </c>
      <c r="P6" s="9"/>
      <c r="Q6" s="9"/>
      <c r="S6" t="s">
        <v>16</v>
      </c>
    </row>
    <row r="7" spans="1:19" x14ac:dyDescent="0.3">
      <c r="A7" s="4">
        <v>44742</v>
      </c>
      <c r="B7" s="5"/>
      <c r="C7" s="5">
        <f>SUM($B$2:B7)</f>
        <v>10</v>
      </c>
      <c r="D7" s="5">
        <f>(LOOKUP(Tableau65[[#This Row],[PRÉSENCE EFFECTIVE]],$N$2:$O$6))</f>
        <v>30</v>
      </c>
      <c r="E7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7" s="5">
        <f ca="1">SUM(OFFSET(Tableau65[[#This Row],[JOURS A MAINTENIR A 80%]],MAX(-11,2-ROW()),,MIN(12,ROW()-1),))</f>
        <v>5</v>
      </c>
      <c r="G7" s="5">
        <f ca="1">IF(Tableau65[[#This Row],[MAINTIEN GLISSANT 80%]]=Tableau65[[#This Row],[DURÉE MAINTIEN MAXI 80%]],(LOOKUP(Tableau65[[#This Row],[PRÉSENCE EFFECTIVE]],$P$2:$Q$5)),0)</f>
        <v>0</v>
      </c>
      <c r="H7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7" s="5">
        <f ca="1">SUM(OFFSET(Tableau65[[#This Row],[JOURS A MAINTENIR A 70%]],MAX(-11,2-ROW()),,MIN(12,ROW()-1),))</f>
        <v>0</v>
      </c>
      <c r="J7" s="6">
        <f>(Tableau65[[#This Row],[MOIS]]-$L$2-Tableau65[[#This Row],[CUMUL MALADIE]])/365</f>
        <v>1.3808219178082193</v>
      </c>
      <c r="M7" s="10"/>
      <c r="N7"/>
      <c r="P7" s="9"/>
      <c r="Q7" s="9"/>
      <c r="S7" t="s">
        <v>17</v>
      </c>
    </row>
    <row r="8" spans="1:19" x14ac:dyDescent="0.3">
      <c r="A8" s="4">
        <v>44773</v>
      </c>
      <c r="B8" s="5">
        <v>5</v>
      </c>
      <c r="C8" s="5">
        <f>SUM($B$2:B8)</f>
        <v>15</v>
      </c>
      <c r="D8" s="5">
        <f>(LOOKUP(Tableau65[[#This Row],[PRÉSENCE EFFECTIVE]],$N$2:$O$6))</f>
        <v>30</v>
      </c>
      <c r="E8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5</v>
      </c>
      <c r="F8" s="5">
        <f ca="1">SUM(OFFSET(Tableau65[[#This Row],[JOURS A MAINTENIR A 80%]],MAX(-11,2-ROW()),,MIN(12,ROW()-1),))</f>
        <v>10</v>
      </c>
      <c r="G8" s="5">
        <f ca="1">IF(Tableau65[[#This Row],[MAINTIEN GLISSANT 80%]]=Tableau65[[#This Row],[DURÉE MAINTIEN MAXI 80%]],(LOOKUP(Tableau65[[#This Row],[PRÉSENCE EFFECTIVE]],$P$2:$Q$5)),0)</f>
        <v>0</v>
      </c>
      <c r="H8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8" s="5">
        <f ca="1">SUM(OFFSET(Tableau65[[#This Row],[JOURS A MAINTENIR A 70%]],MAX(-11,2-ROW()),,MIN(12,ROW()-1),))</f>
        <v>0</v>
      </c>
      <c r="J8" s="6">
        <f>(Tableau65[[#This Row],[MOIS]]-$L$2-Tableau65[[#This Row],[CUMUL MALADIE]])/365</f>
        <v>1.452054794520548</v>
      </c>
      <c r="M8" s="10"/>
      <c r="N8"/>
      <c r="P8" s="9"/>
      <c r="Q8" s="9"/>
      <c r="S8" t="s">
        <v>16</v>
      </c>
    </row>
    <row r="9" spans="1:19" x14ac:dyDescent="0.3">
      <c r="A9" s="4">
        <v>44804</v>
      </c>
      <c r="B9" s="5"/>
      <c r="C9" s="5">
        <f>SUM($B$2:B9)</f>
        <v>15</v>
      </c>
      <c r="D9" s="5">
        <f>(LOOKUP(Tableau65[[#This Row],[PRÉSENCE EFFECTIVE]],$N$2:$O$6))</f>
        <v>30</v>
      </c>
      <c r="E9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9" s="5">
        <f ca="1">SUM(OFFSET(Tableau65[[#This Row],[JOURS A MAINTENIR A 80%]],MAX(-11,2-ROW()),,MIN(12,ROW()-1),))</f>
        <v>10</v>
      </c>
      <c r="G9" s="5">
        <f ca="1">IF(Tableau65[[#This Row],[MAINTIEN GLISSANT 80%]]=Tableau65[[#This Row],[DURÉE MAINTIEN MAXI 80%]],(LOOKUP(Tableau65[[#This Row],[PRÉSENCE EFFECTIVE]],$P$2:$Q$5)),0)</f>
        <v>0</v>
      </c>
      <c r="H9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9" s="5">
        <f ca="1">SUM(OFFSET(Tableau65[[#This Row],[JOURS A MAINTENIR A 70%]],MAX(-11,2-ROW()),,MIN(12,ROW()-1),))</f>
        <v>0</v>
      </c>
      <c r="J9" s="6">
        <f>(Tableau65[[#This Row],[MOIS]]-$L$2-Tableau65[[#This Row],[CUMUL MALADIE]])/365</f>
        <v>1.536986301369863</v>
      </c>
      <c r="N9"/>
      <c r="S9" t="s">
        <v>18</v>
      </c>
    </row>
    <row r="10" spans="1:19" x14ac:dyDescent="0.3">
      <c r="A10" s="4">
        <v>44834</v>
      </c>
      <c r="B10" s="5"/>
      <c r="C10" s="5">
        <f>SUM($B$2:B10)</f>
        <v>15</v>
      </c>
      <c r="D10" s="5">
        <f>(LOOKUP(Tableau65[[#This Row],[PRÉSENCE EFFECTIVE]],$N$2:$O$6))</f>
        <v>30</v>
      </c>
      <c r="E10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0" s="5">
        <f ca="1">SUM(OFFSET(Tableau65[[#This Row],[JOURS A MAINTENIR A 80%]],MAX(-11,2-ROW()),,MIN(12,ROW()-1),))</f>
        <v>10</v>
      </c>
      <c r="G10" s="5">
        <f ca="1">IF(Tableau65[[#This Row],[MAINTIEN GLISSANT 80%]]=Tableau65[[#This Row],[DURÉE MAINTIEN MAXI 80%]],(LOOKUP(Tableau65[[#This Row],[PRÉSENCE EFFECTIVE]],$P$2:$Q$5)),0)</f>
        <v>0</v>
      </c>
      <c r="H10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0" s="5">
        <f ca="1">SUM(OFFSET(Tableau65[[#This Row],[JOURS A MAINTENIR A 70%]],MAX(-11,2-ROW()),,MIN(12,ROW()-1),))</f>
        <v>0</v>
      </c>
      <c r="J10" s="6">
        <f>(Tableau65[[#This Row],[MOIS]]-$L$2-Tableau65[[#This Row],[CUMUL MALADIE]])/365</f>
        <v>1.6191780821917807</v>
      </c>
      <c r="N10"/>
      <c r="S10" t="s">
        <v>19</v>
      </c>
    </row>
    <row r="11" spans="1:19" x14ac:dyDescent="0.3">
      <c r="A11" s="4">
        <v>44865</v>
      </c>
      <c r="B11" s="5">
        <v>8</v>
      </c>
      <c r="C11" s="5">
        <f>SUM($B$2:B11)</f>
        <v>23</v>
      </c>
      <c r="D11" s="5">
        <f>(LOOKUP(Tableau65[[#This Row],[PRÉSENCE EFFECTIVE]],$N$2:$O$6))</f>
        <v>30</v>
      </c>
      <c r="E11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8</v>
      </c>
      <c r="F11" s="5">
        <f ca="1">SUM(OFFSET(Tableau65[[#This Row],[JOURS A MAINTENIR A 80%]],MAX(-11,2-ROW()),,MIN(12,ROW()-1),))</f>
        <v>18</v>
      </c>
      <c r="G11" s="5">
        <f ca="1">IF(Tableau65[[#This Row],[MAINTIEN GLISSANT 80%]]=Tableau65[[#This Row],[DURÉE MAINTIEN MAXI 80%]],(LOOKUP(Tableau65[[#This Row],[PRÉSENCE EFFECTIVE]],$P$2:$Q$5)),0)</f>
        <v>0</v>
      </c>
      <c r="H11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1" s="5">
        <f ca="1">SUM(OFFSET(Tableau65[[#This Row],[JOURS A MAINTENIR A 70%]],MAX(-11,2-ROW()),,MIN(12,ROW()-1),))</f>
        <v>0</v>
      </c>
      <c r="J11" s="6">
        <f>(Tableau65[[#This Row],[MOIS]]-$L$2-Tableau65[[#This Row],[CUMUL MALADIE]])/365</f>
        <v>1.6821917808219178</v>
      </c>
      <c r="N11"/>
    </row>
    <row r="12" spans="1:19" x14ac:dyDescent="0.3">
      <c r="A12" s="4">
        <v>44895</v>
      </c>
      <c r="B12" s="5"/>
      <c r="C12" s="5">
        <f>SUM($B$2:B12)</f>
        <v>23</v>
      </c>
      <c r="D12" s="5">
        <f>(LOOKUP(Tableau65[[#This Row],[PRÉSENCE EFFECTIVE]],$N$2:$O$6))</f>
        <v>30</v>
      </c>
      <c r="E12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2" s="5">
        <f ca="1">SUM(OFFSET(Tableau65[[#This Row],[JOURS A MAINTENIR A 80%]],MAX(-11,2-ROW()),,MIN(12,ROW()-1),))</f>
        <v>18</v>
      </c>
      <c r="G12" s="5">
        <f ca="1">IF(Tableau65[[#This Row],[MAINTIEN GLISSANT 80%]]=Tableau65[[#This Row],[DURÉE MAINTIEN MAXI 80%]],(LOOKUP(Tableau65[[#This Row],[PRÉSENCE EFFECTIVE]],$P$2:$Q$5)),0)</f>
        <v>0</v>
      </c>
      <c r="H12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2" s="5">
        <f ca="1">SUM(OFFSET(Tableau65[[#This Row],[JOURS A MAINTENIR A 70%]],MAX(-11,2-ROW()),,MIN(12,ROW()-1),))</f>
        <v>0</v>
      </c>
      <c r="J12" s="6">
        <f>(Tableau65[[#This Row],[MOIS]]-$L$2-Tableau65[[#This Row],[CUMUL MALADIE]])/365</f>
        <v>1.7643835616438357</v>
      </c>
      <c r="N12"/>
    </row>
    <row r="13" spans="1:19" x14ac:dyDescent="0.3">
      <c r="A13" s="4">
        <v>44926</v>
      </c>
      <c r="B13" s="5">
        <v>28</v>
      </c>
      <c r="C13" s="5">
        <f>SUM($B$2:B13)</f>
        <v>51</v>
      </c>
      <c r="D13" s="5">
        <f>(LOOKUP(Tableau65[[#This Row],[PRÉSENCE EFFECTIVE]],$N$2:$O$6))</f>
        <v>30</v>
      </c>
      <c r="E13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12</v>
      </c>
      <c r="F13" s="5">
        <f ca="1">SUM(OFFSET(Tableau65[[#This Row],[JOURS A MAINTENIR A 80%]],MAX(-11,2-ROW()),,MIN(12,ROW()-1),))</f>
        <v>30</v>
      </c>
      <c r="G13" s="5">
        <f ca="1">IF(Tableau65[[#This Row],[MAINTIEN GLISSANT 80%]]=Tableau65[[#This Row],[DURÉE MAINTIEN MAXI 80%]],(LOOKUP(Tableau65[[#This Row],[PRÉSENCE EFFECTIVE]],$P$2:$Q$5)),0)</f>
        <v>30</v>
      </c>
      <c r="H13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16</v>
      </c>
      <c r="I13" s="5">
        <f ca="1">SUM(OFFSET(Tableau65[[#This Row],[JOURS A MAINTENIR A 70%]],MAX(-11,2-ROW()),,MIN(12,ROW()-1),))</f>
        <v>16</v>
      </c>
      <c r="J13" s="6">
        <f>(Tableau65[[#This Row],[MOIS]]-$L$2-Tableau65[[#This Row],[CUMUL MALADIE]])/365</f>
        <v>1.7726027397260273</v>
      </c>
      <c r="N13"/>
      <c r="S13" t="s">
        <v>20</v>
      </c>
    </row>
    <row r="14" spans="1:19" x14ac:dyDescent="0.3">
      <c r="A14" s="4">
        <v>44957</v>
      </c>
      <c r="B14" s="5">
        <v>30</v>
      </c>
      <c r="C14" s="5">
        <f>SUM($B$2:B14)</f>
        <v>81</v>
      </c>
      <c r="D14" s="5">
        <f>(LOOKUP(Tableau65[[#This Row],[PRÉSENCE EFFECTIVE]],$N$2:$O$6))</f>
        <v>30</v>
      </c>
      <c r="E14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4" s="5">
        <f ca="1">SUM(OFFSET(Tableau65[[#This Row],[JOURS A MAINTENIR A 80%]],MAX(-11,2-ROW()),,MIN(12,ROW()-1),))</f>
        <v>30</v>
      </c>
      <c r="G14" s="5">
        <f ca="1">IF(Tableau65[[#This Row],[MAINTIEN GLISSANT 80%]]=Tableau65[[#This Row],[DURÉE MAINTIEN MAXI 80%]],(LOOKUP(Tableau65[[#This Row],[PRÉSENCE EFFECTIVE]],$P$2:$Q$5)),0)</f>
        <v>30</v>
      </c>
      <c r="H14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14</v>
      </c>
      <c r="I14" s="5">
        <f ca="1">SUM(OFFSET(Tableau65[[#This Row],[JOURS A MAINTENIR A 70%]],MAX(-11,2-ROW()),,MIN(12,ROW()-1),))</f>
        <v>30</v>
      </c>
      <c r="J14" s="6">
        <f>(Tableau65[[#This Row],[MOIS]]-$L$2-Tableau65[[#This Row],[CUMUL MALADIE]])/365</f>
        <v>1.7753424657534247</v>
      </c>
      <c r="N14"/>
      <c r="S14" t="s">
        <v>14</v>
      </c>
    </row>
    <row r="15" spans="1:19" x14ac:dyDescent="0.3">
      <c r="A15" s="4">
        <v>44985</v>
      </c>
      <c r="B15" s="5"/>
      <c r="C15" s="5">
        <f>SUM($B$2:B15)</f>
        <v>81</v>
      </c>
      <c r="D15" s="5">
        <f>(LOOKUP(Tableau65[[#This Row],[PRÉSENCE EFFECTIVE]],$N$2:$O$6))</f>
        <v>30</v>
      </c>
      <c r="E15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5" s="5">
        <f ca="1">SUM(OFFSET(Tableau65[[#This Row],[JOURS A MAINTENIR A 80%]],MAX(-11,2-ROW()),,MIN(12,ROW()-1),))</f>
        <v>30</v>
      </c>
      <c r="G15" s="5">
        <f ca="1">IF(Tableau65[[#This Row],[MAINTIEN GLISSANT 80%]]=Tableau65[[#This Row],[DURÉE MAINTIEN MAXI 80%]],(LOOKUP(Tableau65[[#This Row],[PRÉSENCE EFFECTIVE]],$P$2:$Q$5)),0)</f>
        <v>30</v>
      </c>
      <c r="H15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5" s="5">
        <f ca="1">SUM(OFFSET(Tableau65[[#This Row],[JOURS A MAINTENIR A 70%]],MAX(-11,2-ROW()),,MIN(12,ROW()-1),))</f>
        <v>30</v>
      </c>
      <c r="J15" s="6">
        <f>(Tableau65[[#This Row],[MOIS]]-$L$2-Tableau65[[#This Row],[CUMUL MALADIE]])/365</f>
        <v>1.8520547945205479</v>
      </c>
      <c r="N15"/>
      <c r="S15" t="s">
        <v>21</v>
      </c>
    </row>
    <row r="16" spans="1:19" x14ac:dyDescent="0.3">
      <c r="A16" s="4">
        <v>45016</v>
      </c>
      <c r="B16" s="5">
        <v>6</v>
      </c>
      <c r="C16" s="5">
        <f>SUM($B$2:B16)</f>
        <v>87</v>
      </c>
      <c r="D16" s="5">
        <f>(LOOKUP(Tableau65[[#This Row],[PRÉSENCE EFFECTIVE]],$N$2:$O$6))</f>
        <v>30</v>
      </c>
      <c r="E16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6" s="5">
        <f ca="1">SUM(OFFSET(Tableau65[[#This Row],[JOURS A MAINTENIR A 80%]],MAX(-11,2-ROW()),,MIN(12,ROW()-1),))</f>
        <v>30</v>
      </c>
      <c r="G16" s="5">
        <f ca="1">IF(Tableau65[[#This Row],[MAINTIEN GLISSANT 80%]]=Tableau65[[#This Row],[DURÉE MAINTIEN MAXI 80%]],(LOOKUP(Tableau65[[#This Row],[PRÉSENCE EFFECTIVE]],$P$2:$Q$5)),0)</f>
        <v>30</v>
      </c>
      <c r="H16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6" s="5">
        <f ca="1">SUM(OFFSET(Tableau65[[#This Row],[JOURS A MAINTENIR A 70%]],MAX(-11,2-ROW()),,MIN(12,ROW()-1),))</f>
        <v>30</v>
      </c>
      <c r="J16" s="6">
        <f>(Tableau65[[#This Row],[MOIS]]-$L$2-Tableau65[[#This Row],[CUMUL MALADIE]])/365</f>
        <v>1.9205479452054794</v>
      </c>
      <c r="N16"/>
      <c r="S16" t="s">
        <v>19</v>
      </c>
    </row>
    <row r="17" spans="1:19" x14ac:dyDescent="0.3">
      <c r="A17" s="4">
        <v>45046</v>
      </c>
      <c r="B17" s="5">
        <v>1</v>
      </c>
      <c r="C17" s="5">
        <f>SUM($B$2:B17)</f>
        <v>88</v>
      </c>
      <c r="D17" s="5">
        <f>(LOOKUP(Tableau65[[#This Row],[PRÉSENCE EFFECTIVE]],$N$2:$O$6))</f>
        <v>30</v>
      </c>
      <c r="E17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1</v>
      </c>
      <c r="F17" s="5">
        <f ca="1">SUM(OFFSET(Tableau65[[#This Row],[JOURS A MAINTENIR A 80%]],MAX(-11,2-ROW()),,MIN(12,ROW()-1),))</f>
        <v>26</v>
      </c>
      <c r="G17" s="5">
        <f ca="1">IF(Tableau65[[#This Row],[MAINTIEN GLISSANT 80%]]=Tableau65[[#This Row],[DURÉE MAINTIEN MAXI 80%]],(LOOKUP(Tableau65[[#This Row],[PRÉSENCE EFFECTIVE]],$P$2:$Q$5)),0)</f>
        <v>0</v>
      </c>
      <c r="H17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7" s="5">
        <f ca="1">SUM(OFFSET(Tableau65[[#This Row],[JOURS A MAINTENIR A 70%]],MAX(-11,2-ROW()),,MIN(12,ROW()-1),))</f>
        <v>30</v>
      </c>
      <c r="J17" s="6">
        <f>(Tableau65[[#This Row],[MOIS]]-$L$2-Tableau65[[#This Row],[CUMUL MALADIE]])/365</f>
        <v>2</v>
      </c>
      <c r="N17"/>
      <c r="S17" t="s">
        <v>17</v>
      </c>
    </row>
    <row r="18" spans="1:19" x14ac:dyDescent="0.3">
      <c r="A18" s="4">
        <v>45077</v>
      </c>
      <c r="B18" s="5"/>
      <c r="C18" s="5">
        <f>SUM($B$2:B18)</f>
        <v>88</v>
      </c>
      <c r="D18" s="5">
        <f>(LOOKUP(Tableau65[[#This Row],[PRÉSENCE EFFECTIVE]],$N$2:$O$6))</f>
        <v>30</v>
      </c>
      <c r="E18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18" s="5">
        <f ca="1">SUM(OFFSET(Tableau65[[#This Row],[JOURS A MAINTENIR A 80%]],MAX(-11,2-ROW()),,MIN(12,ROW()-1),))</f>
        <v>26</v>
      </c>
      <c r="G18" s="5">
        <f ca="1">IF(Tableau65[[#This Row],[MAINTIEN GLISSANT 80%]]=Tableau65[[#This Row],[DURÉE MAINTIEN MAXI 80%]],(LOOKUP(Tableau65[[#This Row],[PRÉSENCE EFFECTIVE]],$P$2:$Q$5)),0)</f>
        <v>0</v>
      </c>
      <c r="H18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8" s="5">
        <f ca="1">SUM(OFFSET(Tableau65[[#This Row],[JOURS A MAINTENIR A 70%]],MAX(-11,2-ROW()),,MIN(12,ROW()-1),))</f>
        <v>30</v>
      </c>
      <c r="J18" s="6">
        <f>(Tableau65[[#This Row],[MOIS]]-$L$2-Tableau65[[#This Row],[CUMUL MALADIE]])/365</f>
        <v>2.0849315068493151</v>
      </c>
      <c r="N18"/>
      <c r="S18" t="s">
        <v>22</v>
      </c>
    </row>
    <row r="19" spans="1:19" x14ac:dyDescent="0.3">
      <c r="A19" s="4">
        <v>45107</v>
      </c>
      <c r="B19" s="5">
        <v>30</v>
      </c>
      <c r="C19" s="5">
        <f>SUM($B$2:B19)</f>
        <v>118</v>
      </c>
      <c r="D19" s="5">
        <f>(LOOKUP(Tableau65[[#This Row],[PRÉSENCE EFFECTIVE]],$N$2:$O$6))</f>
        <v>30</v>
      </c>
      <c r="E19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4</v>
      </c>
      <c r="F19" s="5">
        <f ca="1">SUM(OFFSET(Tableau65[[#This Row],[JOURS A MAINTENIR A 80%]],MAX(-11,2-ROW()),,MIN(12,ROW()-1),))</f>
        <v>30</v>
      </c>
      <c r="G19" s="5">
        <f ca="1">IF(Tableau65[[#This Row],[MAINTIEN GLISSANT 80%]]=Tableau65[[#This Row],[DURÉE MAINTIEN MAXI 80%]],(LOOKUP(Tableau65[[#This Row],[PRÉSENCE EFFECTIVE]],$P$2:$Q$5)),0)</f>
        <v>30</v>
      </c>
      <c r="H19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19" s="5">
        <f ca="1">SUM(OFFSET(Tableau65[[#This Row],[JOURS A MAINTENIR A 70%]],MAX(-11,2-ROW()),,MIN(12,ROW()-1),))</f>
        <v>30</v>
      </c>
      <c r="J19" s="6">
        <f>(Tableau65[[#This Row],[MOIS]]-$L$2-Tableau65[[#This Row],[CUMUL MALADIE]])/365</f>
        <v>2.0849315068493151</v>
      </c>
      <c r="N19"/>
    </row>
    <row r="20" spans="1:19" x14ac:dyDescent="0.3">
      <c r="A20" s="4">
        <v>45138</v>
      </c>
      <c r="B20" s="5"/>
      <c r="C20" s="5">
        <f>SUM($B$2:B20)</f>
        <v>118</v>
      </c>
      <c r="D20" s="5">
        <f>(LOOKUP(Tableau65[[#This Row],[PRÉSENCE EFFECTIVE]],$N$2:$O$6))</f>
        <v>30</v>
      </c>
      <c r="E20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0" s="5">
        <f ca="1">SUM(OFFSET(Tableau65[[#This Row],[JOURS A MAINTENIR A 80%]],MAX(-11,2-ROW()),,MIN(12,ROW()-1),))</f>
        <v>25</v>
      </c>
      <c r="G20" s="5">
        <f ca="1">IF(Tableau65[[#This Row],[MAINTIEN GLISSANT 80%]]=Tableau65[[#This Row],[DURÉE MAINTIEN MAXI 80%]],(LOOKUP(Tableau65[[#This Row],[PRÉSENCE EFFECTIVE]],$P$2:$Q$5)),0)</f>
        <v>0</v>
      </c>
      <c r="H20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0" s="5">
        <f ca="1">SUM(OFFSET(Tableau65[[#This Row],[JOURS A MAINTENIR A 70%]],MAX(-11,2-ROW()),,MIN(12,ROW()-1),))</f>
        <v>30</v>
      </c>
      <c r="J20" s="6">
        <f>(Tableau65[[#This Row],[MOIS]]-$L$2-Tableau65[[#This Row],[CUMUL MALADIE]])/365</f>
        <v>2.1698630136986301</v>
      </c>
      <c r="N20"/>
    </row>
    <row r="21" spans="1:19" x14ac:dyDescent="0.3">
      <c r="A21" s="4">
        <v>45169</v>
      </c>
      <c r="B21" s="5"/>
      <c r="C21" s="5">
        <f>SUM($B$2:B21)</f>
        <v>118</v>
      </c>
      <c r="D21" s="5">
        <f>(LOOKUP(Tableau65[[#This Row],[PRÉSENCE EFFECTIVE]],$N$2:$O$6))</f>
        <v>30</v>
      </c>
      <c r="E21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1" s="5">
        <f ca="1">SUM(OFFSET(Tableau65[[#This Row],[JOURS A MAINTENIR A 80%]],MAX(-11,2-ROW()),,MIN(12,ROW()-1),))</f>
        <v>25</v>
      </c>
      <c r="G21" s="5">
        <f ca="1">IF(Tableau65[[#This Row],[MAINTIEN GLISSANT 80%]]=Tableau65[[#This Row],[DURÉE MAINTIEN MAXI 80%]],(LOOKUP(Tableau65[[#This Row],[PRÉSENCE EFFECTIVE]],$P$2:$Q$5)),0)</f>
        <v>0</v>
      </c>
      <c r="H21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1" s="5">
        <f ca="1">SUM(OFFSET(Tableau65[[#This Row],[JOURS A MAINTENIR A 70%]],MAX(-11,2-ROW()),,MIN(12,ROW()-1),))</f>
        <v>30</v>
      </c>
      <c r="J21" s="6">
        <f>(Tableau65[[#This Row],[MOIS]]-$L$2-Tableau65[[#This Row],[CUMUL MALADIE]])/365</f>
        <v>2.2547945205479452</v>
      </c>
      <c r="N21"/>
    </row>
    <row r="22" spans="1:19" x14ac:dyDescent="0.3">
      <c r="A22" s="4">
        <v>45199</v>
      </c>
      <c r="B22" s="5"/>
      <c r="C22" s="5">
        <f>SUM($B$2:B22)</f>
        <v>118</v>
      </c>
      <c r="D22" s="5">
        <f>(LOOKUP(Tableau65[[#This Row],[PRÉSENCE EFFECTIVE]],$N$2:$O$6))</f>
        <v>30</v>
      </c>
      <c r="E22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2" s="5">
        <f ca="1">SUM(OFFSET(Tableau65[[#This Row],[JOURS A MAINTENIR A 80%]],MAX(-11,2-ROW()),,MIN(12,ROW()-1),))</f>
        <v>25</v>
      </c>
      <c r="G22" s="5">
        <f ca="1">IF(Tableau65[[#This Row],[MAINTIEN GLISSANT 80%]]=Tableau65[[#This Row],[DURÉE MAINTIEN MAXI 80%]],(LOOKUP(Tableau65[[#This Row],[PRÉSENCE EFFECTIVE]],$P$2:$Q$5)),0)</f>
        <v>0</v>
      </c>
      <c r="H22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2" s="5">
        <f ca="1">SUM(OFFSET(Tableau65[[#This Row],[JOURS A MAINTENIR A 70%]],MAX(-11,2-ROW()),,MIN(12,ROW()-1),))</f>
        <v>30</v>
      </c>
      <c r="J22" s="6">
        <f>(Tableau65[[#This Row],[MOIS]]-$L$2-Tableau65[[#This Row],[CUMUL MALADIE]])/365</f>
        <v>2.3369863013698629</v>
      </c>
      <c r="N22"/>
    </row>
    <row r="23" spans="1:19" x14ac:dyDescent="0.3">
      <c r="A23" s="4">
        <v>45230</v>
      </c>
      <c r="B23" s="5"/>
      <c r="C23" s="5">
        <f>SUM($B$2:B23)</f>
        <v>118</v>
      </c>
      <c r="D23" s="5">
        <f>(LOOKUP(Tableau65[[#This Row],[PRÉSENCE EFFECTIVE]],$N$2:$O$6))</f>
        <v>30</v>
      </c>
      <c r="E23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3" s="5">
        <f ca="1">SUM(OFFSET(Tableau65[[#This Row],[JOURS A MAINTENIR A 80%]],MAX(-11,2-ROW()),,MIN(12,ROW()-1),))</f>
        <v>17</v>
      </c>
      <c r="G23" s="5">
        <f ca="1">IF(Tableau65[[#This Row],[MAINTIEN GLISSANT 80%]]=Tableau65[[#This Row],[DURÉE MAINTIEN MAXI 80%]],(LOOKUP(Tableau65[[#This Row],[PRÉSENCE EFFECTIVE]],$P$2:$Q$5)),0)</f>
        <v>0</v>
      </c>
      <c r="H23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3" s="5">
        <f ca="1">SUM(OFFSET(Tableau65[[#This Row],[JOURS A MAINTENIR A 70%]],MAX(-11,2-ROW()),,MIN(12,ROW()-1),))</f>
        <v>30</v>
      </c>
      <c r="J23" s="6">
        <f>(Tableau65[[#This Row],[MOIS]]-$L$2-Tableau65[[#This Row],[CUMUL MALADIE]])/365</f>
        <v>2.4219178082191779</v>
      </c>
      <c r="N23"/>
    </row>
    <row r="24" spans="1:19" x14ac:dyDescent="0.3">
      <c r="A24" s="4">
        <v>45260</v>
      </c>
      <c r="B24" s="5"/>
      <c r="C24" s="5">
        <f>SUM($B$2:B24)</f>
        <v>118</v>
      </c>
      <c r="D24" s="5">
        <f>(LOOKUP(Tableau65[[#This Row],[PRÉSENCE EFFECTIVE]],$N$2:$O$6))</f>
        <v>30</v>
      </c>
      <c r="E24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4" s="5">
        <f ca="1">SUM(OFFSET(Tableau65[[#This Row],[JOURS A MAINTENIR A 80%]],MAX(-11,2-ROW()),,MIN(12,ROW()-1),))</f>
        <v>17</v>
      </c>
      <c r="G24" s="5">
        <f ca="1">IF(Tableau65[[#This Row],[MAINTIEN GLISSANT 80%]]=Tableau65[[#This Row],[DURÉE MAINTIEN MAXI 80%]],(LOOKUP(Tableau65[[#This Row],[PRÉSENCE EFFECTIVE]],$P$2:$Q$5)),0)</f>
        <v>0</v>
      </c>
      <c r="H24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4" s="5">
        <f ca="1">SUM(OFFSET(Tableau65[[#This Row],[JOURS A MAINTENIR A 70%]],MAX(-11,2-ROW()),,MIN(12,ROW()-1),))</f>
        <v>30</v>
      </c>
      <c r="J24" s="6">
        <f>(Tableau65[[#This Row],[MOIS]]-$L$2-Tableau65[[#This Row],[CUMUL MALADIE]])/365</f>
        <v>2.504109589041096</v>
      </c>
      <c r="N24"/>
    </row>
    <row r="25" spans="1:19" x14ac:dyDescent="0.3">
      <c r="A25" s="4">
        <v>45291</v>
      </c>
      <c r="B25" s="5"/>
      <c r="C25" s="5">
        <f>SUM($B$2:B25)</f>
        <v>118</v>
      </c>
      <c r="D25" s="5">
        <f>(LOOKUP(Tableau65[[#This Row],[PRÉSENCE EFFECTIVE]],$N$2:$O$6))</f>
        <v>30</v>
      </c>
      <c r="E25" s="14">
        <f ca="1">IF(Tableau65[[#This Row],[NB JOURS MALADIE]]="",0,MAX(0,MIN(Tableau65[[#This Row],[NB JOURS MALADIE]],Tableau65[[#This Row],[DURÉE MAINTIEN MAXI 80%]]-IF(ROW()&gt;2,SUM(OFFSET(Tableau65[[#This Row],[JOURS A MAINTENIR A 80%]],MAX(-11,2-ROW()),,MIN(11,ROW()-2),),0)))))</f>
        <v>0</v>
      </c>
      <c r="F25" s="5">
        <f ca="1">SUM(OFFSET(Tableau65[[#This Row],[JOURS A MAINTENIR A 80%]],MAX(-11,2-ROW()),,MIN(12,ROW()-1),))</f>
        <v>5</v>
      </c>
      <c r="G25" s="5">
        <f ca="1">IF(Tableau65[[#This Row],[MAINTIEN GLISSANT 80%]]=Tableau65[[#This Row],[DURÉE MAINTIEN MAXI 80%]],(LOOKUP(Tableau65[[#This Row],[PRÉSENCE EFFECTIVE]],$P$2:$Q$5)),0)</f>
        <v>0</v>
      </c>
      <c r="H25" s="17">
        <f ca="1">IF(Tableau65[[#This Row],[NB JOURS MALADIE]]="",0,MAX(0,MIN(Tableau65[[#This Row],[NB JOURS MALADIE]]-Tableau65[[#This Row],[JOURS A MAINTENIR A 80%]],Tableau65[[#This Row],[DURÉE MAINTIEN MAXI 70%]]-IF(ROW()&gt;2,SUM(OFFSET(Tableau65[[#This Row],[JOURS A MAINTENIR A 70%]],MAX(-11,2-ROW()),,MIN(11,ROW()-2),),0)))))</f>
        <v>0</v>
      </c>
      <c r="I25" s="5">
        <f ca="1">SUM(OFFSET(Tableau65[[#This Row],[JOURS A MAINTENIR A 70%]],MAX(-11,2-ROW()),,MIN(12,ROW()-1),))</f>
        <v>14</v>
      </c>
      <c r="J25" s="6">
        <f>(Tableau65[[#This Row],[MOIS]]-$L$2-Tableau65[[#This Row],[CUMUL MALADIE]])/365</f>
        <v>2.5890410958904111</v>
      </c>
      <c r="N25"/>
    </row>
    <row r="26" spans="1:19" x14ac:dyDescent="0.3">
      <c r="A26" s="4"/>
      <c r="B26" s="5"/>
      <c r="C26" s="5"/>
      <c r="D26" s="5"/>
      <c r="F26" s="5"/>
      <c r="G26" s="5"/>
      <c r="H26" s="17"/>
      <c r="I26" s="5"/>
      <c r="J26" s="5"/>
      <c r="K26" s="6"/>
      <c r="M26" s="5"/>
      <c r="N26" s="1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MALADIE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Belhomme</dc:creator>
  <cp:lastModifiedBy>Samuel Belhomme</cp:lastModifiedBy>
  <dcterms:created xsi:type="dcterms:W3CDTF">2022-06-24T18:40:35Z</dcterms:created>
  <dcterms:modified xsi:type="dcterms:W3CDTF">2022-06-25T15:19:34Z</dcterms:modified>
</cp:coreProperties>
</file>