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Interne\Audits\AUDIT Chantier\Trame Grille\2022\"/>
    </mc:Choice>
  </mc:AlternateContent>
  <bookViews>
    <workbookView xWindow="-105" yWindow="-105" windowWidth="23250" windowHeight="12570"/>
  </bookViews>
  <sheets>
    <sheet name="Audit" sheetId="1" r:id="rId1"/>
    <sheet name="Données" sheetId="8" r:id="rId2"/>
    <sheet name="Plan d'action" sheetId="7" r:id="rId3"/>
    <sheet name="Donnés" sheetId="3" state="hidden" r:id="rId4"/>
  </sheets>
  <externalReferences>
    <externalReference r:id="rId5"/>
    <externalReference r:id="rId6"/>
    <externalReference r:id="rId7"/>
  </externalReferences>
  <definedNames>
    <definedName name="_xlnm._FilterDatabase" localSheetId="3" hidden="1">Donnés!$B$11:$B$26</definedName>
    <definedName name="Agence" localSheetId="2">[1]Motifs!$D$5:$D$8</definedName>
    <definedName name="Agence">[2]Motifs!$D$5:$D$8</definedName>
    <definedName name="CA">[3]Feuil2!$B$2:$B$6</definedName>
    <definedName name="CaseACocher10" localSheetId="0">Audit!#REF!</definedName>
    <definedName name="CaseACocher11" localSheetId="0">Audit!#REF!</definedName>
    <definedName name="CaseACocher45" localSheetId="0">Audit!#REF!</definedName>
    <definedName name="CaseACocher8" localSheetId="0">Audit!#REF!</definedName>
    <definedName name="CaseACocher9" localSheetId="0">Audit!#REF!</definedName>
    <definedName name="Categorie">[3]Feuil2!$C$2:$C$5</definedName>
    <definedName name="Catégorie" localSheetId="2">[1]Motifs!$H$7:$H$9</definedName>
    <definedName name="Catégorie">[2]Motifs!$H$7:$H$9</definedName>
    <definedName name="CréditsObtenus" localSheetId="2">'Plan d''action'!$K$10</definedName>
    <definedName name="CréditsObtenus">#REF!</definedName>
    <definedName name="CréditsRequis" localSheetId="2">'Plan d''action'!#REF!</definedName>
    <definedName name="CréditsRequis">#REF!</definedName>
    <definedName name="CréditsRestants" localSheetId="2">'Plan d''action'!#REF!</definedName>
    <definedName name="CréditsRestants">#REF!</definedName>
    <definedName name="Etat_de_L_Action">[2]!Tableau1[Etat de L''Action]</definedName>
    <definedName name="Etat_de_Satisfaction_Client" localSheetId="2">[1]Motifs!$H$16:$H$17</definedName>
    <definedName name="Etat_de_Satisfaction_Client">[2]Motifs!$H$16:$H$17</definedName>
    <definedName name="_xlnm.Print_Titles" localSheetId="2">'Plan d''action'!$16:$17</definedName>
    <definedName name="motif">[3]Feuil2!$E$1:$E$9</definedName>
    <definedName name="Qui" localSheetId="2">[1]Motifs!$J$10:$J$17</definedName>
    <definedName name="Qui">[2]Motifs!$J$10:$J$17</definedName>
    <definedName name="RechercheConditionsRequises" localSheetId="2">'Plan d''action'!$I$5:$I$9</definedName>
    <definedName name="RechercheConditionsRequises">#REF!</definedName>
    <definedName name="satisfaction">[3]Feuil2!$D$2:$D$6</definedName>
    <definedName name="Types" localSheetId="2">[1]Motifs!$H$2:$H$4</definedName>
    <definedName name="Types">[2]Motifs!$H$2:$H$4</definedName>
    <definedName name="Types_de_motifs" localSheetId="2">[1]Motifs!$F$2:$F$10</definedName>
    <definedName name="Types_de_motifs">[2]Motifs!$F$2:$F$10</definedName>
    <definedName name="_xlnm.Print_Area" localSheetId="0">Audit!$A$2:$H$181</definedName>
    <definedName name="_xlnm.Print_Area" localSheetId="2">'Plan d''action'!$A$1:$M$28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8" i="1" l="1"/>
  <c r="C128" i="1"/>
  <c r="F120" i="1"/>
  <c r="F121" i="1"/>
  <c r="F122" i="1"/>
  <c r="F123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57" i="1"/>
  <c r="F58" i="1"/>
  <c r="F59" i="1"/>
  <c r="F60" i="1"/>
  <c r="F61" i="1"/>
  <c r="F62" i="1"/>
  <c r="F63" i="1"/>
  <c r="F64" i="1"/>
  <c r="F65" i="1"/>
  <c r="F53" i="1"/>
  <c r="F54" i="1"/>
  <c r="F52" i="1"/>
  <c r="F48" i="1"/>
  <c r="F49" i="1"/>
  <c r="F50" i="1"/>
  <c r="F32" i="1"/>
  <c r="F33" i="1"/>
  <c r="F34" i="1"/>
  <c r="F35" i="1"/>
  <c r="F36" i="1"/>
  <c r="F37" i="1"/>
  <c r="F38" i="1"/>
  <c r="F39" i="1"/>
  <c r="F26" i="1"/>
  <c r="F27" i="1"/>
  <c r="F28" i="1"/>
  <c r="C126" i="1"/>
  <c r="F12" i="1"/>
  <c r="F19" i="1" l="1"/>
  <c r="F20" i="1"/>
  <c r="E11" i="1"/>
  <c r="C11" i="1"/>
  <c r="C117" i="1" l="1"/>
  <c r="C103" i="1"/>
  <c r="C66" i="1"/>
  <c r="C55" i="1"/>
  <c r="C51" i="1"/>
  <c r="C41" i="1"/>
  <c r="C29" i="1"/>
  <c r="C24" i="1"/>
  <c r="C17" i="1"/>
  <c r="U21" i="1"/>
  <c r="V21" i="1" s="1"/>
  <c r="R21" i="1" s="1"/>
  <c r="F13" i="1"/>
  <c r="F14" i="1"/>
  <c r="F15" i="1"/>
  <c r="W21" i="1"/>
  <c r="X21" i="1" s="1"/>
  <c r="S21" i="1" s="1"/>
  <c r="E66" i="1" l="1"/>
  <c r="E117" i="1" l="1"/>
  <c r="E128" i="1" s="1"/>
  <c r="E103" i="1"/>
  <c r="E55" i="1"/>
  <c r="E51" i="1"/>
  <c r="E41" i="1"/>
  <c r="E29" i="1"/>
  <c r="E24" i="1"/>
  <c r="E17" i="1"/>
  <c r="L18" i="7" l="1"/>
  <c r="L19" i="7"/>
  <c r="L20" i="7"/>
  <c r="L21" i="7"/>
  <c r="J36" i="7" l="1"/>
  <c r="J29" i="7"/>
  <c r="J30" i="7"/>
  <c r="J31" i="7"/>
  <c r="J32" i="7"/>
  <c r="J33" i="7"/>
  <c r="J34" i="7"/>
  <c r="J35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H4" i="7" l="1"/>
  <c r="J27" i="7" s="1"/>
  <c r="J25" i="7" l="1"/>
  <c r="J26" i="7"/>
  <c r="J21" i="7"/>
  <c r="J23" i="7"/>
  <c r="J24" i="7"/>
  <c r="J28" i="7"/>
  <c r="J20" i="7"/>
  <c r="J22" i="7"/>
  <c r="J18" i="7"/>
  <c r="J19" i="7"/>
  <c r="K9" i="7" l="1"/>
  <c r="K7" i="7"/>
  <c r="K8" i="7"/>
  <c r="K10" i="7" l="1"/>
  <c r="L7" i="7" s="1"/>
  <c r="F56" i="1"/>
  <c r="F116" i="1" l="1"/>
  <c r="F107" i="1"/>
  <c r="F119" i="1" l="1"/>
  <c r="F124" i="1"/>
  <c r="F125" i="1"/>
  <c r="F118" i="1"/>
  <c r="F105" i="1"/>
  <c r="F106" i="1"/>
  <c r="F108" i="1"/>
  <c r="F109" i="1"/>
  <c r="F110" i="1"/>
  <c r="F111" i="1"/>
  <c r="F112" i="1"/>
  <c r="F113" i="1"/>
  <c r="F114" i="1"/>
  <c r="F115" i="1"/>
  <c r="F104" i="1"/>
  <c r="F68" i="1"/>
  <c r="F67" i="1"/>
  <c r="F43" i="1"/>
  <c r="F44" i="1"/>
  <c r="F45" i="1"/>
  <c r="F46" i="1"/>
  <c r="F47" i="1"/>
  <c r="F42" i="1"/>
  <c r="F31" i="1"/>
  <c r="F40" i="1"/>
  <c r="F30" i="1"/>
  <c r="F25" i="1"/>
  <c r="F21" i="1"/>
  <c r="F22" i="1"/>
  <c r="F23" i="1"/>
  <c r="F18" i="1"/>
  <c r="F16" i="1"/>
  <c r="W28" i="1" l="1"/>
  <c r="X28" i="1" s="1"/>
  <c r="S28" i="1" s="1"/>
  <c r="E126" i="1" s="1"/>
  <c r="W27" i="1"/>
  <c r="W25" i="1"/>
  <c r="W24" i="1"/>
  <c r="W23" i="1"/>
  <c r="W22" i="1"/>
  <c r="Q23" i="1"/>
  <c r="Q24" i="1"/>
  <c r="W26" i="1" l="1"/>
  <c r="U24" i="1"/>
  <c r="V28" i="1"/>
  <c r="R28" i="1" s="1"/>
  <c r="U27" i="1"/>
  <c r="U26" i="1"/>
  <c r="U23" i="1" l="1"/>
  <c r="Q27" i="1" l="1"/>
  <c r="Q26" i="1"/>
  <c r="Q25" i="1"/>
  <c r="Q22" i="1"/>
  <c r="X27" i="1"/>
  <c r="S27" i="1" s="1"/>
  <c r="X26" i="1"/>
  <c r="S26" i="1" s="1"/>
  <c r="X25" i="1"/>
  <c r="S25" i="1" s="1"/>
  <c r="X24" i="1"/>
  <c r="X23" i="1"/>
  <c r="S23" i="1" s="1"/>
  <c r="X22" i="1"/>
  <c r="S22" i="1" s="1"/>
  <c r="V23" i="1"/>
  <c r="R23" i="1" s="1"/>
  <c r="U22" i="1"/>
  <c r="V22" i="1" s="1"/>
  <c r="R22" i="1" s="1"/>
  <c r="V24" i="1" l="1"/>
  <c r="R24" i="1" s="1"/>
  <c r="U25" i="1"/>
  <c r="V25" i="1" s="1"/>
  <c r="R25" i="1" s="1"/>
  <c r="S24" i="1"/>
  <c r="V26" i="1"/>
  <c r="R26" i="1" s="1"/>
  <c r="V27" i="1"/>
  <c r="R27" i="1" s="1"/>
  <c r="L9" i="7" l="1"/>
  <c r="L13" i="7" s="1"/>
  <c r="L8" i="7"/>
</calcChain>
</file>

<file path=xl/sharedStrings.xml><?xml version="1.0" encoding="utf-8"?>
<sst xmlns="http://schemas.openxmlformats.org/spreadsheetml/2006/main" count="221" uniqueCount="197">
  <si>
    <t>Fiches méthodes</t>
  </si>
  <si>
    <t>Commentaires et Observations</t>
  </si>
  <si>
    <t>Date de l'audit:</t>
  </si>
  <si>
    <t>NOTE GLOBALE:</t>
  </si>
  <si>
    <t>Audit Précédent:</t>
  </si>
  <si>
    <t>Auditeur/Service:</t>
  </si>
  <si>
    <t>Interlocuteur(s) audité(s)/Fonction:</t>
  </si>
  <si>
    <t>Affichages</t>
  </si>
  <si>
    <t>Règlement intérieur ISOR (et client si besoin)</t>
  </si>
  <si>
    <t>ISOR Attitude</t>
  </si>
  <si>
    <t>Documentation - Classeur QSE</t>
  </si>
  <si>
    <t>Cahier des charges</t>
  </si>
  <si>
    <t>Evaluation du personnel : trame présente et personnel évalué.</t>
  </si>
  <si>
    <t xml:space="preserve">Connaissez-vous la politique SMI d'ISOR ? </t>
  </si>
  <si>
    <t xml:space="preserve">Connaissez vous l'ISOR Attitude ? </t>
  </si>
  <si>
    <t>Questions pour les encadrants (chef de secteur et/ou contremaître)</t>
  </si>
  <si>
    <t xml:space="preserve">Savez-vous que faire en situation d'accident ? </t>
  </si>
  <si>
    <t xml:space="preserve">Qu'est ce qu'une Fiche de Données de Sécurité ? Où la trouver ? </t>
  </si>
  <si>
    <t>Thème</t>
  </si>
  <si>
    <t>Note</t>
  </si>
  <si>
    <t>S</t>
  </si>
  <si>
    <t>Q</t>
  </si>
  <si>
    <t>E</t>
  </si>
  <si>
    <t xml:space="preserve">Questions pour les agents. Nom de l'agent : ……                           </t>
  </si>
  <si>
    <t>Chariot de ménage</t>
  </si>
  <si>
    <t>Vestiaires</t>
  </si>
  <si>
    <t>Planning des prestations périodiques</t>
  </si>
  <si>
    <t>La démarche est pertinente?:</t>
  </si>
  <si>
    <t>La démarche est efficace?:</t>
  </si>
  <si>
    <t>(Si concerné) A quoi correspond votre habilitation?</t>
  </si>
  <si>
    <t>Fiches de remise de tenue</t>
  </si>
  <si>
    <t>Verifiez vous les réceptions de commandes ?</t>
  </si>
  <si>
    <t>Note (0,1, NC)</t>
  </si>
  <si>
    <t>NC</t>
  </si>
  <si>
    <t>Evolution</t>
  </si>
  <si>
    <t>Si oui, les vestiaires sont-ils séparés pour le personnel féminin et masculin?</t>
  </si>
  <si>
    <t>Local produits / matériel</t>
  </si>
  <si>
    <t>Fiches de postes</t>
  </si>
  <si>
    <t>Comment remontez-vous les dysfonctionnements ?</t>
  </si>
  <si>
    <t>Comment diluez-vous les produits?</t>
  </si>
  <si>
    <t>Que faites-vous en cas d'accident du travail? (vérification connaissance procédure)</t>
  </si>
  <si>
    <t>Les machines hors service sont-elles rendues inaccessibles?</t>
  </si>
  <si>
    <t>Liste du matériel à jour</t>
  </si>
  <si>
    <t>Appréciation Audit 1</t>
  </si>
  <si>
    <t>Appréciation Audit 2</t>
  </si>
  <si>
    <t>PdP présenté et signé par les agents</t>
  </si>
  <si>
    <t>Appréciation 1</t>
  </si>
  <si>
    <t>Appréciation 2</t>
  </si>
  <si>
    <t>%</t>
  </si>
  <si>
    <t>Pilotage du site</t>
  </si>
  <si>
    <t>Radar des Performances</t>
  </si>
  <si>
    <t>Commentaires:</t>
  </si>
  <si>
    <t>Local ISOR</t>
  </si>
  <si>
    <t>Bordeaux</t>
  </si>
  <si>
    <t>Agences</t>
  </si>
  <si>
    <t>IDF EST</t>
  </si>
  <si>
    <t>IDF NORD</t>
  </si>
  <si>
    <t>IDF SUD</t>
  </si>
  <si>
    <t>IDF OUEST</t>
  </si>
  <si>
    <t>Lyon Nord</t>
  </si>
  <si>
    <t>Lyon Sud</t>
  </si>
  <si>
    <t>Nantes</t>
  </si>
  <si>
    <t>Grenoble</t>
  </si>
  <si>
    <t>Lille</t>
  </si>
  <si>
    <t xml:space="preserve">Strasbourg </t>
  </si>
  <si>
    <t>Rouen</t>
  </si>
  <si>
    <t>Marseille</t>
  </si>
  <si>
    <t>Dijon</t>
  </si>
  <si>
    <t>Toulouse</t>
  </si>
  <si>
    <t>Audit 1</t>
  </si>
  <si>
    <t>Audit 2</t>
  </si>
  <si>
    <t>Local produits/machines</t>
  </si>
  <si>
    <t>Local produits/matériel</t>
  </si>
  <si>
    <t>Questions pour les Agents</t>
  </si>
  <si>
    <t>Questions pour les Encadrants</t>
  </si>
  <si>
    <t>Cloturé</t>
  </si>
  <si>
    <t>En cours</t>
  </si>
  <si>
    <t>Pas réalisé</t>
  </si>
  <si>
    <t>Politique QSE</t>
  </si>
  <si>
    <t xml:space="preserve"> Appréciation Audit 1</t>
  </si>
  <si>
    <t>Evolutions</t>
  </si>
  <si>
    <t>Liste du personnel à jour  + remplaçants + formations</t>
  </si>
  <si>
    <t>Points Audit</t>
  </si>
  <si>
    <t>Affichage Obligatoire</t>
  </si>
  <si>
    <t>Environnement de travail</t>
  </si>
  <si>
    <t>Si Risque incendie : présence RIA et extincteurs</t>
  </si>
  <si>
    <t xml:space="preserve">Plan d'Actions </t>
  </si>
  <si>
    <t>Avancement au :</t>
  </si>
  <si>
    <t>Suivi de l'avancement des actions</t>
  </si>
  <si>
    <t>Actions à venir</t>
  </si>
  <si>
    <t>Actions en retard</t>
  </si>
  <si>
    <t>Actions réalisées</t>
  </si>
  <si>
    <t>TOTAUX</t>
  </si>
  <si>
    <t>PROGRESSION GLOBALE DES ACTIONS REALISEES :</t>
  </si>
  <si>
    <t>Détail des actions</t>
  </si>
  <si>
    <t>Problématique / Demandes</t>
  </si>
  <si>
    <t>Action à réaliser</t>
  </si>
  <si>
    <t>Responsable</t>
  </si>
  <si>
    <t>Date réalisation</t>
  </si>
  <si>
    <t>Avancement</t>
  </si>
  <si>
    <t>Evaluation</t>
  </si>
  <si>
    <t>S.</t>
  </si>
  <si>
    <t>Observations complémentaires</t>
  </si>
  <si>
    <t>Chantier Audité/Agence:</t>
  </si>
  <si>
    <t>Date prévisionnelle</t>
  </si>
  <si>
    <t>PdP présenté et signé par les sous-traitants</t>
  </si>
  <si>
    <t>Origine</t>
  </si>
  <si>
    <t>Cause (Si besoin)</t>
  </si>
  <si>
    <t>Intitulé</t>
  </si>
  <si>
    <t>#</t>
  </si>
  <si>
    <t>Commentaires</t>
  </si>
  <si>
    <t>Commentaires Audit 1</t>
  </si>
  <si>
    <t>Commentaires Audit 2</t>
  </si>
  <si>
    <t>1= conforme</t>
  </si>
  <si>
    <t>0 = Non conforme</t>
  </si>
  <si>
    <t>NC = Non Concerné/Non applicable</t>
  </si>
  <si>
    <t>NA = Non audité</t>
  </si>
  <si>
    <t>Système de notation</t>
  </si>
  <si>
    <t>Coefficient</t>
  </si>
  <si>
    <t>3 = règlementaire</t>
  </si>
  <si>
    <t>2 = non réglementaire et qui dépend de nous + Exigence ISO</t>
  </si>
  <si>
    <t>1 = non réglementaire et qui ne dépend pas de nous</t>
  </si>
  <si>
    <t>Local machines</t>
  </si>
  <si>
    <t>Les bidons de produits sont-ils rebouchés?</t>
  </si>
  <si>
    <t>Des mesures organisationnelles ont-elles été mises en places pour palier le risque TMS?</t>
  </si>
  <si>
    <t>Des mesures techniques ont-elles été mises en places pour palier le risque TMS?</t>
  </si>
  <si>
    <t>Prévention des TMS</t>
  </si>
  <si>
    <t>Si risque bruit (&gt;81Db): Bouchon ou protections auditives?</t>
  </si>
  <si>
    <t>Risque de température extrème ( &gt;=5° &lt;=30°) = Moyens de prévention adaptés?</t>
  </si>
  <si>
    <t>Si Risque chute de hauteur : Moyens de prévention ISOR mis en place? (habilitation; harnais…)</t>
  </si>
  <si>
    <t>Si Risque chute de hauteur : Moyens de prévention adaptés Client mis en place?(garde corps et protection accès en hauteur…)</t>
  </si>
  <si>
    <t>Si Risque électrique : habilitation du personnel + EPI</t>
  </si>
  <si>
    <t>Si Risque électrique : éléments électriques protégés (mesures clients)</t>
  </si>
  <si>
    <t>Si Risque incendie : les mesures de protection sont elles identifiables ? (num urgence, point de rassemblement, alarme…)</t>
  </si>
  <si>
    <t>PdP présenté et signé par le client</t>
  </si>
  <si>
    <t>Présence attestations de formation / des autorisations de travail ISOR signées</t>
  </si>
  <si>
    <t>Les contrôles qualités sont ils effectués sur ORIS conformément à la fréquence définie ?</t>
  </si>
  <si>
    <t xml:space="preserve">  Les actions planifiées dans le cadre des audits ont-elles été réalisées?</t>
  </si>
  <si>
    <t>Des causeries sont elles réalisées ?(4/an minimum)</t>
  </si>
  <si>
    <t>Les FDS sont présentes sur le site et à jour?</t>
  </si>
  <si>
    <t>Les FT sont présentes sur le site et à jour?</t>
  </si>
  <si>
    <t>La liste des produitsest elle à jour?</t>
  </si>
  <si>
    <t>Y a-t-il un suivi du compagnonage (Tableau, instruction)?</t>
  </si>
  <si>
    <t>Un exercice de Déversement accidentel de produit a-t-il eu lieu au cours de l'année?</t>
  </si>
  <si>
    <t>Le système de Remontée Dysfonctionnements / situation dangeureuse est il connu et utilisé (la trame est elle à disposition)?</t>
  </si>
  <si>
    <t xml:space="preserve">Connaissez vous les risques et mesures de prévention de votre prestation ? </t>
  </si>
  <si>
    <t>Le salarié porte-t-il les EPI adaptés au poste (chaussures fermées, blouse…)</t>
  </si>
  <si>
    <t>Les salariés connaissent ils les risques des produits utilisés (pictogrammes)?</t>
  </si>
  <si>
    <t>Savez-vous que faire en situation d'incendie ? (Procédure d'évacuation, num urgence, point rassemblement et SST connus)</t>
  </si>
  <si>
    <t xml:space="preserve">Comment évaluez vous la qualité de votre prestation ? </t>
  </si>
  <si>
    <t xml:space="preserve">Participez-vous à des causeries QSE? Quel était le dernier thème abordé ? </t>
  </si>
  <si>
    <t>Les consignes de tri des déchets sont elles respectées?</t>
  </si>
  <si>
    <t xml:space="preserve"> Le corpus documentaire du site est il actif?</t>
  </si>
  <si>
    <t xml:space="preserve"> Effectuez vous des copils/réunions avec le client?</t>
  </si>
  <si>
    <t xml:space="preserve"> Un plan d'action est il rédigé et mis en œuvre (COPIL/SMI)?</t>
  </si>
  <si>
    <t xml:space="preserve"> Des indicateurs sont ils mis en place et suivis?</t>
  </si>
  <si>
    <t>Respectez vous la fréquence de visite définie dans le SRC?</t>
  </si>
  <si>
    <t>Pondération de 1 à 3</t>
  </si>
  <si>
    <t>NA</t>
  </si>
  <si>
    <t xml:space="preserve">Le matériel est-il propre? </t>
  </si>
  <si>
    <t xml:space="preserve">  Le matériel est-il en bon état?</t>
  </si>
  <si>
    <t>Le process de lavage est-il connu et respecté ?(machine ou sans machine)</t>
  </si>
  <si>
    <t>La propreté des eaux de lavages/rinçages est-elle acceptable?</t>
  </si>
  <si>
    <t>Y-a-t-il des restrictions médicales et si oui le postes est-il adapté au salarié?</t>
  </si>
  <si>
    <t>Les règles internes de circulation du clients sont elles respectées? (tenir la rampe, voie pieton signalisées…)?</t>
  </si>
  <si>
    <t>Les zones de circulations sont-elles en bon état (voie piéton, zones de circulation, état du sol…)?</t>
  </si>
  <si>
    <t>Les microfribres usagées sont-elles séparées (risques contamination)?</t>
  </si>
  <si>
    <t>Les microfibres et bandeaux de lavage sont-ils "propres"?</t>
  </si>
  <si>
    <t>Il n'y a pas de bouteille ou de nourriture (gourdes autorisées)?</t>
  </si>
  <si>
    <t xml:space="preserve">  Les bidons de produits sont-ils étiquetés?</t>
  </si>
  <si>
    <t>Les chariots de ménage sont-ils propres et bien rangés?</t>
  </si>
  <si>
    <t xml:space="preserve">Les chariots sont-ils en bon état? </t>
  </si>
  <si>
    <t>Tous les produits présents sont-ils référencés?</t>
  </si>
  <si>
    <t xml:space="preserve">Les produits/Matériels sont-ils rangés et la compatibilité est-elle respectée? </t>
  </si>
  <si>
    <t>Y a-t-il des produits périmés?</t>
  </si>
  <si>
    <t>Les produits sont-ils rangés dans des bacs de rétention?</t>
  </si>
  <si>
    <t>Les bidons de produits et vaporisateurs sont-ils étiquetés et rebouchés?</t>
  </si>
  <si>
    <t xml:space="preserve">  Le matériel hors service est-il rendu inaccessible?</t>
  </si>
  <si>
    <t xml:space="preserve">  Les EPI sont-ils adaptés?</t>
  </si>
  <si>
    <t>Y a-t-il des EPI de rechange?</t>
  </si>
  <si>
    <t xml:space="preserve">  Y a-t-il la présence affichage compatibilité produits + pictogrammes?</t>
  </si>
  <si>
    <t xml:space="preserve"> Le local est-il correctement aéré?</t>
  </si>
  <si>
    <t xml:space="preserve">Il n'y a pas de stockage lourd en hauteur? </t>
  </si>
  <si>
    <t>Les machines sont-elles en bon état?</t>
  </si>
  <si>
    <t>Le classeur QSE est-il consultable par les salariés?</t>
  </si>
  <si>
    <t xml:space="preserve">Il n'y a pas de produits stockés dans l'espace bureau? </t>
  </si>
  <si>
    <t xml:space="preserve">  Le bureau est-il correctement aéré?</t>
  </si>
  <si>
    <t xml:space="preserve">Le bureau est-il correctement éclairé? </t>
  </si>
  <si>
    <t>Le bureau est-il propre?</t>
  </si>
  <si>
    <t xml:space="preserve">Y a-t-il la présence d'un bureau sur site? </t>
  </si>
  <si>
    <t xml:space="preserve">Il n'y a pas de produits stockés? </t>
  </si>
  <si>
    <t xml:space="preserve">  Les vestiaires sont-ils correctement aérés?</t>
  </si>
  <si>
    <t xml:space="preserve">Les vestiaires sont-ils correctement chauffés? </t>
  </si>
  <si>
    <t xml:space="preserve">Y a-t-il la présence d'un vestiaire sur site? </t>
  </si>
  <si>
    <t>Question pour les encadrants</t>
  </si>
  <si>
    <r>
      <rPr>
        <b/>
        <sz val="11"/>
        <rFont val="Calibri"/>
        <family val="2"/>
        <scheme val="minor"/>
      </rPr>
      <t>Audit 2 :</t>
    </r>
    <r>
      <rPr>
        <u/>
        <sz val="11"/>
        <color theme="1"/>
        <rFont val="Calibri"/>
        <family val="2"/>
        <scheme val="minor"/>
      </rPr>
      <t xml:space="preserve">
</t>
    </r>
  </si>
  <si>
    <r>
      <rPr>
        <b/>
        <sz val="11"/>
        <rFont val="Calibri"/>
        <family val="2"/>
        <scheme val="minor"/>
      </rPr>
      <t>Audit 1:</t>
    </r>
    <r>
      <rPr>
        <sz val="1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</si>
</sst>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4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26"/>
      <color theme="4"/>
      <name val="Neuropol"/>
      <family val="2"/>
    </font>
    <font>
      <b/>
      <i/>
      <u/>
      <sz val="18"/>
      <color theme="0"/>
      <name val="Calibri"/>
      <family val="2"/>
      <scheme val="minor"/>
    </font>
    <font>
      <b/>
      <i/>
      <u/>
      <sz val="8"/>
      <color theme="0"/>
      <name val="Calibri"/>
      <family val="2"/>
      <scheme val="minor"/>
    </font>
    <font>
      <b/>
      <i/>
      <sz val="12"/>
      <color theme="4"/>
      <name val="Calibri"/>
      <family val="2"/>
      <scheme val="minor"/>
    </font>
    <font>
      <b/>
      <i/>
      <sz val="12"/>
      <color theme="5"/>
      <name val="Calibri"/>
      <family val="2"/>
      <scheme val="minor"/>
    </font>
    <font>
      <b/>
      <i/>
      <sz val="12"/>
      <color theme="6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i/>
      <sz val="10.5"/>
      <color theme="3"/>
      <name val="Calibri"/>
      <family val="2"/>
    </font>
    <font>
      <b/>
      <i/>
      <sz val="11"/>
      <color theme="3"/>
      <name val="Calibri"/>
      <family val="2"/>
    </font>
    <font>
      <i/>
      <sz val="10"/>
      <color theme="3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Roboto Light"/>
    </font>
    <font>
      <b/>
      <sz val="14"/>
      <color theme="3"/>
      <name val="Roboto Light"/>
    </font>
    <font>
      <b/>
      <i/>
      <sz val="14"/>
      <color theme="0"/>
      <name val="Roboto Light"/>
    </font>
    <font>
      <sz val="14"/>
      <name val="Roboto Light"/>
    </font>
    <font>
      <sz val="14"/>
      <color theme="1"/>
      <name val="Roboto Light"/>
    </font>
    <font>
      <sz val="10"/>
      <color theme="1"/>
      <name val="Roboto Light"/>
    </font>
    <font>
      <sz val="11"/>
      <color theme="1"/>
      <name val="Roboto Light"/>
    </font>
    <font>
      <b/>
      <sz val="11"/>
      <color theme="0"/>
      <name val="Roboto Light"/>
    </font>
    <font>
      <sz val="11"/>
      <color theme="1"/>
      <name val="Roboto Condensed"/>
    </font>
    <font>
      <b/>
      <i/>
      <sz val="12"/>
      <color theme="4"/>
      <name val="Roboto Condensed"/>
    </font>
    <font>
      <sz val="26"/>
      <color theme="0"/>
      <name val="Century"/>
      <family val="1"/>
    </font>
    <font>
      <sz val="26"/>
      <color theme="0"/>
      <name val="Roboto Light"/>
    </font>
    <font>
      <sz val="10"/>
      <color theme="1" tint="0.24994659260841701"/>
      <name val="Bookman Old Style"/>
      <family val="1"/>
    </font>
    <font>
      <sz val="10"/>
      <color theme="1" tint="0.24994659260841701"/>
      <name val="Roboto Light"/>
    </font>
    <font>
      <sz val="36"/>
      <color indexed="9"/>
      <name val="Roboto Light"/>
    </font>
    <font>
      <sz val="14"/>
      <color theme="0"/>
      <name val="Century"/>
      <family val="1"/>
    </font>
    <font>
      <sz val="24"/>
      <color indexed="9"/>
      <name val="Roboto Light"/>
    </font>
    <font>
      <sz val="12"/>
      <color indexed="9"/>
      <name val="Roboto Light"/>
    </font>
    <font>
      <sz val="14"/>
      <color theme="0"/>
      <name val="Roboto Light"/>
    </font>
    <font>
      <b/>
      <sz val="12"/>
      <color indexed="23"/>
      <name val="Roboto Light"/>
    </font>
    <font>
      <b/>
      <sz val="11"/>
      <color theme="3"/>
      <name val="Franklin Gothic Medium"/>
      <family val="2"/>
    </font>
    <font>
      <sz val="11"/>
      <color indexed="56"/>
      <name val="Roboto Light"/>
    </font>
    <font>
      <b/>
      <sz val="14"/>
      <color indexed="56"/>
      <name val="Roboto Light"/>
    </font>
    <font>
      <sz val="14"/>
      <color theme="3"/>
      <name val="Roboto Light"/>
    </font>
    <font>
      <sz val="11"/>
      <color indexed="63"/>
      <name val="Roboto Light"/>
    </font>
    <font>
      <b/>
      <sz val="11"/>
      <color indexed="53"/>
      <name val="Roboto Light"/>
    </font>
    <font>
      <sz val="11"/>
      <color theme="1" tint="0.24994659260841701"/>
      <name val="Roboto Light"/>
    </font>
    <font>
      <sz val="10"/>
      <color indexed="63"/>
      <name val="Bookman Old Style"/>
      <family val="1"/>
    </font>
    <font>
      <b/>
      <sz val="11"/>
      <color theme="1" tint="0.24994659260841701"/>
      <name val="Roboto Light"/>
    </font>
    <font>
      <b/>
      <sz val="11"/>
      <color indexed="10"/>
      <name val="Roboto Light"/>
    </font>
    <font>
      <b/>
      <sz val="11"/>
      <color indexed="57"/>
      <name val="Roboto Light"/>
    </font>
    <font>
      <b/>
      <sz val="10"/>
      <color indexed="23"/>
      <name val="Roboto Light"/>
    </font>
    <font>
      <b/>
      <sz val="12"/>
      <color theme="1" tint="0.24994659260841701"/>
      <name val="Roboto Light"/>
    </font>
    <font>
      <b/>
      <sz val="10"/>
      <color indexed="63"/>
      <name val="Roboto Light"/>
    </font>
    <font>
      <sz val="10"/>
      <color indexed="49"/>
      <name val="Roboto Light"/>
    </font>
    <font>
      <sz val="8"/>
      <color indexed="8"/>
      <name val="Roboto Light"/>
    </font>
    <font>
      <b/>
      <sz val="11"/>
      <color indexed="63"/>
      <name val="Roboto Light"/>
    </font>
    <font>
      <sz val="9"/>
      <color indexed="63"/>
      <name val="Roboto Light"/>
    </font>
    <font>
      <b/>
      <sz val="26"/>
      <color theme="0"/>
      <name val="Roboto Light"/>
    </font>
    <font>
      <sz val="16"/>
      <color theme="0"/>
      <name val="Roboto Light"/>
    </font>
    <font>
      <sz val="14"/>
      <color indexed="63"/>
      <name val="Roboto Light"/>
    </font>
    <font>
      <sz val="12"/>
      <color indexed="63"/>
      <name val="Roboto Light"/>
    </font>
    <font>
      <sz val="8"/>
      <name val="Calibri"/>
      <family val="2"/>
      <scheme val="minor"/>
    </font>
    <font>
      <b/>
      <sz val="11"/>
      <color theme="0"/>
      <name val="Roboto Condensed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0F3248"/>
        <bgColor indexed="64"/>
      </patternFill>
    </fill>
  </fills>
  <borders count="4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 style="medium">
        <color indexed="56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 style="thick">
        <color indexed="56"/>
      </top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double">
        <color indexed="64"/>
      </right>
      <top style="thin">
        <color indexed="64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uble">
        <color indexed="64"/>
      </left>
      <right/>
      <top style="thin">
        <color indexed="64"/>
      </top>
      <bottom style="dotted">
        <color auto="1"/>
      </bottom>
      <diagonal/>
    </border>
    <border>
      <left style="double">
        <color indexed="64"/>
      </left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28" fillId="4" borderId="0" applyNumberFormat="0" applyBorder="0" applyAlignment="0" applyProtection="0"/>
    <xf numFmtId="0" fontId="30" fillId="0" borderId="0">
      <alignment vertical="center"/>
    </xf>
    <xf numFmtId="0" fontId="33" fillId="4" borderId="0" applyNumberFormat="0" applyBorder="0" applyAlignment="0" applyProtection="0"/>
    <xf numFmtId="0" fontId="38" fillId="0" borderId="0" applyNumberFormat="0" applyFill="0" applyBorder="0" applyAlignment="0" applyProtection="0"/>
    <xf numFmtId="9" fontId="45" fillId="0" borderId="0" applyFont="0" applyFill="0" applyBorder="0" applyAlignment="0" applyProtection="0"/>
  </cellStyleXfs>
  <cellXfs count="199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2" fillId="0" borderId="0" xfId="0" applyFont="1" applyAlignment="1">
      <alignment vertical="center"/>
    </xf>
    <xf numFmtId="0" fontId="8" fillId="0" borderId="0" xfId="0" applyFont="1" applyFill="1"/>
    <xf numFmtId="0" fontId="8" fillId="0" borderId="0" xfId="0" applyFont="1" applyBorder="1"/>
    <xf numFmtId="0" fontId="0" fillId="6" borderId="0" xfId="0" applyFill="1" applyAlignment="1">
      <alignment horizontal="center"/>
    </xf>
    <xf numFmtId="0" fontId="0" fillId="0" borderId="0" xfId="0" applyBorder="1"/>
    <xf numFmtId="0" fontId="0" fillId="7" borderId="1" xfId="0" applyFill="1" applyBorder="1"/>
    <xf numFmtId="0" fontId="3" fillId="2" borderId="3" xfId="0" applyFont="1" applyFill="1" applyBorder="1" applyAlignment="1">
      <alignment horizontal="right" vertical="center" wrapText="1"/>
    </xf>
    <xf numFmtId="9" fontId="9" fillId="4" borderId="13" xfId="0" applyNumberFormat="1" applyFont="1" applyFill="1" applyBorder="1" applyAlignment="1">
      <alignment horizontal="center" vertical="center"/>
    </xf>
    <xf numFmtId="0" fontId="0" fillId="2" borderId="8" xfId="0" applyFill="1" applyBorder="1"/>
    <xf numFmtId="0" fontId="4" fillId="2" borderId="6" xfId="0" applyFont="1" applyFill="1" applyBorder="1" applyAlignment="1">
      <alignment horizontal="right" vertical="center" wrapText="1"/>
    </xf>
    <xf numFmtId="0" fontId="0" fillId="2" borderId="7" xfId="0" applyFill="1" applyBorder="1"/>
    <xf numFmtId="0" fontId="0" fillId="0" borderId="8" xfId="0" applyBorder="1"/>
    <xf numFmtId="0" fontId="0" fillId="0" borderId="7" xfId="0" applyBorder="1"/>
    <xf numFmtId="164" fontId="8" fillId="0" borderId="18" xfId="0" applyNumberFormat="1" applyFont="1" applyBorder="1"/>
    <xf numFmtId="164" fontId="8" fillId="0" borderId="19" xfId="0" applyNumberFormat="1" applyFont="1" applyBorder="1"/>
    <xf numFmtId="9" fontId="12" fillId="7" borderId="19" xfId="0" applyNumberFormat="1" applyFont="1" applyFill="1" applyBorder="1" applyAlignment="1">
      <alignment vertical="center" wrapText="1"/>
    </xf>
    <xf numFmtId="164" fontId="8" fillId="0" borderId="20" xfId="0" applyNumberFormat="1" applyFont="1" applyBorder="1"/>
    <xf numFmtId="9" fontId="12" fillId="7" borderId="21" xfId="0" applyNumberFormat="1" applyFont="1" applyFill="1" applyBorder="1" applyAlignment="1">
      <alignment vertical="center" wrapText="1"/>
    </xf>
    <xf numFmtId="164" fontId="8" fillId="0" borderId="22" xfId="0" applyNumberFormat="1" applyFont="1" applyBorder="1"/>
    <xf numFmtId="164" fontId="8" fillId="0" borderId="23" xfId="0" applyNumberFormat="1" applyFont="1" applyBorder="1"/>
    <xf numFmtId="164" fontId="8" fillId="0" borderId="24" xfId="0" applyNumberFormat="1" applyFont="1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9" fontId="12" fillId="7" borderId="28" xfId="0" applyNumberFormat="1" applyFont="1" applyFill="1" applyBorder="1" applyAlignment="1">
      <alignment vertical="center" wrapText="1"/>
    </xf>
    <xf numFmtId="9" fontId="12" fillId="7" borderId="29" xfId="0" applyNumberFormat="1" applyFont="1" applyFill="1" applyBorder="1" applyAlignment="1">
      <alignment vertical="center" wrapText="1"/>
    </xf>
    <xf numFmtId="0" fontId="13" fillId="8" borderId="30" xfId="0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13" fillId="8" borderId="31" xfId="0" applyFont="1" applyFill="1" applyBorder="1" applyAlignment="1">
      <alignment horizontal="center" vertical="center" wrapText="1" readingOrder="1"/>
    </xf>
    <xf numFmtId="0" fontId="13" fillId="8" borderId="30" xfId="0" applyFont="1" applyFill="1" applyBorder="1" applyAlignment="1">
      <alignment vertical="center" wrapText="1" readingOrder="1"/>
    </xf>
    <xf numFmtId="9" fontId="14" fillId="9" borderId="32" xfId="0" applyNumberFormat="1" applyFont="1" applyFill="1" applyBorder="1" applyAlignment="1">
      <alignment horizontal="center" vertical="center" wrapText="1" readingOrder="1"/>
    </xf>
    <xf numFmtId="9" fontId="11" fillId="0" borderId="0" xfId="0" applyNumberFormat="1" applyFont="1" applyAlignment="1">
      <alignment wrapText="1"/>
    </xf>
    <xf numFmtId="0" fontId="15" fillId="9" borderId="32" xfId="0" applyFont="1" applyFill="1" applyBorder="1" applyAlignment="1">
      <alignment horizontal="left" vertical="center" wrapText="1" readingOrder="1"/>
    </xf>
    <xf numFmtId="0" fontId="0" fillId="0" borderId="3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6" xfId="0" applyBorder="1"/>
    <xf numFmtId="0" fontId="16" fillId="0" borderId="0" xfId="0" applyFont="1" applyAlignment="1">
      <alignment horizontal="left"/>
    </xf>
    <xf numFmtId="0" fontId="15" fillId="9" borderId="0" xfId="0" applyFont="1" applyFill="1" applyBorder="1" applyAlignment="1">
      <alignment horizontal="left" vertical="center" wrapText="1" readingOrder="1"/>
    </xf>
    <xf numFmtId="9" fontId="14" fillId="9" borderId="0" xfId="0" applyNumberFormat="1" applyFont="1" applyFill="1" applyBorder="1" applyAlignment="1">
      <alignment horizontal="center" vertical="center" wrapText="1" readingOrder="1"/>
    </xf>
    <xf numFmtId="0" fontId="1" fillId="2" borderId="3" xfId="0" applyFont="1" applyFill="1" applyBorder="1" applyAlignment="1">
      <alignment wrapText="1"/>
    </xf>
    <xf numFmtId="0" fontId="18" fillId="2" borderId="6" xfId="0" applyFont="1" applyFill="1" applyBorder="1" applyAlignment="1">
      <alignment wrapText="1"/>
    </xf>
    <xf numFmtId="164" fontId="19" fillId="2" borderId="17" xfId="0" applyNumberFormat="1" applyFont="1" applyFill="1" applyBorder="1" applyAlignment="1">
      <alignment horizontal="center" vertical="center" wrapText="1"/>
    </xf>
    <xf numFmtId="10" fontId="20" fillId="2" borderId="7" xfId="0" applyNumberFormat="1" applyFont="1" applyFill="1" applyBorder="1" applyAlignment="1">
      <alignment horizontal="center" vertical="center"/>
    </xf>
    <xf numFmtId="0" fontId="21" fillId="0" borderId="6" xfId="0" applyFont="1" applyBorder="1" applyAlignment="1">
      <alignment horizontal="left" wrapText="1" indent="1"/>
    </xf>
    <xf numFmtId="0" fontId="22" fillId="0" borderId="2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/>
    </xf>
    <xf numFmtId="0" fontId="21" fillId="0" borderId="6" xfId="0" applyFont="1" applyBorder="1" applyAlignment="1">
      <alignment horizontal="left" wrapText="1"/>
    </xf>
    <xf numFmtId="0" fontId="22" fillId="0" borderId="6" xfId="0" applyFont="1" applyBorder="1" applyAlignment="1">
      <alignment horizontal="left" wrapText="1" indent="1"/>
    </xf>
    <xf numFmtId="0" fontId="22" fillId="0" borderId="6" xfId="0" applyFont="1" applyBorder="1" applyAlignment="1">
      <alignment horizontal="left" wrapText="1"/>
    </xf>
    <xf numFmtId="10" fontId="20" fillId="2" borderId="8" xfId="0" applyNumberFormat="1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wrapText="1"/>
    </xf>
    <xf numFmtId="0" fontId="22" fillId="0" borderId="3" xfId="0" applyFont="1" applyBorder="1" applyAlignment="1">
      <alignment horizontal="left" wrapText="1" indent="1"/>
    </xf>
    <xf numFmtId="0" fontId="22" fillId="0" borderId="9" xfId="0" applyFont="1" applyBorder="1" applyAlignment="1">
      <alignment horizontal="left" wrapText="1" indent="1"/>
    </xf>
    <xf numFmtId="0" fontId="21" fillId="0" borderId="6" xfId="0" applyFont="1" applyFill="1" applyBorder="1" applyAlignment="1">
      <alignment horizontal="left" wrapText="1" indent="1"/>
    </xf>
    <xf numFmtId="0" fontId="21" fillId="0" borderId="6" xfId="0" applyFont="1" applyFill="1" applyBorder="1" applyAlignment="1">
      <alignment horizontal="left" wrapText="1"/>
    </xf>
    <xf numFmtId="0" fontId="22" fillId="5" borderId="0" xfId="0" applyFont="1" applyFill="1" applyBorder="1" applyAlignment="1">
      <alignment horizontal="left" wrapText="1"/>
    </xf>
    <xf numFmtId="0" fontId="23" fillId="5" borderId="0" xfId="0" applyFont="1" applyFill="1" applyBorder="1" applyAlignment="1">
      <alignment horizontal="left" wrapText="1"/>
    </xf>
    <xf numFmtId="0" fontId="22" fillId="5" borderId="0" xfId="0" applyFont="1" applyFill="1" applyBorder="1"/>
    <xf numFmtId="0" fontId="24" fillId="5" borderId="0" xfId="0" applyFont="1" applyFill="1"/>
    <xf numFmtId="0" fontId="25" fillId="3" borderId="0" xfId="0" applyFont="1" applyFill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1" fillId="0" borderId="6" xfId="0" applyFont="1" applyBorder="1" applyAlignment="1">
      <alignment horizontal="left" vertical="center" wrapText="1" indent="1"/>
    </xf>
    <xf numFmtId="0" fontId="21" fillId="0" borderId="9" xfId="0" applyFont="1" applyBorder="1" applyAlignment="1">
      <alignment horizontal="left" wrapText="1" indent="1"/>
    </xf>
    <xf numFmtId="0" fontId="22" fillId="0" borderId="12" xfId="0" applyFont="1" applyBorder="1" applyAlignment="1">
      <alignment horizontal="center" vertical="center"/>
    </xf>
    <xf numFmtId="0" fontId="26" fillId="0" borderId="0" xfId="0" applyFont="1"/>
    <xf numFmtId="0" fontId="27" fillId="0" borderId="33" xfId="0" applyFont="1" applyBorder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0" fillId="0" borderId="0" xfId="0" applyFill="1"/>
    <xf numFmtId="0" fontId="22" fillId="5" borderId="0" xfId="0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1" fillId="10" borderId="0" xfId="2" applyFont="1" applyFill="1" applyAlignment="1">
      <alignment horizontal="center" vertical="center"/>
    </xf>
    <xf numFmtId="0" fontId="31" fillId="0" borderId="0" xfId="2" applyFont="1">
      <alignment vertical="center"/>
    </xf>
    <xf numFmtId="0" fontId="32" fillId="10" borderId="0" xfId="1" applyFont="1" applyFill="1" applyAlignment="1">
      <alignment horizontal="left" vertical="center" indent="2"/>
    </xf>
    <xf numFmtId="0" fontId="29" fillId="10" borderId="0" xfId="1" applyFont="1" applyFill="1" applyBorder="1" applyAlignment="1">
      <alignment vertical="center"/>
    </xf>
    <xf numFmtId="0" fontId="34" fillId="10" borderId="0" xfId="3" applyFont="1" applyFill="1" applyBorder="1" applyAlignment="1">
      <alignment horizontal="right" vertical="center"/>
    </xf>
    <xf numFmtId="0" fontId="35" fillId="10" borderId="0" xfId="3" applyFont="1" applyFill="1" applyBorder="1" applyAlignment="1">
      <alignment vertical="center"/>
    </xf>
    <xf numFmtId="0" fontId="36" fillId="10" borderId="0" xfId="3" applyFont="1" applyFill="1" applyAlignment="1">
      <alignment vertical="center"/>
    </xf>
    <xf numFmtId="0" fontId="35" fillId="10" borderId="0" xfId="3" applyFont="1" applyFill="1" applyBorder="1" applyAlignment="1">
      <alignment horizontal="center" vertical="center"/>
    </xf>
    <xf numFmtId="0" fontId="29" fillId="10" borderId="0" xfId="1" applyFont="1" applyFill="1" applyAlignment="1">
      <alignment horizontal="right" vertical="center"/>
    </xf>
    <xf numFmtId="0" fontId="29" fillId="10" borderId="0" xfId="1" applyFont="1" applyFill="1" applyAlignment="1">
      <alignment horizontal="right" vertical="top"/>
    </xf>
    <xf numFmtId="0" fontId="31" fillId="0" borderId="0" xfId="2" applyFont="1" applyAlignment="1">
      <alignment horizontal="center"/>
    </xf>
    <xf numFmtId="0" fontId="37" fillId="0" borderId="0" xfId="2" applyFont="1" applyAlignment="1">
      <alignment horizontal="right"/>
    </xf>
    <xf numFmtId="14" fontId="37" fillId="0" borderId="0" xfId="2" applyNumberFormat="1" applyFont="1" applyAlignment="1">
      <alignment horizontal="left"/>
    </xf>
    <xf numFmtId="0" fontId="31" fillId="0" borderId="0" xfId="2" applyFont="1" applyAlignment="1"/>
    <xf numFmtId="0" fontId="39" fillId="0" borderId="0" xfId="4" applyFont="1" applyAlignment="1">
      <alignment horizontal="right"/>
    </xf>
    <xf numFmtId="14" fontId="39" fillId="0" borderId="0" xfId="4" applyNumberFormat="1" applyFont="1" applyAlignment="1">
      <alignment horizontal="left"/>
    </xf>
    <xf numFmtId="0" fontId="40" fillId="0" borderId="0" xfId="4" applyFont="1" applyAlignment="1">
      <alignment horizontal="center" vertical="top"/>
    </xf>
    <xf numFmtId="0" fontId="40" fillId="0" borderId="0" xfId="4" applyFont="1" applyAlignment="1">
      <alignment horizontal="left" vertical="top" indent="1"/>
    </xf>
    <xf numFmtId="0" fontId="31" fillId="0" borderId="0" xfId="2" applyFont="1" applyAlignment="1" applyProtection="1">
      <alignment horizontal="center" vertical="center"/>
      <protection hidden="1"/>
    </xf>
    <xf numFmtId="0" fontId="31" fillId="0" borderId="0" xfId="2" applyFont="1" applyAlignment="1">
      <alignment horizontal="center" vertical="center"/>
    </xf>
    <xf numFmtId="0" fontId="41" fillId="0" borderId="34" xfId="2" applyFont="1" applyBorder="1" applyProtection="1">
      <alignment vertical="center"/>
      <protection hidden="1"/>
    </xf>
    <xf numFmtId="0" fontId="42" fillId="0" borderId="34" xfId="2" applyFont="1" applyBorder="1" applyAlignment="1" applyProtection="1">
      <alignment horizontal="center" vertical="center"/>
      <protection hidden="1"/>
    </xf>
    <xf numFmtId="0" fontId="42" fillId="0" borderId="34" xfId="2" applyFont="1" applyBorder="1" applyProtection="1">
      <alignment vertical="center"/>
      <protection hidden="1"/>
    </xf>
    <xf numFmtId="0" fontId="49" fillId="0" borderId="35" xfId="2" applyFont="1" applyBorder="1" applyProtection="1">
      <alignment vertical="center"/>
      <protection hidden="1"/>
    </xf>
    <xf numFmtId="0" fontId="37" fillId="0" borderId="35" xfId="2" applyFont="1" applyBorder="1" applyAlignment="1" applyProtection="1">
      <alignment horizontal="center" vertical="center"/>
      <protection hidden="1"/>
    </xf>
    <xf numFmtId="0" fontId="50" fillId="0" borderId="35" xfId="2" applyFont="1" applyBorder="1" applyProtection="1">
      <alignment vertical="center"/>
      <protection hidden="1"/>
    </xf>
    <xf numFmtId="0" fontId="51" fillId="0" borderId="35" xfId="2" applyFont="1" applyBorder="1" applyAlignment="1" applyProtection="1">
      <alignment horizontal="center" vertical="center"/>
      <protection hidden="1"/>
    </xf>
    <xf numFmtId="0" fontId="52" fillId="0" borderId="0" xfId="2" applyFont="1" applyAlignment="1" applyProtection="1">
      <protection hidden="1"/>
    </xf>
    <xf numFmtId="0" fontId="31" fillId="0" borderId="0" xfId="2" applyFont="1" applyAlignment="1" applyProtection="1">
      <alignment horizontal="center"/>
      <protection hidden="1"/>
    </xf>
    <xf numFmtId="9" fontId="31" fillId="0" borderId="0" xfId="5" applyFont="1" applyFill="1" applyBorder="1" applyAlignment="1" applyProtection="1">
      <alignment horizontal="center"/>
      <protection hidden="1"/>
    </xf>
    <xf numFmtId="0" fontId="31" fillId="0" borderId="0" xfId="2" applyFont="1" applyProtection="1">
      <alignment vertical="center"/>
      <protection hidden="1"/>
    </xf>
    <xf numFmtId="0" fontId="53" fillId="0" borderId="0" xfId="2" applyFont="1" applyAlignment="1">
      <alignment horizontal="center"/>
    </xf>
    <xf numFmtId="0" fontId="53" fillId="0" borderId="0" xfId="2" applyFont="1" applyAlignment="1">
      <alignment horizontal="left"/>
    </xf>
    <xf numFmtId="0" fontId="54" fillId="0" borderId="0" xfId="4" applyFont="1" applyFill="1" applyAlignment="1" applyProtection="1">
      <alignment horizontal="right" vertical="center" indent="1"/>
      <protection hidden="1"/>
    </xf>
    <xf numFmtId="0" fontId="31" fillId="0" borderId="0" xfId="2" applyFont="1" applyAlignment="1">
      <alignment vertical="top"/>
    </xf>
    <xf numFmtId="0" fontId="57" fillId="10" borderId="0" xfId="2" applyFont="1" applyFill="1" applyAlignment="1">
      <alignment horizontal="left" vertical="center" wrapText="1"/>
    </xf>
    <xf numFmtId="0" fontId="36" fillId="10" borderId="0" xfId="2" applyFont="1" applyFill="1" applyAlignment="1">
      <alignment horizontal="left" vertical="center" wrapText="1"/>
    </xf>
    <xf numFmtId="0" fontId="58" fillId="0" borderId="37" xfId="2" applyFont="1" applyBorder="1" applyAlignment="1" applyProtection="1">
      <alignment horizontal="center" vertical="center"/>
      <protection locked="0"/>
    </xf>
    <xf numFmtId="0" fontId="59" fillId="0" borderId="37" xfId="2" applyFont="1" applyBorder="1" applyAlignment="1" applyProtection="1">
      <alignment horizontal="left" vertical="center" wrapText="1"/>
      <protection locked="0"/>
    </xf>
    <xf numFmtId="0" fontId="59" fillId="0" borderId="37" xfId="2" applyFont="1" applyBorder="1" applyAlignment="1" applyProtection="1">
      <alignment horizontal="center" vertical="center"/>
      <protection locked="0"/>
    </xf>
    <xf numFmtId="14" fontId="31" fillId="0" borderId="37" xfId="2" applyNumberFormat="1" applyFont="1" applyBorder="1" applyAlignment="1" applyProtection="1">
      <alignment horizontal="center" vertical="center"/>
      <protection locked="0"/>
    </xf>
    <xf numFmtId="0" fontId="31" fillId="0" borderId="37" xfId="2" applyFont="1" applyBorder="1" applyAlignment="1" applyProtection="1">
      <alignment horizontal="center" vertical="center"/>
      <protection hidden="1"/>
    </xf>
    <xf numFmtId="0" fontId="31" fillId="0" borderId="37" xfId="2" applyFont="1" applyBorder="1" applyAlignment="1" applyProtection="1">
      <alignment horizontal="center" vertical="center"/>
      <protection locked="0"/>
    </xf>
    <xf numFmtId="0" fontId="59" fillId="0" borderId="37" xfId="2" applyFont="1" applyBorder="1" applyAlignment="1" applyProtection="1">
      <alignment horizontal="center" vertical="center" wrapText="1"/>
      <protection locked="0"/>
    </xf>
    <xf numFmtId="0" fontId="31" fillId="0" borderId="38" xfId="2" applyFont="1" applyBorder="1" applyAlignment="1" applyProtection="1">
      <alignment horizontal="center" vertical="center"/>
      <protection locked="0"/>
    </xf>
    <xf numFmtId="0" fontId="58" fillId="0" borderId="37" xfId="2" applyFont="1" applyBorder="1" applyAlignment="1" applyProtection="1">
      <alignment horizontal="left" vertical="center" wrapText="1"/>
      <protection locked="0"/>
    </xf>
    <xf numFmtId="0" fontId="58" fillId="0" borderId="37" xfId="2" applyFont="1" applyBorder="1" applyAlignment="1" applyProtection="1">
      <alignment horizontal="center" vertical="center" wrapText="1"/>
      <protection locked="0"/>
    </xf>
    <xf numFmtId="0" fontId="36" fillId="10" borderId="0" xfId="2" applyFont="1" applyFill="1" applyAlignment="1">
      <alignment horizontal="center" vertical="center" wrapText="1"/>
    </xf>
    <xf numFmtId="0" fontId="36" fillId="10" borderId="36" xfId="2" applyFont="1" applyFill="1" applyBorder="1" applyAlignment="1">
      <alignment horizontal="center" vertical="center" wrapText="1"/>
    </xf>
    <xf numFmtId="0" fontId="58" fillId="0" borderId="38" xfId="2" applyFont="1" applyBorder="1" applyAlignment="1" applyProtection="1">
      <alignment horizontal="center" vertical="center"/>
      <protection locked="0"/>
    </xf>
    <xf numFmtId="0" fontId="59" fillId="0" borderId="38" xfId="2" applyFont="1" applyBorder="1" applyAlignment="1" applyProtection="1">
      <alignment horizontal="left" vertical="center" wrapText="1"/>
      <protection locked="0"/>
    </xf>
    <xf numFmtId="0" fontId="59" fillId="0" borderId="38" xfId="2" applyFont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>
      <alignment horizontal="left" indent="1"/>
    </xf>
    <xf numFmtId="14" fontId="59" fillId="0" borderId="37" xfId="2" applyNumberFormat="1" applyFont="1" applyBorder="1" applyAlignment="1" applyProtection="1">
      <alignment horizontal="left" vertical="center" wrapText="1"/>
      <protection locked="0"/>
    </xf>
    <xf numFmtId="0" fontId="0" fillId="0" borderId="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8" fillId="0" borderId="38" xfId="2" applyFont="1" applyFill="1" applyBorder="1" applyAlignment="1" applyProtection="1">
      <alignment horizontal="center" vertical="center"/>
      <protection locked="0"/>
    </xf>
    <xf numFmtId="0" fontId="59" fillId="0" borderId="37" xfId="2" applyFont="1" applyFill="1" applyBorder="1" applyAlignment="1" applyProtection="1">
      <alignment horizontal="left" vertical="center" wrapText="1"/>
      <protection locked="0"/>
    </xf>
    <xf numFmtId="0" fontId="21" fillId="0" borderId="39" xfId="0" applyFont="1" applyBorder="1" applyAlignment="1">
      <alignment horizontal="left" wrapText="1" indent="1"/>
    </xf>
    <xf numFmtId="0" fontId="58" fillId="0" borderId="38" xfId="2" applyFont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left" vertical="center" wrapText="1"/>
    </xf>
    <xf numFmtId="0" fontId="44" fillId="0" borderId="41" xfId="2" applyFont="1" applyBorder="1" applyAlignment="1" applyProtection="1">
      <alignment horizontal="center" vertical="center"/>
      <protection hidden="1"/>
    </xf>
    <xf numFmtId="9" fontId="46" fillId="0" borderId="41" xfId="5" applyFont="1" applyFill="1" applyBorder="1" applyAlignment="1" applyProtection="1">
      <alignment horizontal="center" vertical="center"/>
      <protection hidden="1"/>
    </xf>
    <xf numFmtId="0" fontId="44" fillId="0" borderId="40" xfId="2" applyFont="1" applyBorder="1" applyAlignment="1" applyProtection="1">
      <alignment horizontal="center" vertical="center"/>
      <protection hidden="1"/>
    </xf>
    <xf numFmtId="9" fontId="46" fillId="0" borderId="40" xfId="5" applyFont="1" applyFill="1" applyBorder="1" applyAlignment="1" applyProtection="1">
      <alignment horizontal="center" vertical="center"/>
      <protection hidden="1"/>
    </xf>
    <xf numFmtId="0" fontId="44" fillId="0" borderId="33" xfId="2" applyFont="1" applyBorder="1" applyAlignment="1" applyProtection="1">
      <alignment horizontal="center" vertical="center"/>
      <protection hidden="1"/>
    </xf>
    <xf numFmtId="9" fontId="46" fillId="0" borderId="33" xfId="5" applyFont="1" applyFill="1" applyBorder="1" applyAlignment="1" applyProtection="1">
      <alignment horizontal="center" vertical="center"/>
      <protection hidden="1"/>
    </xf>
    <xf numFmtId="0" fontId="48" fillId="0" borderId="0" xfId="2" applyFont="1" applyBorder="1" applyProtection="1">
      <alignment vertical="center"/>
      <protection hidden="1"/>
    </xf>
    <xf numFmtId="0" fontId="31" fillId="0" borderId="0" xfId="2" applyFont="1" applyBorder="1" applyAlignment="1" applyProtection="1">
      <alignment horizontal="center" vertical="center"/>
      <protection hidden="1"/>
    </xf>
    <xf numFmtId="0" fontId="43" fillId="0" borderId="40" xfId="2" applyFont="1" applyBorder="1" applyProtection="1">
      <alignment vertical="center"/>
      <protection hidden="1"/>
    </xf>
    <xf numFmtId="0" fontId="31" fillId="0" borderId="40" xfId="2" applyFont="1" applyBorder="1" applyAlignment="1" applyProtection="1">
      <alignment horizontal="center" vertical="center"/>
      <protection hidden="1"/>
    </xf>
    <xf numFmtId="0" fontId="47" fillId="0" borderId="33" xfId="2" applyFont="1" applyBorder="1" applyProtection="1">
      <alignment vertical="center"/>
      <protection hidden="1"/>
    </xf>
    <xf numFmtId="0" fontId="31" fillId="0" borderId="33" xfId="2" applyFont="1" applyBorder="1" applyAlignment="1" applyProtection="1">
      <alignment horizontal="center" vertical="center"/>
      <protection hidden="1"/>
    </xf>
    <xf numFmtId="0" fontId="57" fillId="10" borderId="0" xfId="2" applyFont="1" applyFill="1" applyAlignment="1">
      <alignment horizontal="center" vertical="center" wrapText="1"/>
    </xf>
    <xf numFmtId="0" fontId="61" fillId="3" borderId="0" xfId="0" applyFont="1" applyFill="1" applyAlignment="1">
      <alignment horizontal="center" vertical="center" wrapText="1"/>
    </xf>
    <xf numFmtId="10" fontId="61" fillId="2" borderId="4" xfId="0" applyNumberFormat="1" applyFont="1" applyFill="1" applyBorder="1" applyAlignment="1">
      <alignment horizontal="center" vertical="center" wrapText="1"/>
    </xf>
    <xf numFmtId="10" fontId="61" fillId="2" borderId="5" xfId="0" applyNumberFormat="1" applyFont="1" applyFill="1" applyBorder="1" applyAlignment="1">
      <alignment horizontal="center" vertical="center"/>
    </xf>
    <xf numFmtId="10" fontId="25" fillId="2" borderId="4" xfId="0" applyNumberFormat="1" applyFont="1" applyFill="1" applyBorder="1" applyAlignment="1">
      <alignment horizontal="center" vertical="center" wrapText="1"/>
    </xf>
    <xf numFmtId="0" fontId="22" fillId="0" borderId="0" xfId="0" applyFont="1"/>
    <xf numFmtId="0" fontId="24" fillId="0" borderId="0" xfId="0" applyFont="1"/>
    <xf numFmtId="0" fontId="18" fillId="2" borderId="17" xfId="0" applyFont="1" applyFill="1" applyBorder="1" applyAlignment="1">
      <alignment wrapText="1"/>
    </xf>
    <xf numFmtId="10" fontId="20" fillId="2" borderId="17" xfId="0" applyNumberFormat="1" applyFont="1" applyFill="1" applyBorder="1" applyAlignment="1">
      <alignment horizontal="center" vertical="center"/>
    </xf>
    <xf numFmtId="0" fontId="61" fillId="0" borderId="0" xfId="0" applyFont="1" applyFill="1" applyAlignment="1">
      <alignment horizontal="center" vertical="center" wrapText="1"/>
    </xf>
    <xf numFmtId="10" fontId="61" fillId="0" borderId="0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wrapText="1"/>
    </xf>
    <xf numFmtId="164" fontId="17" fillId="2" borderId="0" xfId="0" applyNumberFormat="1" applyFont="1" applyFill="1" applyBorder="1" applyAlignment="1">
      <alignment horizontal="left" vertical="center" wrapText="1"/>
    </xf>
    <xf numFmtId="0" fontId="10" fillId="5" borderId="0" xfId="0" applyFont="1" applyFill="1" applyBorder="1" applyAlignment="1">
      <alignment horizontal="left" vertical="center" wrapText="1"/>
    </xf>
    <xf numFmtId="0" fontId="0" fillId="0" borderId="15" xfId="0" applyBorder="1"/>
    <xf numFmtId="0" fontId="22" fillId="0" borderId="0" xfId="0" applyFont="1" applyBorder="1"/>
    <xf numFmtId="10" fontId="20" fillId="2" borderId="15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15" xfId="0" applyBorder="1" applyAlignment="1">
      <alignment horizontal="center" vertical="top" wrapText="1"/>
    </xf>
    <xf numFmtId="0" fontId="0" fillId="0" borderId="6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9" fontId="48" fillId="0" borderId="0" xfId="2" applyNumberFormat="1" applyFont="1" applyAlignment="1" applyProtection="1">
      <alignment horizontal="center" vertical="center"/>
      <protection hidden="1"/>
    </xf>
    <xf numFmtId="0" fontId="55" fillId="0" borderId="0" xfId="2" applyFont="1" applyAlignment="1">
      <alignment horizontal="center" vertical="top"/>
    </xf>
    <xf numFmtId="0" fontId="56" fillId="10" borderId="0" xfId="1" applyFont="1" applyFill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14" fontId="27" fillId="0" borderId="42" xfId="0" applyNumberFormat="1" applyFont="1" applyBorder="1" applyAlignment="1">
      <alignment horizontal="center" vertical="center"/>
    </xf>
    <xf numFmtId="14" fontId="27" fillId="0" borderId="43" xfId="0" applyNumberFormat="1" applyFont="1" applyBorder="1" applyAlignment="1">
      <alignment horizontal="center" vertical="center"/>
    </xf>
    <xf numFmtId="14" fontId="27" fillId="0" borderId="44" xfId="0" applyNumberFormat="1" applyFont="1" applyBorder="1" applyAlignment="1">
      <alignment horizontal="center" vertical="center"/>
    </xf>
    <xf numFmtId="14" fontId="27" fillId="0" borderId="16" xfId="0" applyNumberFormat="1" applyFont="1" applyBorder="1" applyAlignment="1">
      <alignment horizontal="center" vertical="center"/>
    </xf>
    <xf numFmtId="14" fontId="27" fillId="0" borderId="45" xfId="0" applyNumberFormat="1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164" fontId="41" fillId="2" borderId="17" xfId="0" applyNumberFormat="1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left" wrapText="1"/>
    </xf>
    <xf numFmtId="0" fontId="22" fillId="0" borderId="47" xfId="0" applyFont="1" applyBorder="1" applyAlignment="1">
      <alignment horizontal="left" wrapText="1"/>
    </xf>
    <xf numFmtId="0" fontId="22" fillId="0" borderId="12" xfId="0" applyFont="1" applyBorder="1" applyAlignment="1">
      <alignment horizontal="center"/>
    </xf>
    <xf numFmtId="0" fontId="22" fillId="0" borderId="48" xfId="0" applyFont="1" applyBorder="1" applyAlignment="1">
      <alignment horizontal="center"/>
    </xf>
    <xf numFmtId="0" fontId="63" fillId="0" borderId="6" xfId="0" applyFont="1" applyBorder="1" applyAlignment="1">
      <alignment horizontal="left" vertical="top" wrapText="1"/>
    </xf>
    <xf numFmtId="0" fontId="63" fillId="0" borderId="0" xfId="0" applyFont="1" applyBorder="1" applyAlignment="1">
      <alignment horizontal="left" vertical="top" wrapText="1"/>
    </xf>
    <xf numFmtId="0" fontId="63" fillId="0" borderId="7" xfId="0" applyFont="1" applyBorder="1" applyAlignment="1">
      <alignment horizontal="left" vertical="top" wrapText="1"/>
    </xf>
    <xf numFmtId="0" fontId="63" fillId="0" borderId="9" xfId="0" applyFont="1" applyBorder="1" applyAlignment="1">
      <alignment horizontal="left" vertical="top" wrapText="1"/>
    </xf>
    <xf numFmtId="0" fontId="63" fillId="0" borderId="14" xfId="0" applyFont="1" applyBorder="1" applyAlignment="1">
      <alignment horizontal="left" vertical="top" wrapText="1"/>
    </xf>
    <xf numFmtId="0" fontId="63" fillId="0" borderId="10" xfId="0" applyFont="1" applyBorder="1" applyAlignment="1">
      <alignment horizontal="left" vertical="top" wrapText="1"/>
    </xf>
  </cellXfs>
  <cellStyles count="6">
    <cellStyle name="Normal" xfId="0" builtinId="0"/>
    <cellStyle name="Normal 2" xfId="2"/>
    <cellStyle name="Pourcentage 2" xfId="5"/>
    <cellStyle name="Titre 2" xfId="1"/>
    <cellStyle name="Titre 1 2" xfId="3"/>
    <cellStyle name="Titre 4 2" xfId="4"/>
  </cellStyles>
  <dxfs count="75"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rgb="FF162C46"/>
        </patternFill>
      </fill>
    </dxf>
    <dxf>
      <font>
        <color theme="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ont>
        <strike val="0"/>
        <outline val="0"/>
        <shadow val="0"/>
        <u val="none"/>
        <vertAlign val="baseline"/>
        <sz val="14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 Light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 Light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 Light"/>
        <scheme val="none"/>
      </font>
      <alignment horizontal="left" vertical="bottom" textRotation="0" wrapText="1" relativeIndent="0" justifyLastLine="0" shrinkToFit="0" readingOrder="0"/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theme="6" tint="-0.24994659260841701"/>
      </font>
      <fill>
        <patternFill patternType="none">
          <bgColor indexed="65"/>
        </patternFill>
      </fill>
    </dxf>
    <dxf>
      <font>
        <color theme="9" tint="-0.24994659260841701"/>
      </font>
      <fill>
        <patternFill patternType="none">
          <bgColor indexed="65"/>
        </patternFill>
      </fill>
    </dxf>
    <dxf>
      <font>
        <color theme="5"/>
      </font>
    </dxf>
    <dxf>
      <font>
        <color theme="5"/>
      </font>
    </dxf>
    <dxf>
      <font>
        <color theme="1" tint="0.499984740745262"/>
      </font>
    </dxf>
    <dxf>
      <font>
        <b val="0"/>
        <i val="0"/>
        <color theme="6" tint="-0.24994659260841701"/>
      </font>
      <fill>
        <patternFill patternType="none">
          <bgColor indexed="65"/>
        </patternFill>
      </fill>
    </dxf>
    <dxf>
      <font>
        <color theme="9" tint="-0.24994659260841701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theme="6" tint="-0.24994659260841701"/>
      </font>
      <fill>
        <patternFill patternType="none">
          <bgColor indexed="65"/>
        </patternFill>
      </fill>
    </dxf>
    <dxf>
      <font>
        <color theme="9" tint="-0.24994659260841701"/>
      </font>
      <fill>
        <patternFill patternType="none">
          <bgColor indexed="65"/>
        </patternFill>
      </fill>
    </dxf>
    <dxf>
      <font>
        <color theme="5"/>
      </font>
    </dxf>
    <dxf>
      <fill>
        <patternFill>
          <bgColor theme="6" tint="0.59996337778862885"/>
        </patternFill>
      </fill>
    </dxf>
    <dxf>
      <font>
        <strike val="0"/>
        <outline val="0"/>
        <shadow val="0"/>
        <u val="none"/>
        <vertAlign val="baseline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0" hidden="0"/>
    </dxf>
    <dxf>
      <font>
        <strike val="0"/>
        <outline val="0"/>
        <shadow val="0"/>
        <u val="none"/>
        <vertAlign val="baseline"/>
        <name val="Roboto Light"/>
        <scheme val="none"/>
      </font>
      <numFmt numFmtId="0" formatCode="General"/>
      <alignment horizontal="center" vertical="center" textRotation="0" wrapText="0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1"/>
    </dxf>
    <dxf>
      <font>
        <strike val="0"/>
        <outline val="0"/>
        <shadow val="0"/>
        <u val="none"/>
        <vertAlign val="baseline"/>
        <name val="Roboto Light"/>
        <scheme val="none"/>
      </font>
      <numFmt numFmtId="19" formatCode="dd/mm/yyyy"/>
      <alignment horizontal="center" vertical="center" textRotation="0" wrapText="0" relative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 tint="0.24994659260841701"/>
        <name val="Roboto Light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63"/>
        <name val="Roboto Light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63"/>
        <name val="Roboto Light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63"/>
        <name val="Roboto Light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63"/>
        <name val="Roboto Light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63"/>
        <name val="Roboto Light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63"/>
        <name val="Roboto Light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63"/>
        <name val="Roboto Light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63"/>
        <name val="Roboto Light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63"/>
        <name val="Roboto Light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0" hidden="0"/>
    </dxf>
    <dxf>
      <border outline="0">
        <bottom style="thin">
          <color indexed="55"/>
        </bottom>
      </border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  <fill>
        <patternFill patternType="solid">
          <fgColor indexed="64"/>
          <bgColor rgb="FF0F3248"/>
        </patternFill>
      </fill>
      <alignment vertical="center" textRotation="0" wrapText="1" indent="0" justifyLastLine="0" shrinkToFit="0" readingOrder="0"/>
    </dxf>
    <dxf>
      <fill>
        <patternFill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 patternType="solid">
          <fgColor theme="6"/>
          <bgColor theme="6" tint="-0.499984740745262"/>
        </patternFill>
      </fill>
    </dxf>
    <dxf>
      <font>
        <color theme="1"/>
      </font>
      <border diagonalUp="0" diagonalDown="0">
        <left/>
        <right/>
        <top/>
        <bottom/>
        <vertical/>
        <horizontal/>
      </border>
    </dxf>
    <dxf>
      <fill>
        <patternFill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 patternType="solid">
          <fgColor theme="6"/>
          <bgColor theme="6" tint="-0.499984740745262"/>
        </patternFill>
      </fill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3" defaultTableStyle="TableStyleMedium9" defaultPivotStyle="PivotStyleLight16">
    <tableStyle name="Course Listing" pivot="0" count="3">
      <tableStyleElement type="wholeTable" dxfId="74"/>
      <tableStyleElement type="headerRow" dxfId="73"/>
      <tableStyleElement type="secondRowStripe" dxfId="72"/>
    </tableStyle>
    <tableStyle name="Course Listing 2" pivot="0" count="3">
      <tableStyleElement type="wholeTable" dxfId="71"/>
      <tableStyleElement type="headerRow" dxfId="70"/>
      <tableStyleElement type="secondRowStripe" dxfId="69"/>
    </tableStyle>
    <tableStyle name="TableStyleMedium2 2" pivot="0" count="9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162C46"/>
      <color rgb="FF142C46"/>
      <color rgb="FFCD0A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Radar des Performances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Appréciation audit 1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strRef>
              <c:f>Audit!$Q$20:$Q$28</c:f>
              <c:strCache>
                <c:ptCount val="9"/>
                <c:pt idx="0">
                  <c:v>Radar des Performances</c:v>
                </c:pt>
                <c:pt idx="1">
                  <c:v>Vestiaires</c:v>
                </c:pt>
                <c:pt idx="2">
                  <c:v>Local ISOR</c:v>
                </c:pt>
                <c:pt idx="3">
                  <c:v>Local machines</c:v>
                </c:pt>
                <c:pt idx="4">
                  <c:v>Local produits / matériel</c:v>
                </c:pt>
                <c:pt idx="5">
                  <c:v>Chariot de ménage</c:v>
                </c:pt>
                <c:pt idx="6">
                  <c:v>Documentation - Classeur QSE</c:v>
                </c:pt>
                <c:pt idx="7">
                  <c:v>Questions pour les agents. Nom de l'agent : ……                           </c:v>
                </c:pt>
                <c:pt idx="8">
                  <c:v>Question pour les encadrants</c:v>
                </c:pt>
              </c:strCache>
            </c:strRef>
          </c:cat>
          <c:val>
            <c:numRef>
              <c:f>Audit!$R$21:$R$28</c:f>
              <c:numCache>
                <c:formatCode>0%</c:formatCode>
                <c:ptCount val="8"/>
                <c:pt idx="0">
                  <c:v>0.5714285714285714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0.75</c:v>
                </c:pt>
                <c:pt idx="7">
                  <c:v>0.8666666666666667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693-4C97-84B5-29B270D75D2F}"/>
            </c:ext>
          </c:extLst>
        </c:ser>
        <c:ser>
          <c:idx val="1"/>
          <c:order val="1"/>
          <c:tx>
            <c:v>Appréciation audit 2</c:v>
          </c:tx>
          <c:spPr>
            <a:ln w="3492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strRef>
              <c:f>Audit!$Q$20:$Q$28</c:f>
              <c:strCache>
                <c:ptCount val="9"/>
                <c:pt idx="0">
                  <c:v>Radar des Performances</c:v>
                </c:pt>
                <c:pt idx="1">
                  <c:v>Vestiaires</c:v>
                </c:pt>
                <c:pt idx="2">
                  <c:v>Local ISOR</c:v>
                </c:pt>
                <c:pt idx="3">
                  <c:v>Local machines</c:v>
                </c:pt>
                <c:pt idx="4">
                  <c:v>Local produits / matériel</c:v>
                </c:pt>
                <c:pt idx="5">
                  <c:v>Chariot de ménage</c:v>
                </c:pt>
                <c:pt idx="6">
                  <c:v>Documentation - Classeur QSE</c:v>
                </c:pt>
                <c:pt idx="7">
                  <c:v>Questions pour les agents. Nom de l'agent : ……                           </c:v>
                </c:pt>
                <c:pt idx="8">
                  <c:v>Question pour les encadrants</c:v>
                </c:pt>
              </c:strCache>
            </c:strRef>
          </c:cat>
          <c:val>
            <c:numRef>
              <c:f>Audit!$S$21:$S$28</c:f>
              <c:numCache>
                <c:formatCode>0%</c:formatCode>
                <c:ptCount val="8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6.25E-2</c:v>
                </c:pt>
                <c:pt idx="7">
                  <c:v>0.25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693-4C97-84B5-29B270D75D2F}"/>
            </c:ext>
          </c:extLst>
        </c:ser>
        <c:ser>
          <c:idx val="2"/>
          <c:order val="2"/>
          <c:tx>
            <c:v>Objectif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strRef>
              <c:f>Audit!$Q$20:$Q$28</c:f>
              <c:strCache>
                <c:ptCount val="9"/>
                <c:pt idx="0">
                  <c:v>Radar des Performances</c:v>
                </c:pt>
                <c:pt idx="1">
                  <c:v>Vestiaires</c:v>
                </c:pt>
                <c:pt idx="2">
                  <c:v>Local ISOR</c:v>
                </c:pt>
                <c:pt idx="3">
                  <c:v>Local machines</c:v>
                </c:pt>
                <c:pt idx="4">
                  <c:v>Local produits / matériel</c:v>
                </c:pt>
                <c:pt idx="5">
                  <c:v>Chariot de ménage</c:v>
                </c:pt>
                <c:pt idx="6">
                  <c:v>Documentation - Classeur QSE</c:v>
                </c:pt>
                <c:pt idx="7">
                  <c:v>Questions pour les agents. Nom de l'agent : ……                           </c:v>
                </c:pt>
                <c:pt idx="8">
                  <c:v>Question pour les encadrants</c:v>
                </c:pt>
              </c:strCache>
            </c:strRef>
          </c:cat>
          <c:val>
            <c:numRef>
              <c:f>Audit!$T$21:$T$28</c:f>
              <c:numCache>
                <c:formatCode>0%</c:formatCode>
                <c:ptCount val="8"/>
                <c:pt idx="0">
                  <c:v>0.85</c:v>
                </c:pt>
                <c:pt idx="1">
                  <c:v>0.85</c:v>
                </c:pt>
                <c:pt idx="2">
                  <c:v>0.85</c:v>
                </c:pt>
                <c:pt idx="3">
                  <c:v>0.85</c:v>
                </c:pt>
                <c:pt idx="4">
                  <c:v>0.85</c:v>
                </c:pt>
                <c:pt idx="5">
                  <c:v>0.85</c:v>
                </c:pt>
                <c:pt idx="6">
                  <c:v>0.85</c:v>
                </c:pt>
                <c:pt idx="7">
                  <c:v>0.85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693-4C97-84B5-29B270D75D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4245144"/>
        <c:axId val="654243968"/>
      </c:radarChart>
      <c:catAx>
        <c:axId val="654245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4243968"/>
        <c:crosses val="autoZero"/>
        <c:auto val="1"/>
        <c:lblAlgn val="ctr"/>
        <c:lblOffset val="100"/>
        <c:noMultiLvlLbl val="0"/>
      </c:catAx>
      <c:valAx>
        <c:axId val="65424396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4245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851596059172739"/>
          <c:y val="0.14359799397721743"/>
          <c:w val="0.76111424497643065"/>
          <c:h val="0.66402813792424364"/>
        </c:manualLayout>
      </c:layout>
      <c:barChart>
        <c:barDir val="bar"/>
        <c:grouping val="clustered"/>
        <c:varyColors val="0"/>
        <c:ser>
          <c:idx val="3"/>
          <c:order val="0"/>
          <c:tx>
            <c:strRef>
              <c:f>'Plan d''action'!$J$9</c:f>
              <c:strCache>
                <c:ptCount val="1"/>
                <c:pt idx="0">
                  <c:v>Actions réalisées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F4B-4FE0-9ECA-B99641EE098E}"/>
              </c:ext>
            </c:extLst>
          </c:dPt>
          <c:cat>
            <c:strRef>
              <c:f>'Plan d''action'!$J$7:$J$9</c:f>
              <c:strCache>
                <c:ptCount val="3"/>
                <c:pt idx="0">
                  <c:v>Actions à venir</c:v>
                </c:pt>
                <c:pt idx="1">
                  <c:v>Actions en retard</c:v>
                </c:pt>
                <c:pt idx="2">
                  <c:v>Actions réalisées</c:v>
                </c:pt>
              </c:strCache>
            </c:strRef>
          </c:cat>
          <c:val>
            <c:numRef>
              <c:f>'Plan d''action'!$L$9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F4B-4FE0-9ECA-B99641EE098E}"/>
            </c:ext>
          </c:extLst>
        </c:ser>
        <c:ser>
          <c:idx val="2"/>
          <c:order val="1"/>
          <c:tx>
            <c:strRef>
              <c:f>'Plan d''action'!$J$8</c:f>
              <c:strCache>
                <c:ptCount val="1"/>
                <c:pt idx="0">
                  <c:v>Actions en retard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'Plan d''action'!$J$7:$J$9</c:f>
              <c:strCache>
                <c:ptCount val="3"/>
                <c:pt idx="0">
                  <c:v>Actions à venir</c:v>
                </c:pt>
                <c:pt idx="1">
                  <c:v>Actions en retard</c:v>
                </c:pt>
                <c:pt idx="2">
                  <c:v>Actions réalisées</c:v>
                </c:pt>
              </c:strCache>
            </c:strRef>
          </c:cat>
          <c:val>
            <c:numRef>
              <c:f>'Plan d''action'!$L$8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1F4B-4FE0-9ECA-B99641EE098E}"/>
            </c:ext>
          </c:extLst>
        </c:ser>
        <c:ser>
          <c:idx val="1"/>
          <c:order val="2"/>
          <c:tx>
            <c:strRef>
              <c:f>'Plan d''action'!$J$7</c:f>
              <c:strCache>
                <c:ptCount val="1"/>
                <c:pt idx="0">
                  <c:v>Actions à venir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'Plan d''action'!$J$7:$J$9</c:f>
              <c:strCache>
                <c:ptCount val="3"/>
                <c:pt idx="0">
                  <c:v>Actions à venir</c:v>
                </c:pt>
                <c:pt idx="1">
                  <c:v>Actions en retard</c:v>
                </c:pt>
                <c:pt idx="2">
                  <c:v>Actions réalisées</c:v>
                </c:pt>
              </c:strCache>
            </c:strRef>
          </c:cat>
          <c:val>
            <c:numRef>
              <c:f>'Plan d''action'!$L$7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F4B-4FE0-9ECA-B99641EE09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769549536"/>
        <c:axId val="769551496"/>
      </c:barChart>
      <c:catAx>
        <c:axId val="769549536"/>
        <c:scaling>
          <c:orientation val="minMax"/>
        </c:scaling>
        <c:delete val="1"/>
        <c:axPos val="l"/>
        <c:numFmt formatCode="General" sourceLinked="0"/>
        <c:majorTickMark val="out"/>
        <c:minorTickMark val="none"/>
        <c:tickLblPos val="none"/>
        <c:crossAx val="769551496"/>
        <c:crosses val="autoZero"/>
        <c:auto val="1"/>
        <c:lblAlgn val="ctr"/>
        <c:lblOffset val="100"/>
        <c:noMultiLvlLbl val="0"/>
      </c:catAx>
      <c:valAx>
        <c:axId val="769551496"/>
        <c:scaling>
          <c:orientation val="minMax"/>
          <c:max val="1"/>
        </c:scaling>
        <c:delete val="0"/>
        <c:axPos val="b"/>
        <c:majorGridlines/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crossAx val="769549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1.8306340194990105E-2"/>
          <c:y val="0.16129046640302111"/>
          <c:w val="0.17543428334700839"/>
          <c:h val="0.64998360919170828"/>
        </c:manualLayout>
      </c:layout>
      <c:overlay val="0"/>
      <c:txPr>
        <a:bodyPr/>
        <a:lstStyle/>
        <a:p>
          <a:pPr>
            <a:defRPr sz="1100">
              <a:latin typeface="Comic Sans MS" panose="030F0702030302020204" pitchFamily="66" charset="0"/>
            </a:defRPr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1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/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190501</xdr:colOff>
      <xdr:row>178</xdr:row>
      <xdr:rowOff>81643</xdr:rowOff>
    </xdr:from>
    <xdr:to>
      <xdr:col>1</xdr:col>
      <xdr:colOff>557894</xdr:colOff>
      <xdr:row>179</xdr:row>
      <xdr:rowOff>173018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xmlns="" id="{B2669C3F-C46D-450F-802E-C4557D504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1" y="46441179"/>
          <a:ext cx="762000" cy="281877"/>
        </a:xfrm>
        <a:prstGeom prst="rect">
          <a:avLst/>
        </a:prstGeom>
      </xdr:spPr>
    </xdr:pic>
    <xdr:clientData/>
  </xdr:twoCellAnchor>
  <xdr:twoCellAnchor editAs="oneCell">
    <xdr:from>
      <xdr:col>6</xdr:col>
      <xdr:colOff>544286</xdr:colOff>
      <xdr:row>2</xdr:row>
      <xdr:rowOff>428129</xdr:rowOff>
    </xdr:from>
    <xdr:to>
      <xdr:col>6</xdr:col>
      <xdr:colOff>1621882</xdr:colOff>
      <xdr:row>6</xdr:row>
      <xdr:rowOff>164722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5536" y="986022"/>
          <a:ext cx="1077596" cy="1002057"/>
        </a:xfrm>
        <a:prstGeom prst="rect">
          <a:avLst/>
        </a:prstGeom>
        <a:noFill/>
      </xdr:spPr>
    </xdr:pic>
    <xdr:clientData/>
  </xdr:twoCellAnchor>
  <xdr:twoCellAnchor>
    <xdr:from>
      <xdr:col>0</xdr:col>
      <xdr:colOff>217713</xdr:colOff>
      <xdr:row>1</xdr:row>
      <xdr:rowOff>163286</xdr:rowOff>
    </xdr:from>
    <xdr:to>
      <xdr:col>8</xdr:col>
      <xdr:colOff>27214</xdr:colOff>
      <xdr:row>93</xdr:row>
      <xdr:rowOff>81643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217713" y="353786"/>
          <a:ext cx="15008680" cy="24941893"/>
        </a:xfrm>
        <a:prstGeom prst="roundRect">
          <a:avLst>
            <a:gd name="adj" fmla="val 3486"/>
          </a:avLst>
        </a:prstGeom>
        <a:noFill/>
        <a:ln w="9525">
          <a:solidFill>
            <a:srgbClr val="4F81BD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3930568</xdr:colOff>
      <xdr:row>1</xdr:row>
      <xdr:rowOff>241754</xdr:rowOff>
    </xdr:from>
    <xdr:to>
      <xdr:col>6</xdr:col>
      <xdr:colOff>929986</xdr:colOff>
      <xdr:row>2</xdr:row>
      <xdr:rowOff>344147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4325175" y="432254"/>
          <a:ext cx="6606061" cy="4697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tx2"/>
              </a:solidFill>
              <a:latin typeface="Roboto Condensed Light" panose="02000000000000000000" pitchFamily="2" charset="0"/>
              <a:ea typeface="Roboto Condensed Light" panose="02000000000000000000" pitchFamily="2" charset="0"/>
              <a:cs typeface="Roboto Condensed" panose="02000000000000000000" pitchFamily="2" charset="0"/>
            </a:rPr>
            <a:t>GRILLE</a:t>
          </a:r>
          <a:r>
            <a:rPr lang="fr-FR" sz="3200" b="1" baseline="0">
              <a:solidFill>
                <a:schemeClr val="tx2"/>
              </a:solidFill>
              <a:latin typeface="Roboto Condensed Light" panose="02000000000000000000" pitchFamily="2" charset="0"/>
              <a:ea typeface="Roboto Condensed Light" panose="02000000000000000000" pitchFamily="2" charset="0"/>
              <a:cs typeface="Roboto Condensed" panose="02000000000000000000" pitchFamily="2" charset="0"/>
            </a:rPr>
            <a:t> AUDI</a:t>
          </a:r>
          <a:r>
            <a:rPr lang="fr-FR" sz="3200" b="0" baseline="0">
              <a:solidFill>
                <a:schemeClr val="tx2"/>
              </a:solidFill>
              <a:latin typeface="Roboto Condensed Light" panose="02000000000000000000" pitchFamily="2" charset="0"/>
              <a:ea typeface="Roboto Condensed Light" panose="02000000000000000000" pitchFamily="2" charset="0"/>
              <a:cs typeface="Roboto Condensed" panose="02000000000000000000" pitchFamily="2" charset="0"/>
            </a:rPr>
            <a:t>T</a:t>
          </a:r>
          <a:r>
            <a:rPr lang="fr-FR" sz="3200" b="1" baseline="0">
              <a:solidFill>
                <a:schemeClr val="tx2"/>
              </a:solidFill>
              <a:latin typeface="Roboto Condensed Light" panose="02000000000000000000" pitchFamily="2" charset="0"/>
              <a:ea typeface="Roboto Condensed Light" panose="02000000000000000000" pitchFamily="2" charset="0"/>
              <a:cs typeface="Roboto Condensed" panose="02000000000000000000" pitchFamily="2" charset="0"/>
            </a:rPr>
            <a:t> QSE - Chantier</a:t>
          </a:r>
          <a:endParaRPr lang="fr-FR" sz="3200" b="1">
            <a:solidFill>
              <a:schemeClr val="tx2"/>
            </a:solidFill>
            <a:latin typeface="Roboto Condensed Light" panose="02000000000000000000" pitchFamily="2" charset="0"/>
            <a:ea typeface="Roboto Condensed Light" panose="02000000000000000000" pitchFamily="2" charset="0"/>
            <a:cs typeface="Roboto Condensed" panose="02000000000000000000" pitchFamily="2" charset="0"/>
          </a:endParaRPr>
        </a:p>
      </xdr:txBody>
    </xdr:sp>
    <xdr:clientData/>
  </xdr:twoCellAnchor>
  <xdr:twoCellAnchor>
    <xdr:from>
      <xdr:col>0</xdr:col>
      <xdr:colOff>40821</xdr:colOff>
      <xdr:row>94</xdr:row>
      <xdr:rowOff>204106</xdr:rowOff>
    </xdr:from>
    <xdr:to>
      <xdr:col>8</xdr:col>
      <xdr:colOff>27214</xdr:colOff>
      <xdr:row>180</xdr:row>
      <xdr:rowOff>136071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40821" y="25663070"/>
          <a:ext cx="15185572" cy="20941394"/>
        </a:xfrm>
        <a:prstGeom prst="roundRect">
          <a:avLst>
            <a:gd name="adj" fmla="val 3486"/>
          </a:avLst>
        </a:prstGeom>
        <a:noFill/>
        <a:ln w="9525">
          <a:solidFill>
            <a:srgbClr val="4F81BD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0</xdr:colOff>
      <xdr:row>96</xdr:row>
      <xdr:rowOff>0</xdr:rowOff>
    </xdr:from>
    <xdr:to>
      <xdr:col>19</xdr:col>
      <xdr:colOff>786070</xdr:colOff>
      <xdr:row>97</xdr:row>
      <xdr:rowOff>19684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68900" y="23069550"/>
          <a:ext cx="77152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4303538</xdr:colOff>
      <xdr:row>95</xdr:row>
      <xdr:rowOff>179267</xdr:rowOff>
    </xdr:from>
    <xdr:to>
      <xdr:col>6</xdr:col>
      <xdr:colOff>898071</xdr:colOff>
      <xdr:row>97</xdr:row>
      <xdr:rowOff>192760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/>
      </xdr:nvSpPr>
      <xdr:spPr>
        <a:xfrm>
          <a:off x="4698145" y="25719874"/>
          <a:ext cx="6201176" cy="503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tx2"/>
              </a:solidFill>
              <a:latin typeface="Roboto Condensed Light" panose="02000000000000000000" pitchFamily="2" charset="0"/>
              <a:ea typeface="Roboto Condensed Light" panose="02000000000000000000" pitchFamily="2" charset="0"/>
            </a:rPr>
            <a:t>GRILLE</a:t>
          </a:r>
          <a:r>
            <a:rPr lang="fr-FR" sz="3200" b="1" baseline="0">
              <a:solidFill>
                <a:schemeClr val="tx2"/>
              </a:solidFill>
              <a:latin typeface="Roboto Condensed Light" panose="02000000000000000000" pitchFamily="2" charset="0"/>
              <a:ea typeface="Roboto Condensed Light" panose="02000000000000000000" pitchFamily="2" charset="0"/>
            </a:rPr>
            <a:t> AUD</a:t>
          </a:r>
          <a:r>
            <a:rPr lang="fr-FR" sz="3200" b="1">
              <a:solidFill>
                <a:schemeClr val="tx2"/>
              </a:solidFill>
              <a:latin typeface="Roboto Condensed Light" panose="02000000000000000000" pitchFamily="2" charset="0"/>
              <a:ea typeface="Roboto Condensed Light" panose="02000000000000000000" pitchFamily="2" charset="0"/>
              <a:cs typeface="+mn-cs"/>
            </a:rPr>
            <a:t>I</a:t>
          </a:r>
          <a:r>
            <a:rPr lang="fr-FR" sz="3200" b="0">
              <a:solidFill>
                <a:schemeClr val="tx2"/>
              </a:solidFill>
              <a:latin typeface="Roboto Condensed Light" panose="02000000000000000000" pitchFamily="2" charset="0"/>
              <a:ea typeface="Roboto Condensed Light" panose="02000000000000000000" pitchFamily="2" charset="0"/>
              <a:cs typeface="+mn-cs"/>
            </a:rPr>
            <a:t>T</a:t>
          </a:r>
          <a:r>
            <a:rPr lang="fr-FR" sz="3200" b="1" baseline="0">
              <a:solidFill>
                <a:schemeClr val="tx2"/>
              </a:solidFill>
              <a:latin typeface="Roboto Condensed Light" panose="02000000000000000000" pitchFamily="2" charset="0"/>
              <a:ea typeface="Roboto Condensed Light" panose="02000000000000000000" pitchFamily="2" charset="0"/>
            </a:rPr>
            <a:t> QSE - Chantier</a:t>
          </a:r>
          <a:endParaRPr lang="fr-FR" sz="3200" b="1">
            <a:solidFill>
              <a:schemeClr val="accent6">
                <a:lumMod val="50000"/>
              </a:schemeClr>
            </a:solidFill>
            <a:latin typeface="Roboto Condensed Light" panose="02000000000000000000" pitchFamily="2" charset="0"/>
            <a:ea typeface="Roboto Condensed Light" panose="02000000000000000000" pitchFamily="2" charset="0"/>
          </a:endParaRPr>
        </a:p>
      </xdr:txBody>
    </xdr:sp>
    <xdr:clientData/>
  </xdr:twoCellAnchor>
  <xdr:twoCellAnchor>
    <xdr:from>
      <xdr:col>1</xdr:col>
      <xdr:colOff>3808866</xdr:colOff>
      <xdr:row>151</xdr:row>
      <xdr:rowOff>58624</xdr:rowOff>
    </xdr:from>
    <xdr:to>
      <xdr:col>6</xdr:col>
      <xdr:colOff>3121819</xdr:colOff>
      <xdr:row>178</xdr:row>
      <xdr:rowOff>172924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149679</xdr:colOff>
      <xdr:row>1</xdr:row>
      <xdr:rowOff>353788</xdr:rowOff>
    </xdr:from>
    <xdr:to>
      <xdr:col>1</xdr:col>
      <xdr:colOff>3256584</xdr:colOff>
      <xdr:row>3</xdr:row>
      <xdr:rowOff>141588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6459FF59-CA17-4113-8DAC-1DA8D09C9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8699" y="546862"/>
          <a:ext cx="3106905" cy="675942"/>
        </a:xfrm>
        <a:prstGeom prst="rect">
          <a:avLst/>
        </a:prstGeom>
      </xdr:spPr>
    </xdr:pic>
    <xdr:clientData/>
  </xdr:twoCellAnchor>
  <xdr:twoCellAnchor editAs="oneCell">
    <xdr:from>
      <xdr:col>1</xdr:col>
      <xdr:colOff>15512</xdr:colOff>
      <xdr:row>91</xdr:row>
      <xdr:rowOff>190499</xdr:rowOff>
    </xdr:from>
    <xdr:to>
      <xdr:col>1</xdr:col>
      <xdr:colOff>1119045</xdr:colOff>
      <xdr:row>92</xdr:row>
      <xdr:rowOff>190498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xmlns="" id="{65AA4138-9CEA-4221-990A-91D97B42E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119" y="24982713"/>
          <a:ext cx="1103533" cy="2449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4</xdr:row>
      <xdr:rowOff>152400</xdr:rowOff>
    </xdr:from>
    <xdr:to>
      <xdr:col>8</xdr:col>
      <xdr:colOff>1061357</xdr:colOff>
      <xdr:row>11</xdr:row>
      <xdr:rowOff>326571</xdr:rowOff>
    </xdr:to>
    <xdr:graphicFrame macro="">
      <xdr:nvGraphicFramePr>
        <xdr:cNvPr id="2" name="Graphique 9">
          <a:extLst>
            <a:ext uri="{FF2B5EF4-FFF2-40B4-BE49-F238E27FC236}">
              <a16:creationId xmlns:a16="http://schemas.microsoft.com/office/drawing/2014/main" xmlns="" id="{38AC25B4-70B8-4400-A3CD-F789CF4C17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1428002</xdr:colOff>
      <xdr:row>11</xdr:row>
      <xdr:rowOff>354709</xdr:rowOff>
    </xdr:from>
    <xdr:to>
      <xdr:col>13</xdr:col>
      <xdr:colOff>0</xdr:colOff>
      <xdr:row>13</xdr:row>
      <xdr:rowOff>15875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CC9AFA7B-D2E3-4591-B96A-D603B6296B4C}"/>
            </a:ext>
          </a:extLst>
        </xdr:cNvPr>
        <xdr:cNvSpPr/>
      </xdr:nvSpPr>
      <xdr:spPr>
        <a:xfrm>
          <a:off x="18103102" y="3974209"/>
          <a:ext cx="2716166" cy="302516"/>
        </a:xfrm>
        <a:prstGeom prst="rect">
          <a:avLst/>
        </a:prstGeom>
        <a:noFill/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 editAs="oneCell">
    <xdr:from>
      <xdr:col>10</xdr:col>
      <xdr:colOff>635000</xdr:colOff>
      <xdr:row>1</xdr:row>
      <xdr:rowOff>95250</xdr:rowOff>
    </xdr:from>
    <xdr:to>
      <xdr:col>12</xdr:col>
      <xdr:colOff>654050</xdr:colOff>
      <xdr:row>1</xdr:row>
      <xdr:rowOff>647700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9E917C7E-D2FD-4962-94FF-FFE89AA0B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0375" y="174625"/>
          <a:ext cx="263842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rfile02\Datas\Users\c.foirien\AppData\Local\Microsoft\Windows\INetCache\Content.Outlook\YWHRFWRX\Suivi_satisfaction_client_TEST_ID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.foirien\AppData\Local\Microsoft\Windows\INetCache\Content.Outlook\YWHRFWRX\Suivi_satisfaction_client_TEST_IDF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rfile02\Datas\Interne\TDB%20QSE%20Agence\TRAME%20VIERGE\Tableau%20de%20pilotage_QSE_vierge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Données"/>
      <sheetName val="Motifs"/>
      <sheetName val="Suivi_satisfaction_client_TEST_"/>
      <sheetName val="Motif"/>
      <sheetName val="Donnés"/>
    </sheetNames>
    <sheetDataSet>
      <sheetData sheetId="0" refreshError="1"/>
      <sheetData sheetId="1">
        <row r="5">
          <cell r="H5" t="str">
            <v>Autres</v>
          </cell>
        </row>
      </sheetData>
      <sheetData sheetId="2">
        <row r="2">
          <cell r="F2" t="str">
            <v>Qualité</v>
          </cell>
          <cell r="H2" t="str">
            <v>Courrier RAR</v>
          </cell>
        </row>
        <row r="3">
          <cell r="F3" t="str">
            <v>Chantier</v>
          </cell>
          <cell r="H3" t="str">
            <v>Courrier Simple</v>
          </cell>
        </row>
        <row r="4">
          <cell r="F4" t="str">
            <v>Absence</v>
          </cell>
          <cell r="H4" t="str">
            <v>Mail</v>
          </cell>
        </row>
        <row r="5">
          <cell r="D5" t="str">
            <v>IDF_EST</v>
          </cell>
          <cell r="F5" t="str">
            <v>Facture</v>
          </cell>
        </row>
        <row r="6">
          <cell r="D6" t="str">
            <v>IDF_NORD</v>
          </cell>
          <cell r="F6" t="str">
            <v>Prix</v>
          </cell>
        </row>
        <row r="7">
          <cell r="D7" t="str">
            <v>IDF_OUEST</v>
          </cell>
          <cell r="F7" t="str">
            <v>Environnement</v>
          </cell>
          <cell r="H7" t="str">
            <v>Réclamation</v>
          </cell>
        </row>
        <row r="8">
          <cell r="D8" t="str">
            <v>IDF_SUD</v>
          </cell>
          <cell r="F8" t="str">
            <v>Sécurité</v>
          </cell>
          <cell r="H8" t="str">
            <v>Résiliation</v>
          </cell>
        </row>
        <row r="9">
          <cell r="F9" t="str">
            <v>Autres</v>
          </cell>
          <cell r="H9" t="str">
            <v>Autres</v>
          </cell>
        </row>
        <row r="10">
          <cell r="F10" t="str">
            <v>Relation Client</v>
          </cell>
          <cell r="J10" t="str">
            <v>DR</v>
          </cell>
        </row>
        <row r="11">
          <cell r="J11" t="str">
            <v>DOP</v>
          </cell>
        </row>
        <row r="12">
          <cell r="J12" t="str">
            <v>CA</v>
          </cell>
        </row>
        <row r="13">
          <cell r="J13" t="str">
            <v>CS</v>
          </cell>
        </row>
        <row r="14">
          <cell r="J14" t="str">
            <v>Responsable Site</v>
          </cell>
        </row>
        <row r="15">
          <cell r="J15" t="str">
            <v>RRC</v>
          </cell>
        </row>
        <row r="16">
          <cell r="H16" t="str">
            <v>Insatisfait</v>
          </cell>
          <cell r="J16" t="str">
            <v>Assistant Agence</v>
          </cell>
        </row>
        <row r="17">
          <cell r="H17" t="str">
            <v>Peu satisfait</v>
          </cell>
          <cell r="J17" t="str">
            <v>Autres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Données"/>
      <sheetName val="Motifs"/>
      <sheetName val="Suivi_satisfaction_client_TEST_"/>
      <sheetName val="Motif"/>
    </sheetNames>
    <sheetDataSet>
      <sheetData sheetId="0" refreshError="1"/>
      <sheetData sheetId="1">
        <row r="5">
          <cell r="H5" t="str">
            <v>Autres</v>
          </cell>
        </row>
      </sheetData>
      <sheetData sheetId="2">
        <row r="2">
          <cell r="F2" t="str">
            <v>Qualité</v>
          </cell>
          <cell r="H2" t="str">
            <v>Courrier RAR</v>
          </cell>
        </row>
        <row r="3">
          <cell r="F3" t="str">
            <v>Chantier</v>
          </cell>
          <cell r="H3" t="str">
            <v>Courrier Simple</v>
          </cell>
        </row>
        <row r="4">
          <cell r="F4" t="str">
            <v>Absence</v>
          </cell>
          <cell r="H4" t="str">
            <v>Mail</v>
          </cell>
        </row>
        <row r="5">
          <cell r="D5" t="str">
            <v>IDF_EST</v>
          </cell>
          <cell r="F5" t="str">
            <v>Facture</v>
          </cell>
        </row>
        <row r="6">
          <cell r="D6" t="str">
            <v>IDF_NORD</v>
          </cell>
          <cell r="F6" t="str">
            <v>Prix</v>
          </cell>
        </row>
        <row r="7">
          <cell r="D7" t="str">
            <v>IDF_OUEST</v>
          </cell>
          <cell r="F7" t="str">
            <v>Environnement</v>
          </cell>
          <cell r="H7" t="str">
            <v>Réclamation</v>
          </cell>
        </row>
        <row r="8">
          <cell r="D8" t="str">
            <v>IDF_SUD</v>
          </cell>
          <cell r="F8" t="str">
            <v>Sécurité</v>
          </cell>
          <cell r="H8" t="str">
            <v>Résiliation</v>
          </cell>
        </row>
        <row r="9">
          <cell r="F9" t="str">
            <v>Autres</v>
          </cell>
          <cell r="H9" t="str">
            <v>Autres</v>
          </cell>
        </row>
        <row r="10">
          <cell r="F10" t="str">
            <v>Relation Client</v>
          </cell>
          <cell r="J10" t="str">
            <v>DR</v>
          </cell>
        </row>
        <row r="11">
          <cell r="J11" t="str">
            <v>DOP</v>
          </cell>
        </row>
        <row r="12">
          <cell r="J12" t="str">
            <v>CA</v>
          </cell>
        </row>
        <row r="13">
          <cell r="J13" t="str">
            <v>CS</v>
          </cell>
        </row>
        <row r="14">
          <cell r="J14" t="str">
            <v>Responsable Site</v>
          </cell>
        </row>
        <row r="15">
          <cell r="J15" t="str">
            <v>RRC</v>
          </cell>
        </row>
        <row r="16">
          <cell r="H16" t="str">
            <v>Insatisfait</v>
          </cell>
          <cell r="J16" t="str">
            <v>Assistant Agence</v>
          </cell>
        </row>
        <row r="17">
          <cell r="H17" t="str">
            <v>Peu satisfait</v>
          </cell>
          <cell r="J17" t="str">
            <v>Autres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ateurs"/>
      <sheetName val="Plan d'action"/>
      <sheetName val=" Indice qualité et nb contrôle"/>
      <sheetName val="Nombre de site en retard"/>
      <sheetName val="Tableau suivi RC"/>
      <sheetName val="évolution du nb papiers imprimé"/>
      <sheetName val="répartition type impression"/>
      <sheetName val="Feuil2"/>
      <sheetName val="Conso papier"/>
      <sheetName val="CO2 mensuel"/>
      <sheetName val="CO2"/>
      <sheetName val="indice de qualité"/>
      <sheetName val="nombre contrôle par controleur"/>
      <sheetName val="site retard par controleur"/>
      <sheetName val="Répartition des motifs RC"/>
      <sheetName val="evolution RC en année"/>
      <sheetName val="evolution RC année en cours"/>
      <sheetName val="moyenne ind qualité agence"/>
    </sheetNames>
    <sheetDataSet>
      <sheetData sheetId="0" refreshError="1"/>
      <sheetData sheetId="1">
        <row r="7">
          <cell r="E7" t="str">
            <v>Actions à venir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E1" t="str">
            <v>Qualité</v>
          </cell>
        </row>
        <row r="2">
          <cell r="B2" t="str">
            <v>&lt;1,5K€</v>
          </cell>
          <cell r="C2" t="str">
            <v>Réclamation</v>
          </cell>
          <cell r="D2" t="str">
            <v>Insatisfait</v>
          </cell>
          <cell r="E2" t="str">
            <v>Chantier</v>
          </cell>
        </row>
        <row r="3">
          <cell r="B3" t="str">
            <v>&lt;1,5-5K€&gt;</v>
          </cell>
          <cell r="C3" t="str">
            <v>Résiliation</v>
          </cell>
          <cell r="D3" t="str">
            <v>Peu satisfait</v>
          </cell>
          <cell r="E3" t="str">
            <v>Absence</v>
          </cell>
        </row>
        <row r="4">
          <cell r="B4" t="str">
            <v>&lt;5-10K€&gt;</v>
          </cell>
          <cell r="C4" t="str">
            <v>Facturation</v>
          </cell>
          <cell r="D4" t="str">
            <v>Satisfait</v>
          </cell>
          <cell r="E4" t="str">
            <v>Facture</v>
          </cell>
        </row>
        <row r="5">
          <cell r="B5" t="str">
            <v>&lt;10-25K€&gt;</v>
          </cell>
          <cell r="C5" t="str">
            <v>Autres</v>
          </cell>
          <cell r="D5" t="str">
            <v>Très Satisfait</v>
          </cell>
          <cell r="E5" t="str">
            <v>Prix</v>
          </cell>
        </row>
        <row r="6">
          <cell r="B6" t="str">
            <v>&gt;25K€</v>
          </cell>
          <cell r="D6" t="str">
            <v>NSPP</v>
          </cell>
          <cell r="E6" t="str">
            <v>Environnement</v>
          </cell>
        </row>
        <row r="7">
          <cell r="E7" t="str">
            <v>Sécurité</v>
          </cell>
        </row>
        <row r="8">
          <cell r="E8" t="str">
            <v>Traçabilité</v>
          </cell>
        </row>
        <row r="9">
          <cell r="E9" t="str">
            <v>Relation Client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ables/table1.xml><?xml version="1.0" encoding="utf-8"?>
<table xmlns="http://schemas.openxmlformats.org/spreadsheetml/2006/main" id="2" name="Tableau2" displayName="Tableau2" ref="B10:H125" dataDxfId="15" tableBorderDxfId="14">
  <autoFilter ref="B10:H125"/>
  <tableColumns count="7">
    <tableColumn id="1" name="Points Audit" totalsRowLabel="Total" dataDxfId="13"/>
    <tableColumn id="3" name="Appréciation Audit 1" dataDxfId="12"/>
    <tableColumn id="2" name="Pondération de 1 à 3" dataDxfId="11"/>
    <tableColumn id="4" name="Appréciation Audit 2" totalsRowFunction="count" dataDxfId="10"/>
    <tableColumn id="6" name="Evolutions" dataDxfId="9"/>
    <tableColumn id="5" name="Commentaires Audit 1" dataDxfId="8"/>
    <tableColumn id="7" name="Commentaires Audit 2" dataDxfId="7"/>
  </tableColumns>
  <tableStyleInfo name="TableStyleMedium2 2" showFirstColumn="0" showLastColumn="0" showRowStripes="1" showColumnStripes="0"/>
</table>
</file>

<file path=xl/tables/table2.xml><?xml version="1.0" encoding="utf-8"?>
<table xmlns="http://schemas.openxmlformats.org/spreadsheetml/2006/main" id="3" name="Cours4" displayName="Cours4" ref="A17:M36" insertRowShift="1" totalsRowShown="0" headerRowDxfId="68" dataDxfId="67" tableBorderDxfId="66">
  <autoFilter ref="A17:M36"/>
  <sortState ref="A18:M37">
    <sortCondition ref="J17:J37"/>
  </sortState>
  <tableColumns count="13">
    <tableColumn id="1" name="#" dataDxfId="65"/>
    <tableColumn id="8" name="Origine" dataDxfId="64" dataCellStyle="Normal 2"/>
    <tableColumn id="11" name="Cause (Si besoin)" dataDxfId="63" dataCellStyle="Normal 2"/>
    <tableColumn id="13" name="Intitulé" dataDxfId="62" dataCellStyle="Normal 2"/>
    <tableColumn id="12" name="Problématique / Demandes" dataDxfId="61" dataCellStyle="Normal 2"/>
    <tableColumn id="9" name="Action à réaliser" dataDxfId="60" dataCellStyle="Normal 2"/>
    <tableColumn id="10" name="Responsable" dataDxfId="59" dataCellStyle="Normal 2"/>
    <tableColumn id="2" name="Date prévisionnelle" dataDxfId="58" dataCellStyle="Normal 2"/>
    <tableColumn id="7" name="Date réalisation" dataDxfId="57" dataCellStyle="Normal 2"/>
    <tableColumn id="3" name="Avancement" dataDxfId="56" dataCellStyle="Normal 2">
      <calculatedColumnFormula>IF($I18&lt;&gt;"","Réalisée",IF($H18="","-",IF($H18&gt;=$H$4,"A venir",IF($K18="En cours","Débutée","Retard"))))</calculatedColumnFormula>
    </tableColumn>
    <tableColumn id="4" name="Evaluation" dataDxfId="55"/>
    <tableColumn id="6" name="S." dataDxfId="54">
      <calculatedColumnFormula>IF('Plan d''action'!$K18="","-",(IF('Plan d''action'!$K18="Efficace",2,IF('Plan d''action'!$K18="En cours",1,0))))</calculatedColumnFormula>
    </tableColumn>
    <tableColumn id="5" name="Observations complémentaires" dataDxfId="53"/>
  </tableColumns>
  <tableStyleInfo name="Course Listing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2:X151"/>
  <sheetViews>
    <sheetView showGridLines="0" tabSelected="1" view="pageBreakPreview" topLeftCell="A93" zoomScale="80" zoomScaleNormal="70" zoomScaleSheetLayoutView="80" workbookViewId="0">
      <selection activeCell="Q21" sqref="Q21:T28"/>
    </sheetView>
  </sheetViews>
  <sheetFormatPr baseColWidth="10" defaultRowHeight="15"/>
  <cols>
    <col min="1" max="1" width="6" style="76" customWidth="1"/>
    <col min="2" max="2" width="96" customWidth="1"/>
    <col min="3" max="4" width="19.42578125" customWidth="1"/>
    <col min="5" max="5" width="22.28515625" bestFit="1" customWidth="1"/>
    <col min="6" max="6" width="14.140625" customWidth="1"/>
    <col min="7" max="7" width="59.42578125" bestFit="1" customWidth="1"/>
    <col min="8" max="8" width="39" customWidth="1"/>
    <col min="9" max="9" width="3.7109375" customWidth="1"/>
    <col min="10" max="10" width="7.5703125" customWidth="1"/>
    <col min="11" max="14" width="4" customWidth="1"/>
    <col min="15" max="15" width="12" customWidth="1"/>
    <col min="16" max="16" width="6.5703125" customWidth="1"/>
    <col min="17" max="17" width="53.85546875" bestFit="1" customWidth="1"/>
    <col min="18" max="18" width="19.42578125" bestFit="1" customWidth="1"/>
    <col min="19" max="19" width="18.85546875" bestFit="1" customWidth="1"/>
    <col min="20" max="20" width="12.5703125" bestFit="1" customWidth="1"/>
    <col min="21" max="21" width="14.42578125" bestFit="1" customWidth="1"/>
    <col min="23" max="23" width="18.42578125" customWidth="1"/>
  </cols>
  <sheetData>
    <row r="2" spans="1:10" ht="29.1" customHeight="1">
      <c r="B2" s="6"/>
      <c r="C2" s="6"/>
      <c r="D2" s="6"/>
      <c r="E2" s="6"/>
      <c r="F2" s="6"/>
    </row>
    <row r="3" spans="1:10" ht="42.6" customHeight="1">
      <c r="B3" s="6"/>
      <c r="C3" s="6"/>
      <c r="D3" s="6"/>
      <c r="E3" s="6"/>
      <c r="F3" s="6"/>
    </row>
    <row r="4" spans="1:10" ht="19.5" customHeight="1">
      <c r="B4" s="73"/>
      <c r="C4" s="74" t="s">
        <v>69</v>
      </c>
      <c r="D4" s="74"/>
      <c r="E4" s="74" t="s">
        <v>70</v>
      </c>
    </row>
    <row r="5" spans="1:10" ht="19.5" customHeight="1">
      <c r="B5" s="75" t="s">
        <v>2</v>
      </c>
      <c r="C5" s="179"/>
      <c r="D5" s="180"/>
      <c r="E5" s="183"/>
      <c r="F5" s="180"/>
    </row>
    <row r="6" spans="1:10" ht="18">
      <c r="B6" s="75" t="s">
        <v>5</v>
      </c>
      <c r="C6" s="181"/>
      <c r="D6" s="182"/>
      <c r="E6" s="185"/>
      <c r="F6" s="184"/>
      <c r="I6" s="158"/>
    </row>
    <row r="7" spans="1:10" ht="18">
      <c r="B7" s="75" t="s">
        <v>103</v>
      </c>
      <c r="C7" s="181"/>
      <c r="D7" s="182"/>
      <c r="E7" s="187"/>
      <c r="F7" s="186"/>
      <c r="I7" s="158"/>
    </row>
    <row r="8" spans="1:10" ht="18">
      <c r="B8" s="75" t="s">
        <v>6</v>
      </c>
      <c r="C8" s="181"/>
      <c r="D8" s="182"/>
      <c r="E8" s="185"/>
      <c r="F8" s="184"/>
      <c r="I8" s="158"/>
    </row>
    <row r="9" spans="1:10" ht="18.75" thickBot="1">
      <c r="C9" s="154" t="s">
        <v>32</v>
      </c>
      <c r="D9" s="154"/>
      <c r="E9" s="154" t="s">
        <v>32</v>
      </c>
      <c r="F9" s="154" t="s">
        <v>80</v>
      </c>
      <c r="G9" s="154" t="s">
        <v>110</v>
      </c>
      <c r="H9" s="154" t="s">
        <v>110</v>
      </c>
      <c r="I9" s="158"/>
    </row>
    <row r="10" spans="1:10" ht="46.5" customHeight="1">
      <c r="B10" s="47" t="s">
        <v>82</v>
      </c>
      <c r="C10" s="155" t="s">
        <v>43</v>
      </c>
      <c r="D10" s="155" t="s">
        <v>157</v>
      </c>
      <c r="E10" s="155" t="s">
        <v>44</v>
      </c>
      <c r="F10" s="156" t="s">
        <v>80</v>
      </c>
      <c r="G10" s="156" t="s">
        <v>111</v>
      </c>
      <c r="H10" s="156" t="s">
        <v>112</v>
      </c>
      <c r="I10" s="158"/>
    </row>
    <row r="11" spans="1:10" s="5" customFormat="1" ht="18.75">
      <c r="A11" s="7"/>
      <c r="B11" s="160" t="s">
        <v>25</v>
      </c>
      <c r="C11" s="49">
        <f>SUMPRODUCT((C12:C16=1)*D12:D16)/SUMPRODUCT((D12:D16)*(LEFT(C12:C16,1)&lt;&gt;"N"))</f>
        <v>0.5714285714285714</v>
      </c>
      <c r="D11" s="49"/>
      <c r="E11" s="49">
        <f>SUMPRODUCT((E12:E16=1)*D12:D16)/SUMPRODUCT((D12:D16)*(RIGHT(E12:E16,1)&lt;&gt;"N"))</f>
        <v>0.7857142857142857</v>
      </c>
      <c r="F11" s="161"/>
      <c r="G11" s="161"/>
      <c r="H11" s="161"/>
      <c r="I11" s="158"/>
    </row>
    <row r="12" spans="1:10" s="5" customFormat="1" ht="18.75">
      <c r="A12" s="7"/>
      <c r="B12" s="51" t="s">
        <v>193</v>
      </c>
      <c r="C12" s="68">
        <v>0</v>
      </c>
      <c r="D12" s="68">
        <v>3</v>
      </c>
      <c r="E12" s="68">
        <v>1</v>
      </c>
      <c r="F12" s="53">
        <f>SUM(Tableau2[[#This Row],[Appréciation Audit 1]]:Tableau2[[#This Row],[Appréciation Audit 2]])</f>
        <v>4</v>
      </c>
      <c r="G12" s="158"/>
      <c r="H12" s="158"/>
      <c r="I12" s="158"/>
      <c r="J12" s="5">
        <v>1</v>
      </c>
    </row>
    <row r="13" spans="1:10" s="5" customFormat="1" ht="21" customHeight="1">
      <c r="A13" s="7"/>
      <c r="B13" s="132" t="s">
        <v>35</v>
      </c>
      <c r="C13" s="68">
        <v>1</v>
      </c>
      <c r="D13" s="68">
        <v>3</v>
      </c>
      <c r="E13" s="68">
        <v>1</v>
      </c>
      <c r="F13" s="53">
        <f>SUM(Tableau2[[#This Row],[Appréciation Audit 1]:[Appréciation Audit 2]])</f>
        <v>5</v>
      </c>
      <c r="G13" s="158"/>
      <c r="H13" s="158"/>
      <c r="I13" s="158"/>
      <c r="J13" s="5">
        <v>2</v>
      </c>
    </row>
    <row r="14" spans="1:10" s="5" customFormat="1" ht="18.75">
      <c r="A14" s="7"/>
      <c r="B14" s="51" t="s">
        <v>192</v>
      </c>
      <c r="C14" s="68">
        <v>0</v>
      </c>
      <c r="D14" s="68">
        <v>3</v>
      </c>
      <c r="E14" s="68">
        <v>0</v>
      </c>
      <c r="F14" s="53">
        <f>SUM(Tableau2[[#This Row],[Appréciation Audit 1]:[Appréciation Audit 2]])</f>
        <v>3</v>
      </c>
      <c r="G14" s="158"/>
      <c r="H14" s="158"/>
      <c r="I14" s="158"/>
      <c r="J14" s="5">
        <v>3</v>
      </c>
    </row>
    <row r="15" spans="1:10" s="5" customFormat="1" ht="18.75">
      <c r="A15" s="7"/>
      <c r="B15" s="54" t="s">
        <v>191</v>
      </c>
      <c r="C15" s="68">
        <v>1</v>
      </c>
      <c r="D15" s="68">
        <v>3</v>
      </c>
      <c r="E15" s="68">
        <v>1</v>
      </c>
      <c r="F15" s="53">
        <f>SUM(Tableau2[[#This Row],[Appréciation Audit 1]:[Appréciation Audit 2]])</f>
        <v>5</v>
      </c>
      <c r="G15" s="158"/>
      <c r="H15" s="158"/>
      <c r="I15" s="158"/>
      <c r="J15" s="5">
        <v>4</v>
      </c>
    </row>
    <row r="16" spans="1:10" s="5" customFormat="1" ht="18.75">
      <c r="A16" s="7"/>
      <c r="B16" s="51" t="s">
        <v>190</v>
      </c>
      <c r="C16" s="68">
        <v>1</v>
      </c>
      <c r="D16" s="68">
        <v>2</v>
      </c>
      <c r="E16" s="68">
        <v>1</v>
      </c>
      <c r="F16" s="53">
        <f>SUM(Tableau2[[#This Row],[Appréciation Audit 1]:[Appréciation Audit 2]])</f>
        <v>4</v>
      </c>
      <c r="G16" s="158"/>
      <c r="H16" s="158"/>
      <c r="I16" s="158"/>
      <c r="J16" s="5">
        <v>5</v>
      </c>
    </row>
    <row r="17" spans="1:24" s="5" customFormat="1" ht="18.75">
      <c r="A17" s="7"/>
      <c r="B17" s="160" t="s">
        <v>52</v>
      </c>
      <c r="C17" s="49">
        <f>SUMPRODUCT((C18:C23=1)*D18:D23)/SUMPRODUCT((D18:D23)*(LEFT(C18:C23,1)&lt;&gt;"N"))</f>
        <v>1</v>
      </c>
      <c r="D17" s="49"/>
      <c r="E17" s="49">
        <f>SUM(E18:E23)/(6-COUNTIF(E18:E23,"NC"))</f>
        <v>0</v>
      </c>
      <c r="F17" s="161"/>
      <c r="G17" s="161"/>
      <c r="H17" s="161"/>
      <c r="I17" s="158"/>
    </row>
    <row r="18" spans="1:24" s="5" customFormat="1" ht="19.5" thickBot="1">
      <c r="A18" s="7"/>
      <c r="B18" s="51" t="s">
        <v>189</v>
      </c>
      <c r="C18" s="68">
        <v>1</v>
      </c>
      <c r="D18" s="68">
        <v>1</v>
      </c>
      <c r="E18" s="68">
        <v>0</v>
      </c>
      <c r="F18" s="53">
        <f>SUM(Tableau2[[#This Row],[Appréciation Audit 1]:[Appréciation Audit 2]])</f>
        <v>2</v>
      </c>
      <c r="G18" s="158"/>
      <c r="H18" s="158"/>
      <c r="I18" s="158"/>
      <c r="J18" s="5">
        <v>6</v>
      </c>
    </row>
    <row r="19" spans="1:24" s="5" customFormat="1" ht="20.25" customHeight="1" thickBot="1">
      <c r="A19" s="7"/>
      <c r="B19" s="51" t="s">
        <v>188</v>
      </c>
      <c r="C19" s="68">
        <v>1</v>
      </c>
      <c r="D19" s="68">
        <v>1</v>
      </c>
      <c r="E19" s="68">
        <v>0</v>
      </c>
      <c r="F19" s="53">
        <f>SUM(Tableau2[[#This Row],[Appréciation Audit 1]:[Appréciation Audit 2]])</f>
        <v>2</v>
      </c>
      <c r="G19" s="158"/>
      <c r="H19" s="158"/>
      <c r="I19" s="158"/>
      <c r="J19" s="5">
        <v>7</v>
      </c>
      <c r="Q19" s="32" t="s">
        <v>49</v>
      </c>
      <c r="R19" s="33"/>
      <c r="S19" s="34"/>
    </row>
    <row r="20" spans="1:24" s="5" customFormat="1" ht="22.5" customHeight="1" thickBot="1">
      <c r="A20" s="7"/>
      <c r="B20" s="55" t="s">
        <v>187</v>
      </c>
      <c r="C20" s="68" t="s">
        <v>33</v>
      </c>
      <c r="D20" s="68">
        <v>1</v>
      </c>
      <c r="E20" s="68"/>
      <c r="F20" s="53">
        <f>SUM(Tableau2[[#This Row],[Appréciation Audit 1]:[Appréciation Audit 2]])</f>
        <v>1</v>
      </c>
      <c r="G20" s="158"/>
      <c r="H20" s="158"/>
      <c r="I20" s="158"/>
      <c r="J20" s="5">
        <v>8</v>
      </c>
      <c r="Q20" s="35" t="s">
        <v>50</v>
      </c>
      <c r="R20" s="36" t="s">
        <v>79</v>
      </c>
      <c r="S20" s="36" t="s">
        <v>44</v>
      </c>
      <c r="U20" s="27" t="s">
        <v>46</v>
      </c>
      <c r="V20" s="28" t="s">
        <v>48</v>
      </c>
      <c r="W20" s="28" t="s">
        <v>47</v>
      </c>
      <c r="X20" s="29" t="s">
        <v>48</v>
      </c>
    </row>
    <row r="21" spans="1:24" s="5" customFormat="1" ht="20.25" thickTop="1" thickBot="1">
      <c r="A21" s="7"/>
      <c r="B21" s="56" t="s">
        <v>186</v>
      </c>
      <c r="C21" s="68">
        <v>1</v>
      </c>
      <c r="D21" s="68">
        <v>1</v>
      </c>
      <c r="E21" s="68"/>
      <c r="F21" s="53">
        <f>SUM(Tableau2[[#This Row],[Appréciation Audit 1]:[Appréciation Audit 2]])</f>
        <v>2</v>
      </c>
      <c r="G21" s="158"/>
      <c r="H21" s="158"/>
      <c r="I21" s="158"/>
      <c r="J21" s="5">
        <v>9</v>
      </c>
      <c r="Q21" s="39" t="s">
        <v>25</v>
      </c>
      <c r="R21" s="37">
        <f>V21</f>
        <v>0.5714285714285714</v>
      </c>
      <c r="S21" s="37">
        <f>X21</f>
        <v>1</v>
      </c>
      <c r="T21" s="38">
        <v>0.85</v>
      </c>
      <c r="U21" s="24">
        <f>C11</f>
        <v>0.5714285714285714</v>
      </c>
      <c r="V21" s="21">
        <f>U21/1</f>
        <v>0.5714285714285714</v>
      </c>
      <c r="W21" s="19">
        <f>E16</f>
        <v>1</v>
      </c>
      <c r="X21" s="23">
        <f>W21/1</f>
        <v>1</v>
      </c>
    </row>
    <row r="22" spans="1:24" s="5" customFormat="1" ht="20.25" thickTop="1" thickBot="1">
      <c r="A22" s="7"/>
      <c r="B22" s="55" t="s">
        <v>185</v>
      </c>
      <c r="C22" s="68">
        <v>1</v>
      </c>
      <c r="D22" s="68">
        <v>2</v>
      </c>
      <c r="E22" s="68"/>
      <c r="F22" s="53">
        <f>SUM(Tableau2[[#This Row],[Appréciation Audit 1]:[Appréciation Audit 2]])</f>
        <v>3</v>
      </c>
      <c r="G22" s="158"/>
      <c r="H22" s="158"/>
      <c r="I22" s="158"/>
      <c r="J22" s="5">
        <v>10</v>
      </c>
      <c r="Q22" s="39" t="str">
        <f>B17</f>
        <v>Local ISOR</v>
      </c>
      <c r="R22" s="37">
        <f t="shared" ref="R22:R27" si="0">V22</f>
        <v>1</v>
      </c>
      <c r="S22" s="37">
        <f t="shared" ref="S22:S27" si="1">X22</f>
        <v>0</v>
      </c>
      <c r="T22" s="38">
        <v>0.85</v>
      </c>
      <c r="U22" s="24">
        <f>C17</f>
        <v>1</v>
      </c>
      <c r="V22" s="21">
        <f>U22/1</f>
        <v>1</v>
      </c>
      <c r="W22" s="19">
        <f>E17</f>
        <v>0</v>
      </c>
      <c r="X22" s="23">
        <f>W22/1</f>
        <v>0</v>
      </c>
    </row>
    <row r="23" spans="1:24" s="5" customFormat="1" ht="20.25" thickTop="1" thickBot="1">
      <c r="A23" s="7"/>
      <c r="B23" s="55" t="s">
        <v>184</v>
      </c>
      <c r="C23" s="68">
        <v>1</v>
      </c>
      <c r="D23" s="68">
        <v>2</v>
      </c>
      <c r="E23" s="68"/>
      <c r="F23" s="53">
        <f>SUM(Tableau2[[#This Row],[Appréciation Audit 1]:[Appréciation Audit 2]])</f>
        <v>3</v>
      </c>
      <c r="G23" s="158"/>
      <c r="H23" s="158"/>
      <c r="I23" s="158"/>
      <c r="J23" s="5">
        <v>11</v>
      </c>
      <c r="Q23" s="39" t="str">
        <f>B24</f>
        <v>Local machines</v>
      </c>
      <c r="R23" s="37">
        <f t="shared" si="0"/>
        <v>1</v>
      </c>
      <c r="S23" s="37">
        <f t="shared" si="1"/>
        <v>0</v>
      </c>
      <c r="T23" s="38">
        <v>0.85</v>
      </c>
      <c r="U23" s="24">
        <f>C24</f>
        <v>1</v>
      </c>
      <c r="V23" s="21">
        <f t="shared" ref="V23:V27" si="2">U23/1</f>
        <v>1</v>
      </c>
      <c r="W23" s="19">
        <f>E24</f>
        <v>0</v>
      </c>
      <c r="X23" s="23">
        <f t="shared" ref="X23:X27" si="3">W23/1</f>
        <v>0</v>
      </c>
    </row>
    <row r="24" spans="1:24" s="5" customFormat="1" ht="20.25" thickTop="1" thickBot="1">
      <c r="A24" s="7"/>
      <c r="B24" s="160" t="s">
        <v>122</v>
      </c>
      <c r="C24" s="49">
        <f>SUMPRODUCT((C25:C28=1)*D25:D28)/SUMPRODUCT((D25:D28)*(LEFT(C25:C28,1)&lt;&gt;"N"))</f>
        <v>1</v>
      </c>
      <c r="D24" s="49"/>
      <c r="E24" s="49">
        <f>SUM(E25:E27)/(3-COUNTIF(E25:E27,"NC"))</f>
        <v>0</v>
      </c>
      <c r="F24" s="161"/>
      <c r="G24" s="161"/>
      <c r="H24" s="161"/>
      <c r="I24" s="158"/>
      <c r="Q24" s="39" t="str">
        <f>B29</f>
        <v>Local produits / matériel</v>
      </c>
      <c r="R24" s="37">
        <f t="shared" si="0"/>
        <v>1</v>
      </c>
      <c r="S24" s="37">
        <f t="shared" si="1"/>
        <v>0</v>
      </c>
      <c r="T24" s="38">
        <v>0.85</v>
      </c>
      <c r="U24" s="24">
        <f>C29</f>
        <v>1</v>
      </c>
      <c r="V24" s="21">
        <f t="shared" si="2"/>
        <v>1</v>
      </c>
      <c r="W24" s="19">
        <f>E29</f>
        <v>0</v>
      </c>
      <c r="X24" s="23">
        <f t="shared" si="3"/>
        <v>0</v>
      </c>
    </row>
    <row r="25" spans="1:24" s="5" customFormat="1" ht="20.25" thickTop="1" thickBot="1">
      <c r="A25" s="7"/>
      <c r="B25" s="55" t="s">
        <v>183</v>
      </c>
      <c r="C25" s="68">
        <v>1</v>
      </c>
      <c r="D25" s="170">
        <v>2</v>
      </c>
      <c r="E25" s="52"/>
      <c r="F25" s="53">
        <f>SUM(Tableau2[[#This Row],[Appréciation Audit 1]:[Appréciation Audit 2]])</f>
        <v>3</v>
      </c>
      <c r="G25" s="158"/>
      <c r="H25" s="158"/>
      <c r="I25" s="158"/>
      <c r="J25" s="5">
        <v>12</v>
      </c>
      <c r="Q25" s="39" t="str">
        <f>B41</f>
        <v>Chariot de ménage</v>
      </c>
      <c r="R25" s="37">
        <f t="shared" si="0"/>
        <v>1</v>
      </c>
      <c r="S25" s="37">
        <f t="shared" si="1"/>
        <v>0</v>
      </c>
      <c r="T25" s="38">
        <v>0.85</v>
      </c>
      <c r="U25" s="24">
        <f>C41</f>
        <v>1</v>
      </c>
      <c r="V25" s="21">
        <f t="shared" si="2"/>
        <v>1</v>
      </c>
      <c r="W25" s="19">
        <f>E41</f>
        <v>0</v>
      </c>
      <c r="X25" s="23">
        <f t="shared" si="3"/>
        <v>0</v>
      </c>
    </row>
    <row r="26" spans="1:24" s="5" customFormat="1" ht="20.25" thickTop="1" thickBot="1">
      <c r="A26" s="7"/>
      <c r="B26" s="55" t="s">
        <v>41</v>
      </c>
      <c r="C26" s="68">
        <v>1</v>
      </c>
      <c r="D26" s="170">
        <v>2</v>
      </c>
      <c r="E26" s="52"/>
      <c r="F26" s="53">
        <f>SUM(Tableau2[[#This Row],[Appréciation Audit 1]:[Appréciation Audit 2]])</f>
        <v>3</v>
      </c>
      <c r="G26" s="158"/>
      <c r="H26" s="158"/>
      <c r="I26" s="158"/>
      <c r="J26" s="5">
        <v>13</v>
      </c>
      <c r="Q26" s="39" t="str">
        <f>B66</f>
        <v>Documentation - Classeur QSE</v>
      </c>
      <c r="R26" s="37">
        <f t="shared" si="0"/>
        <v>1</v>
      </c>
      <c r="S26" s="37">
        <f t="shared" si="1"/>
        <v>0</v>
      </c>
      <c r="T26" s="38">
        <v>0.85</v>
      </c>
      <c r="U26" s="24">
        <f>C66</f>
        <v>1</v>
      </c>
      <c r="V26" s="21">
        <f t="shared" si="2"/>
        <v>1</v>
      </c>
      <c r="W26" s="19">
        <f>E66</f>
        <v>0</v>
      </c>
      <c r="X26" s="23">
        <f t="shared" si="3"/>
        <v>0</v>
      </c>
    </row>
    <row r="27" spans="1:24" s="5" customFormat="1" ht="20.25" thickTop="1" thickBot="1">
      <c r="A27" s="7"/>
      <c r="B27" s="51" t="s">
        <v>182</v>
      </c>
      <c r="C27" s="68">
        <v>1</v>
      </c>
      <c r="D27" s="170">
        <v>2</v>
      </c>
      <c r="E27" s="52"/>
      <c r="F27" s="53">
        <f>SUM(Tableau2[[#This Row],[Appréciation Audit 1]:[Appréciation Audit 2]])</f>
        <v>3</v>
      </c>
      <c r="G27" s="158"/>
      <c r="H27" s="158"/>
      <c r="I27" s="158"/>
      <c r="J27" s="5">
        <v>14</v>
      </c>
      <c r="Q27" s="39" t="str">
        <f>B102</f>
        <v xml:space="preserve">Questions pour les agents. Nom de l'agent : ……                           </v>
      </c>
      <c r="R27" s="37">
        <f t="shared" si="0"/>
        <v>0.75</v>
      </c>
      <c r="S27" s="37">
        <f t="shared" si="1"/>
        <v>6.25E-2</v>
      </c>
      <c r="T27" s="38">
        <v>0.85</v>
      </c>
      <c r="U27" s="25">
        <f>C103</f>
        <v>0.75</v>
      </c>
      <c r="V27" s="30">
        <f t="shared" si="2"/>
        <v>0.75</v>
      </c>
      <c r="W27" s="26">
        <f>E103</f>
        <v>6.25E-2</v>
      </c>
      <c r="X27" s="31">
        <f t="shared" si="3"/>
        <v>6.25E-2</v>
      </c>
    </row>
    <row r="28" spans="1:24" s="5" customFormat="1" ht="19.5" thickBot="1">
      <c r="A28" s="7"/>
      <c r="B28" s="190" t="s">
        <v>181</v>
      </c>
      <c r="C28" s="170">
        <v>1</v>
      </c>
      <c r="D28" s="68">
        <v>1</v>
      </c>
      <c r="E28" s="52"/>
      <c r="F28" s="53">
        <f>SUM(Tableau2[[#This Row],[Appréciation Audit 1]:[Appréciation Audit 2]])</f>
        <v>2</v>
      </c>
      <c r="G28" s="158"/>
      <c r="H28" s="158"/>
      <c r="I28" s="158"/>
      <c r="Q28" s="39" t="s">
        <v>194</v>
      </c>
      <c r="R28" s="37">
        <f>V28</f>
        <v>0.8666666666666667</v>
      </c>
      <c r="S28" s="37">
        <f>X28</f>
        <v>0.25</v>
      </c>
      <c r="T28" s="38">
        <v>0.85</v>
      </c>
      <c r="U28" s="22">
        <f>C117</f>
        <v>0.8666666666666667</v>
      </c>
      <c r="V28" s="21">
        <f>U28/1</f>
        <v>0.8666666666666667</v>
      </c>
      <c r="W28" s="20">
        <f>E117</f>
        <v>0.25</v>
      </c>
      <c r="X28" s="23">
        <f>W28/1</f>
        <v>0.25</v>
      </c>
    </row>
    <row r="29" spans="1:24" s="5" customFormat="1" ht="20.45" customHeight="1">
      <c r="A29" s="7"/>
      <c r="B29" s="160" t="s">
        <v>36</v>
      </c>
      <c r="C29" s="49">
        <f>SUMPRODUCT((C30:C40=1)*D30:D40)/SUMPRODUCT((D30:D40)*(LEFT(C30:C40,1)&lt;&gt;"N"))</f>
        <v>1</v>
      </c>
      <c r="D29" s="49"/>
      <c r="E29" s="49">
        <f>SUM(E30:E40)/(12-COUNTIF(E30:E40,"NC"))</f>
        <v>0</v>
      </c>
      <c r="F29" s="161"/>
      <c r="G29" s="161"/>
      <c r="H29" s="161"/>
      <c r="I29" s="158"/>
    </row>
    <row r="30" spans="1:24" s="5" customFormat="1" ht="18.75">
      <c r="A30" s="7"/>
      <c r="B30" s="54" t="s">
        <v>180</v>
      </c>
      <c r="C30" s="68">
        <v>1</v>
      </c>
      <c r="D30" s="68">
        <v>2</v>
      </c>
      <c r="E30" s="68"/>
      <c r="F30" s="53">
        <f>SUM(Tableau2[[#This Row],[Appréciation Audit 1]:[Appréciation Audit 2]])</f>
        <v>3</v>
      </c>
      <c r="G30" s="158"/>
      <c r="H30" s="158"/>
      <c r="I30" s="158"/>
      <c r="J30" s="5">
        <v>15</v>
      </c>
      <c r="T30" s="38"/>
    </row>
    <row r="31" spans="1:24" s="5" customFormat="1" ht="20.100000000000001" customHeight="1">
      <c r="A31" s="7"/>
      <c r="B31" s="51" t="s">
        <v>179</v>
      </c>
      <c r="C31" s="68">
        <v>1</v>
      </c>
      <c r="D31" s="68">
        <v>2</v>
      </c>
      <c r="E31" s="68"/>
      <c r="F31" s="53">
        <f>SUM(Tableau2[[#This Row],[Appréciation Audit 1]:[Appréciation Audit 2]])</f>
        <v>3</v>
      </c>
      <c r="G31" s="158"/>
      <c r="H31" s="158"/>
      <c r="I31" s="158"/>
      <c r="J31" s="5">
        <v>16</v>
      </c>
    </row>
    <row r="32" spans="1:24" s="5" customFormat="1" ht="20.100000000000001" customHeight="1">
      <c r="A32" s="7"/>
      <c r="B32" s="56" t="s">
        <v>178</v>
      </c>
      <c r="C32" s="68">
        <v>1</v>
      </c>
      <c r="D32" s="68">
        <v>2</v>
      </c>
      <c r="E32" s="68"/>
      <c r="F32" s="53">
        <f>SUM(Tableau2[[#This Row],[Appréciation Audit 1]:[Appréciation Audit 2]])</f>
        <v>3</v>
      </c>
      <c r="G32" s="158"/>
      <c r="H32" s="158"/>
      <c r="I32" s="158"/>
      <c r="J32" s="5">
        <v>17</v>
      </c>
      <c r="Q32" s="45"/>
      <c r="R32" s="46"/>
      <c r="S32" s="46"/>
      <c r="T32" s="38"/>
    </row>
    <row r="33" spans="1:20" s="5" customFormat="1" ht="20.100000000000001" customHeight="1">
      <c r="A33" s="7"/>
      <c r="B33" s="51" t="s">
        <v>159</v>
      </c>
      <c r="C33" s="68">
        <v>1</v>
      </c>
      <c r="D33" s="68">
        <v>2</v>
      </c>
      <c r="E33" s="68"/>
      <c r="F33" s="53">
        <f>SUM(Tableau2[[#This Row],[Appréciation Audit 1]:[Appréciation Audit 2]])</f>
        <v>3</v>
      </c>
      <c r="G33" s="158"/>
      <c r="H33" s="158"/>
      <c r="I33" s="158"/>
      <c r="J33" s="5">
        <v>18</v>
      </c>
      <c r="Q33" s="45"/>
      <c r="R33" s="46"/>
      <c r="S33" s="46"/>
      <c r="T33" s="38"/>
    </row>
    <row r="34" spans="1:20" s="5" customFormat="1" ht="18.75">
      <c r="A34" s="7"/>
      <c r="B34" s="54" t="s">
        <v>160</v>
      </c>
      <c r="C34" s="68">
        <v>1</v>
      </c>
      <c r="D34" s="68">
        <v>2</v>
      </c>
      <c r="E34" s="68"/>
      <c r="F34" s="53">
        <f>SUM(Tableau2[[#This Row],[Appréciation Audit 1]:[Appréciation Audit 2]])</f>
        <v>3</v>
      </c>
      <c r="G34" s="158"/>
      <c r="H34" s="158"/>
      <c r="I34" s="158"/>
      <c r="J34" s="5">
        <v>19</v>
      </c>
    </row>
    <row r="35" spans="1:20" s="5" customFormat="1" ht="18.75">
      <c r="A35" s="7"/>
      <c r="B35" s="54" t="s">
        <v>177</v>
      </c>
      <c r="C35" s="68">
        <v>1</v>
      </c>
      <c r="D35" s="68">
        <v>2</v>
      </c>
      <c r="E35" s="68"/>
      <c r="F35" s="53">
        <f>SUM(Tableau2[[#This Row],[Appréciation Audit 1]:[Appréciation Audit 2]])</f>
        <v>3</v>
      </c>
      <c r="G35" s="158"/>
      <c r="H35" s="158"/>
      <c r="I35" s="158"/>
      <c r="J35" s="5">
        <v>20</v>
      </c>
    </row>
    <row r="36" spans="1:20" s="5" customFormat="1" ht="18.75">
      <c r="A36" s="7"/>
      <c r="B36" s="51" t="s">
        <v>176</v>
      </c>
      <c r="C36" s="68">
        <v>1</v>
      </c>
      <c r="D36" s="68">
        <v>3</v>
      </c>
      <c r="E36" s="68"/>
      <c r="F36" s="53">
        <f>SUM(Tableau2[[#This Row],[Appréciation Audit 1]:[Appréciation Audit 2]])</f>
        <v>4</v>
      </c>
      <c r="G36" s="158"/>
      <c r="H36" s="158"/>
      <c r="I36" s="158"/>
      <c r="J36" s="5">
        <v>21</v>
      </c>
    </row>
    <row r="37" spans="1:20" s="5" customFormat="1" ht="18.75">
      <c r="A37" s="7"/>
      <c r="B37" s="51" t="s">
        <v>175</v>
      </c>
      <c r="C37" s="68">
        <v>1</v>
      </c>
      <c r="D37" s="68">
        <v>3</v>
      </c>
      <c r="E37" s="68"/>
      <c r="F37" s="53">
        <f>SUM(Tableau2[[#This Row],[Appréciation Audit 1]:[Appréciation Audit 2]])</f>
        <v>4</v>
      </c>
      <c r="G37" s="158"/>
      <c r="H37" s="158"/>
      <c r="I37" s="158"/>
      <c r="J37" s="5">
        <v>22</v>
      </c>
    </row>
    <row r="38" spans="1:20" s="5" customFormat="1" ht="18.75">
      <c r="A38" s="7"/>
      <c r="B38" s="51" t="s">
        <v>174</v>
      </c>
      <c r="C38" s="68">
        <v>1</v>
      </c>
      <c r="D38" s="68">
        <v>3</v>
      </c>
      <c r="E38" s="68"/>
      <c r="F38" s="53">
        <f>SUM(Tableau2[[#This Row],[Appréciation Audit 1]:[Appréciation Audit 2]])</f>
        <v>4</v>
      </c>
      <c r="G38" s="158"/>
      <c r="H38" s="158"/>
      <c r="I38" s="158"/>
      <c r="J38" s="5">
        <v>23</v>
      </c>
    </row>
    <row r="39" spans="1:20" s="5" customFormat="1" ht="18.75">
      <c r="A39" s="7"/>
      <c r="B39" s="51" t="s">
        <v>173</v>
      </c>
      <c r="C39" s="68">
        <v>1</v>
      </c>
      <c r="D39" s="68">
        <v>2</v>
      </c>
      <c r="E39" s="68"/>
      <c r="F39" s="53">
        <f>SUM(Tableau2[[#This Row],[Appréciation Audit 1]:[Appréciation Audit 2]])</f>
        <v>3</v>
      </c>
      <c r="G39" s="158"/>
      <c r="H39" s="158"/>
      <c r="I39" s="158"/>
      <c r="J39" s="5">
        <v>24</v>
      </c>
    </row>
    <row r="40" spans="1:20" s="5" customFormat="1" ht="21.75" customHeight="1">
      <c r="A40" s="7"/>
      <c r="B40" s="51" t="s">
        <v>172</v>
      </c>
      <c r="C40" s="68">
        <v>1</v>
      </c>
      <c r="D40" s="68">
        <v>2</v>
      </c>
      <c r="E40" s="68"/>
      <c r="F40" s="53">
        <f>SUM(Tableau2[[#This Row],[Appréciation Audit 1]:[Appréciation Audit 2]])</f>
        <v>3</v>
      </c>
      <c r="G40" s="158"/>
      <c r="H40" s="158"/>
      <c r="I40" s="158"/>
      <c r="J40" s="5">
        <v>26</v>
      </c>
    </row>
    <row r="41" spans="1:20" s="5" customFormat="1" ht="18.75">
      <c r="A41" s="7"/>
      <c r="B41" s="160" t="s">
        <v>24</v>
      </c>
      <c r="C41" s="49">
        <f>SUMPRODUCT((C42:C50=1)*D42:D50)/SUMPRODUCT((D42:D50)*(LEFT(C42:C50,1)&lt;&gt;"N"))</f>
        <v>1</v>
      </c>
      <c r="D41" s="49"/>
      <c r="E41" s="49">
        <f>SUM(E42:E49)/(10-COUNTIF(E42:E49,"NC"))</f>
        <v>0</v>
      </c>
      <c r="F41" s="161"/>
      <c r="G41" s="161"/>
      <c r="H41" s="161"/>
      <c r="I41" s="158"/>
    </row>
    <row r="42" spans="1:20" s="5" customFormat="1" ht="18.75">
      <c r="A42" s="7"/>
      <c r="B42" s="51" t="s">
        <v>171</v>
      </c>
      <c r="C42" s="68">
        <v>1</v>
      </c>
      <c r="D42" s="68">
        <v>2</v>
      </c>
      <c r="E42" s="68"/>
      <c r="F42" s="53">
        <f>SUM(Tableau2[[#This Row],[Appréciation Audit 1]:[Appréciation Audit 2]])</f>
        <v>3</v>
      </c>
      <c r="G42" s="158"/>
      <c r="H42" s="158"/>
      <c r="I42" s="158"/>
      <c r="J42" s="5">
        <v>27</v>
      </c>
    </row>
    <row r="43" spans="1:20" s="5" customFormat="1" ht="18.75">
      <c r="A43" s="7"/>
      <c r="B43" s="51" t="s">
        <v>170</v>
      </c>
      <c r="C43" s="68">
        <v>1</v>
      </c>
      <c r="D43" s="68">
        <v>2</v>
      </c>
      <c r="E43" s="68"/>
      <c r="F43" s="53">
        <f>SUM(Tableau2[[#This Row],[Appréciation Audit 1]:[Appréciation Audit 2]])</f>
        <v>3</v>
      </c>
      <c r="G43" s="158"/>
      <c r="H43" s="158"/>
      <c r="I43" s="158"/>
      <c r="J43" s="5">
        <v>28</v>
      </c>
    </row>
    <row r="44" spans="1:20" s="5" customFormat="1" ht="18.75">
      <c r="A44" s="7"/>
      <c r="B44" s="51" t="s">
        <v>123</v>
      </c>
      <c r="C44" s="68">
        <v>1</v>
      </c>
      <c r="D44" s="68">
        <v>2</v>
      </c>
      <c r="E44" s="68"/>
      <c r="F44" s="53">
        <f>SUM(Tableau2[[#This Row],[Appréciation Audit 1]:[Appréciation Audit 2]])</f>
        <v>3</v>
      </c>
      <c r="G44" s="158"/>
      <c r="H44" s="158"/>
      <c r="I44" s="158"/>
      <c r="J44" s="5">
        <v>30</v>
      </c>
    </row>
    <row r="45" spans="1:20" s="5" customFormat="1" ht="18.75">
      <c r="A45" s="7"/>
      <c r="B45" s="54" t="s">
        <v>169</v>
      </c>
      <c r="C45" s="68">
        <v>1</v>
      </c>
      <c r="D45" s="68">
        <v>3</v>
      </c>
      <c r="E45" s="68"/>
      <c r="F45" s="53">
        <f>SUM(Tableau2[[#This Row],[Appréciation Audit 1]:[Appréciation Audit 2]])</f>
        <v>4</v>
      </c>
      <c r="G45" s="158"/>
      <c r="H45" s="158"/>
      <c r="I45" s="158"/>
      <c r="J45" s="5">
        <v>32</v>
      </c>
    </row>
    <row r="46" spans="1:20" s="5" customFormat="1" ht="18.75">
      <c r="A46" s="7"/>
      <c r="B46" s="51" t="s">
        <v>168</v>
      </c>
      <c r="C46" s="68">
        <v>1</v>
      </c>
      <c r="D46" s="68">
        <v>2</v>
      </c>
      <c r="E46" s="68"/>
      <c r="F46" s="53">
        <f>SUM(Tableau2[[#This Row],[Appréciation Audit 1]:[Appréciation Audit 2]])</f>
        <v>3</v>
      </c>
      <c r="G46" s="158"/>
      <c r="H46" s="158"/>
      <c r="I46" s="158"/>
      <c r="J46" s="5">
        <v>33</v>
      </c>
    </row>
    <row r="47" spans="1:20" s="5" customFormat="1" ht="18.75">
      <c r="A47" s="7"/>
      <c r="B47" s="51" t="s">
        <v>167</v>
      </c>
      <c r="C47" s="68">
        <v>1</v>
      </c>
      <c r="D47" s="68">
        <v>2</v>
      </c>
      <c r="E47" s="68"/>
      <c r="F47" s="53">
        <f>SUM(Tableau2[[#This Row],[Appréciation Audit 1]:[Appréciation Audit 2]])</f>
        <v>3</v>
      </c>
      <c r="G47" s="158"/>
      <c r="H47" s="158"/>
      <c r="I47" s="158"/>
      <c r="J47" s="5">
        <v>34</v>
      </c>
    </row>
    <row r="48" spans="1:20" s="5" customFormat="1" ht="18.75">
      <c r="A48" s="7"/>
      <c r="B48" s="51" t="s">
        <v>166</v>
      </c>
      <c r="C48" s="68">
        <v>1</v>
      </c>
      <c r="D48" s="68">
        <v>2</v>
      </c>
      <c r="E48" s="68"/>
      <c r="F48" s="53">
        <f>SUM(Tableau2[[#This Row],[Appréciation Audit 1]:[Appréciation Audit 2]])</f>
        <v>3</v>
      </c>
      <c r="G48" s="158"/>
      <c r="H48" s="158"/>
      <c r="I48" s="158"/>
      <c r="J48" s="5">
        <v>35</v>
      </c>
    </row>
    <row r="49" spans="1:10" s="5" customFormat="1" ht="19.5" customHeight="1">
      <c r="A49" s="7"/>
      <c r="B49" s="178" t="s">
        <v>161</v>
      </c>
      <c r="C49" s="68">
        <v>1</v>
      </c>
      <c r="D49" s="68">
        <v>2</v>
      </c>
      <c r="E49" s="68"/>
      <c r="F49" s="53">
        <f>SUM(Tableau2[[#This Row],[Appréciation Audit 1]:[Appréciation Audit 2]])</f>
        <v>3</v>
      </c>
      <c r="G49" s="158"/>
      <c r="H49" s="158"/>
      <c r="I49" s="158"/>
      <c r="J49" s="5">
        <v>36</v>
      </c>
    </row>
    <row r="50" spans="1:10" s="5" customFormat="1" ht="19.5" thickBot="1">
      <c r="A50" s="7"/>
      <c r="B50" s="56" t="s">
        <v>162</v>
      </c>
      <c r="C50" s="170">
        <v>1</v>
      </c>
      <c r="D50" s="68">
        <v>2</v>
      </c>
      <c r="E50" s="170"/>
      <c r="F50" s="191">
        <f>SUM(Tableau2[[#This Row],[Appréciation Audit 1]:[Appréciation Audit 2]])</f>
        <v>3</v>
      </c>
      <c r="G50" s="158"/>
      <c r="H50" s="158"/>
      <c r="I50" s="158"/>
      <c r="J50" s="5">
        <v>37</v>
      </c>
    </row>
    <row r="51" spans="1:10" s="5" customFormat="1" ht="18.75">
      <c r="A51" s="7"/>
      <c r="B51" s="48" t="s">
        <v>126</v>
      </c>
      <c r="C51" s="188">
        <f>SUMPRODUCT((C52:C54=1)*D52:D54)/SUMPRODUCT((D52:D54)*(LEFT(C52:C54,1)&lt;&gt;"N"))</f>
        <v>1</v>
      </c>
      <c r="D51" s="49"/>
      <c r="E51" s="49">
        <f>SUM(E52:E53)/(2-COUNTIF(E52:E53,"NC"))</f>
        <v>0</v>
      </c>
      <c r="F51" s="169"/>
      <c r="G51" s="161"/>
      <c r="H51" s="161"/>
      <c r="I51" s="158"/>
    </row>
    <row r="52" spans="1:10" s="5" customFormat="1" ht="18.75">
      <c r="A52" s="7"/>
      <c r="B52" s="56" t="s">
        <v>163</v>
      </c>
      <c r="C52" s="68">
        <v>1</v>
      </c>
      <c r="D52" s="68">
        <v>3</v>
      </c>
      <c r="E52" s="68"/>
      <c r="F52" s="53">
        <f>SUM(Tableau2[[#This Row],[Appréciation Audit 1]:[Appréciation Audit 2]])</f>
        <v>4</v>
      </c>
      <c r="G52" s="158"/>
      <c r="H52" s="158"/>
      <c r="I52" s="158"/>
      <c r="J52" s="5">
        <v>38</v>
      </c>
    </row>
    <row r="53" spans="1:10" s="5" customFormat="1" ht="36.75">
      <c r="A53" s="7"/>
      <c r="B53" s="56" t="s">
        <v>124</v>
      </c>
      <c r="C53" s="68">
        <v>1</v>
      </c>
      <c r="D53" s="68">
        <v>2</v>
      </c>
      <c r="E53" s="68"/>
      <c r="F53" s="53">
        <f>SUM(Tableau2[[#This Row],[Appréciation Audit 1]:[Appréciation Audit 2]])</f>
        <v>3</v>
      </c>
      <c r="G53" s="158"/>
      <c r="H53" s="158"/>
      <c r="I53" s="158"/>
      <c r="J53" s="5">
        <v>39</v>
      </c>
    </row>
    <row r="54" spans="1:10" s="5" customFormat="1" ht="37.5" thickBot="1">
      <c r="A54" s="7"/>
      <c r="B54" s="189" t="s">
        <v>125</v>
      </c>
      <c r="C54" s="170">
        <v>1</v>
      </c>
      <c r="D54" s="68">
        <v>2</v>
      </c>
      <c r="E54" s="170"/>
      <c r="F54" s="191">
        <f>SUM(Tableau2[[#This Row],[Appréciation Audit 1]:[Appréciation Audit 2]])</f>
        <v>3</v>
      </c>
      <c r="G54" s="158"/>
      <c r="H54" s="158"/>
      <c r="I54" s="158"/>
      <c r="J54" s="5">
        <v>40</v>
      </c>
    </row>
    <row r="55" spans="1:10" s="5" customFormat="1" ht="18.75">
      <c r="A55" s="7"/>
      <c r="B55" s="58" t="s">
        <v>84</v>
      </c>
      <c r="C55" s="49">
        <f>SUMPRODUCT((C56:C65=1)*D56:D65)/SUMPRODUCT((D56:D65)*(LEFT(C56:C65,1)&lt;&gt;"N"))</f>
        <v>1</v>
      </c>
      <c r="D55" s="49"/>
      <c r="E55" s="49">
        <f>SUM(E56:E65)/(12-COUNTIF(E56:E65,"NC"))</f>
        <v>0</v>
      </c>
      <c r="F55" s="169"/>
      <c r="G55" s="161"/>
      <c r="H55" s="161"/>
      <c r="I55" s="158"/>
    </row>
    <row r="56" spans="1:10" s="5" customFormat="1" ht="36.75">
      <c r="A56" s="7"/>
      <c r="B56" s="56" t="s">
        <v>165</v>
      </c>
      <c r="C56" s="68">
        <v>1</v>
      </c>
      <c r="D56" s="68">
        <v>1</v>
      </c>
      <c r="E56" s="68"/>
      <c r="F56" s="69">
        <f>SUM(Tableau2[[#This Row],[Appréciation Audit 1]:[Appréciation Audit 2]])</f>
        <v>2</v>
      </c>
      <c r="G56" s="158"/>
      <c r="H56" s="158"/>
      <c r="I56" s="158"/>
      <c r="J56" s="5">
        <v>41</v>
      </c>
    </row>
    <row r="57" spans="1:10" s="5" customFormat="1" ht="36.75">
      <c r="A57" s="7"/>
      <c r="B57" s="56" t="s">
        <v>164</v>
      </c>
      <c r="C57" s="68">
        <v>1</v>
      </c>
      <c r="D57" s="68">
        <v>2</v>
      </c>
      <c r="E57" s="68"/>
      <c r="F57" s="69">
        <f>SUM(Tableau2[[#This Row],[Appréciation Audit 1]:[Appréciation Audit 2]])</f>
        <v>3</v>
      </c>
      <c r="G57" s="158"/>
      <c r="H57" s="158"/>
      <c r="I57" s="158"/>
      <c r="J57" s="5">
        <v>42</v>
      </c>
    </row>
    <row r="58" spans="1:10" s="5" customFormat="1" ht="18.75">
      <c r="A58" s="7"/>
      <c r="B58" s="140" t="s">
        <v>127</v>
      </c>
      <c r="C58" s="68">
        <v>1</v>
      </c>
      <c r="D58" s="68">
        <v>3</v>
      </c>
      <c r="E58" s="68"/>
      <c r="F58" s="69">
        <f>SUM(Tableau2[[#This Row],[Appréciation Audit 1]:[Appréciation Audit 2]])</f>
        <v>4</v>
      </c>
      <c r="G58" s="158"/>
      <c r="H58" s="158"/>
      <c r="I58" s="158"/>
      <c r="J58" s="5">
        <v>43</v>
      </c>
    </row>
    <row r="59" spans="1:10" s="5" customFormat="1" ht="36.75">
      <c r="A59" s="7"/>
      <c r="B59" s="56" t="s">
        <v>128</v>
      </c>
      <c r="C59" s="68">
        <v>1</v>
      </c>
      <c r="D59" s="68">
        <v>3</v>
      </c>
      <c r="E59" s="68"/>
      <c r="F59" s="69">
        <f>SUM(Tableau2[[#This Row],[Appréciation Audit 1]:[Appréciation Audit 2]])</f>
        <v>4</v>
      </c>
      <c r="G59" s="158"/>
      <c r="H59" s="158"/>
      <c r="I59" s="158"/>
      <c r="J59" s="5">
        <v>44</v>
      </c>
    </row>
    <row r="60" spans="1:10" s="5" customFormat="1" ht="36.75">
      <c r="A60" s="7"/>
      <c r="B60" s="56" t="s">
        <v>129</v>
      </c>
      <c r="C60" s="68">
        <v>1</v>
      </c>
      <c r="D60" s="68">
        <v>3</v>
      </c>
      <c r="E60" s="68"/>
      <c r="F60" s="69">
        <f>SUM(Tableau2[[#This Row],[Appréciation Audit 1]:[Appréciation Audit 2]])</f>
        <v>4</v>
      </c>
      <c r="G60" s="158"/>
      <c r="H60" s="158"/>
      <c r="I60" s="158"/>
      <c r="J60" s="5">
        <v>45</v>
      </c>
    </row>
    <row r="61" spans="1:10" s="5" customFormat="1" ht="42.6" customHeight="1">
      <c r="A61" s="7"/>
      <c r="B61" s="56" t="s">
        <v>130</v>
      </c>
      <c r="C61" s="68">
        <v>1</v>
      </c>
      <c r="D61" s="68">
        <v>3</v>
      </c>
      <c r="E61" s="68"/>
      <c r="F61" s="69">
        <f>SUM(Tableau2[[#This Row],[Appréciation Audit 1]:[Appréciation Audit 2]])</f>
        <v>4</v>
      </c>
      <c r="G61" s="158"/>
      <c r="H61" s="158"/>
      <c r="I61" s="158"/>
      <c r="J61" s="5">
        <v>46</v>
      </c>
    </row>
    <row r="62" spans="1:10" s="5" customFormat="1" ht="18.75">
      <c r="A62" s="7"/>
      <c r="B62" s="56" t="s">
        <v>131</v>
      </c>
      <c r="C62" s="68">
        <v>1</v>
      </c>
      <c r="D62" s="68">
        <v>3</v>
      </c>
      <c r="E62" s="68"/>
      <c r="F62" s="69">
        <f>SUM(Tableau2[[#This Row],[Appréciation Audit 1]:[Appréciation Audit 2]])</f>
        <v>4</v>
      </c>
      <c r="G62" s="158"/>
      <c r="H62" s="158"/>
      <c r="I62" s="158"/>
      <c r="J62" s="5">
        <v>47</v>
      </c>
    </row>
    <row r="63" spans="1:10" s="5" customFormat="1" ht="18.75">
      <c r="A63" s="7"/>
      <c r="B63" s="56" t="s">
        <v>132</v>
      </c>
      <c r="C63" s="68">
        <v>1</v>
      </c>
      <c r="D63" s="68">
        <v>3</v>
      </c>
      <c r="E63" s="68"/>
      <c r="F63" s="69">
        <f>SUM(Tableau2[[#This Row],[Appréciation Audit 1]:[Appréciation Audit 2]])</f>
        <v>4</v>
      </c>
      <c r="G63" s="158"/>
      <c r="H63" s="158"/>
      <c r="I63" s="158"/>
      <c r="J63" s="5">
        <v>48</v>
      </c>
    </row>
    <row r="64" spans="1:10" s="5" customFormat="1" ht="18.75">
      <c r="A64" s="7"/>
      <c r="B64" s="56" t="s">
        <v>85</v>
      </c>
      <c r="C64" s="68">
        <v>1</v>
      </c>
      <c r="D64" s="68">
        <v>3</v>
      </c>
      <c r="E64" s="68"/>
      <c r="F64" s="69">
        <f>SUM(Tableau2[[#This Row],[Appréciation Audit 1]:[Appréciation Audit 2]])</f>
        <v>4</v>
      </c>
      <c r="G64" s="158"/>
      <c r="H64" s="158"/>
      <c r="I64" s="158"/>
      <c r="J64" s="5">
        <v>49</v>
      </c>
    </row>
    <row r="65" spans="1:10" s="5" customFormat="1" ht="37.5" thickBot="1">
      <c r="A65" s="7"/>
      <c r="B65" s="56" t="s">
        <v>133</v>
      </c>
      <c r="C65" s="68">
        <v>1</v>
      </c>
      <c r="D65" s="68">
        <v>3</v>
      </c>
      <c r="E65" s="68"/>
      <c r="F65" s="69">
        <f>SUM(Tableau2[[#This Row],[Appréciation Audit 1]:[Appréciation Audit 2]])</f>
        <v>4</v>
      </c>
      <c r="G65" s="158"/>
      <c r="H65" s="158"/>
      <c r="I65" s="158"/>
      <c r="J65" s="5">
        <v>50</v>
      </c>
    </row>
    <row r="66" spans="1:10" s="5" customFormat="1" ht="19.5" thickBot="1">
      <c r="A66" s="7"/>
      <c r="B66" s="58" t="s">
        <v>10</v>
      </c>
      <c r="C66" s="49">
        <f>SUMPRODUCT((C67:C91=1)*D67:D91)/SUMPRODUCT((D67:D91)*(LEFT(C67:C91,1)&lt;&gt;"N"))</f>
        <v>1</v>
      </c>
      <c r="D66" s="49"/>
      <c r="E66" s="49">
        <f>SUM(E67:E91)/(28-COUNTIF(E67:E91,"NC"))</f>
        <v>0</v>
      </c>
      <c r="F66" s="161"/>
      <c r="G66" s="161"/>
      <c r="H66" s="161"/>
      <c r="I66" s="158"/>
    </row>
    <row r="67" spans="1:10" s="5" customFormat="1" ht="18.75">
      <c r="A67" s="7"/>
      <c r="B67" s="59" t="s">
        <v>8</v>
      </c>
      <c r="C67" s="68">
        <v>1</v>
      </c>
      <c r="D67" s="68">
        <v>3</v>
      </c>
      <c r="E67" s="68"/>
      <c r="F67" s="53">
        <f>SUM(Tableau2[[#This Row],[Appréciation Audit 1]:[Appréciation Audit 2]])</f>
        <v>4</v>
      </c>
      <c r="G67" s="158"/>
      <c r="H67" s="158"/>
      <c r="I67" s="158"/>
      <c r="J67" s="5">
        <v>51</v>
      </c>
    </row>
    <row r="68" spans="1:10" s="5" customFormat="1" ht="18.75">
      <c r="A68" s="7"/>
      <c r="B68" s="55" t="s">
        <v>78</v>
      </c>
      <c r="C68" s="68">
        <v>1</v>
      </c>
      <c r="D68" s="68">
        <v>2</v>
      </c>
      <c r="E68" s="68"/>
      <c r="F68" s="53">
        <f>SUM(Tableau2[[#This Row],[Appréciation Audit 1]:[Appréciation Audit 2]])</f>
        <v>3</v>
      </c>
      <c r="G68" s="158"/>
      <c r="H68" s="158"/>
      <c r="I68" s="158"/>
      <c r="J68" s="5">
        <v>52</v>
      </c>
    </row>
    <row r="69" spans="1:10" s="5" customFormat="1" ht="19.5" thickBot="1">
      <c r="A69" s="7"/>
      <c r="B69" s="60" t="s">
        <v>9</v>
      </c>
      <c r="C69" s="72">
        <v>1</v>
      </c>
      <c r="D69" s="72">
        <v>2</v>
      </c>
      <c r="E69" s="72"/>
      <c r="F69" s="53">
        <f>SUM(Tableau2[[#This Row],[Appréciation Audit 1]:[Appréciation Audit 2]])</f>
        <v>3</v>
      </c>
      <c r="G69" s="158"/>
      <c r="H69" s="158"/>
      <c r="I69" s="158"/>
      <c r="J69" s="5">
        <v>53</v>
      </c>
    </row>
    <row r="70" spans="1:10" s="5" customFormat="1" ht="18.75">
      <c r="A70" s="7"/>
      <c r="B70" s="51" t="s">
        <v>11</v>
      </c>
      <c r="C70" s="68">
        <v>1</v>
      </c>
      <c r="D70" s="68">
        <v>2</v>
      </c>
      <c r="E70" s="68"/>
      <c r="F70" s="192">
        <f>SUM(Tableau2[[#This Row],[Appréciation Audit 1]:[Appréciation Audit 2]])</f>
        <v>3</v>
      </c>
      <c r="G70" s="158"/>
      <c r="H70" s="158"/>
      <c r="I70" s="158"/>
      <c r="J70" s="5">
        <v>54</v>
      </c>
    </row>
    <row r="71" spans="1:10" s="5" customFormat="1" ht="18.75">
      <c r="A71" s="7"/>
      <c r="B71" s="51" t="s">
        <v>134</v>
      </c>
      <c r="C71" s="68">
        <v>1</v>
      </c>
      <c r="D71" s="68">
        <v>3</v>
      </c>
      <c r="E71" s="68"/>
      <c r="F71" s="53">
        <f>SUM(Tableau2[[#This Row],[Appréciation Audit 1]:[Appréciation Audit 2]])</f>
        <v>4</v>
      </c>
      <c r="G71" s="158"/>
      <c r="H71" s="158"/>
      <c r="I71" s="158"/>
      <c r="J71" s="5">
        <v>55</v>
      </c>
    </row>
    <row r="72" spans="1:10" s="5" customFormat="1" ht="18.75">
      <c r="A72" s="7"/>
      <c r="B72" s="51" t="s">
        <v>45</v>
      </c>
      <c r="C72" s="68">
        <v>1</v>
      </c>
      <c r="D72" s="68">
        <v>3</v>
      </c>
      <c r="E72" s="68"/>
      <c r="F72" s="53">
        <f>SUM(Tableau2[[#This Row],[Appréciation Audit 1]:[Appréciation Audit 2]])</f>
        <v>4</v>
      </c>
      <c r="G72" s="158"/>
      <c r="H72" s="158"/>
      <c r="I72" s="158"/>
      <c r="J72" s="5">
        <v>56</v>
      </c>
    </row>
    <row r="73" spans="1:10" s="5" customFormat="1" ht="18.75">
      <c r="A73" s="7"/>
      <c r="B73" s="51" t="s">
        <v>105</v>
      </c>
      <c r="C73" s="68">
        <v>1</v>
      </c>
      <c r="D73" s="68">
        <v>3</v>
      </c>
      <c r="E73" s="68"/>
      <c r="F73" s="53">
        <f>SUM(Tableau2[[#This Row],[Appréciation Audit 1]:[Appréciation Audit 2]])</f>
        <v>4</v>
      </c>
      <c r="G73" s="158"/>
      <c r="H73" s="158"/>
      <c r="I73" s="158"/>
      <c r="J73" s="5">
        <v>57</v>
      </c>
    </row>
    <row r="74" spans="1:10" s="5" customFormat="1" ht="18.75">
      <c r="A74" s="7"/>
      <c r="B74" s="51" t="s">
        <v>83</v>
      </c>
      <c r="C74" s="68">
        <v>1</v>
      </c>
      <c r="D74" s="68">
        <v>3</v>
      </c>
      <c r="E74" s="68"/>
      <c r="F74" s="53">
        <f>SUM(Tableau2[[#This Row],[Appréciation Audit 1]:[Appréciation Audit 2]])</f>
        <v>4</v>
      </c>
      <c r="G74" s="158"/>
      <c r="H74" s="158"/>
      <c r="I74" s="158"/>
      <c r="J74" s="5">
        <v>58</v>
      </c>
    </row>
    <row r="75" spans="1:10" s="5" customFormat="1" ht="18.75">
      <c r="A75" s="7"/>
      <c r="B75" s="51" t="s">
        <v>30</v>
      </c>
      <c r="C75" s="68">
        <v>1</v>
      </c>
      <c r="D75" s="68">
        <v>2</v>
      </c>
      <c r="E75" s="68"/>
      <c r="F75" s="53">
        <f>SUM(Tableau2[[#This Row],[Appréciation Audit 1]:[Appréciation Audit 2]])</f>
        <v>3</v>
      </c>
      <c r="G75" s="158"/>
      <c r="H75" s="158"/>
      <c r="I75" s="158"/>
      <c r="J75" s="5">
        <v>59</v>
      </c>
    </row>
    <row r="76" spans="1:10" s="5" customFormat="1" ht="18.75">
      <c r="A76" s="7"/>
      <c r="B76" s="51" t="s">
        <v>37</v>
      </c>
      <c r="C76" s="68">
        <v>1</v>
      </c>
      <c r="D76" s="68">
        <v>3</v>
      </c>
      <c r="E76" s="68"/>
      <c r="F76" s="53">
        <f>SUM(Tableau2[[#This Row],[Appréciation Audit 1]:[Appréciation Audit 2]])</f>
        <v>4</v>
      </c>
      <c r="G76" s="158"/>
      <c r="H76" s="158"/>
      <c r="I76" s="158"/>
      <c r="J76" s="5">
        <v>60</v>
      </c>
    </row>
    <row r="77" spans="1:10" s="5" customFormat="1" ht="18.75">
      <c r="A77" s="7"/>
      <c r="B77" s="51" t="s">
        <v>81</v>
      </c>
      <c r="C77" s="68">
        <v>1</v>
      </c>
      <c r="D77" s="68">
        <v>1</v>
      </c>
      <c r="E77" s="68"/>
      <c r="F77" s="53">
        <f>SUM(Tableau2[[#This Row],[Appréciation Audit 1]:[Appréciation Audit 2]])</f>
        <v>2</v>
      </c>
      <c r="G77" s="158"/>
      <c r="H77" s="158"/>
      <c r="I77" s="158"/>
      <c r="J77" s="5">
        <v>61</v>
      </c>
    </row>
    <row r="78" spans="1:10" s="5" customFormat="1" ht="36.75">
      <c r="A78" s="7"/>
      <c r="B78" s="51" t="s">
        <v>135</v>
      </c>
      <c r="C78" s="68">
        <v>1</v>
      </c>
      <c r="D78" s="68">
        <v>3</v>
      </c>
      <c r="E78" s="68"/>
      <c r="F78" s="53">
        <f>SUM(Tableau2[[#This Row],[Appréciation Audit 1]:[Appréciation Audit 2]])</f>
        <v>4</v>
      </c>
      <c r="G78" s="158"/>
      <c r="H78" s="158"/>
      <c r="I78" s="158"/>
      <c r="J78" s="5">
        <v>62</v>
      </c>
    </row>
    <row r="79" spans="1:10" s="5" customFormat="1" ht="18.75">
      <c r="A79" s="7"/>
      <c r="B79" s="51" t="s">
        <v>26</v>
      </c>
      <c r="C79" s="68">
        <v>1</v>
      </c>
      <c r="D79" s="68">
        <v>1</v>
      </c>
      <c r="E79" s="68"/>
      <c r="F79" s="53">
        <f>SUM(Tableau2[[#This Row],[Appréciation Audit 1]:[Appréciation Audit 2]])</f>
        <v>2</v>
      </c>
      <c r="G79" s="158"/>
      <c r="H79" s="158"/>
      <c r="I79" s="158"/>
      <c r="J79" s="5">
        <v>63</v>
      </c>
    </row>
    <row r="80" spans="1:10" s="5" customFormat="1" ht="18.75">
      <c r="A80" s="7"/>
      <c r="B80" s="51" t="s">
        <v>0</v>
      </c>
      <c r="C80" s="68">
        <v>1</v>
      </c>
      <c r="D80" s="68">
        <v>2</v>
      </c>
      <c r="E80" s="68"/>
      <c r="F80" s="53">
        <f>SUM(Tableau2[[#This Row],[Appréciation Audit 1]:[Appréciation Audit 2]])</f>
        <v>3</v>
      </c>
      <c r="G80" s="158"/>
      <c r="H80" s="158"/>
      <c r="I80" s="158"/>
      <c r="J80" s="5">
        <v>64</v>
      </c>
    </row>
    <row r="81" spans="1:15" s="5" customFormat="1" ht="18.75">
      <c r="A81" s="7"/>
      <c r="B81" s="51" t="s">
        <v>12</v>
      </c>
      <c r="C81" s="68">
        <v>1</v>
      </c>
      <c r="D81" s="68">
        <v>3</v>
      </c>
      <c r="E81" s="68"/>
      <c r="F81" s="53">
        <f>SUM(Tableau2[[#This Row],[Appréciation Audit 1]:[Appréciation Audit 2]])</f>
        <v>4</v>
      </c>
      <c r="G81" s="158"/>
      <c r="H81" s="158"/>
      <c r="I81" s="158"/>
      <c r="J81" s="5">
        <v>65</v>
      </c>
    </row>
    <row r="82" spans="1:15" s="5" customFormat="1" ht="18.75">
      <c r="A82" s="7"/>
      <c r="B82" s="61" t="s">
        <v>142</v>
      </c>
      <c r="C82" s="68">
        <v>1</v>
      </c>
      <c r="D82" s="68">
        <v>2</v>
      </c>
      <c r="E82" s="68"/>
      <c r="F82" s="53">
        <f>SUM(Tableau2[[#This Row],[Appréciation Audit 1]:[Appréciation Audit 2]])</f>
        <v>3</v>
      </c>
      <c r="G82" s="158"/>
      <c r="H82" s="158"/>
      <c r="I82" s="158"/>
      <c r="J82" s="5">
        <v>66</v>
      </c>
    </row>
    <row r="83" spans="1:15" s="5" customFormat="1" ht="18.75">
      <c r="A83" s="7"/>
      <c r="B83" s="51" t="s">
        <v>141</v>
      </c>
      <c r="C83" s="68">
        <v>1</v>
      </c>
      <c r="D83" s="68">
        <v>2</v>
      </c>
      <c r="E83" s="68"/>
      <c r="F83" s="53">
        <f>SUM(Tableau2[[#This Row],[Appréciation Audit 1]:[Appréciation Audit 2]])</f>
        <v>3</v>
      </c>
      <c r="G83" s="158"/>
      <c r="H83" s="158"/>
      <c r="I83" s="158"/>
      <c r="J83" s="5">
        <v>67</v>
      </c>
    </row>
    <row r="84" spans="1:15" s="5" customFormat="1" ht="18.75">
      <c r="A84" s="7"/>
      <c r="B84" s="51" t="s">
        <v>140</v>
      </c>
      <c r="C84" s="68">
        <v>1</v>
      </c>
      <c r="D84" s="68">
        <v>3</v>
      </c>
      <c r="E84" s="68"/>
      <c r="F84" s="53">
        <f>SUM(Tableau2[[#This Row],[Appréciation Audit 1]:[Appréciation Audit 2]])</f>
        <v>4</v>
      </c>
      <c r="G84" s="158"/>
      <c r="H84" s="158"/>
      <c r="I84" s="158"/>
      <c r="J84" s="5">
        <v>68</v>
      </c>
    </row>
    <row r="85" spans="1:15" s="5" customFormat="1" ht="18.75">
      <c r="A85" s="7"/>
      <c r="B85" s="51" t="s">
        <v>139</v>
      </c>
      <c r="C85" s="68">
        <v>1</v>
      </c>
      <c r="D85" s="68">
        <v>3</v>
      </c>
      <c r="E85" s="68"/>
      <c r="F85" s="53">
        <f>SUM(Tableau2[[#This Row],[Appréciation Audit 1]:[Appréciation Audit 2]])</f>
        <v>4</v>
      </c>
      <c r="G85" s="158"/>
      <c r="H85" s="158"/>
      <c r="I85" s="158"/>
      <c r="J85" s="5">
        <v>69</v>
      </c>
    </row>
    <row r="86" spans="1:15" s="5" customFormat="1" ht="18.75">
      <c r="A86" s="7"/>
      <c r="B86" s="61" t="s">
        <v>42</v>
      </c>
      <c r="C86" s="68">
        <v>1</v>
      </c>
      <c r="D86" s="68">
        <v>1</v>
      </c>
      <c r="E86" s="68"/>
      <c r="F86" s="53">
        <f>SUM(Tableau2[[#This Row],[Appréciation Audit 1]:[Appréciation Audit 2]])</f>
        <v>2</v>
      </c>
      <c r="G86" s="158"/>
      <c r="H86" s="158"/>
      <c r="I86" s="158"/>
      <c r="J86" s="5">
        <v>70</v>
      </c>
    </row>
    <row r="87" spans="1:15" s="5" customFormat="1" ht="36.75">
      <c r="A87" s="7"/>
      <c r="B87" s="51" t="s">
        <v>136</v>
      </c>
      <c r="C87" s="68">
        <v>1</v>
      </c>
      <c r="D87" s="68">
        <v>2</v>
      </c>
      <c r="E87" s="68"/>
      <c r="F87" s="53">
        <f>SUM(Tableau2[[#This Row],[Appréciation Audit 1]:[Appréciation Audit 2]])</f>
        <v>3</v>
      </c>
      <c r="G87" s="158"/>
      <c r="H87" s="158"/>
      <c r="I87" s="158"/>
      <c r="J87" s="5">
        <v>71</v>
      </c>
    </row>
    <row r="88" spans="1:15" s="5" customFormat="1" ht="18.75">
      <c r="A88" s="7"/>
      <c r="B88" s="62" t="s">
        <v>137</v>
      </c>
      <c r="C88" s="68">
        <v>1</v>
      </c>
      <c r="D88" s="68">
        <v>2</v>
      </c>
      <c r="E88" s="68"/>
      <c r="F88" s="53">
        <f>SUM(Tableau2[[#This Row],[Appréciation Audit 1]:[Appréciation Audit 2]])</f>
        <v>3</v>
      </c>
      <c r="G88" s="158"/>
      <c r="H88" s="168"/>
      <c r="I88" s="168"/>
      <c r="J88" s="5">
        <v>72</v>
      </c>
    </row>
    <row r="89" spans="1:15" s="5" customFormat="1" ht="18.75">
      <c r="A89" s="7"/>
      <c r="B89" s="51" t="s">
        <v>138</v>
      </c>
      <c r="C89" s="68">
        <v>1</v>
      </c>
      <c r="D89" s="68">
        <v>2</v>
      </c>
      <c r="E89" s="68"/>
      <c r="F89" s="53">
        <f>SUM(Tableau2[[#This Row],[Appréciation Audit 1]:[Appréciation Audit 2]])</f>
        <v>3</v>
      </c>
      <c r="G89" s="158"/>
      <c r="H89" s="168"/>
      <c r="I89" s="168"/>
      <c r="J89" s="5">
        <v>73</v>
      </c>
    </row>
    <row r="90" spans="1:15" s="5" customFormat="1" ht="36.75">
      <c r="A90" s="7"/>
      <c r="B90" s="51" t="s">
        <v>143</v>
      </c>
      <c r="C90" s="68">
        <v>1</v>
      </c>
      <c r="D90" s="68">
        <v>2</v>
      </c>
      <c r="E90" s="68"/>
      <c r="F90" s="53">
        <f>SUM(Tableau2[[#This Row],[Appréciation Audit 1]:[Appréciation Audit 2]])</f>
        <v>3</v>
      </c>
      <c r="G90" s="158"/>
      <c r="H90" s="168"/>
      <c r="I90" s="168"/>
      <c r="J90" s="5">
        <v>74</v>
      </c>
    </row>
    <row r="91" spans="1:15" s="5" customFormat="1" ht="37.5" thickBot="1">
      <c r="A91" s="7"/>
      <c r="B91" s="138" t="s">
        <v>144</v>
      </c>
      <c r="C91" s="72">
        <v>1</v>
      </c>
      <c r="D91" s="72">
        <v>2</v>
      </c>
      <c r="E91" s="72"/>
      <c r="F91" s="191">
        <f>SUM(Tableau2[[#This Row],[Appréciation Audit 1]:[Appréciation Audit 2]])</f>
        <v>3</v>
      </c>
      <c r="G91" s="158"/>
      <c r="H91" s="168"/>
      <c r="I91" s="168"/>
      <c r="J91" s="5">
        <v>75</v>
      </c>
    </row>
    <row r="92" spans="1:15" s="5" customFormat="1" ht="19.5" thickTop="1">
      <c r="A92" s="7"/>
      <c r="B92" s="63"/>
      <c r="C92" s="63"/>
      <c r="D92" s="63"/>
      <c r="E92" s="63"/>
      <c r="F92" s="64"/>
      <c r="G92" s="64"/>
      <c r="H92" s="64"/>
      <c r="I92" s="64"/>
      <c r="J92" s="64"/>
      <c r="K92" s="8"/>
      <c r="L92" s="8"/>
      <c r="M92" s="8"/>
      <c r="N92" s="8"/>
      <c r="O92" s="8"/>
    </row>
    <row r="93" spans="1:15" s="5" customFormat="1" ht="18.75">
      <c r="A93" s="7"/>
      <c r="B93" s="63"/>
      <c r="C93" s="63"/>
      <c r="D93" s="63"/>
      <c r="E93" s="65"/>
      <c r="F93" s="65"/>
      <c r="G93" s="65"/>
      <c r="H93" s="65"/>
      <c r="I93" s="65"/>
      <c r="J93" s="65"/>
      <c r="K93" s="8"/>
      <c r="L93" s="8"/>
      <c r="M93" s="8"/>
      <c r="N93" s="8"/>
      <c r="O93" s="8"/>
    </row>
    <row r="94" spans="1:15" s="5" customFormat="1" ht="18.75">
      <c r="A94" s="7"/>
      <c r="B94" s="63"/>
      <c r="C94" s="77"/>
      <c r="D94" s="77"/>
      <c r="E94" s="65"/>
      <c r="F94" s="65"/>
      <c r="G94" s="65"/>
      <c r="H94" s="65"/>
      <c r="I94" s="65"/>
      <c r="J94" s="65"/>
      <c r="K94" s="8"/>
      <c r="L94" s="8"/>
      <c r="M94" s="8"/>
      <c r="N94" s="8"/>
      <c r="O94" s="8"/>
    </row>
    <row r="95" spans="1:15" s="5" customFormat="1" ht="18.75">
      <c r="A95" s="7"/>
      <c r="B95" s="63"/>
      <c r="C95" s="63"/>
      <c r="D95" s="63"/>
      <c r="E95" s="65"/>
      <c r="F95" s="65"/>
      <c r="G95" s="65"/>
      <c r="H95" s="65"/>
      <c r="I95" s="65"/>
      <c r="J95" s="65"/>
      <c r="K95" s="8"/>
      <c r="L95" s="8"/>
      <c r="M95" s="8"/>
      <c r="N95" s="8"/>
      <c r="O95" s="8"/>
    </row>
    <row r="96" spans="1:15" s="5" customFormat="1" ht="18.75">
      <c r="A96" s="7"/>
      <c r="B96" s="63"/>
      <c r="C96" s="77"/>
      <c r="D96" s="77"/>
      <c r="E96" s="65"/>
      <c r="F96" s="65"/>
      <c r="G96" s="65"/>
      <c r="H96" s="65"/>
      <c r="I96" s="65"/>
      <c r="J96" s="65"/>
      <c r="K96" s="8"/>
      <c r="L96" s="8"/>
      <c r="M96" s="8"/>
      <c r="N96" s="8"/>
      <c r="O96" s="8"/>
    </row>
    <row r="97" spans="1:15" s="5" customFormat="1" ht="18.75">
      <c r="A97" s="7"/>
      <c r="B97" s="63"/>
      <c r="C97" s="63"/>
      <c r="D97" s="63"/>
      <c r="E97" s="65"/>
      <c r="F97" s="65"/>
      <c r="G97" s="65"/>
      <c r="H97" s="65"/>
      <c r="I97" s="65"/>
      <c r="J97" s="65"/>
      <c r="K97" s="8"/>
      <c r="L97" s="8"/>
      <c r="M97" s="8"/>
      <c r="N97" s="8"/>
      <c r="O97" s="8"/>
    </row>
    <row r="98" spans="1:15" s="5" customFormat="1" ht="18.75">
      <c r="A98" s="7"/>
      <c r="B98" s="63"/>
      <c r="C98" s="63"/>
      <c r="D98" s="63"/>
      <c r="E98" s="65"/>
      <c r="F98" s="65"/>
      <c r="G98" s="65"/>
      <c r="H98" s="65"/>
      <c r="I98" s="65"/>
      <c r="J98" s="65"/>
      <c r="K98" s="8"/>
      <c r="L98" s="8"/>
      <c r="M98" s="8"/>
      <c r="N98" s="8"/>
      <c r="O98" s="8"/>
    </row>
    <row r="99" spans="1:15" s="5" customFormat="1" ht="18.75">
      <c r="A99" s="7"/>
      <c r="B99" s="63"/>
      <c r="C99" s="63"/>
      <c r="D99" s="63"/>
      <c r="E99" s="65"/>
      <c r="F99" s="65"/>
      <c r="G99" s="65"/>
      <c r="H99" s="65"/>
      <c r="I99" s="65"/>
      <c r="J99" s="65"/>
      <c r="K99" s="8"/>
      <c r="L99" s="8"/>
      <c r="M99" s="8"/>
      <c r="N99" s="8"/>
      <c r="O99" s="8"/>
    </row>
    <row r="100" spans="1:15" ht="36" customHeight="1">
      <c r="B100" s="63"/>
      <c r="C100" s="63"/>
      <c r="D100" s="63"/>
      <c r="E100" s="65"/>
      <c r="F100" s="65"/>
      <c r="G100" s="65"/>
      <c r="H100" s="65"/>
      <c r="I100" s="65"/>
      <c r="J100" s="65"/>
    </row>
    <row r="101" spans="1:15" s="5" customFormat="1" ht="34.35" customHeight="1" thickBot="1">
      <c r="A101" s="7"/>
      <c r="B101" s="66"/>
      <c r="C101" s="67" t="s">
        <v>32</v>
      </c>
      <c r="D101" s="67"/>
      <c r="E101" s="67" t="s">
        <v>32</v>
      </c>
      <c r="F101" s="67" t="s">
        <v>34</v>
      </c>
      <c r="G101" s="154" t="s">
        <v>110</v>
      </c>
      <c r="H101" s="154" t="s">
        <v>110</v>
      </c>
      <c r="I101" s="162"/>
    </row>
    <row r="102" spans="1:15" s="5" customFormat="1" ht="26.25" customHeight="1">
      <c r="A102" s="7"/>
      <c r="B102" s="58" t="s">
        <v>23</v>
      </c>
      <c r="C102" s="157" t="s">
        <v>43</v>
      </c>
      <c r="D102" s="157"/>
      <c r="E102" s="157" t="s">
        <v>44</v>
      </c>
      <c r="F102" s="57"/>
      <c r="G102" s="156" t="s">
        <v>111</v>
      </c>
      <c r="H102" s="156" t="s">
        <v>112</v>
      </c>
      <c r="I102" s="163"/>
    </row>
    <row r="103" spans="1:15" s="5" customFormat="1" ht="18.75">
      <c r="A103" s="7"/>
      <c r="B103" s="48"/>
      <c r="C103" s="49">
        <f>SUMPRODUCT((C104:C116=1)*D104:D116)/SUMPRODUCT((D104:D116)*(LEFT(C104:C116,1)&lt;&gt;"N"))</f>
        <v>0.75</v>
      </c>
      <c r="D103" s="49"/>
      <c r="E103" s="49">
        <f>SUM(E104:E116)/(16-COUNTIF(E104:E116,"NC"))</f>
        <v>6.25E-2</v>
      </c>
      <c r="F103" s="50"/>
      <c r="G103" s="158"/>
      <c r="H103" s="158"/>
      <c r="I103" s="158"/>
      <c r="J103" s="5">
        <v>76</v>
      </c>
    </row>
    <row r="104" spans="1:15" s="5" customFormat="1" ht="36.75">
      <c r="A104" s="7"/>
      <c r="B104" s="51" t="s">
        <v>145</v>
      </c>
      <c r="C104" s="68">
        <v>1</v>
      </c>
      <c r="D104" s="68">
        <v>3</v>
      </c>
      <c r="E104" s="68"/>
      <c r="F104" s="53">
        <f>SUM(Tableau2[[#This Row],[Appréciation Audit 1]:[Appréciation Audit 2]])</f>
        <v>4</v>
      </c>
      <c r="G104" s="158"/>
      <c r="H104" s="158"/>
      <c r="I104" s="158"/>
      <c r="J104" s="5">
        <v>77</v>
      </c>
    </row>
    <row r="105" spans="1:15" s="5" customFormat="1" ht="18.75">
      <c r="A105" s="7"/>
      <c r="B105" s="51" t="s">
        <v>14</v>
      </c>
      <c r="C105" s="68">
        <v>1</v>
      </c>
      <c r="D105" s="68">
        <v>2</v>
      </c>
      <c r="E105" s="68"/>
      <c r="F105" s="53">
        <f>SUM(Tableau2[[#This Row],[Appréciation Audit 1]:[Appréciation Audit 2]])</f>
        <v>3</v>
      </c>
      <c r="G105" s="158"/>
      <c r="H105" s="158"/>
      <c r="I105" s="158"/>
      <c r="J105" s="5">
        <v>78</v>
      </c>
    </row>
    <row r="106" spans="1:15" s="5" customFormat="1" ht="18.75">
      <c r="A106" s="7"/>
      <c r="B106" s="51" t="s">
        <v>38</v>
      </c>
      <c r="C106" s="68">
        <v>1</v>
      </c>
      <c r="D106" s="68">
        <v>2</v>
      </c>
      <c r="E106" s="68"/>
      <c r="F106" s="53">
        <f>SUM(Tableau2[[#This Row],[Appréciation Audit 1]:[Appréciation Audit 2]])</f>
        <v>3</v>
      </c>
      <c r="G106" s="158"/>
      <c r="H106" s="158"/>
      <c r="I106" s="158"/>
      <c r="J106" s="5">
        <v>79</v>
      </c>
    </row>
    <row r="107" spans="1:15" s="5" customFormat="1" ht="15.75" customHeight="1">
      <c r="A107" s="7"/>
      <c r="B107" s="56" t="s">
        <v>146</v>
      </c>
      <c r="C107" s="68">
        <v>1</v>
      </c>
      <c r="D107" s="68">
        <v>3</v>
      </c>
      <c r="E107" s="68"/>
      <c r="F107" s="53">
        <f>SUM(Tableau2[[#This Row],[Appréciation Audit 1]:[Appréciation Audit 2]])</f>
        <v>4</v>
      </c>
      <c r="G107" s="158"/>
      <c r="H107" s="158"/>
      <c r="I107" s="158"/>
      <c r="J107" s="5">
        <v>80</v>
      </c>
    </row>
    <row r="108" spans="1:15" s="5" customFormat="1" ht="36.75">
      <c r="A108" s="7"/>
      <c r="B108" s="51" t="s">
        <v>147</v>
      </c>
      <c r="C108" s="68" t="s">
        <v>158</v>
      </c>
      <c r="D108" s="68">
        <v>3</v>
      </c>
      <c r="E108" s="68"/>
      <c r="F108" s="69">
        <f>SUM(Tableau2[[#This Row],[Appréciation Audit 1]:[Appréciation Audit 2]])</f>
        <v>3</v>
      </c>
      <c r="G108" s="158"/>
      <c r="H108" s="158"/>
      <c r="I108" s="158"/>
      <c r="J108" s="5">
        <v>81</v>
      </c>
    </row>
    <row r="109" spans="1:15" s="5" customFormat="1" ht="18.75">
      <c r="A109" s="7"/>
      <c r="B109" s="51" t="s">
        <v>17</v>
      </c>
      <c r="C109" s="68">
        <v>1</v>
      </c>
      <c r="D109" s="68">
        <v>2</v>
      </c>
      <c r="E109" s="68"/>
      <c r="F109" s="53">
        <f>SUM(Tableau2[[#This Row],[Appréciation Audit 1]:[Appréciation Audit 2]])</f>
        <v>3</v>
      </c>
      <c r="G109" s="158"/>
      <c r="H109" s="158"/>
      <c r="I109" s="158"/>
      <c r="J109" s="5">
        <v>82</v>
      </c>
    </row>
    <row r="110" spans="1:15" s="5" customFormat="1" ht="18.75">
      <c r="A110" s="7"/>
      <c r="B110" s="51" t="s">
        <v>16</v>
      </c>
      <c r="C110" s="68" t="s">
        <v>158</v>
      </c>
      <c r="D110" s="68">
        <v>2</v>
      </c>
      <c r="E110" s="68"/>
      <c r="F110" s="53">
        <f>SUM(Tableau2[[#This Row],[Appréciation Audit 1]:[Appréciation Audit 2]])</f>
        <v>2</v>
      </c>
      <c r="G110" s="158"/>
      <c r="H110" s="158"/>
      <c r="I110" s="158"/>
      <c r="J110" s="5">
        <v>83</v>
      </c>
    </row>
    <row r="111" spans="1:15" s="5" customFormat="1" ht="36.75">
      <c r="A111" s="7"/>
      <c r="B111" s="51" t="s">
        <v>148</v>
      </c>
      <c r="C111" s="68">
        <v>1</v>
      </c>
      <c r="D111" s="68">
        <v>2</v>
      </c>
      <c r="E111" s="68"/>
      <c r="F111" s="53">
        <f>SUM(Tableau2[[#This Row],[Appréciation Audit 1]:[Appréciation Audit 2]])</f>
        <v>3</v>
      </c>
      <c r="G111" s="158"/>
      <c r="H111" s="158"/>
      <c r="I111" s="158"/>
      <c r="J111" s="5">
        <v>84</v>
      </c>
    </row>
    <row r="112" spans="1:15" s="5" customFormat="1" ht="18.75">
      <c r="A112" s="7"/>
      <c r="B112" s="51" t="s">
        <v>149</v>
      </c>
      <c r="C112" s="68">
        <v>0</v>
      </c>
      <c r="D112" s="68">
        <v>2</v>
      </c>
      <c r="E112" s="68"/>
      <c r="F112" s="53">
        <f>SUM(Tableau2[[#This Row],[Appréciation Audit 1]:[Appréciation Audit 2]])</f>
        <v>2</v>
      </c>
      <c r="G112" s="158"/>
      <c r="H112" s="158"/>
      <c r="I112" s="158"/>
      <c r="J112" s="5">
        <v>85</v>
      </c>
    </row>
    <row r="113" spans="1:10" s="5" customFormat="1" ht="24" customHeight="1">
      <c r="A113" s="7"/>
      <c r="B113" s="51" t="s">
        <v>29</v>
      </c>
      <c r="C113" s="68">
        <v>1</v>
      </c>
      <c r="D113" s="68">
        <v>2</v>
      </c>
      <c r="E113" s="68"/>
      <c r="F113" s="53">
        <f>SUM(Tableau2[[#This Row],[Appréciation Audit 1]:[Appréciation Audit 2]])</f>
        <v>3</v>
      </c>
      <c r="G113" s="158"/>
      <c r="H113" s="158"/>
      <c r="I113" s="158"/>
      <c r="J113" s="5">
        <v>86</v>
      </c>
    </row>
    <row r="114" spans="1:10" s="5" customFormat="1" ht="18.75">
      <c r="A114" s="7"/>
      <c r="B114" s="70" t="s">
        <v>150</v>
      </c>
      <c r="C114" s="68">
        <v>0</v>
      </c>
      <c r="D114" s="68">
        <v>2</v>
      </c>
      <c r="E114" s="68">
        <v>0</v>
      </c>
      <c r="F114" s="69">
        <f>SUM(Tableau2[[#This Row],[Appréciation Audit 1]:[Appréciation Audit 2]])</f>
        <v>2</v>
      </c>
      <c r="G114" s="158"/>
      <c r="H114" s="158"/>
      <c r="I114" s="158"/>
      <c r="J114" s="5">
        <v>87</v>
      </c>
    </row>
    <row r="115" spans="1:10" s="5" customFormat="1" ht="18.75">
      <c r="A115" s="7"/>
      <c r="B115" s="51" t="s">
        <v>39</v>
      </c>
      <c r="C115" s="68">
        <v>1</v>
      </c>
      <c r="D115" s="68">
        <v>2</v>
      </c>
      <c r="E115" s="68">
        <v>0</v>
      </c>
      <c r="F115" s="53">
        <f>SUM(Tableau2[[#This Row],[Appréciation Audit 1]:[Appréciation Audit 2]])</f>
        <v>3</v>
      </c>
      <c r="G115" s="158"/>
      <c r="H115" s="158"/>
      <c r="I115" s="158"/>
      <c r="J115" s="5">
        <v>88</v>
      </c>
    </row>
    <row r="116" spans="1:10" s="5" customFormat="1" ht="18.75">
      <c r="A116" s="7"/>
      <c r="B116" s="56" t="s">
        <v>151</v>
      </c>
      <c r="C116" s="68">
        <v>0</v>
      </c>
      <c r="D116" s="68">
        <v>2</v>
      </c>
      <c r="E116" s="68">
        <v>1</v>
      </c>
      <c r="F116" s="53">
        <f>SUM(Tableau2[[#This Row],[Appréciation Audit 1]:[Appréciation Audit 2]])</f>
        <v>3</v>
      </c>
      <c r="G116" s="158"/>
      <c r="H116" s="158"/>
      <c r="I116" s="158"/>
      <c r="J116" s="5">
        <v>89</v>
      </c>
    </row>
    <row r="117" spans="1:10" s="5" customFormat="1" ht="26.25" customHeight="1">
      <c r="A117" s="7"/>
      <c r="B117" s="48" t="s">
        <v>15</v>
      </c>
      <c r="C117" s="49">
        <f>SUMPRODUCT((C118:C125=1)*D118:D125)/SUMPRODUCT((D118:D125)*(LEFT(C118:C125,1)&lt;&gt;"N"))</f>
        <v>0.8666666666666667</v>
      </c>
      <c r="D117" s="49"/>
      <c r="E117" s="49">
        <f>SUM(E118:E125)/(8-COUNTIF(E118:E125,"NC"))</f>
        <v>0.25</v>
      </c>
      <c r="F117" s="161"/>
      <c r="G117" s="161"/>
      <c r="H117" s="161"/>
      <c r="I117" s="158"/>
    </row>
    <row r="118" spans="1:10" s="5" customFormat="1" ht="18.75">
      <c r="A118" s="7"/>
      <c r="B118" s="51" t="s">
        <v>13</v>
      </c>
      <c r="C118" s="68">
        <v>1</v>
      </c>
      <c r="D118" s="68">
        <v>2</v>
      </c>
      <c r="E118" s="68"/>
      <c r="F118" s="53">
        <f>SUM(Tableau2[[#This Row],[Appréciation Audit 1]:[Appréciation Audit 2]])</f>
        <v>3</v>
      </c>
      <c r="G118" s="158"/>
      <c r="H118" s="158"/>
      <c r="I118" s="158"/>
      <c r="J118" s="5">
        <v>95</v>
      </c>
    </row>
    <row r="119" spans="1:10" s="5" customFormat="1" ht="18.75">
      <c r="A119" s="7"/>
      <c r="B119" s="54" t="s">
        <v>153</v>
      </c>
      <c r="C119" s="68" t="s">
        <v>158</v>
      </c>
      <c r="D119" s="68">
        <v>2</v>
      </c>
      <c r="E119" s="68"/>
      <c r="F119" s="53">
        <f>SUM(Tableau2[[#This Row],[Appréciation Audit 1]:[Appréciation Audit 2]])</f>
        <v>2</v>
      </c>
      <c r="G119" s="158"/>
      <c r="H119" s="158"/>
      <c r="I119" s="158"/>
      <c r="J119" s="5">
        <v>96</v>
      </c>
    </row>
    <row r="120" spans="1:10" s="5" customFormat="1" ht="18.75">
      <c r="A120" s="7"/>
      <c r="B120" s="56" t="s">
        <v>154</v>
      </c>
      <c r="C120" s="68">
        <v>1</v>
      </c>
      <c r="D120" s="68">
        <v>2</v>
      </c>
      <c r="E120" s="68"/>
      <c r="F120" s="53">
        <f>SUM(Tableau2[[#This Row],[Appréciation Audit 1]:[Appréciation Audit 2]])</f>
        <v>3</v>
      </c>
      <c r="G120" s="158"/>
      <c r="H120" s="158"/>
      <c r="I120" s="158"/>
      <c r="J120" s="5">
        <v>97</v>
      </c>
    </row>
    <row r="121" spans="1:10" s="5" customFormat="1" ht="18.75">
      <c r="A121" s="7"/>
      <c r="B121" s="56" t="s">
        <v>155</v>
      </c>
      <c r="C121" s="68">
        <v>1</v>
      </c>
      <c r="D121" s="68">
        <v>2</v>
      </c>
      <c r="E121" s="68">
        <v>1</v>
      </c>
      <c r="F121" s="53">
        <f>SUM(Tableau2[[#This Row],[Appréciation Audit 1]:[Appréciation Audit 2]])</f>
        <v>4</v>
      </c>
      <c r="G121" s="158"/>
      <c r="H121" s="158"/>
      <c r="I121" s="158"/>
      <c r="J121" s="5">
        <v>98</v>
      </c>
    </row>
    <row r="122" spans="1:10" s="5" customFormat="1" ht="18.75">
      <c r="A122" s="7"/>
      <c r="B122" s="56" t="s">
        <v>152</v>
      </c>
      <c r="C122" s="68">
        <v>0</v>
      </c>
      <c r="D122" s="68">
        <v>2</v>
      </c>
      <c r="E122" s="68"/>
      <c r="F122" s="53">
        <f>SUM(Tableau2[[#This Row],[Appréciation Audit 1]:[Appréciation Audit 2]])</f>
        <v>2</v>
      </c>
      <c r="G122" s="158"/>
      <c r="H122" s="158"/>
      <c r="I122" s="158"/>
      <c r="J122" s="5">
        <v>99</v>
      </c>
    </row>
    <row r="123" spans="1:10" s="5" customFormat="1" ht="16.350000000000001" customHeight="1">
      <c r="A123" s="7"/>
      <c r="B123" s="51" t="s">
        <v>31</v>
      </c>
      <c r="C123" s="68">
        <v>1</v>
      </c>
      <c r="D123" s="68">
        <v>2</v>
      </c>
      <c r="E123" s="68"/>
      <c r="F123" s="53">
        <f>SUM(Tableau2[[#This Row],[Appréciation Audit 1]:[Appréciation Audit 2]])</f>
        <v>3</v>
      </c>
      <c r="G123" s="158"/>
      <c r="H123" s="158"/>
      <c r="I123" s="158"/>
      <c r="J123" s="5">
        <v>100</v>
      </c>
    </row>
    <row r="124" spans="1:10" s="5" customFormat="1" ht="36">
      <c r="A124" s="7"/>
      <c r="B124" s="70" t="s">
        <v>40</v>
      </c>
      <c r="C124" s="68">
        <v>1</v>
      </c>
      <c r="D124" s="68">
        <v>3</v>
      </c>
      <c r="E124" s="68">
        <v>1</v>
      </c>
      <c r="F124" s="69">
        <f>SUM(Tableau2[[#This Row],[Appréciation Audit 1]:[Appréciation Audit 2]])</f>
        <v>5</v>
      </c>
      <c r="G124" s="158"/>
      <c r="H124" s="158"/>
      <c r="I124" s="158"/>
      <c r="J124" s="5">
        <v>101</v>
      </c>
    </row>
    <row r="125" spans="1:10" ht="19.5" thickBot="1">
      <c r="B125" s="71" t="s">
        <v>156</v>
      </c>
      <c r="C125" s="68">
        <v>1</v>
      </c>
      <c r="D125" s="68">
        <v>2</v>
      </c>
      <c r="E125" s="68"/>
      <c r="F125" s="53">
        <f>SUM(Tableau2[[#This Row],[Appréciation Audit 1]:[Appréciation Audit 2]])</f>
        <v>3</v>
      </c>
      <c r="G125" s="159"/>
      <c r="H125" s="159"/>
      <c r="I125" s="159"/>
      <c r="J125" s="5">
        <v>102</v>
      </c>
    </row>
    <row r="126" spans="1:10" ht="20.45" customHeight="1">
      <c r="B126" s="12" t="s">
        <v>3</v>
      </c>
      <c r="C126" s="13">
        <f>SUM(R21:R28)/8</f>
        <v>0.89851190476190479</v>
      </c>
      <c r="D126" s="13"/>
      <c r="E126" s="13">
        <f>SUM(S21:S28)/8</f>
        <v>0.1640625</v>
      </c>
      <c r="F126" s="14"/>
    </row>
    <row r="127" spans="1:10">
      <c r="B127" s="15" t="s">
        <v>4</v>
      </c>
      <c r="C127" s="11"/>
      <c r="D127" s="11"/>
      <c r="E127" s="11"/>
      <c r="F127" s="16"/>
    </row>
    <row r="128" spans="1:10" ht="35.25" customHeight="1" thickBot="1">
      <c r="B128" s="164" t="s">
        <v>1</v>
      </c>
      <c r="C128" s="165">
        <f>102-(COUNTIF(C12:C125,"NC"))</f>
        <v>101</v>
      </c>
      <c r="D128" s="165"/>
      <c r="E128" s="165">
        <f>102-(COUNTIF(E12:E125,"NC"))</f>
        <v>102</v>
      </c>
      <c r="F128" s="16"/>
    </row>
    <row r="129" spans="2:8">
      <c r="B129" s="40" t="s">
        <v>27</v>
      </c>
      <c r="C129" s="171" t="s">
        <v>28</v>
      </c>
      <c r="D129" s="171"/>
      <c r="E129" s="171"/>
      <c r="F129" s="167"/>
      <c r="G129" s="167"/>
      <c r="H129" s="17"/>
    </row>
    <row r="130" spans="2:8">
      <c r="B130" s="41"/>
      <c r="C130" s="42"/>
      <c r="D130" s="42"/>
      <c r="E130" s="42"/>
      <c r="F130" s="10"/>
      <c r="G130" s="10"/>
      <c r="H130" s="18"/>
    </row>
    <row r="131" spans="2:8">
      <c r="B131" s="41"/>
      <c r="C131" s="42"/>
      <c r="D131" s="42"/>
      <c r="E131" s="42"/>
      <c r="F131" s="10"/>
      <c r="G131" s="10"/>
      <c r="H131" s="18"/>
    </row>
    <row r="132" spans="2:8">
      <c r="B132" s="41"/>
      <c r="C132" s="42"/>
      <c r="D132" s="42"/>
      <c r="E132" s="42"/>
      <c r="F132" s="10"/>
      <c r="G132" s="10"/>
      <c r="H132" s="18"/>
    </row>
    <row r="133" spans="2:8">
      <c r="B133" s="41" t="s">
        <v>51</v>
      </c>
      <c r="C133" s="10"/>
      <c r="D133" s="10"/>
      <c r="E133" s="10"/>
      <c r="F133" s="10"/>
      <c r="G133" s="10"/>
      <c r="H133" s="18"/>
    </row>
    <row r="134" spans="2:8">
      <c r="B134" s="43"/>
      <c r="C134" s="10"/>
      <c r="D134" s="10"/>
      <c r="E134" s="10"/>
      <c r="F134" s="10"/>
      <c r="G134" s="10"/>
      <c r="H134" s="18"/>
    </row>
    <row r="135" spans="2:8">
      <c r="B135" s="134"/>
      <c r="C135" s="135"/>
      <c r="D135" s="135"/>
      <c r="E135" s="135"/>
      <c r="F135" s="166"/>
      <c r="G135" s="10"/>
      <c r="H135" s="18"/>
    </row>
    <row r="136" spans="2:8" ht="15" customHeight="1">
      <c r="B136" s="172" t="s">
        <v>196</v>
      </c>
      <c r="C136" s="173"/>
      <c r="D136" s="173"/>
      <c r="E136" s="173"/>
      <c r="F136" s="173"/>
      <c r="G136" s="173"/>
      <c r="H136" s="174"/>
    </row>
    <row r="137" spans="2:8">
      <c r="B137" s="172"/>
      <c r="C137" s="173"/>
      <c r="D137" s="173"/>
      <c r="E137" s="173"/>
      <c r="F137" s="173"/>
      <c r="G137" s="173"/>
      <c r="H137" s="174"/>
    </row>
    <row r="138" spans="2:8">
      <c r="B138" s="172"/>
      <c r="C138" s="173"/>
      <c r="D138" s="173"/>
      <c r="E138" s="173"/>
      <c r="F138" s="173"/>
      <c r="G138" s="173"/>
      <c r="H138" s="174"/>
    </row>
    <row r="139" spans="2:8">
      <c r="B139" s="172"/>
      <c r="C139" s="173"/>
      <c r="D139" s="173"/>
      <c r="E139" s="173"/>
      <c r="F139" s="173"/>
      <c r="G139" s="173"/>
      <c r="H139" s="174"/>
    </row>
    <row r="140" spans="2:8">
      <c r="B140" s="172"/>
      <c r="C140" s="173"/>
      <c r="D140" s="173"/>
      <c r="E140" s="173"/>
      <c r="F140" s="173"/>
      <c r="G140" s="173"/>
      <c r="H140" s="174"/>
    </row>
    <row r="141" spans="2:8">
      <c r="B141" s="172"/>
      <c r="C141" s="173"/>
      <c r="D141" s="173"/>
      <c r="E141" s="173"/>
      <c r="F141" s="173"/>
      <c r="G141" s="173"/>
      <c r="H141" s="174"/>
    </row>
    <row r="142" spans="2:8">
      <c r="B142" s="172"/>
      <c r="C142" s="173"/>
      <c r="D142" s="173"/>
      <c r="E142" s="173"/>
      <c r="F142" s="173"/>
      <c r="G142" s="173"/>
      <c r="H142" s="174"/>
    </row>
    <row r="143" spans="2:8" ht="30" customHeight="1">
      <c r="B143" s="193" t="s">
        <v>195</v>
      </c>
      <c r="C143" s="194"/>
      <c r="D143" s="194"/>
      <c r="E143" s="194"/>
      <c r="F143" s="194"/>
      <c r="G143" s="194"/>
      <c r="H143" s="195"/>
    </row>
    <row r="144" spans="2:8">
      <c r="B144" s="193"/>
      <c r="C144" s="194"/>
      <c r="D144" s="194"/>
      <c r="E144" s="194"/>
      <c r="F144" s="194"/>
      <c r="G144" s="194"/>
      <c r="H144" s="195"/>
    </row>
    <row r="145" spans="2:8">
      <c r="B145" s="193"/>
      <c r="C145" s="194"/>
      <c r="D145" s="194"/>
      <c r="E145" s="194"/>
      <c r="F145" s="194"/>
      <c r="G145" s="194"/>
      <c r="H145" s="195"/>
    </row>
    <row r="146" spans="2:8">
      <c r="B146" s="193"/>
      <c r="C146" s="194"/>
      <c r="D146" s="194"/>
      <c r="E146" s="194"/>
      <c r="F146" s="194"/>
      <c r="G146" s="194"/>
      <c r="H146" s="195"/>
    </row>
    <row r="147" spans="2:8">
      <c r="B147" s="193"/>
      <c r="C147" s="194"/>
      <c r="D147" s="194"/>
      <c r="E147" s="194"/>
      <c r="F147" s="194"/>
      <c r="G147" s="194"/>
      <c r="H147" s="195"/>
    </row>
    <row r="148" spans="2:8">
      <c r="B148" s="193"/>
      <c r="C148" s="194"/>
      <c r="D148" s="194"/>
      <c r="E148" s="194"/>
      <c r="F148" s="194"/>
      <c r="G148" s="194"/>
      <c r="H148" s="195"/>
    </row>
    <row r="149" spans="2:8">
      <c r="B149" s="193"/>
      <c r="C149" s="194"/>
      <c r="D149" s="194"/>
      <c r="E149" s="194"/>
      <c r="F149" s="194"/>
      <c r="G149" s="194"/>
      <c r="H149" s="195"/>
    </row>
    <row r="150" spans="2:8">
      <c r="B150" s="193"/>
      <c r="C150" s="194"/>
      <c r="D150" s="194"/>
      <c r="E150" s="194"/>
      <c r="F150" s="194"/>
      <c r="G150" s="194"/>
      <c r="H150" s="195"/>
    </row>
    <row r="151" spans="2:8" ht="15.75" thickBot="1">
      <c r="B151" s="196"/>
      <c r="C151" s="197"/>
      <c r="D151" s="197"/>
      <c r="E151" s="197"/>
      <c r="F151" s="197"/>
      <c r="G151" s="197"/>
      <c r="H151" s="198"/>
    </row>
  </sheetData>
  <mergeCells count="11">
    <mergeCell ref="B143:H151"/>
    <mergeCell ref="C129:E129"/>
    <mergeCell ref="B136:H142"/>
    <mergeCell ref="C5:D5"/>
    <mergeCell ref="C6:D6"/>
    <mergeCell ref="C7:D7"/>
    <mergeCell ref="C8:D8"/>
    <mergeCell ref="E5:F5"/>
    <mergeCell ref="E6:F6"/>
    <mergeCell ref="E7:F7"/>
    <mergeCell ref="E8:F8"/>
  </mergeCells>
  <phoneticPr fontId="60" type="noConversion"/>
  <conditionalFormatting sqref="F12:F16">
    <cfRule type="iconSet" priority="70">
      <iconSet iconSet="3Arrows" showValue="0">
        <cfvo type="percent" val="0"/>
        <cfvo type="num" val="1"/>
        <cfvo type="num" val="2"/>
      </iconSet>
    </cfRule>
  </conditionalFormatting>
  <conditionalFormatting sqref="F18:F23">
    <cfRule type="iconSet" priority="69">
      <iconSet iconSet="3Arrows" showValue="0">
        <cfvo type="percent" val="0"/>
        <cfvo type="num" val="1"/>
        <cfvo type="num" val="2"/>
      </iconSet>
    </cfRule>
  </conditionalFormatting>
  <conditionalFormatting sqref="F25:F28">
    <cfRule type="iconSet" priority="94">
      <iconSet iconSet="3Arrows" showValue="0">
        <cfvo type="percent" val="0"/>
        <cfvo type="num" val="1"/>
        <cfvo type="num" val="2"/>
      </iconSet>
    </cfRule>
  </conditionalFormatting>
  <conditionalFormatting sqref="F116">
    <cfRule type="iconSet" priority="52">
      <iconSet iconSet="3Arrows" showValue="0">
        <cfvo type="percent" val="0"/>
        <cfvo type="num" val="1"/>
        <cfvo type="num" val="2"/>
      </iconSet>
    </cfRule>
  </conditionalFormatting>
  <conditionalFormatting sqref="F67:F91">
    <cfRule type="iconSet" priority="50">
      <iconSet iconSet="3Arrows" showValue="0">
        <cfvo type="percent" val="0"/>
        <cfvo type="num" val="1"/>
        <cfvo type="num" val="2"/>
      </iconSet>
    </cfRule>
  </conditionalFormatting>
  <conditionalFormatting sqref="E25:E28 C30:E40 C42:E50 C52:E54 C56:E65 C118:E125 C67:E91 C104:E116">
    <cfRule type="colorScale" priority="41">
      <colorScale>
        <cfvo type="num" val="0"/>
        <cfvo type="num" val="1"/>
        <color theme="5"/>
        <color rgb="FF92D050"/>
      </colorScale>
    </cfRule>
  </conditionalFormatting>
  <conditionalFormatting sqref="C12:D16">
    <cfRule type="colorScale" priority="30">
      <colorScale>
        <cfvo type="num" val="0"/>
        <cfvo type="num" val="1"/>
        <color theme="5"/>
        <color rgb="FF92D050"/>
      </colorScale>
    </cfRule>
  </conditionalFormatting>
  <conditionalFormatting sqref="C18:D23">
    <cfRule type="colorScale" priority="18">
      <colorScale>
        <cfvo type="num" val="0"/>
        <cfvo type="num" val="1"/>
        <color theme="5"/>
        <color rgb="FF92D050"/>
      </colorScale>
    </cfRule>
  </conditionalFormatting>
  <conditionalFormatting sqref="C25:D28">
    <cfRule type="colorScale" priority="17">
      <colorScale>
        <cfvo type="num" val="0"/>
        <cfvo type="num" val="1"/>
        <color theme="5"/>
        <color rgb="FF92D050"/>
      </colorScale>
    </cfRule>
  </conditionalFormatting>
  <conditionalFormatting sqref="E12:E16">
    <cfRule type="colorScale" priority="9">
      <colorScale>
        <cfvo type="num" val="0"/>
        <cfvo type="num" val="1"/>
        <color theme="5"/>
        <color rgb="FF92D050"/>
      </colorScale>
    </cfRule>
  </conditionalFormatting>
  <conditionalFormatting sqref="E18:E23">
    <cfRule type="colorScale" priority="8">
      <colorScale>
        <cfvo type="num" val="0"/>
        <cfvo type="num" val="1"/>
        <color theme="5"/>
        <color rgb="FF92D050"/>
      </colorScale>
    </cfRule>
  </conditionalFormatting>
  <conditionalFormatting sqref="F30:F40">
    <cfRule type="iconSet" priority="135">
      <iconSet iconSet="3Arrows" showValue="0">
        <cfvo type="percent" val="0"/>
        <cfvo type="num" val="1"/>
        <cfvo type="num" val="2"/>
      </iconSet>
    </cfRule>
  </conditionalFormatting>
  <conditionalFormatting sqref="F42:F50 F52:F54 F56:F65">
    <cfRule type="iconSet" priority="149">
      <iconSet iconSet="3Arrows" showValue="0">
        <cfvo type="percent" val="0"/>
        <cfvo type="num" val="1"/>
        <cfvo type="num" val="2"/>
      </iconSet>
    </cfRule>
  </conditionalFormatting>
  <conditionalFormatting sqref="F104:F115 F118:F125">
    <cfRule type="iconSet" priority="170">
      <iconSet iconSet="3Arrows" showValue="0">
        <cfvo type="percent" val="0"/>
        <cfvo type="num" val="1"/>
        <cfvo type="num" val="2"/>
      </iconSet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6" fitToHeight="0" orientation="portrait" r:id="rId1"/>
  <headerFooter>
    <oddFooter>&amp;L&amp;K04+000&amp;P/&amp;N&amp;K01+000
&amp;C&amp;K04+000*** Document ISOR ***&amp;R&amp;K04+000Audit_Chantier_171116</oddFooter>
  </headerFooter>
  <rowBreaks count="1" manualBreakCount="1">
    <brk id="94" max="6" man="1"/>
  </rowBreak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Données!$D$2:$D$4</xm:f>
          </x14:formula1>
          <xm:sqref>D9 D1:D4 D11:D142 D152:D1048576</xm:sqref>
        </x14:dataValidation>
        <x14:dataValidation type="list" allowBlank="1" showInputMessage="1" showErrorMessage="1">
          <x14:formula1>
            <xm:f>Données!$B$2:$B$5</xm:f>
          </x14:formula1>
          <xm:sqref>C118:C125 E118:E125 C104:C116 E104:E116 C12:C16 E12:E16 C18:C23 E18:E23 C25:C28 E25:E28 C30:C40 E30:E40 C42:C50 E42:E50 C52:C54 E52:E54 C56:C65 E56:E65 C67:C91 E67:E91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" sqref="B2:B5"/>
    </sheetView>
  </sheetViews>
  <sheetFormatPr baseColWidth="10" defaultRowHeight="15"/>
  <cols>
    <col min="1" max="1" width="30.28515625" bestFit="1" customWidth="1"/>
    <col min="3" max="3" width="50" bestFit="1" customWidth="1"/>
  </cols>
  <sheetData>
    <row r="1" spans="1:4">
      <c r="A1" t="s">
        <v>117</v>
      </c>
      <c r="C1" t="s">
        <v>118</v>
      </c>
    </row>
    <row r="2" spans="1:4">
      <c r="A2" t="s">
        <v>113</v>
      </c>
      <c r="B2" s="1">
        <v>1</v>
      </c>
      <c r="C2" t="s">
        <v>119</v>
      </c>
      <c r="D2">
        <v>3</v>
      </c>
    </row>
    <row r="3" spans="1:4">
      <c r="A3" t="s">
        <v>114</v>
      </c>
      <c r="B3" s="1">
        <v>0</v>
      </c>
      <c r="C3" t="s">
        <v>120</v>
      </c>
      <c r="D3">
        <v>2</v>
      </c>
    </row>
    <row r="4" spans="1:4">
      <c r="A4" t="s">
        <v>115</v>
      </c>
      <c r="B4" s="1" t="s">
        <v>33</v>
      </c>
      <c r="C4" t="s">
        <v>121</v>
      </c>
      <c r="D4">
        <v>1</v>
      </c>
    </row>
    <row r="5" spans="1:4">
      <c r="A5" t="s">
        <v>116</v>
      </c>
      <c r="B5" s="1" t="s">
        <v>158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63548"/>
    <pageSetUpPr autoPageBreaks="0" fitToPage="1"/>
  </sheetPr>
  <dimension ref="A1:N238"/>
  <sheetViews>
    <sheetView showGridLines="0" zoomScale="60" zoomScaleNormal="60" zoomScaleSheetLayoutView="70" zoomScalePageLayoutView="60" workbookViewId="0">
      <selection activeCell="A26" sqref="A26"/>
    </sheetView>
  </sheetViews>
  <sheetFormatPr baseColWidth="10" defaultColWidth="10" defaultRowHeight="18" customHeight="1"/>
  <cols>
    <col min="1" max="4" width="18.28515625" style="99" customWidth="1"/>
    <col min="5" max="5" width="26.85546875" style="99" customWidth="1"/>
    <col min="6" max="7" width="52.42578125" style="81" customWidth="1"/>
    <col min="8" max="8" width="50" style="81" customWidth="1"/>
    <col min="9" max="9" width="21" style="81" customWidth="1"/>
    <col min="10" max="10" width="26.28515625" style="81" customWidth="1"/>
    <col min="11" max="11" width="21.7109375" style="81" customWidth="1"/>
    <col min="12" max="12" width="17.7109375" style="81" customWidth="1"/>
    <col min="13" max="13" width="25" style="99" customWidth="1"/>
    <col min="14" max="14" width="1.140625" style="81" customWidth="1"/>
    <col min="15" max="16384" width="10" style="81"/>
  </cols>
  <sheetData>
    <row r="1" spans="1:13" ht="6.75" customHeight="1">
      <c r="A1" s="78"/>
      <c r="B1" s="78"/>
      <c r="C1" s="78"/>
      <c r="D1" s="78"/>
      <c r="E1" s="78"/>
      <c r="F1" s="79"/>
      <c r="G1" s="79"/>
      <c r="H1" s="79"/>
      <c r="I1" s="79"/>
      <c r="J1" s="79"/>
      <c r="K1" s="79"/>
      <c r="L1" s="79"/>
      <c r="M1" s="80"/>
    </row>
    <row r="2" spans="1:13" ht="51" customHeight="1">
      <c r="A2" s="78"/>
      <c r="B2" s="78"/>
      <c r="C2" s="78"/>
      <c r="D2" s="78"/>
      <c r="E2" s="78"/>
      <c r="F2" s="82" t="s">
        <v>86</v>
      </c>
      <c r="G2" s="82"/>
      <c r="H2" s="83"/>
      <c r="I2" s="84"/>
      <c r="J2" s="85"/>
      <c r="K2" s="85"/>
      <c r="L2" s="86"/>
      <c r="M2" s="87"/>
    </row>
    <row r="3" spans="1:13" ht="6.75" customHeight="1">
      <c r="A3" s="78"/>
      <c r="B3" s="78"/>
      <c r="C3" s="78"/>
      <c r="D3" s="78"/>
      <c r="E3" s="78"/>
      <c r="F3" s="79"/>
      <c r="G3" s="79"/>
      <c r="H3" s="79"/>
      <c r="I3" s="88"/>
      <c r="J3" s="89"/>
      <c r="K3" s="79"/>
      <c r="L3" s="79"/>
      <c r="M3" s="80"/>
    </row>
    <row r="4" spans="1:13" s="93" customFormat="1" ht="22.5" customHeight="1">
      <c r="A4" s="90"/>
      <c r="B4" s="90"/>
      <c r="C4" s="90"/>
      <c r="D4" s="90"/>
      <c r="E4" s="90"/>
      <c r="F4" s="91" t="s">
        <v>87</v>
      </c>
      <c r="G4" s="91"/>
      <c r="H4" s="92">
        <f ca="1">TODAY()</f>
        <v>44760</v>
      </c>
      <c r="K4" s="94"/>
      <c r="L4" s="95"/>
      <c r="M4" s="90"/>
    </row>
    <row r="5" spans="1:13" ht="21" customHeight="1">
      <c r="A5" s="96"/>
      <c r="B5" s="96"/>
      <c r="C5" s="96"/>
      <c r="D5" s="96"/>
      <c r="E5" s="96"/>
      <c r="F5" s="97"/>
      <c r="G5" s="97"/>
      <c r="H5" s="97"/>
      <c r="M5" s="98"/>
    </row>
    <row r="6" spans="1:13" ht="23.25" customHeight="1" thickBot="1">
      <c r="J6" s="100" t="s">
        <v>88</v>
      </c>
      <c r="K6" s="101"/>
      <c r="L6" s="102"/>
      <c r="M6" s="101"/>
    </row>
    <row r="7" spans="1:13" ht="31.5" customHeight="1" thickTop="1">
      <c r="J7" s="149" t="s">
        <v>89</v>
      </c>
      <c r="K7" s="143">
        <f>COUNTIF('Plan d''action'!$J$18:$J$37,"A venir")</f>
        <v>0</v>
      </c>
      <c r="L7" s="144">
        <f>IFERROR(COUNTIF('Plan d''action'!$J$18:$J$37,"A venir")/CréditsObtenus,0)</f>
        <v>0</v>
      </c>
      <c r="M7" s="150"/>
    </row>
    <row r="8" spans="1:13" ht="31.5" customHeight="1">
      <c r="J8" s="151" t="s">
        <v>90</v>
      </c>
      <c r="K8" s="145">
        <f>COUNTIF('Plan d''action'!$J$18:$J$37,"Retard")</f>
        <v>0</v>
      </c>
      <c r="L8" s="146">
        <f>IFERROR(COUNTIF('Plan d''action'!$J$18:$J$37,"Retard")/CréditsObtenus,0)</f>
        <v>0</v>
      </c>
      <c r="M8" s="152"/>
    </row>
    <row r="9" spans="1:13" ht="31.5" customHeight="1" thickBot="1">
      <c r="J9" s="147" t="s">
        <v>91</v>
      </c>
      <c r="K9" s="141">
        <f>COUNTIF('Plan d''action'!$J$18:$J$37,"Réalisée")</f>
        <v>0</v>
      </c>
      <c r="L9" s="142">
        <f>IFERROR(COUNTIF('Plan d''action'!$J$18:$J$37,"Réalisée")/CréditsObtenus,0)</f>
        <v>0</v>
      </c>
      <c r="M9" s="148"/>
    </row>
    <row r="10" spans="1:13" ht="33" customHeight="1">
      <c r="J10" s="103" t="s">
        <v>92</v>
      </c>
      <c r="K10" s="104">
        <f>SUM(K7:K9)</f>
        <v>0</v>
      </c>
      <c r="L10" s="105"/>
      <c r="M10" s="106"/>
    </row>
    <row r="11" spans="1:13" ht="27" customHeight="1">
      <c r="J11" s="107"/>
      <c r="K11" s="108"/>
      <c r="L11" s="109"/>
      <c r="M11" s="98"/>
    </row>
    <row r="12" spans="1:13" ht="29.25" customHeight="1">
      <c r="A12" s="90"/>
      <c r="B12" s="90"/>
      <c r="C12" s="90"/>
      <c r="D12" s="90"/>
      <c r="E12" s="90"/>
      <c r="F12" s="90"/>
      <c r="G12" s="90"/>
      <c r="H12" s="90"/>
      <c r="J12" s="110"/>
      <c r="K12" s="110"/>
      <c r="L12" s="110"/>
      <c r="M12" s="98"/>
    </row>
    <row r="13" spans="1:13" ht="21.75" customHeight="1">
      <c r="A13" s="111"/>
      <c r="B13" s="111"/>
      <c r="C13" s="111"/>
      <c r="D13" s="111"/>
      <c r="E13" s="111"/>
      <c r="F13" s="112"/>
      <c r="G13" s="112"/>
      <c r="H13" s="90"/>
      <c r="K13" s="113" t="s">
        <v>93</v>
      </c>
      <c r="L13" s="175">
        <f>L9</f>
        <v>0</v>
      </c>
      <c r="M13" s="175"/>
    </row>
    <row r="14" spans="1:13" ht="12" customHeight="1">
      <c r="A14" s="111"/>
      <c r="B14" s="111"/>
      <c r="C14" s="111"/>
      <c r="D14" s="111"/>
      <c r="E14" s="111"/>
      <c r="F14" s="112"/>
      <c r="G14" s="112"/>
      <c r="H14" s="90"/>
      <c r="J14" s="176"/>
      <c r="K14" s="176"/>
      <c r="L14" s="114"/>
    </row>
    <row r="15" spans="1:13" ht="93.75" customHeight="1">
      <c r="A15" s="81"/>
      <c r="B15" s="81"/>
      <c r="C15" s="81"/>
      <c r="D15" s="81"/>
      <c r="E15" s="81"/>
      <c r="M15" s="81"/>
    </row>
    <row r="16" spans="1:13" ht="40.5" customHeight="1">
      <c r="A16" s="177" t="s">
        <v>94</v>
      </c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</row>
    <row r="17" spans="1:13" ht="42.75" customHeight="1">
      <c r="A17" s="153" t="s">
        <v>109</v>
      </c>
      <c r="B17" s="115" t="s">
        <v>106</v>
      </c>
      <c r="C17" s="115" t="s">
        <v>107</v>
      </c>
      <c r="D17" s="115" t="s">
        <v>108</v>
      </c>
      <c r="E17" s="115" t="s">
        <v>95</v>
      </c>
      <c r="F17" s="115" t="s">
        <v>96</v>
      </c>
      <c r="G17" s="115" t="s">
        <v>97</v>
      </c>
      <c r="H17" s="115" t="s">
        <v>104</v>
      </c>
      <c r="I17" s="116" t="s">
        <v>98</v>
      </c>
      <c r="J17" s="116" t="s">
        <v>99</v>
      </c>
      <c r="K17" s="127" t="s">
        <v>100</v>
      </c>
      <c r="L17" s="127" t="s">
        <v>101</v>
      </c>
      <c r="M17" s="128" t="s">
        <v>102</v>
      </c>
    </row>
    <row r="18" spans="1:13" ht="39.75" customHeight="1">
      <c r="A18" s="117"/>
      <c r="B18" s="117"/>
      <c r="C18" s="117"/>
      <c r="D18" s="117"/>
      <c r="E18" s="126"/>
      <c r="F18" s="118"/>
      <c r="G18" s="118"/>
      <c r="H18" s="133"/>
      <c r="I18" s="119"/>
      <c r="J18" s="121" t="str">
        <f t="shared" ref="J18:J21" si="0">IF($I18&lt;&gt;"","Réalisée",IF($H18="","-",IF($H18&gt;=$H$4,"A venir",IF($K18="En cours","Débutée","Retard"))))</f>
        <v>-</v>
      </c>
      <c r="K18" s="122"/>
      <c r="L18" s="121" t="str">
        <f>IF('Plan d''action'!$K18="","-",(IF('Plan d''action'!$K18="Efficace",2,IF('Plan d''action'!$K18="En cours",1,0))))</f>
        <v>-</v>
      </c>
      <c r="M18" s="122"/>
    </row>
    <row r="19" spans="1:13" ht="62.25" customHeight="1">
      <c r="A19" s="126"/>
      <c r="B19" s="126"/>
      <c r="C19" s="126"/>
      <c r="D19" s="126"/>
      <c r="E19" s="126"/>
      <c r="F19" s="118"/>
      <c r="G19" s="118"/>
      <c r="H19" s="133"/>
      <c r="I19" s="123"/>
      <c r="J19" s="121" t="str">
        <f t="shared" si="0"/>
        <v>-</v>
      </c>
      <c r="K19" s="120"/>
      <c r="L19" s="121" t="str">
        <f>IF('Plan d''action'!$K19="","-",(IF('Plan d''action'!$K19="Efficace",2,IF('Plan d''action'!$K19="En cours",1,0))))</f>
        <v>-</v>
      </c>
      <c r="M19" s="122"/>
    </row>
    <row r="20" spans="1:13" ht="49.5" customHeight="1">
      <c r="A20" s="117"/>
      <c r="B20" s="117"/>
      <c r="C20" s="117"/>
      <c r="D20" s="117"/>
      <c r="E20" s="126"/>
      <c r="F20" s="118"/>
      <c r="G20" s="118"/>
      <c r="H20" s="133"/>
      <c r="I20" s="119"/>
      <c r="J20" s="121" t="str">
        <f t="shared" si="0"/>
        <v>-</v>
      </c>
      <c r="K20" s="120"/>
      <c r="L20" s="121" t="str">
        <f>IF('Plan d''action'!$K20="","-",(IF('Plan d''action'!$K20="Efficace",2,IF('Plan d''action'!$K20="En cours",1,0))))</f>
        <v>-</v>
      </c>
      <c r="M20" s="122"/>
    </row>
    <row r="21" spans="1:13" ht="54.75" customHeight="1">
      <c r="A21" s="117"/>
      <c r="B21" s="117"/>
      <c r="C21" s="117"/>
      <c r="D21" s="117"/>
      <c r="E21" s="117"/>
      <c r="F21" s="118"/>
      <c r="G21" s="118"/>
      <c r="H21" s="133"/>
      <c r="I21" s="123"/>
      <c r="J21" s="121" t="str">
        <f t="shared" si="0"/>
        <v>-</v>
      </c>
      <c r="K21" s="120"/>
      <c r="L21" s="121" t="str">
        <f>IF('Plan d''action'!$K21="","-",(IF('Plan d''action'!$K21="Efficace",2,IF('Plan d''action'!$K21="En cours",1,0))))</f>
        <v>-</v>
      </c>
      <c r="M21" s="122"/>
    </row>
    <row r="22" spans="1:13" ht="63.75" customHeight="1">
      <c r="A22" s="117"/>
      <c r="B22" s="117"/>
      <c r="C22" s="117"/>
      <c r="D22" s="117"/>
      <c r="E22" s="126"/>
      <c r="F22" s="118"/>
      <c r="G22" s="118"/>
      <c r="H22" s="133"/>
      <c r="I22" s="123"/>
      <c r="J22" s="121" t="str">
        <f t="shared" ref="J22:J35" si="1">IF($I22&lt;&gt;"","Réalisée",IF($H22="","-",IF($H22&gt;=$H$4,"A venir",IF($K22="En cours","Débutée","Retard"))))</f>
        <v>-</v>
      </c>
      <c r="K22" s="120"/>
      <c r="L22" s="121" t="str">
        <f>IF('Plan d''action'!$K22="","-",(IF('Plan d''action'!$K22="Efficace",2,IF('Plan d''action'!$K22="En cours",1,0))))</f>
        <v>-</v>
      </c>
      <c r="M22" s="122"/>
    </row>
    <row r="23" spans="1:13" ht="45" customHeight="1">
      <c r="A23" s="117"/>
      <c r="B23" s="117"/>
      <c r="C23" s="117"/>
      <c r="D23" s="117"/>
      <c r="E23" s="126"/>
      <c r="F23" s="118"/>
      <c r="G23" s="118"/>
      <c r="H23" s="133"/>
      <c r="I23" s="123"/>
      <c r="J23" s="121" t="str">
        <f t="shared" si="1"/>
        <v>-</v>
      </c>
      <c r="K23" s="120"/>
      <c r="L23" s="121" t="str">
        <f>IF('Plan d''action'!$K23="","-",(IF('Plan d''action'!$K23="Efficace",2,IF('Plan d''action'!$K23="En cours",1,0))))</f>
        <v>-</v>
      </c>
      <c r="M23" s="122"/>
    </row>
    <row r="24" spans="1:13" ht="54.75" customHeight="1">
      <c r="A24" s="126"/>
      <c r="B24" s="139"/>
      <c r="C24" s="139"/>
      <c r="D24" s="139"/>
      <c r="E24" s="136"/>
      <c r="F24" s="137"/>
      <c r="G24" s="118"/>
      <c r="H24" s="133"/>
      <c r="I24" s="123"/>
      <c r="J24" s="121" t="str">
        <f t="shared" si="1"/>
        <v>-</v>
      </c>
      <c r="K24" s="120"/>
      <c r="L24" s="121" t="str">
        <f>IF('Plan d''action'!$K24="","-",(IF('Plan d''action'!$K24="Efficace",2,IF('Plan d''action'!$K24="En cours",1,0))))</f>
        <v>-</v>
      </c>
      <c r="M24" s="122"/>
    </row>
    <row r="25" spans="1:13" ht="45" customHeight="1">
      <c r="A25" s="117"/>
      <c r="B25" s="117"/>
      <c r="C25" s="117"/>
      <c r="D25" s="117"/>
      <c r="E25" s="117"/>
      <c r="F25" s="118"/>
      <c r="G25" s="118"/>
      <c r="H25" s="133"/>
      <c r="I25" s="123"/>
      <c r="J25" s="121" t="str">
        <f t="shared" si="1"/>
        <v>-</v>
      </c>
      <c r="K25" s="118"/>
      <c r="L25" s="121" t="str">
        <f>IF('Plan d''action'!$K25="","-",(IF('Plan d''action'!$K25="Efficace",2,IF('Plan d''action'!$K25="En cours",1,0))))</f>
        <v>-</v>
      </c>
      <c r="M25" s="124"/>
    </row>
    <row r="26" spans="1:13" ht="45" customHeight="1">
      <c r="A26" s="117"/>
      <c r="B26" s="117"/>
      <c r="C26" s="117"/>
      <c r="D26" s="117"/>
      <c r="E26" s="117"/>
      <c r="F26" s="118"/>
      <c r="G26" s="118"/>
      <c r="H26" s="133"/>
      <c r="I26" s="123"/>
      <c r="J26" s="121" t="str">
        <f t="shared" si="1"/>
        <v>-</v>
      </c>
      <c r="K26" s="118"/>
      <c r="L26" s="121" t="str">
        <f>IF('Plan d''action'!$K26="","-",(IF('Plan d''action'!$K26="Efficace",2,IF('Plan d''action'!$K26="En cours",1,0))))</f>
        <v>-</v>
      </c>
      <c r="M26" s="124"/>
    </row>
    <row r="27" spans="1:13" ht="45" customHeight="1">
      <c r="A27" s="117"/>
      <c r="B27" s="117"/>
      <c r="C27" s="117"/>
      <c r="D27" s="117"/>
      <c r="E27" s="117"/>
      <c r="F27" s="118"/>
      <c r="G27" s="118"/>
      <c r="H27" s="133"/>
      <c r="I27" s="123"/>
      <c r="J27" s="121" t="str">
        <f t="shared" si="1"/>
        <v>-</v>
      </c>
      <c r="K27" s="118"/>
      <c r="L27" s="121" t="str">
        <f>IF('Plan d''action'!$K27="","-",(IF('Plan d''action'!$K27="Efficace",2,IF('Plan d''action'!$K27="En cours",1,0))))</f>
        <v>-</v>
      </c>
      <c r="M27" s="124"/>
    </row>
    <row r="28" spans="1:13" ht="45" customHeight="1">
      <c r="A28" s="117"/>
      <c r="B28" s="117"/>
      <c r="C28" s="117"/>
      <c r="D28" s="117"/>
      <c r="E28" s="126"/>
      <c r="F28" s="118"/>
      <c r="G28" s="118"/>
      <c r="H28" s="133"/>
      <c r="I28" s="123"/>
      <c r="J28" s="121" t="str">
        <f t="shared" si="1"/>
        <v>-</v>
      </c>
      <c r="K28" s="120"/>
      <c r="L28" s="121" t="str">
        <f>IF('Plan d''action'!$K28="","-",(IF('Plan d''action'!$K28="Efficace",2,IF('Plan d''action'!$K28="En cours",1,0))))</f>
        <v>-</v>
      </c>
      <c r="M28" s="122"/>
    </row>
    <row r="29" spans="1:13" ht="45" customHeight="1">
      <c r="A29" s="126"/>
      <c r="B29" s="139"/>
      <c r="C29" s="139"/>
      <c r="D29" s="139"/>
      <c r="E29" s="136"/>
      <c r="F29" s="137"/>
      <c r="G29" s="118"/>
      <c r="H29" s="125"/>
      <c r="I29" s="123"/>
      <c r="J29" s="121" t="str">
        <f t="shared" si="1"/>
        <v>-</v>
      </c>
      <c r="K29" s="120"/>
      <c r="L29" s="121" t="str">
        <f>IF('Plan d''action'!$K29="","-",(IF('Plan d''action'!$K29="Efficace",2,IF('Plan d''action'!$K29="En cours",1,0))))</f>
        <v>-</v>
      </c>
      <c r="M29" s="122"/>
    </row>
    <row r="30" spans="1:13" ht="45" customHeight="1">
      <c r="A30" s="117"/>
      <c r="B30" s="117"/>
      <c r="C30" s="117"/>
      <c r="D30" s="117"/>
      <c r="E30" s="117"/>
      <c r="F30" s="118"/>
      <c r="G30" s="118"/>
      <c r="H30" s="118"/>
      <c r="I30" s="123"/>
      <c r="J30" s="121" t="str">
        <f t="shared" si="1"/>
        <v>-</v>
      </c>
      <c r="K30" s="120"/>
      <c r="L30" s="121" t="str">
        <f>IF('Plan d''action'!$K30="","-",(IF('Plan d''action'!$K30="Efficace",2,IF('Plan d''action'!$K30="En cours",1,0))))</f>
        <v>-</v>
      </c>
      <c r="M30" s="122"/>
    </row>
    <row r="31" spans="1:13" ht="45" customHeight="1">
      <c r="A31" s="117"/>
      <c r="B31" s="117"/>
      <c r="C31" s="117"/>
      <c r="D31" s="117"/>
      <c r="E31" s="117"/>
      <c r="F31" s="118"/>
      <c r="G31" s="118"/>
      <c r="H31" s="118"/>
      <c r="I31" s="123"/>
      <c r="J31" s="121" t="str">
        <f t="shared" si="1"/>
        <v>-</v>
      </c>
      <c r="K31" s="120"/>
      <c r="L31" s="121" t="str">
        <f>IF('Plan d''action'!$K31="","-",(IF('Plan d''action'!$K31="Efficace",2,IF('Plan d''action'!$K31="En cours",1,0))))</f>
        <v>-</v>
      </c>
      <c r="M31" s="122"/>
    </row>
    <row r="32" spans="1:13" ht="45" customHeight="1">
      <c r="A32" s="117"/>
      <c r="B32" s="117"/>
      <c r="C32" s="117"/>
      <c r="D32" s="117"/>
      <c r="E32" s="117"/>
      <c r="F32" s="118"/>
      <c r="G32" s="118"/>
      <c r="H32" s="118"/>
      <c r="I32" s="123"/>
      <c r="J32" s="121" t="str">
        <f t="shared" si="1"/>
        <v>-</v>
      </c>
      <c r="K32" s="120"/>
      <c r="L32" s="121" t="str">
        <f>IF('Plan d''action'!$K32="","-",(IF('Plan d''action'!$K32="Efficace",2,IF('Plan d''action'!$K32="En cours",1,0))))</f>
        <v>-</v>
      </c>
      <c r="M32" s="122"/>
    </row>
    <row r="33" spans="1:14" ht="45" customHeight="1">
      <c r="A33" s="117"/>
      <c r="B33" s="117"/>
      <c r="C33" s="117"/>
      <c r="D33" s="117"/>
      <c r="E33" s="117"/>
      <c r="F33" s="118"/>
      <c r="G33" s="118"/>
      <c r="H33" s="118"/>
      <c r="I33" s="123"/>
      <c r="J33" s="121" t="str">
        <f t="shared" si="1"/>
        <v>-</v>
      </c>
      <c r="K33" s="120"/>
      <c r="L33" s="121" t="str">
        <f>IF('Plan d''action'!$K33="","-",(IF('Plan d''action'!$K33="Efficace",2,IF('Plan d''action'!$K33="En cours",1,0))))</f>
        <v>-</v>
      </c>
      <c r="M33" s="122"/>
    </row>
    <row r="34" spans="1:14" ht="45" customHeight="1">
      <c r="A34" s="117"/>
      <c r="B34" s="117"/>
      <c r="C34" s="117"/>
      <c r="D34" s="117"/>
      <c r="E34" s="117"/>
      <c r="F34" s="118"/>
      <c r="G34" s="118"/>
      <c r="H34" s="125"/>
      <c r="I34" s="123"/>
      <c r="J34" s="121" t="str">
        <f t="shared" si="1"/>
        <v>-</v>
      </c>
      <c r="K34" s="120"/>
      <c r="L34" s="121" t="str">
        <f>IF('Plan d''action'!$K34="","-",(IF('Plan d''action'!$K34="Efficace",2,IF('Plan d''action'!$K34="En cours",1,0))))</f>
        <v>-</v>
      </c>
      <c r="M34" s="122"/>
    </row>
    <row r="35" spans="1:14" ht="45" customHeight="1">
      <c r="A35" s="117"/>
      <c r="B35" s="129"/>
      <c r="C35" s="129"/>
      <c r="D35" s="129"/>
      <c r="E35" s="129"/>
      <c r="F35" s="130"/>
      <c r="G35" s="130"/>
      <c r="H35" s="130"/>
      <c r="I35" s="131"/>
      <c r="J35" s="121" t="str">
        <f t="shared" si="1"/>
        <v>-</v>
      </c>
      <c r="K35" s="120"/>
      <c r="L35" s="121" t="str">
        <f>IF('Plan d''action'!$K35="","-",(IF('Plan d''action'!$K35="Efficace",2,IF('Plan d''action'!$K35="En cours",1,0))))</f>
        <v>-</v>
      </c>
      <c r="M35" s="122"/>
    </row>
    <row r="36" spans="1:14" ht="45" customHeight="1">
      <c r="A36" s="126"/>
      <c r="B36" s="126"/>
      <c r="C36" s="126"/>
      <c r="D36" s="126"/>
      <c r="E36" s="126"/>
      <c r="F36" s="118"/>
      <c r="G36" s="118"/>
      <c r="H36" s="125"/>
      <c r="I36" s="123"/>
      <c r="J36" s="121" t="str">
        <f>IF($I36&lt;&gt;"","Réalisée",IF($H36="","-",IF($H36&gt;=$H$4,"A venir",IF($K36="En cours","Débutée","Retard"))))</f>
        <v>-</v>
      </c>
      <c r="K36" s="120"/>
      <c r="L36" s="121" t="str">
        <f>IF('Plan d''action'!$K36="","-",(IF('Plan d''action'!$K36="Efficace",2,IF('Plan d''action'!$K36="En cours",1,0))))</f>
        <v>-</v>
      </c>
      <c r="M36" s="122"/>
    </row>
    <row r="37" spans="1:14" ht="45" customHeight="1"/>
    <row r="38" spans="1:14" ht="45" customHeight="1"/>
    <row r="39" spans="1:14" ht="45" customHeight="1"/>
    <row r="40" spans="1:14" ht="45" customHeight="1"/>
    <row r="41" spans="1:14" ht="45" customHeight="1"/>
    <row r="42" spans="1:14" ht="45" customHeight="1"/>
    <row r="43" spans="1:14" s="99" customFormat="1" ht="45" customHeight="1">
      <c r="F43" s="81"/>
      <c r="G43" s="81"/>
      <c r="H43" s="81"/>
      <c r="I43" s="81"/>
      <c r="J43" s="81"/>
      <c r="K43" s="81"/>
      <c r="L43" s="81"/>
      <c r="N43" s="81"/>
    </row>
    <row r="44" spans="1:14" s="99" customFormat="1" ht="45" customHeight="1">
      <c r="F44" s="81"/>
      <c r="G44" s="81"/>
      <c r="H44" s="81"/>
      <c r="I44" s="81"/>
      <c r="J44" s="81"/>
      <c r="K44" s="81"/>
      <c r="L44" s="81"/>
      <c r="N44" s="81"/>
    </row>
    <row r="45" spans="1:14" s="99" customFormat="1" ht="45" customHeight="1">
      <c r="F45" s="81"/>
      <c r="G45" s="81"/>
      <c r="H45" s="81"/>
      <c r="I45" s="81"/>
      <c r="J45" s="81"/>
      <c r="K45" s="81"/>
      <c r="L45" s="81"/>
      <c r="N45" s="81"/>
    </row>
    <row r="46" spans="1:14" s="99" customFormat="1" ht="45" customHeight="1">
      <c r="F46" s="81"/>
      <c r="G46" s="81"/>
      <c r="H46" s="81"/>
      <c r="I46" s="81"/>
      <c r="J46" s="81"/>
      <c r="K46" s="81"/>
      <c r="L46" s="81"/>
      <c r="N46" s="81"/>
    </row>
    <row r="47" spans="1:14" s="99" customFormat="1" ht="45" customHeight="1">
      <c r="F47" s="81"/>
      <c r="G47" s="81"/>
      <c r="H47" s="81"/>
      <c r="I47" s="81"/>
      <c r="J47" s="81"/>
      <c r="K47" s="81"/>
      <c r="L47" s="81"/>
      <c r="N47" s="81"/>
    </row>
    <row r="48" spans="1:14" s="99" customFormat="1" ht="45" customHeight="1">
      <c r="F48" s="81"/>
      <c r="G48" s="81"/>
      <c r="H48" s="81"/>
      <c r="I48" s="81"/>
      <c r="J48" s="81"/>
      <c r="K48" s="81"/>
      <c r="L48" s="81"/>
      <c r="N48" s="81"/>
    </row>
    <row r="49" spans="6:14" s="99" customFormat="1" ht="45" customHeight="1">
      <c r="F49" s="81"/>
      <c r="G49" s="81"/>
      <c r="H49" s="81"/>
      <c r="I49" s="81"/>
      <c r="J49" s="81"/>
      <c r="K49" s="81"/>
      <c r="L49" s="81"/>
      <c r="N49" s="81"/>
    </row>
    <row r="50" spans="6:14" s="99" customFormat="1" ht="45" customHeight="1">
      <c r="F50" s="81"/>
      <c r="G50" s="81"/>
      <c r="H50" s="81"/>
      <c r="I50" s="81"/>
      <c r="J50" s="81"/>
      <c r="K50" s="81"/>
      <c r="L50" s="81"/>
      <c r="N50" s="81"/>
    </row>
    <row r="51" spans="6:14" s="99" customFormat="1" ht="45" customHeight="1">
      <c r="F51" s="81"/>
      <c r="G51" s="81"/>
      <c r="H51" s="81"/>
      <c r="I51" s="81"/>
      <c r="J51" s="81"/>
      <c r="K51" s="81"/>
      <c r="L51" s="81"/>
      <c r="N51" s="81"/>
    </row>
    <row r="52" spans="6:14" s="99" customFormat="1" ht="45" customHeight="1">
      <c r="F52" s="81"/>
      <c r="G52" s="81"/>
      <c r="H52" s="81"/>
      <c r="I52" s="81"/>
      <c r="J52" s="81"/>
      <c r="K52" s="81"/>
      <c r="L52" s="81"/>
      <c r="N52" s="81"/>
    </row>
    <row r="53" spans="6:14" s="99" customFormat="1" ht="45" customHeight="1">
      <c r="F53" s="81"/>
      <c r="G53" s="81"/>
      <c r="H53" s="81"/>
      <c r="I53" s="81"/>
      <c r="J53" s="81"/>
      <c r="K53" s="81"/>
      <c r="L53" s="81"/>
      <c r="N53" s="81"/>
    </row>
    <row r="54" spans="6:14" s="99" customFormat="1" ht="45" customHeight="1">
      <c r="F54" s="81"/>
      <c r="G54" s="81"/>
      <c r="H54" s="81"/>
      <c r="I54" s="81"/>
      <c r="J54" s="81"/>
      <c r="K54" s="81"/>
      <c r="L54" s="81"/>
      <c r="N54" s="81"/>
    </row>
    <row r="55" spans="6:14" s="99" customFormat="1" ht="45" customHeight="1">
      <c r="F55" s="81"/>
      <c r="G55" s="81"/>
      <c r="H55" s="81"/>
      <c r="I55" s="81"/>
      <c r="J55" s="81"/>
      <c r="K55" s="81"/>
      <c r="L55" s="81"/>
      <c r="N55" s="81"/>
    </row>
    <row r="56" spans="6:14" s="99" customFormat="1" ht="45" customHeight="1">
      <c r="F56" s="81"/>
      <c r="G56" s="81"/>
      <c r="H56" s="81"/>
      <c r="I56" s="81"/>
      <c r="J56" s="81"/>
      <c r="K56" s="81"/>
      <c r="L56" s="81"/>
      <c r="N56" s="81"/>
    </row>
    <row r="57" spans="6:14" s="99" customFormat="1" ht="45" customHeight="1">
      <c r="F57" s="81"/>
      <c r="G57" s="81"/>
      <c r="H57" s="81"/>
      <c r="I57" s="81"/>
      <c r="J57" s="81"/>
      <c r="K57" s="81"/>
      <c r="L57" s="81"/>
      <c r="N57" s="81"/>
    </row>
    <row r="58" spans="6:14" s="99" customFormat="1" ht="45" customHeight="1">
      <c r="F58" s="81"/>
      <c r="G58" s="81"/>
      <c r="H58" s="81"/>
      <c r="I58" s="81"/>
      <c r="J58" s="81"/>
      <c r="K58" s="81"/>
      <c r="L58" s="81"/>
      <c r="N58" s="81"/>
    </row>
    <row r="59" spans="6:14" s="99" customFormat="1" ht="45" customHeight="1">
      <c r="F59" s="81"/>
      <c r="G59" s="81"/>
      <c r="H59" s="81"/>
      <c r="I59" s="81"/>
      <c r="J59" s="81"/>
      <c r="K59" s="81"/>
      <c r="L59" s="81"/>
      <c r="N59" s="81"/>
    </row>
    <row r="60" spans="6:14" s="99" customFormat="1" ht="45" customHeight="1">
      <c r="F60" s="81"/>
      <c r="G60" s="81"/>
      <c r="H60" s="81"/>
      <c r="I60" s="81"/>
      <c r="J60" s="81"/>
      <c r="K60" s="81"/>
      <c r="L60" s="81"/>
      <c r="N60" s="81"/>
    </row>
    <row r="61" spans="6:14" s="99" customFormat="1" ht="45" customHeight="1">
      <c r="F61" s="81"/>
      <c r="G61" s="81"/>
      <c r="H61" s="81"/>
      <c r="I61" s="81"/>
      <c r="J61" s="81"/>
      <c r="K61" s="81"/>
      <c r="L61" s="81"/>
      <c r="N61" s="81"/>
    </row>
    <row r="62" spans="6:14" s="99" customFormat="1" ht="45" customHeight="1">
      <c r="F62" s="81"/>
      <c r="G62" s="81"/>
      <c r="H62" s="81"/>
      <c r="I62" s="81"/>
      <c r="J62" s="81"/>
      <c r="K62" s="81"/>
      <c r="L62" s="81"/>
      <c r="N62" s="81"/>
    </row>
    <row r="63" spans="6:14" s="99" customFormat="1" ht="45" customHeight="1">
      <c r="F63" s="81"/>
      <c r="G63" s="81"/>
      <c r="H63" s="81"/>
      <c r="I63" s="81"/>
      <c r="J63" s="81"/>
      <c r="K63" s="81"/>
      <c r="L63" s="81"/>
      <c r="N63" s="81"/>
    </row>
    <row r="64" spans="6:14" s="99" customFormat="1" ht="45" customHeight="1">
      <c r="F64" s="81"/>
      <c r="G64" s="81"/>
      <c r="H64" s="81"/>
      <c r="I64" s="81"/>
      <c r="J64" s="81"/>
      <c r="K64" s="81"/>
      <c r="L64" s="81"/>
      <c r="N64" s="81"/>
    </row>
    <row r="65" spans="6:14" s="99" customFormat="1" ht="45" customHeight="1">
      <c r="F65" s="81"/>
      <c r="G65" s="81"/>
      <c r="H65" s="81"/>
      <c r="I65" s="81"/>
      <c r="J65" s="81"/>
      <c r="K65" s="81"/>
      <c r="L65" s="81"/>
      <c r="N65" s="81"/>
    </row>
    <row r="66" spans="6:14" s="99" customFormat="1" ht="45" customHeight="1">
      <c r="F66" s="81"/>
      <c r="G66" s="81"/>
      <c r="H66" s="81"/>
      <c r="I66" s="81"/>
      <c r="J66" s="81"/>
      <c r="K66" s="81"/>
      <c r="L66" s="81"/>
      <c r="N66" s="81"/>
    </row>
    <row r="67" spans="6:14" s="99" customFormat="1" ht="45" customHeight="1">
      <c r="F67" s="81"/>
      <c r="G67" s="81"/>
      <c r="H67" s="81"/>
      <c r="I67" s="81"/>
      <c r="J67" s="81"/>
      <c r="K67" s="81"/>
      <c r="L67" s="81"/>
      <c r="N67" s="81"/>
    </row>
    <row r="68" spans="6:14" s="99" customFormat="1" ht="45" customHeight="1">
      <c r="F68" s="81"/>
      <c r="G68" s="81"/>
      <c r="H68" s="81"/>
      <c r="I68" s="81"/>
      <c r="J68" s="81"/>
      <c r="K68" s="81"/>
      <c r="L68" s="81"/>
      <c r="N68" s="81"/>
    </row>
    <row r="69" spans="6:14" s="99" customFormat="1" ht="45" customHeight="1">
      <c r="F69" s="81"/>
      <c r="G69" s="81"/>
      <c r="H69" s="81"/>
      <c r="I69" s="81"/>
      <c r="J69" s="81"/>
      <c r="K69" s="81"/>
      <c r="L69" s="81"/>
      <c r="N69" s="81"/>
    </row>
    <row r="70" spans="6:14" s="99" customFormat="1" ht="45" customHeight="1">
      <c r="F70" s="81"/>
      <c r="G70" s="81"/>
      <c r="H70" s="81"/>
      <c r="I70" s="81"/>
      <c r="J70" s="81"/>
      <c r="K70" s="81"/>
      <c r="L70" s="81"/>
      <c r="N70" s="81"/>
    </row>
    <row r="71" spans="6:14" s="99" customFormat="1" ht="45" customHeight="1">
      <c r="F71" s="81"/>
      <c r="G71" s="81"/>
      <c r="H71" s="81"/>
      <c r="I71" s="81"/>
      <c r="J71" s="81"/>
      <c r="K71" s="81"/>
      <c r="L71" s="81"/>
      <c r="N71" s="81"/>
    </row>
    <row r="72" spans="6:14" s="99" customFormat="1" ht="45" customHeight="1">
      <c r="F72" s="81"/>
      <c r="G72" s="81"/>
      <c r="H72" s="81"/>
      <c r="I72" s="81"/>
      <c r="J72" s="81"/>
      <c r="K72" s="81"/>
      <c r="L72" s="81"/>
      <c r="N72" s="81"/>
    </row>
    <row r="73" spans="6:14" s="99" customFormat="1" ht="45" customHeight="1">
      <c r="F73" s="81"/>
      <c r="G73" s="81"/>
      <c r="H73" s="81"/>
      <c r="I73" s="81"/>
      <c r="J73" s="81"/>
      <c r="K73" s="81"/>
      <c r="L73" s="81"/>
      <c r="N73" s="81"/>
    </row>
    <row r="74" spans="6:14" s="99" customFormat="1" ht="45" customHeight="1">
      <c r="F74" s="81"/>
      <c r="G74" s="81"/>
      <c r="H74" s="81"/>
      <c r="I74" s="81"/>
      <c r="J74" s="81"/>
      <c r="K74" s="81"/>
      <c r="L74" s="81"/>
      <c r="N74" s="81"/>
    </row>
    <row r="75" spans="6:14" s="99" customFormat="1" ht="45" customHeight="1">
      <c r="F75" s="81"/>
      <c r="G75" s="81"/>
      <c r="H75" s="81"/>
      <c r="I75" s="81"/>
      <c r="J75" s="81"/>
      <c r="K75" s="81"/>
      <c r="L75" s="81"/>
      <c r="N75" s="81"/>
    </row>
    <row r="76" spans="6:14" s="99" customFormat="1" ht="45" customHeight="1">
      <c r="F76" s="81"/>
      <c r="G76" s="81"/>
      <c r="H76" s="81"/>
      <c r="I76" s="81"/>
      <c r="J76" s="81"/>
      <c r="K76" s="81"/>
      <c r="L76" s="81"/>
      <c r="N76" s="81"/>
    </row>
    <row r="77" spans="6:14" s="99" customFormat="1" ht="45" customHeight="1">
      <c r="F77" s="81"/>
      <c r="G77" s="81"/>
      <c r="H77" s="81"/>
      <c r="I77" s="81"/>
      <c r="J77" s="81"/>
      <c r="K77" s="81"/>
      <c r="L77" s="81"/>
      <c r="N77" s="81"/>
    </row>
    <row r="78" spans="6:14" s="99" customFormat="1" ht="45" customHeight="1">
      <c r="F78" s="81"/>
      <c r="G78" s="81"/>
      <c r="H78" s="81"/>
      <c r="I78" s="81"/>
      <c r="J78" s="81"/>
      <c r="K78" s="81"/>
      <c r="L78" s="81"/>
      <c r="N78" s="81"/>
    </row>
    <row r="79" spans="6:14" s="99" customFormat="1" ht="45" customHeight="1">
      <c r="F79" s="81"/>
      <c r="G79" s="81"/>
      <c r="H79" s="81"/>
      <c r="I79" s="81"/>
      <c r="J79" s="81"/>
      <c r="K79" s="81"/>
      <c r="L79" s="81"/>
      <c r="N79" s="81"/>
    </row>
    <row r="80" spans="6:14" s="99" customFormat="1" ht="45" customHeight="1">
      <c r="F80" s="81"/>
      <c r="G80" s="81"/>
      <c r="H80" s="81"/>
      <c r="I80" s="81"/>
      <c r="J80" s="81"/>
      <c r="K80" s="81"/>
      <c r="L80" s="81"/>
      <c r="N80" s="81"/>
    </row>
    <row r="81" spans="6:14" s="99" customFormat="1" ht="45" customHeight="1">
      <c r="F81" s="81"/>
      <c r="G81" s="81"/>
      <c r="H81" s="81"/>
      <c r="I81" s="81"/>
      <c r="J81" s="81"/>
      <c r="K81" s="81"/>
      <c r="L81" s="81"/>
      <c r="N81" s="81"/>
    </row>
    <row r="82" spans="6:14" s="99" customFormat="1" ht="45" customHeight="1">
      <c r="F82" s="81"/>
      <c r="G82" s="81"/>
      <c r="H82" s="81"/>
      <c r="I82" s="81"/>
      <c r="J82" s="81"/>
      <c r="K82" s="81"/>
      <c r="L82" s="81"/>
      <c r="N82" s="81"/>
    </row>
    <row r="83" spans="6:14" s="99" customFormat="1" ht="45" customHeight="1">
      <c r="F83" s="81"/>
      <c r="G83" s="81"/>
      <c r="H83" s="81"/>
      <c r="I83" s="81"/>
      <c r="J83" s="81"/>
      <c r="K83" s="81"/>
      <c r="L83" s="81"/>
      <c r="N83" s="81"/>
    </row>
    <row r="84" spans="6:14" s="99" customFormat="1" ht="45" customHeight="1">
      <c r="F84" s="81"/>
      <c r="G84" s="81"/>
      <c r="H84" s="81"/>
      <c r="I84" s="81"/>
      <c r="J84" s="81"/>
      <c r="K84" s="81"/>
      <c r="L84" s="81"/>
      <c r="N84" s="81"/>
    </row>
    <row r="85" spans="6:14" s="99" customFormat="1" ht="45" customHeight="1">
      <c r="F85" s="81"/>
      <c r="G85" s="81"/>
      <c r="H85" s="81"/>
      <c r="I85" s="81"/>
      <c r="J85" s="81"/>
      <c r="K85" s="81"/>
      <c r="L85" s="81"/>
      <c r="N85" s="81"/>
    </row>
    <row r="86" spans="6:14" s="99" customFormat="1" ht="45" customHeight="1">
      <c r="F86" s="81"/>
      <c r="G86" s="81"/>
      <c r="H86" s="81"/>
      <c r="I86" s="81"/>
      <c r="J86" s="81"/>
      <c r="K86" s="81"/>
      <c r="L86" s="81"/>
      <c r="N86" s="81"/>
    </row>
    <row r="87" spans="6:14" s="99" customFormat="1" ht="45" customHeight="1">
      <c r="F87" s="81"/>
      <c r="G87" s="81"/>
      <c r="H87" s="81"/>
      <c r="I87" s="81"/>
      <c r="J87" s="81"/>
      <c r="K87" s="81"/>
      <c r="L87" s="81"/>
      <c r="N87" s="81"/>
    </row>
    <row r="88" spans="6:14" s="99" customFormat="1" ht="45" customHeight="1">
      <c r="F88" s="81"/>
      <c r="G88" s="81"/>
      <c r="H88" s="81"/>
      <c r="I88" s="81"/>
      <c r="J88" s="81"/>
      <c r="K88" s="81"/>
      <c r="L88" s="81"/>
      <c r="N88" s="81"/>
    </row>
    <row r="89" spans="6:14" s="99" customFormat="1" ht="45" customHeight="1">
      <c r="F89" s="81"/>
      <c r="G89" s="81"/>
      <c r="H89" s="81"/>
      <c r="I89" s="81"/>
      <c r="J89" s="81"/>
      <c r="K89" s="81"/>
      <c r="L89" s="81"/>
      <c r="N89" s="81"/>
    </row>
    <row r="90" spans="6:14" s="99" customFormat="1" ht="45" customHeight="1">
      <c r="F90" s="81"/>
      <c r="G90" s="81"/>
      <c r="H90" s="81"/>
      <c r="I90" s="81"/>
      <c r="J90" s="81"/>
      <c r="K90" s="81"/>
      <c r="L90" s="81"/>
      <c r="N90" s="81"/>
    </row>
    <row r="91" spans="6:14" s="99" customFormat="1" ht="45" customHeight="1">
      <c r="F91" s="81"/>
      <c r="G91" s="81"/>
      <c r="H91" s="81"/>
      <c r="I91" s="81"/>
      <c r="J91" s="81"/>
      <c r="K91" s="81"/>
      <c r="L91" s="81"/>
      <c r="N91" s="81"/>
    </row>
    <row r="92" spans="6:14" s="99" customFormat="1" ht="45" customHeight="1">
      <c r="F92" s="81"/>
      <c r="G92" s="81"/>
      <c r="H92" s="81"/>
      <c r="I92" s="81"/>
      <c r="J92" s="81"/>
      <c r="K92" s="81"/>
      <c r="L92" s="81"/>
      <c r="N92" s="81"/>
    </row>
    <row r="93" spans="6:14" s="99" customFormat="1" ht="45" customHeight="1">
      <c r="F93" s="81"/>
      <c r="G93" s="81"/>
      <c r="H93" s="81"/>
      <c r="I93" s="81"/>
      <c r="J93" s="81"/>
      <c r="K93" s="81"/>
      <c r="L93" s="81"/>
      <c r="N93" s="81"/>
    </row>
    <row r="94" spans="6:14" s="99" customFormat="1" ht="45" customHeight="1">
      <c r="F94" s="81"/>
      <c r="G94" s="81"/>
      <c r="H94" s="81"/>
      <c r="I94" s="81"/>
      <c r="J94" s="81"/>
      <c r="K94" s="81"/>
      <c r="L94" s="81"/>
      <c r="N94" s="81"/>
    </row>
    <row r="95" spans="6:14" s="99" customFormat="1" ht="45" customHeight="1">
      <c r="F95" s="81"/>
      <c r="G95" s="81"/>
      <c r="H95" s="81"/>
      <c r="I95" s="81"/>
      <c r="J95" s="81"/>
      <c r="K95" s="81"/>
      <c r="L95" s="81"/>
      <c r="N95" s="81"/>
    </row>
    <row r="96" spans="6:14" s="99" customFormat="1" ht="45" customHeight="1">
      <c r="F96" s="81"/>
      <c r="G96" s="81"/>
      <c r="H96" s="81"/>
      <c r="I96" s="81"/>
      <c r="J96" s="81"/>
      <c r="K96" s="81"/>
      <c r="L96" s="81"/>
      <c r="N96" s="81"/>
    </row>
    <row r="97" spans="6:14" s="99" customFormat="1" ht="45" customHeight="1">
      <c r="F97" s="81"/>
      <c r="G97" s="81"/>
      <c r="H97" s="81"/>
      <c r="I97" s="81"/>
      <c r="J97" s="81"/>
      <c r="K97" s="81"/>
      <c r="L97" s="81"/>
      <c r="N97" s="81"/>
    </row>
    <row r="98" spans="6:14" s="99" customFormat="1" ht="45" customHeight="1">
      <c r="F98" s="81"/>
      <c r="G98" s="81"/>
      <c r="H98" s="81"/>
      <c r="I98" s="81"/>
      <c r="J98" s="81"/>
      <c r="K98" s="81"/>
      <c r="L98" s="81"/>
      <c r="N98" s="81"/>
    </row>
    <row r="99" spans="6:14" s="99" customFormat="1" ht="45" customHeight="1">
      <c r="F99" s="81"/>
      <c r="G99" s="81"/>
      <c r="H99" s="81"/>
      <c r="I99" s="81"/>
      <c r="J99" s="81"/>
      <c r="K99" s="81"/>
      <c r="L99" s="81"/>
      <c r="N99" s="81"/>
    </row>
    <row r="100" spans="6:14" s="99" customFormat="1" ht="45" customHeight="1">
      <c r="F100" s="81"/>
      <c r="G100" s="81"/>
      <c r="H100" s="81"/>
      <c r="I100" s="81"/>
      <c r="J100" s="81"/>
      <c r="K100" s="81"/>
      <c r="L100" s="81"/>
      <c r="N100" s="81"/>
    </row>
    <row r="101" spans="6:14" s="99" customFormat="1" ht="45" customHeight="1">
      <c r="F101" s="81"/>
      <c r="G101" s="81"/>
      <c r="H101" s="81"/>
      <c r="I101" s="81"/>
      <c r="J101" s="81"/>
      <c r="K101" s="81"/>
      <c r="L101" s="81"/>
      <c r="N101" s="81"/>
    </row>
    <row r="102" spans="6:14" s="99" customFormat="1" ht="45" customHeight="1">
      <c r="F102" s="81"/>
      <c r="G102" s="81"/>
      <c r="H102" s="81"/>
      <c r="I102" s="81"/>
      <c r="J102" s="81"/>
      <c r="K102" s="81"/>
      <c r="L102" s="81"/>
      <c r="N102" s="81"/>
    </row>
    <row r="103" spans="6:14" s="99" customFormat="1" ht="45" customHeight="1">
      <c r="F103" s="81"/>
      <c r="G103" s="81"/>
      <c r="H103" s="81"/>
      <c r="I103" s="81"/>
      <c r="J103" s="81"/>
      <c r="K103" s="81"/>
      <c r="L103" s="81"/>
      <c r="N103" s="81"/>
    </row>
    <row r="104" spans="6:14" s="99" customFormat="1" ht="45" customHeight="1">
      <c r="F104" s="81"/>
      <c r="G104" s="81"/>
      <c r="H104" s="81"/>
      <c r="I104" s="81"/>
      <c r="J104" s="81"/>
      <c r="K104" s="81"/>
      <c r="L104" s="81"/>
      <c r="N104" s="81"/>
    </row>
    <row r="105" spans="6:14" s="99" customFormat="1" ht="45" customHeight="1">
      <c r="F105" s="81"/>
      <c r="G105" s="81"/>
      <c r="H105" s="81"/>
      <c r="I105" s="81"/>
      <c r="J105" s="81"/>
      <c r="K105" s="81"/>
      <c r="L105" s="81"/>
      <c r="N105" s="81"/>
    </row>
    <row r="106" spans="6:14" s="99" customFormat="1" ht="45" customHeight="1">
      <c r="F106" s="81"/>
      <c r="G106" s="81"/>
      <c r="H106" s="81"/>
      <c r="I106" s="81"/>
      <c r="J106" s="81"/>
      <c r="K106" s="81"/>
      <c r="L106" s="81"/>
      <c r="N106" s="81"/>
    </row>
    <row r="107" spans="6:14" s="99" customFormat="1" ht="45" customHeight="1">
      <c r="F107" s="81"/>
      <c r="G107" s="81"/>
      <c r="H107" s="81"/>
      <c r="I107" s="81"/>
      <c r="J107" s="81"/>
      <c r="K107" s="81"/>
      <c r="L107" s="81"/>
      <c r="N107" s="81"/>
    </row>
    <row r="108" spans="6:14" s="99" customFormat="1" ht="45" customHeight="1">
      <c r="F108" s="81"/>
      <c r="G108" s="81"/>
      <c r="H108" s="81"/>
      <c r="I108" s="81"/>
      <c r="J108" s="81"/>
      <c r="K108" s="81"/>
      <c r="L108" s="81"/>
      <c r="N108" s="81"/>
    </row>
    <row r="109" spans="6:14" s="99" customFormat="1" ht="45" customHeight="1">
      <c r="F109" s="81"/>
      <c r="G109" s="81"/>
      <c r="H109" s="81"/>
      <c r="I109" s="81"/>
      <c r="J109" s="81"/>
      <c r="K109" s="81"/>
      <c r="L109" s="81"/>
      <c r="N109" s="81"/>
    </row>
    <row r="110" spans="6:14" s="99" customFormat="1" ht="45" customHeight="1">
      <c r="F110" s="81"/>
      <c r="G110" s="81"/>
      <c r="H110" s="81"/>
      <c r="I110" s="81"/>
      <c r="J110" s="81"/>
      <c r="K110" s="81"/>
      <c r="L110" s="81"/>
      <c r="N110" s="81"/>
    </row>
    <row r="111" spans="6:14" s="99" customFormat="1" ht="45" customHeight="1">
      <c r="F111" s="81"/>
      <c r="G111" s="81"/>
      <c r="H111" s="81"/>
      <c r="I111" s="81"/>
      <c r="J111" s="81"/>
      <c r="K111" s="81"/>
      <c r="L111" s="81"/>
      <c r="N111" s="81"/>
    </row>
    <row r="112" spans="6:14" s="99" customFormat="1" ht="45" customHeight="1">
      <c r="F112" s="81"/>
      <c r="G112" s="81"/>
      <c r="H112" s="81"/>
      <c r="I112" s="81"/>
      <c r="J112" s="81"/>
      <c r="K112" s="81"/>
      <c r="L112" s="81"/>
      <c r="N112" s="81"/>
    </row>
    <row r="113" spans="6:14" s="99" customFormat="1" ht="45" customHeight="1">
      <c r="F113" s="81"/>
      <c r="G113" s="81"/>
      <c r="H113" s="81"/>
      <c r="I113" s="81"/>
      <c r="J113" s="81"/>
      <c r="K113" s="81"/>
      <c r="L113" s="81"/>
      <c r="N113" s="81"/>
    </row>
    <row r="114" spans="6:14" s="99" customFormat="1" ht="45" customHeight="1">
      <c r="F114" s="81"/>
      <c r="G114" s="81"/>
      <c r="H114" s="81"/>
      <c r="I114" s="81"/>
      <c r="J114" s="81"/>
      <c r="K114" s="81"/>
      <c r="L114" s="81"/>
      <c r="N114" s="81"/>
    </row>
    <row r="115" spans="6:14" s="99" customFormat="1" ht="45" customHeight="1">
      <c r="F115" s="81"/>
      <c r="G115" s="81"/>
      <c r="H115" s="81"/>
      <c r="I115" s="81"/>
      <c r="J115" s="81"/>
      <c r="K115" s="81"/>
      <c r="L115" s="81"/>
      <c r="N115" s="81"/>
    </row>
    <row r="116" spans="6:14" s="99" customFormat="1" ht="45" customHeight="1">
      <c r="F116" s="81"/>
      <c r="G116" s="81"/>
      <c r="H116" s="81"/>
      <c r="I116" s="81"/>
      <c r="J116" s="81"/>
      <c r="K116" s="81"/>
      <c r="L116" s="81"/>
      <c r="N116" s="81"/>
    </row>
    <row r="117" spans="6:14" s="99" customFormat="1" ht="45" customHeight="1">
      <c r="F117" s="81"/>
      <c r="G117" s="81"/>
      <c r="H117" s="81"/>
      <c r="I117" s="81"/>
      <c r="J117" s="81"/>
      <c r="K117" s="81"/>
      <c r="L117" s="81"/>
      <c r="N117" s="81"/>
    </row>
    <row r="118" spans="6:14" s="99" customFormat="1" ht="45" customHeight="1">
      <c r="F118" s="81"/>
      <c r="G118" s="81"/>
      <c r="H118" s="81"/>
      <c r="I118" s="81"/>
      <c r="J118" s="81"/>
      <c r="K118" s="81"/>
      <c r="L118" s="81"/>
      <c r="N118" s="81"/>
    </row>
    <row r="119" spans="6:14" s="99" customFormat="1" ht="45" customHeight="1">
      <c r="F119" s="81"/>
      <c r="G119" s="81"/>
      <c r="H119" s="81"/>
      <c r="I119" s="81"/>
      <c r="J119" s="81"/>
      <c r="K119" s="81"/>
      <c r="L119" s="81"/>
      <c r="N119" s="81"/>
    </row>
    <row r="120" spans="6:14" s="99" customFormat="1" ht="45" customHeight="1">
      <c r="F120" s="81"/>
      <c r="G120" s="81"/>
      <c r="H120" s="81"/>
      <c r="I120" s="81"/>
      <c r="J120" s="81"/>
      <c r="K120" s="81"/>
      <c r="L120" s="81"/>
      <c r="N120" s="81"/>
    </row>
    <row r="121" spans="6:14" s="99" customFormat="1" ht="45" customHeight="1">
      <c r="F121" s="81"/>
      <c r="G121" s="81"/>
      <c r="H121" s="81"/>
      <c r="I121" s="81"/>
      <c r="J121" s="81"/>
      <c r="K121" s="81"/>
      <c r="L121" s="81"/>
      <c r="N121" s="81"/>
    </row>
    <row r="122" spans="6:14" s="99" customFormat="1" ht="45" customHeight="1">
      <c r="F122" s="81"/>
      <c r="G122" s="81"/>
      <c r="H122" s="81"/>
      <c r="I122" s="81"/>
      <c r="J122" s="81"/>
      <c r="K122" s="81"/>
      <c r="L122" s="81"/>
      <c r="N122" s="81"/>
    </row>
    <row r="123" spans="6:14" s="99" customFormat="1" ht="45" customHeight="1">
      <c r="F123" s="81"/>
      <c r="G123" s="81"/>
      <c r="H123" s="81"/>
      <c r="I123" s="81"/>
      <c r="J123" s="81"/>
      <c r="K123" s="81"/>
      <c r="L123" s="81"/>
      <c r="N123" s="81"/>
    </row>
    <row r="124" spans="6:14" s="99" customFormat="1" ht="45" customHeight="1">
      <c r="F124" s="81"/>
      <c r="G124" s="81"/>
      <c r="H124" s="81"/>
      <c r="I124" s="81"/>
      <c r="J124" s="81"/>
      <c r="K124" s="81"/>
      <c r="L124" s="81"/>
      <c r="N124" s="81"/>
    </row>
    <row r="125" spans="6:14" s="99" customFormat="1" ht="45" customHeight="1">
      <c r="F125" s="81"/>
      <c r="G125" s="81"/>
      <c r="H125" s="81"/>
      <c r="I125" s="81"/>
      <c r="J125" s="81"/>
      <c r="K125" s="81"/>
      <c r="L125" s="81"/>
      <c r="N125" s="81"/>
    </row>
    <row r="126" spans="6:14" s="99" customFormat="1" ht="45" customHeight="1">
      <c r="F126" s="81"/>
      <c r="G126" s="81"/>
      <c r="H126" s="81"/>
      <c r="I126" s="81"/>
      <c r="J126" s="81"/>
      <c r="K126" s="81"/>
      <c r="L126" s="81"/>
      <c r="N126" s="81"/>
    </row>
    <row r="127" spans="6:14" s="99" customFormat="1" ht="45" customHeight="1">
      <c r="F127" s="81"/>
      <c r="G127" s="81"/>
      <c r="H127" s="81"/>
      <c r="I127" s="81"/>
      <c r="J127" s="81"/>
      <c r="K127" s="81"/>
      <c r="L127" s="81"/>
      <c r="N127" s="81"/>
    </row>
    <row r="128" spans="6:14" s="99" customFormat="1" ht="45" customHeight="1">
      <c r="F128" s="81"/>
      <c r="G128" s="81"/>
      <c r="H128" s="81"/>
      <c r="I128" s="81"/>
      <c r="J128" s="81"/>
      <c r="K128" s="81"/>
      <c r="L128" s="81"/>
      <c r="N128" s="81"/>
    </row>
    <row r="129" spans="6:14" s="99" customFormat="1" ht="45" customHeight="1">
      <c r="F129" s="81"/>
      <c r="G129" s="81"/>
      <c r="H129" s="81"/>
      <c r="I129" s="81"/>
      <c r="J129" s="81"/>
      <c r="K129" s="81"/>
      <c r="L129" s="81"/>
      <c r="N129" s="81"/>
    </row>
    <row r="130" spans="6:14" s="99" customFormat="1" ht="45" customHeight="1">
      <c r="F130" s="81"/>
      <c r="G130" s="81"/>
      <c r="H130" s="81"/>
      <c r="I130" s="81"/>
      <c r="J130" s="81"/>
      <c r="K130" s="81"/>
      <c r="L130" s="81"/>
      <c r="N130" s="81"/>
    </row>
    <row r="131" spans="6:14" s="99" customFormat="1" ht="45" customHeight="1">
      <c r="F131" s="81"/>
      <c r="G131" s="81"/>
      <c r="H131" s="81"/>
      <c r="I131" s="81"/>
      <c r="J131" s="81"/>
      <c r="K131" s="81"/>
      <c r="L131" s="81"/>
      <c r="N131" s="81"/>
    </row>
    <row r="132" spans="6:14" s="99" customFormat="1" ht="45" customHeight="1">
      <c r="F132" s="81"/>
      <c r="G132" s="81"/>
      <c r="H132" s="81"/>
      <c r="I132" s="81"/>
      <c r="J132" s="81"/>
      <c r="K132" s="81"/>
      <c r="L132" s="81"/>
      <c r="N132" s="81"/>
    </row>
    <row r="133" spans="6:14" s="99" customFormat="1" ht="45" customHeight="1">
      <c r="F133" s="81"/>
      <c r="G133" s="81"/>
      <c r="H133" s="81"/>
      <c r="I133" s="81"/>
      <c r="J133" s="81"/>
      <c r="K133" s="81"/>
      <c r="L133" s="81"/>
      <c r="N133" s="81"/>
    </row>
    <row r="134" spans="6:14" s="99" customFormat="1" ht="45" customHeight="1">
      <c r="F134" s="81"/>
      <c r="G134" s="81"/>
      <c r="H134" s="81"/>
      <c r="I134" s="81"/>
      <c r="J134" s="81"/>
      <c r="K134" s="81"/>
      <c r="L134" s="81"/>
      <c r="N134" s="81"/>
    </row>
    <row r="135" spans="6:14" s="99" customFormat="1" ht="45" customHeight="1">
      <c r="F135" s="81"/>
      <c r="G135" s="81"/>
      <c r="H135" s="81"/>
      <c r="I135" s="81"/>
      <c r="J135" s="81"/>
      <c r="K135" s="81"/>
      <c r="L135" s="81"/>
      <c r="N135" s="81"/>
    </row>
    <row r="136" spans="6:14" s="99" customFormat="1" ht="45" customHeight="1">
      <c r="F136" s="81"/>
      <c r="G136" s="81"/>
      <c r="H136" s="81"/>
      <c r="I136" s="81"/>
      <c r="J136" s="81"/>
      <c r="K136" s="81"/>
      <c r="L136" s="81"/>
      <c r="N136" s="81"/>
    </row>
    <row r="137" spans="6:14" s="99" customFormat="1" ht="45" customHeight="1">
      <c r="F137" s="81"/>
      <c r="G137" s="81"/>
      <c r="H137" s="81"/>
      <c r="I137" s="81"/>
      <c r="J137" s="81"/>
      <c r="K137" s="81"/>
      <c r="L137" s="81"/>
      <c r="N137" s="81"/>
    </row>
    <row r="138" spans="6:14" s="99" customFormat="1" ht="45" customHeight="1">
      <c r="F138" s="81"/>
      <c r="G138" s="81"/>
      <c r="H138" s="81"/>
      <c r="I138" s="81"/>
      <c r="J138" s="81"/>
      <c r="K138" s="81"/>
      <c r="L138" s="81"/>
      <c r="N138" s="81"/>
    </row>
    <row r="139" spans="6:14" s="99" customFormat="1" ht="45" customHeight="1">
      <c r="F139" s="81"/>
      <c r="G139" s="81"/>
      <c r="H139" s="81"/>
      <c r="I139" s="81"/>
      <c r="J139" s="81"/>
      <c r="K139" s="81"/>
      <c r="L139" s="81"/>
      <c r="N139" s="81"/>
    </row>
    <row r="140" spans="6:14" s="99" customFormat="1" ht="45" customHeight="1">
      <c r="F140" s="81"/>
      <c r="G140" s="81"/>
      <c r="H140" s="81"/>
      <c r="I140" s="81"/>
      <c r="J140" s="81"/>
      <c r="K140" s="81"/>
      <c r="L140" s="81"/>
      <c r="N140" s="81"/>
    </row>
    <row r="141" spans="6:14" s="99" customFormat="1" ht="45" customHeight="1">
      <c r="F141" s="81"/>
      <c r="G141" s="81"/>
      <c r="H141" s="81"/>
      <c r="I141" s="81"/>
      <c r="J141" s="81"/>
      <c r="K141" s="81"/>
      <c r="L141" s="81"/>
      <c r="N141" s="81"/>
    </row>
    <row r="142" spans="6:14" s="99" customFormat="1" ht="45" customHeight="1">
      <c r="F142" s="81"/>
      <c r="G142" s="81"/>
      <c r="H142" s="81"/>
      <c r="I142" s="81"/>
      <c r="J142" s="81"/>
      <c r="K142" s="81"/>
      <c r="L142" s="81"/>
      <c r="N142" s="81"/>
    </row>
    <row r="143" spans="6:14" s="99" customFormat="1" ht="45" customHeight="1">
      <c r="F143" s="81"/>
      <c r="G143" s="81"/>
      <c r="H143" s="81"/>
      <c r="I143" s="81"/>
      <c r="J143" s="81"/>
      <c r="K143" s="81"/>
      <c r="L143" s="81"/>
      <c r="N143" s="81"/>
    </row>
    <row r="144" spans="6:14" s="99" customFormat="1" ht="45" customHeight="1">
      <c r="F144" s="81"/>
      <c r="G144" s="81"/>
      <c r="H144" s="81"/>
      <c r="I144" s="81"/>
      <c r="J144" s="81"/>
      <c r="K144" s="81"/>
      <c r="L144" s="81"/>
      <c r="N144" s="81"/>
    </row>
    <row r="145" spans="6:14" s="99" customFormat="1" ht="45" customHeight="1">
      <c r="F145" s="81"/>
      <c r="G145" s="81"/>
      <c r="H145" s="81"/>
      <c r="I145" s="81"/>
      <c r="J145" s="81"/>
      <c r="K145" s="81"/>
      <c r="L145" s="81"/>
      <c r="N145" s="81"/>
    </row>
    <row r="146" spans="6:14" s="99" customFormat="1" ht="45" customHeight="1">
      <c r="F146" s="81"/>
      <c r="G146" s="81"/>
      <c r="H146" s="81"/>
      <c r="I146" s="81"/>
      <c r="J146" s="81"/>
      <c r="K146" s="81"/>
      <c r="L146" s="81"/>
      <c r="N146" s="81"/>
    </row>
    <row r="147" spans="6:14" s="99" customFormat="1" ht="45" customHeight="1">
      <c r="F147" s="81"/>
      <c r="G147" s="81"/>
      <c r="H147" s="81"/>
      <c r="I147" s="81"/>
      <c r="J147" s="81"/>
      <c r="K147" s="81"/>
      <c r="L147" s="81"/>
      <c r="N147" s="81"/>
    </row>
    <row r="148" spans="6:14" s="99" customFormat="1" ht="45" customHeight="1">
      <c r="F148" s="81"/>
      <c r="G148" s="81"/>
      <c r="H148" s="81"/>
      <c r="I148" s="81"/>
      <c r="J148" s="81"/>
      <c r="K148" s="81"/>
      <c r="L148" s="81"/>
      <c r="N148" s="81"/>
    </row>
    <row r="149" spans="6:14" s="99" customFormat="1" ht="45" customHeight="1">
      <c r="F149" s="81"/>
      <c r="G149" s="81"/>
      <c r="H149" s="81"/>
      <c r="I149" s="81"/>
      <c r="J149" s="81"/>
      <c r="K149" s="81"/>
      <c r="L149" s="81"/>
      <c r="N149" s="81"/>
    </row>
    <row r="150" spans="6:14" s="99" customFormat="1" ht="45" customHeight="1">
      <c r="F150" s="81"/>
      <c r="G150" s="81"/>
      <c r="H150" s="81"/>
      <c r="I150" s="81"/>
      <c r="J150" s="81"/>
      <c r="K150" s="81"/>
      <c r="L150" s="81"/>
      <c r="N150" s="81"/>
    </row>
    <row r="151" spans="6:14" s="99" customFormat="1" ht="45" customHeight="1">
      <c r="F151" s="81"/>
      <c r="G151" s="81"/>
      <c r="H151" s="81"/>
      <c r="I151" s="81"/>
      <c r="J151" s="81"/>
      <c r="K151" s="81"/>
      <c r="L151" s="81"/>
      <c r="N151" s="81"/>
    </row>
    <row r="152" spans="6:14" s="99" customFormat="1" ht="45" customHeight="1">
      <c r="F152" s="81"/>
      <c r="G152" s="81"/>
      <c r="H152" s="81"/>
      <c r="I152" s="81"/>
      <c r="J152" s="81"/>
      <c r="K152" s="81"/>
      <c r="L152" s="81"/>
      <c r="N152" s="81"/>
    </row>
    <row r="153" spans="6:14" s="99" customFormat="1" ht="45" customHeight="1">
      <c r="F153" s="81"/>
      <c r="G153" s="81"/>
      <c r="H153" s="81"/>
      <c r="I153" s="81"/>
      <c r="J153" s="81"/>
      <c r="K153" s="81"/>
      <c r="L153" s="81"/>
      <c r="N153" s="81"/>
    </row>
    <row r="154" spans="6:14" s="99" customFormat="1" ht="45" customHeight="1">
      <c r="F154" s="81"/>
      <c r="G154" s="81"/>
      <c r="H154" s="81"/>
      <c r="I154" s="81"/>
      <c r="J154" s="81"/>
      <c r="K154" s="81"/>
      <c r="L154" s="81"/>
      <c r="N154" s="81"/>
    </row>
    <row r="155" spans="6:14" s="99" customFormat="1" ht="45" customHeight="1">
      <c r="F155" s="81"/>
      <c r="G155" s="81"/>
      <c r="H155" s="81"/>
      <c r="I155" s="81"/>
      <c r="J155" s="81"/>
      <c r="K155" s="81"/>
      <c r="L155" s="81"/>
      <c r="N155" s="81"/>
    </row>
    <row r="156" spans="6:14" s="99" customFormat="1" ht="45" customHeight="1">
      <c r="F156" s="81"/>
      <c r="G156" s="81"/>
      <c r="H156" s="81"/>
      <c r="I156" s="81"/>
      <c r="J156" s="81"/>
      <c r="K156" s="81"/>
      <c r="L156" s="81"/>
      <c r="N156" s="81"/>
    </row>
    <row r="157" spans="6:14" s="99" customFormat="1" ht="45" customHeight="1">
      <c r="F157" s="81"/>
      <c r="G157" s="81"/>
      <c r="H157" s="81"/>
      <c r="I157" s="81"/>
      <c r="J157" s="81"/>
      <c r="K157" s="81"/>
      <c r="L157" s="81"/>
      <c r="N157" s="81"/>
    </row>
    <row r="158" spans="6:14" s="99" customFormat="1" ht="45" customHeight="1">
      <c r="F158" s="81"/>
      <c r="G158" s="81"/>
      <c r="H158" s="81"/>
      <c r="I158" s="81"/>
      <c r="J158" s="81"/>
      <c r="K158" s="81"/>
      <c r="L158" s="81"/>
      <c r="N158" s="81"/>
    </row>
    <row r="159" spans="6:14" s="99" customFormat="1" ht="45" customHeight="1">
      <c r="F159" s="81"/>
      <c r="G159" s="81"/>
      <c r="H159" s="81"/>
      <c r="I159" s="81"/>
      <c r="J159" s="81"/>
      <c r="K159" s="81"/>
      <c r="L159" s="81"/>
      <c r="N159" s="81"/>
    </row>
    <row r="160" spans="6:14" s="99" customFormat="1" ht="45" customHeight="1">
      <c r="F160" s="81"/>
      <c r="G160" s="81"/>
      <c r="H160" s="81"/>
      <c r="I160" s="81"/>
      <c r="J160" s="81"/>
      <c r="K160" s="81"/>
      <c r="L160" s="81"/>
      <c r="N160" s="81"/>
    </row>
    <row r="161" spans="6:14" s="99" customFormat="1" ht="45" customHeight="1">
      <c r="F161" s="81"/>
      <c r="G161" s="81"/>
      <c r="H161" s="81"/>
      <c r="I161" s="81"/>
      <c r="J161" s="81"/>
      <c r="K161" s="81"/>
      <c r="L161" s="81"/>
      <c r="N161" s="81"/>
    </row>
    <row r="162" spans="6:14" s="99" customFormat="1" ht="45" customHeight="1">
      <c r="F162" s="81"/>
      <c r="G162" s="81"/>
      <c r="H162" s="81"/>
      <c r="I162" s="81"/>
      <c r="J162" s="81"/>
      <c r="K162" s="81"/>
      <c r="L162" s="81"/>
      <c r="N162" s="81"/>
    </row>
    <row r="163" spans="6:14" s="99" customFormat="1" ht="45" customHeight="1">
      <c r="F163" s="81"/>
      <c r="G163" s="81"/>
      <c r="H163" s="81"/>
      <c r="I163" s="81"/>
      <c r="J163" s="81"/>
      <c r="K163" s="81"/>
      <c r="L163" s="81"/>
      <c r="N163" s="81"/>
    </row>
    <row r="164" spans="6:14" s="99" customFormat="1" ht="45" customHeight="1">
      <c r="F164" s="81"/>
      <c r="G164" s="81"/>
      <c r="H164" s="81"/>
      <c r="I164" s="81"/>
      <c r="J164" s="81"/>
      <c r="K164" s="81"/>
      <c r="L164" s="81"/>
      <c r="N164" s="81"/>
    </row>
    <row r="165" spans="6:14" s="99" customFormat="1" ht="45" customHeight="1">
      <c r="F165" s="81"/>
      <c r="G165" s="81"/>
      <c r="H165" s="81"/>
      <c r="I165" s="81"/>
      <c r="J165" s="81"/>
      <c r="K165" s="81"/>
      <c r="L165" s="81"/>
      <c r="N165" s="81"/>
    </row>
    <row r="166" spans="6:14" s="99" customFormat="1" ht="45" customHeight="1">
      <c r="F166" s="81"/>
      <c r="G166" s="81"/>
      <c r="H166" s="81"/>
      <c r="I166" s="81"/>
      <c r="J166" s="81"/>
      <c r="K166" s="81"/>
      <c r="L166" s="81"/>
      <c r="N166" s="81"/>
    </row>
    <row r="167" spans="6:14" s="99" customFormat="1" ht="45" customHeight="1">
      <c r="F167" s="81"/>
      <c r="G167" s="81"/>
      <c r="H167" s="81"/>
      <c r="I167" s="81"/>
      <c r="J167" s="81"/>
      <c r="K167" s="81"/>
      <c r="L167" s="81"/>
      <c r="N167" s="81"/>
    </row>
    <row r="168" spans="6:14" s="99" customFormat="1" ht="45" customHeight="1">
      <c r="F168" s="81"/>
      <c r="G168" s="81"/>
      <c r="H168" s="81"/>
      <c r="I168" s="81"/>
      <c r="J168" s="81"/>
      <c r="K168" s="81"/>
      <c r="L168" s="81"/>
      <c r="N168" s="81"/>
    </row>
    <row r="169" spans="6:14" s="99" customFormat="1" ht="45" customHeight="1">
      <c r="F169" s="81"/>
      <c r="G169" s="81"/>
      <c r="H169" s="81"/>
      <c r="I169" s="81"/>
      <c r="J169" s="81"/>
      <c r="K169" s="81"/>
      <c r="L169" s="81"/>
      <c r="N169" s="81"/>
    </row>
    <row r="170" spans="6:14" s="99" customFormat="1" ht="45" customHeight="1">
      <c r="F170" s="81"/>
      <c r="G170" s="81"/>
      <c r="H170" s="81"/>
      <c r="I170" s="81"/>
      <c r="J170" s="81"/>
      <c r="K170" s="81"/>
      <c r="L170" s="81"/>
      <c r="N170" s="81"/>
    </row>
    <row r="171" spans="6:14" s="99" customFormat="1" ht="45" customHeight="1">
      <c r="F171" s="81"/>
      <c r="G171" s="81"/>
      <c r="H171" s="81"/>
      <c r="I171" s="81"/>
      <c r="J171" s="81"/>
      <c r="K171" s="81"/>
      <c r="L171" s="81"/>
      <c r="N171" s="81"/>
    </row>
    <row r="172" spans="6:14" s="99" customFormat="1" ht="45" customHeight="1">
      <c r="F172" s="81"/>
      <c r="G172" s="81"/>
      <c r="H172" s="81"/>
      <c r="I172" s="81"/>
      <c r="J172" s="81"/>
      <c r="K172" s="81"/>
      <c r="L172" s="81"/>
      <c r="N172" s="81"/>
    </row>
    <row r="173" spans="6:14" s="99" customFormat="1" ht="45" customHeight="1">
      <c r="F173" s="81"/>
      <c r="G173" s="81"/>
      <c r="H173" s="81"/>
      <c r="I173" s="81"/>
      <c r="J173" s="81"/>
      <c r="K173" s="81"/>
      <c r="L173" s="81"/>
      <c r="N173" s="81"/>
    </row>
    <row r="174" spans="6:14" s="99" customFormat="1" ht="45" customHeight="1">
      <c r="F174" s="81"/>
      <c r="G174" s="81"/>
      <c r="H174" s="81"/>
      <c r="I174" s="81"/>
      <c r="J174" s="81"/>
      <c r="K174" s="81"/>
      <c r="L174" s="81"/>
      <c r="N174" s="81"/>
    </row>
    <row r="175" spans="6:14" s="99" customFormat="1" ht="45" customHeight="1">
      <c r="F175" s="81"/>
      <c r="G175" s="81"/>
      <c r="H175" s="81"/>
      <c r="I175" s="81"/>
      <c r="J175" s="81"/>
      <c r="K175" s="81"/>
      <c r="L175" s="81"/>
      <c r="N175" s="81"/>
    </row>
    <row r="176" spans="6:14" s="99" customFormat="1" ht="45" customHeight="1">
      <c r="F176" s="81"/>
      <c r="G176" s="81"/>
      <c r="H176" s="81"/>
      <c r="I176" s="81"/>
      <c r="J176" s="81"/>
      <c r="K176" s="81"/>
      <c r="L176" s="81"/>
      <c r="N176" s="81"/>
    </row>
    <row r="177" spans="6:14" s="99" customFormat="1" ht="45" customHeight="1">
      <c r="F177" s="81"/>
      <c r="G177" s="81"/>
      <c r="H177" s="81"/>
      <c r="I177" s="81"/>
      <c r="J177" s="81"/>
      <c r="K177" s="81"/>
      <c r="L177" s="81"/>
      <c r="N177" s="81"/>
    </row>
    <row r="178" spans="6:14" s="99" customFormat="1" ht="45" customHeight="1">
      <c r="F178" s="81"/>
      <c r="G178" s="81"/>
      <c r="H178" s="81"/>
      <c r="I178" s="81"/>
      <c r="J178" s="81"/>
      <c r="K178" s="81"/>
      <c r="L178" s="81"/>
      <c r="N178" s="81"/>
    </row>
    <row r="179" spans="6:14" s="99" customFormat="1" ht="45" customHeight="1">
      <c r="F179" s="81"/>
      <c r="G179" s="81"/>
      <c r="H179" s="81"/>
      <c r="I179" s="81"/>
      <c r="J179" s="81"/>
      <c r="K179" s="81"/>
      <c r="L179" s="81"/>
      <c r="N179" s="81"/>
    </row>
    <row r="180" spans="6:14" s="99" customFormat="1" ht="45" customHeight="1">
      <c r="F180" s="81"/>
      <c r="G180" s="81"/>
      <c r="H180" s="81"/>
      <c r="I180" s="81"/>
      <c r="J180" s="81"/>
      <c r="K180" s="81"/>
      <c r="L180" s="81"/>
      <c r="N180" s="81"/>
    </row>
    <row r="181" spans="6:14" s="99" customFormat="1" ht="45" customHeight="1">
      <c r="F181" s="81"/>
      <c r="G181" s="81"/>
      <c r="H181" s="81"/>
      <c r="I181" s="81"/>
      <c r="J181" s="81"/>
      <c r="K181" s="81"/>
      <c r="L181" s="81"/>
      <c r="N181" s="81"/>
    </row>
    <row r="182" spans="6:14" s="99" customFormat="1" ht="45" customHeight="1">
      <c r="F182" s="81"/>
      <c r="G182" s="81"/>
      <c r="H182" s="81"/>
      <c r="I182" s="81"/>
      <c r="J182" s="81"/>
      <c r="K182" s="81"/>
      <c r="L182" s="81"/>
      <c r="N182" s="81"/>
    </row>
    <row r="183" spans="6:14" s="99" customFormat="1" ht="45" customHeight="1">
      <c r="F183" s="81"/>
      <c r="G183" s="81"/>
      <c r="H183" s="81"/>
      <c r="I183" s="81"/>
      <c r="J183" s="81"/>
      <c r="K183" s="81"/>
      <c r="L183" s="81"/>
      <c r="N183" s="81"/>
    </row>
    <row r="184" spans="6:14" s="99" customFormat="1" ht="45" customHeight="1">
      <c r="F184" s="81"/>
      <c r="G184" s="81"/>
      <c r="H184" s="81"/>
      <c r="I184" s="81"/>
      <c r="J184" s="81"/>
      <c r="K184" s="81"/>
      <c r="L184" s="81"/>
      <c r="N184" s="81"/>
    </row>
    <row r="185" spans="6:14" s="99" customFormat="1" ht="45" customHeight="1">
      <c r="F185" s="81"/>
      <c r="G185" s="81"/>
      <c r="H185" s="81"/>
      <c r="I185" s="81"/>
      <c r="J185" s="81"/>
      <c r="K185" s="81"/>
      <c r="L185" s="81"/>
      <c r="N185" s="81"/>
    </row>
    <row r="186" spans="6:14" s="99" customFormat="1" ht="45" customHeight="1">
      <c r="F186" s="81"/>
      <c r="G186" s="81"/>
      <c r="H186" s="81"/>
      <c r="I186" s="81"/>
      <c r="J186" s="81"/>
      <c r="K186" s="81"/>
      <c r="L186" s="81"/>
      <c r="N186" s="81"/>
    </row>
    <row r="187" spans="6:14" s="99" customFormat="1" ht="45" customHeight="1">
      <c r="F187" s="81"/>
      <c r="G187" s="81"/>
      <c r="H187" s="81"/>
      <c r="I187" s="81"/>
      <c r="J187" s="81"/>
      <c r="K187" s="81"/>
      <c r="L187" s="81"/>
      <c r="N187" s="81"/>
    </row>
    <row r="188" spans="6:14" s="99" customFormat="1" ht="45" customHeight="1">
      <c r="F188" s="81"/>
      <c r="G188" s="81"/>
      <c r="H188" s="81"/>
      <c r="I188" s="81"/>
      <c r="J188" s="81"/>
      <c r="K188" s="81"/>
      <c r="L188" s="81"/>
      <c r="N188" s="81"/>
    </row>
    <row r="189" spans="6:14" s="99" customFormat="1" ht="45" customHeight="1">
      <c r="F189" s="81"/>
      <c r="G189" s="81"/>
      <c r="H189" s="81"/>
      <c r="I189" s="81"/>
      <c r="J189" s="81"/>
      <c r="K189" s="81"/>
      <c r="L189" s="81"/>
      <c r="N189" s="81"/>
    </row>
    <row r="190" spans="6:14" s="99" customFormat="1" ht="45" customHeight="1">
      <c r="F190" s="81"/>
      <c r="G190" s="81"/>
      <c r="H190" s="81"/>
      <c r="I190" s="81"/>
      <c r="J190" s="81"/>
      <c r="K190" s="81"/>
      <c r="L190" s="81"/>
      <c r="N190" s="81"/>
    </row>
    <row r="191" spans="6:14" s="99" customFormat="1" ht="45" customHeight="1">
      <c r="F191" s="81"/>
      <c r="G191" s="81"/>
      <c r="H191" s="81"/>
      <c r="I191" s="81"/>
      <c r="J191" s="81"/>
      <c r="K191" s="81"/>
      <c r="L191" s="81"/>
      <c r="N191" s="81"/>
    </row>
    <row r="192" spans="6:14" s="99" customFormat="1" ht="45" customHeight="1">
      <c r="F192" s="81"/>
      <c r="G192" s="81"/>
      <c r="H192" s="81"/>
      <c r="I192" s="81"/>
      <c r="J192" s="81"/>
      <c r="K192" s="81"/>
      <c r="L192" s="81"/>
      <c r="N192" s="81"/>
    </row>
    <row r="193" spans="6:14" s="99" customFormat="1" ht="45" customHeight="1">
      <c r="F193" s="81"/>
      <c r="G193" s="81"/>
      <c r="H193" s="81"/>
      <c r="I193" s="81"/>
      <c r="J193" s="81"/>
      <c r="K193" s="81"/>
      <c r="L193" s="81"/>
      <c r="N193" s="81"/>
    </row>
    <row r="194" spans="6:14" s="99" customFormat="1" ht="45" customHeight="1">
      <c r="F194" s="81"/>
      <c r="G194" s="81"/>
      <c r="H194" s="81"/>
      <c r="I194" s="81"/>
      <c r="J194" s="81"/>
      <c r="K194" s="81"/>
      <c r="L194" s="81"/>
      <c r="N194" s="81"/>
    </row>
    <row r="195" spans="6:14" s="99" customFormat="1" ht="45" customHeight="1">
      <c r="F195" s="81"/>
      <c r="G195" s="81"/>
      <c r="H195" s="81"/>
      <c r="I195" s="81"/>
      <c r="J195" s="81"/>
      <c r="K195" s="81"/>
      <c r="L195" s="81"/>
      <c r="N195" s="81"/>
    </row>
    <row r="196" spans="6:14" s="99" customFormat="1" ht="45" customHeight="1">
      <c r="F196" s="81"/>
      <c r="G196" s="81"/>
      <c r="H196" s="81"/>
      <c r="I196" s="81"/>
      <c r="J196" s="81"/>
      <c r="K196" s="81"/>
      <c r="L196" s="81"/>
      <c r="N196" s="81"/>
    </row>
    <row r="197" spans="6:14" s="99" customFormat="1" ht="45" customHeight="1">
      <c r="F197" s="81"/>
      <c r="G197" s="81"/>
      <c r="H197" s="81"/>
      <c r="I197" s="81"/>
      <c r="J197" s="81"/>
      <c r="K197" s="81"/>
      <c r="L197" s="81"/>
      <c r="N197" s="81"/>
    </row>
    <row r="198" spans="6:14" s="99" customFormat="1" ht="45" customHeight="1">
      <c r="F198" s="81"/>
      <c r="G198" s="81"/>
      <c r="H198" s="81"/>
      <c r="I198" s="81"/>
      <c r="J198" s="81"/>
      <c r="K198" s="81"/>
      <c r="L198" s="81"/>
      <c r="N198" s="81"/>
    </row>
    <row r="199" spans="6:14" s="99" customFormat="1" ht="45" customHeight="1">
      <c r="F199" s="81"/>
      <c r="G199" s="81"/>
      <c r="H199" s="81"/>
      <c r="I199" s="81"/>
      <c r="J199" s="81"/>
      <c r="K199" s="81"/>
      <c r="L199" s="81"/>
      <c r="N199" s="81"/>
    </row>
    <row r="200" spans="6:14" s="99" customFormat="1" ht="45" customHeight="1">
      <c r="F200" s="81"/>
      <c r="G200" s="81"/>
      <c r="H200" s="81"/>
      <c r="I200" s="81"/>
      <c r="J200" s="81"/>
      <c r="K200" s="81"/>
      <c r="L200" s="81"/>
      <c r="N200" s="81"/>
    </row>
    <row r="201" spans="6:14" s="99" customFormat="1" ht="45" customHeight="1">
      <c r="F201" s="81"/>
      <c r="G201" s="81"/>
      <c r="H201" s="81"/>
      <c r="I201" s="81"/>
      <c r="J201" s="81"/>
      <c r="K201" s="81"/>
      <c r="L201" s="81"/>
      <c r="N201" s="81"/>
    </row>
    <row r="202" spans="6:14" s="99" customFormat="1" ht="45" customHeight="1">
      <c r="F202" s="81"/>
      <c r="G202" s="81"/>
      <c r="H202" s="81"/>
      <c r="I202" s="81"/>
      <c r="J202" s="81"/>
      <c r="K202" s="81"/>
      <c r="L202" s="81"/>
      <c r="N202" s="81"/>
    </row>
    <row r="203" spans="6:14" s="99" customFormat="1" ht="45" customHeight="1">
      <c r="F203" s="81"/>
      <c r="G203" s="81"/>
      <c r="H203" s="81"/>
      <c r="I203" s="81"/>
      <c r="J203" s="81"/>
      <c r="K203" s="81"/>
      <c r="L203" s="81"/>
      <c r="N203" s="81"/>
    </row>
    <row r="204" spans="6:14" s="99" customFormat="1" ht="45" customHeight="1">
      <c r="F204" s="81"/>
      <c r="G204" s="81"/>
      <c r="H204" s="81"/>
      <c r="I204" s="81"/>
      <c r="J204" s="81"/>
      <c r="K204" s="81"/>
      <c r="L204" s="81"/>
      <c r="N204" s="81"/>
    </row>
    <row r="205" spans="6:14" s="99" customFormat="1" ht="45" customHeight="1">
      <c r="F205" s="81"/>
      <c r="G205" s="81"/>
      <c r="H205" s="81"/>
      <c r="I205" s="81"/>
      <c r="J205" s="81"/>
      <c r="K205" s="81"/>
      <c r="L205" s="81"/>
      <c r="N205" s="81"/>
    </row>
    <row r="206" spans="6:14" s="99" customFormat="1" ht="45" customHeight="1">
      <c r="F206" s="81"/>
      <c r="G206" s="81"/>
      <c r="H206" s="81"/>
      <c r="I206" s="81"/>
      <c r="J206" s="81"/>
      <c r="K206" s="81"/>
      <c r="L206" s="81"/>
      <c r="N206" s="81"/>
    </row>
    <row r="207" spans="6:14" s="99" customFormat="1" ht="45" customHeight="1">
      <c r="F207" s="81"/>
      <c r="G207" s="81"/>
      <c r="H207" s="81"/>
      <c r="I207" s="81"/>
      <c r="J207" s="81"/>
      <c r="K207" s="81"/>
      <c r="L207" s="81"/>
      <c r="N207" s="81"/>
    </row>
    <row r="208" spans="6:14" s="99" customFormat="1" ht="45" customHeight="1">
      <c r="F208" s="81"/>
      <c r="G208" s="81"/>
      <c r="H208" s="81"/>
      <c r="I208" s="81"/>
      <c r="J208" s="81"/>
      <c r="K208" s="81"/>
      <c r="L208" s="81"/>
      <c r="N208" s="81"/>
    </row>
    <row r="209" spans="6:14" s="99" customFormat="1" ht="45" customHeight="1">
      <c r="F209" s="81"/>
      <c r="G209" s="81"/>
      <c r="H209" s="81"/>
      <c r="I209" s="81"/>
      <c r="J209" s="81"/>
      <c r="K209" s="81"/>
      <c r="L209" s="81"/>
      <c r="N209" s="81"/>
    </row>
    <row r="210" spans="6:14" s="99" customFormat="1" ht="45" customHeight="1">
      <c r="F210" s="81"/>
      <c r="G210" s="81"/>
      <c r="H210" s="81"/>
      <c r="I210" s="81"/>
      <c r="J210" s="81"/>
      <c r="K210" s="81"/>
      <c r="L210" s="81"/>
      <c r="N210" s="81"/>
    </row>
    <row r="211" spans="6:14" s="99" customFormat="1" ht="45" customHeight="1">
      <c r="F211" s="81"/>
      <c r="G211" s="81"/>
      <c r="H211" s="81"/>
      <c r="I211" s="81"/>
      <c r="J211" s="81"/>
      <c r="K211" s="81"/>
      <c r="L211" s="81"/>
      <c r="N211" s="81"/>
    </row>
    <row r="212" spans="6:14" s="99" customFormat="1" ht="45" customHeight="1">
      <c r="F212" s="81"/>
      <c r="G212" s="81"/>
      <c r="H212" s="81"/>
      <c r="I212" s="81"/>
      <c r="J212" s="81"/>
      <c r="K212" s="81"/>
      <c r="L212" s="81"/>
      <c r="N212" s="81"/>
    </row>
    <row r="213" spans="6:14" s="99" customFormat="1" ht="45" customHeight="1">
      <c r="F213" s="81"/>
      <c r="G213" s="81"/>
      <c r="H213" s="81"/>
      <c r="I213" s="81"/>
      <c r="J213" s="81"/>
      <c r="K213" s="81"/>
      <c r="L213" s="81"/>
      <c r="N213" s="81"/>
    </row>
    <row r="214" spans="6:14" s="99" customFormat="1" ht="45" customHeight="1">
      <c r="F214" s="81"/>
      <c r="G214" s="81"/>
      <c r="H214" s="81"/>
      <c r="I214" s="81"/>
      <c r="J214" s="81"/>
      <c r="K214" s="81"/>
      <c r="L214" s="81"/>
      <c r="N214" s="81"/>
    </row>
    <row r="215" spans="6:14" s="99" customFormat="1" ht="45" customHeight="1">
      <c r="F215" s="81"/>
      <c r="G215" s="81"/>
      <c r="H215" s="81"/>
      <c r="I215" s="81"/>
      <c r="J215" s="81"/>
      <c r="K215" s="81"/>
      <c r="L215" s="81"/>
      <c r="N215" s="81"/>
    </row>
    <row r="216" spans="6:14" s="99" customFormat="1" ht="45" customHeight="1">
      <c r="F216" s="81"/>
      <c r="G216" s="81"/>
      <c r="H216" s="81"/>
      <c r="I216" s="81"/>
      <c r="J216" s="81"/>
      <c r="K216" s="81"/>
      <c r="L216" s="81"/>
      <c r="N216" s="81"/>
    </row>
    <row r="217" spans="6:14" s="99" customFormat="1" ht="45" customHeight="1">
      <c r="F217" s="81"/>
      <c r="G217" s="81"/>
      <c r="H217" s="81"/>
      <c r="I217" s="81"/>
      <c r="J217" s="81"/>
      <c r="K217" s="81"/>
      <c r="L217" s="81"/>
      <c r="N217" s="81"/>
    </row>
    <row r="218" spans="6:14" s="99" customFormat="1" ht="45" customHeight="1">
      <c r="F218" s="81"/>
      <c r="G218" s="81"/>
      <c r="H218" s="81"/>
      <c r="I218" s="81"/>
      <c r="J218" s="81"/>
      <c r="K218" s="81"/>
      <c r="L218" s="81"/>
      <c r="N218" s="81"/>
    </row>
    <row r="219" spans="6:14" s="99" customFormat="1" ht="45" customHeight="1">
      <c r="F219" s="81"/>
      <c r="G219" s="81"/>
      <c r="H219" s="81"/>
      <c r="I219" s="81"/>
      <c r="J219" s="81"/>
      <c r="K219" s="81"/>
      <c r="L219" s="81"/>
      <c r="N219" s="81"/>
    </row>
    <row r="220" spans="6:14" s="99" customFormat="1" ht="45" customHeight="1">
      <c r="F220" s="81"/>
      <c r="G220" s="81"/>
      <c r="H220" s="81"/>
      <c r="I220" s="81"/>
      <c r="J220" s="81"/>
      <c r="K220" s="81"/>
      <c r="L220" s="81"/>
      <c r="N220" s="81"/>
    </row>
    <row r="221" spans="6:14" s="99" customFormat="1" ht="45" customHeight="1">
      <c r="F221" s="81"/>
      <c r="G221" s="81"/>
      <c r="H221" s="81"/>
      <c r="I221" s="81"/>
      <c r="J221" s="81"/>
      <c r="K221" s="81"/>
      <c r="L221" s="81"/>
      <c r="N221" s="81"/>
    </row>
    <row r="222" spans="6:14" s="99" customFormat="1" ht="45" customHeight="1">
      <c r="F222" s="81"/>
      <c r="G222" s="81"/>
      <c r="H222" s="81"/>
      <c r="I222" s="81"/>
      <c r="J222" s="81"/>
      <c r="K222" s="81"/>
      <c r="L222" s="81"/>
      <c r="N222" s="81"/>
    </row>
    <row r="223" spans="6:14" s="99" customFormat="1" ht="45" customHeight="1">
      <c r="F223" s="81"/>
      <c r="G223" s="81"/>
      <c r="H223" s="81"/>
      <c r="I223" s="81"/>
      <c r="J223" s="81"/>
      <c r="K223" s="81"/>
      <c r="L223" s="81"/>
      <c r="N223" s="81"/>
    </row>
    <row r="224" spans="6:14" s="99" customFormat="1" ht="45" customHeight="1">
      <c r="F224" s="81"/>
      <c r="G224" s="81"/>
      <c r="H224" s="81"/>
      <c r="I224" s="81"/>
      <c r="J224" s="81"/>
      <c r="K224" s="81"/>
      <c r="L224" s="81"/>
      <c r="N224" s="81"/>
    </row>
    <row r="225" spans="6:14" s="99" customFormat="1" ht="45" customHeight="1">
      <c r="F225" s="81"/>
      <c r="G225" s="81"/>
      <c r="H225" s="81"/>
      <c r="I225" s="81"/>
      <c r="J225" s="81"/>
      <c r="K225" s="81"/>
      <c r="L225" s="81"/>
      <c r="N225" s="81"/>
    </row>
    <row r="226" spans="6:14" s="99" customFormat="1" ht="45" customHeight="1">
      <c r="F226" s="81"/>
      <c r="G226" s="81"/>
      <c r="H226" s="81"/>
      <c r="I226" s="81"/>
      <c r="J226" s="81"/>
      <c r="K226" s="81"/>
      <c r="L226" s="81"/>
      <c r="N226" s="81"/>
    </row>
    <row r="227" spans="6:14" s="99" customFormat="1" ht="45" customHeight="1">
      <c r="F227" s="81"/>
      <c r="G227" s="81"/>
      <c r="H227" s="81"/>
      <c r="I227" s="81"/>
      <c r="J227" s="81"/>
      <c r="K227" s="81"/>
      <c r="L227" s="81"/>
      <c r="N227" s="81"/>
    </row>
    <row r="228" spans="6:14" s="99" customFormat="1" ht="45" customHeight="1">
      <c r="F228" s="81"/>
      <c r="G228" s="81"/>
      <c r="H228" s="81"/>
      <c r="I228" s="81"/>
      <c r="J228" s="81"/>
      <c r="K228" s="81"/>
      <c r="L228" s="81"/>
      <c r="N228" s="81"/>
    </row>
    <row r="229" spans="6:14" s="99" customFormat="1" ht="45" customHeight="1">
      <c r="F229" s="81"/>
      <c r="G229" s="81"/>
      <c r="H229" s="81"/>
      <c r="I229" s="81"/>
      <c r="J229" s="81"/>
      <c r="K229" s="81"/>
      <c r="L229" s="81"/>
      <c r="N229" s="81"/>
    </row>
    <row r="230" spans="6:14" s="99" customFormat="1" ht="45" customHeight="1">
      <c r="F230" s="81"/>
      <c r="G230" s="81"/>
      <c r="H230" s="81"/>
      <c r="I230" s="81"/>
      <c r="J230" s="81"/>
      <c r="K230" s="81"/>
      <c r="L230" s="81"/>
      <c r="N230" s="81"/>
    </row>
    <row r="231" spans="6:14" s="99" customFormat="1" ht="45" customHeight="1">
      <c r="F231" s="81"/>
      <c r="G231" s="81"/>
      <c r="H231" s="81"/>
      <c r="I231" s="81"/>
      <c r="J231" s="81"/>
      <c r="K231" s="81"/>
      <c r="L231" s="81"/>
      <c r="N231" s="81"/>
    </row>
    <row r="232" spans="6:14" s="99" customFormat="1" ht="45" customHeight="1">
      <c r="F232" s="81"/>
      <c r="G232" s="81"/>
      <c r="H232" s="81"/>
      <c r="I232" s="81"/>
      <c r="J232" s="81"/>
      <c r="K232" s="81"/>
      <c r="L232" s="81"/>
      <c r="N232" s="81"/>
    </row>
    <row r="233" spans="6:14" s="99" customFormat="1" ht="45" customHeight="1">
      <c r="F233" s="81"/>
      <c r="G233" s="81"/>
      <c r="H233" s="81"/>
      <c r="I233" s="81"/>
      <c r="J233" s="81"/>
      <c r="K233" s="81"/>
      <c r="L233" s="81"/>
      <c r="N233" s="81"/>
    </row>
    <row r="234" spans="6:14" s="99" customFormat="1" ht="45" customHeight="1">
      <c r="F234" s="81"/>
      <c r="G234" s="81"/>
      <c r="H234" s="81"/>
      <c r="I234" s="81"/>
      <c r="J234" s="81"/>
      <c r="K234" s="81"/>
      <c r="L234" s="81"/>
      <c r="N234" s="81"/>
    </row>
    <row r="235" spans="6:14" s="99" customFormat="1" ht="45" customHeight="1">
      <c r="F235" s="81"/>
      <c r="G235" s="81"/>
      <c r="H235" s="81"/>
      <c r="I235" s="81"/>
      <c r="J235" s="81"/>
      <c r="K235" s="81"/>
      <c r="L235" s="81"/>
      <c r="N235" s="81"/>
    </row>
    <row r="236" spans="6:14" s="99" customFormat="1" ht="45" customHeight="1">
      <c r="F236" s="81"/>
      <c r="G236" s="81"/>
      <c r="H236" s="81"/>
      <c r="I236" s="81"/>
      <c r="J236" s="81"/>
      <c r="K236" s="81"/>
      <c r="L236" s="81"/>
      <c r="N236" s="81"/>
    </row>
    <row r="237" spans="6:14" s="99" customFormat="1" ht="45" customHeight="1">
      <c r="F237" s="81"/>
      <c r="G237" s="81"/>
      <c r="H237" s="81"/>
      <c r="I237" s="81"/>
      <c r="J237" s="81"/>
      <c r="K237" s="81"/>
      <c r="L237" s="81"/>
      <c r="N237" s="81"/>
    </row>
    <row r="238" spans="6:14" s="99" customFormat="1" ht="45" customHeight="1">
      <c r="F238" s="81"/>
      <c r="G238" s="81"/>
      <c r="H238" s="81"/>
      <c r="I238" s="81"/>
      <c r="J238" s="81"/>
      <c r="K238" s="81"/>
      <c r="L238" s="81"/>
      <c r="N238" s="81"/>
    </row>
  </sheetData>
  <mergeCells count="3">
    <mergeCell ref="L13:M13"/>
    <mergeCell ref="J14:K14"/>
    <mergeCell ref="A16:M16"/>
  </mergeCells>
  <phoneticPr fontId="60" type="noConversion"/>
  <conditionalFormatting sqref="K19:K36 F36:G36 A30:E36 A18:E23 A25:F27 F19 G19:G29 H19:I19 H20">
    <cfRule type="expression" dxfId="52" priority="39">
      <formula>$M18="Efficace"</formula>
    </cfRule>
  </conditionalFormatting>
  <conditionalFormatting sqref="M18:M36">
    <cfRule type="cellIs" dxfId="51" priority="41" operator="equal">
      <formula>"""A revoir"""</formula>
    </cfRule>
    <cfRule type="cellIs" dxfId="50" priority="42" operator="equal">
      <formula>"En cours"</formula>
    </cfRule>
    <cfRule type="cellIs" dxfId="49" priority="43" operator="equal">
      <formula>"Efficace"</formula>
    </cfRule>
  </conditionalFormatting>
  <conditionalFormatting sqref="L13">
    <cfRule type="dataBar" priority="47">
      <dataBar>
        <cfvo type="num" val="0"/>
        <cfvo type="num" val="100%"/>
        <color theme="6"/>
      </dataBar>
    </cfRule>
  </conditionalFormatting>
  <conditionalFormatting sqref="L11">
    <cfRule type="dataBar" priority="48">
      <dataBar>
        <cfvo type="num" val="0"/>
        <cfvo type="num" val="#REF!"/>
        <color theme="4"/>
      </dataBar>
    </cfRule>
  </conditionalFormatting>
  <conditionalFormatting sqref="L7:L9">
    <cfRule type="dataBar" priority="49">
      <dataBar>
        <cfvo type="num" val="0"/>
        <cfvo type="num" val="#REF!"/>
        <color theme="4"/>
      </dataBar>
    </cfRule>
  </conditionalFormatting>
  <conditionalFormatting sqref="F18:I18">
    <cfRule type="expression" dxfId="48" priority="36">
      <formula>$M18="Efficace"</formula>
    </cfRule>
  </conditionalFormatting>
  <conditionalFormatting sqref="F22 I22">
    <cfRule type="expression" dxfId="47" priority="35">
      <formula>$M26="Efficace"</formula>
    </cfRule>
  </conditionalFormatting>
  <conditionalFormatting sqref="F20">
    <cfRule type="expression" dxfId="46" priority="37">
      <formula>$M21="Efficace"</formula>
    </cfRule>
  </conditionalFormatting>
  <conditionalFormatting sqref="F21 I21">
    <cfRule type="expression" dxfId="45" priority="38">
      <formula>$M24="Efficace"</formula>
    </cfRule>
  </conditionalFormatting>
  <conditionalFormatting sqref="I20">
    <cfRule type="expression" dxfId="44" priority="34">
      <formula>$M20="Efficace"</formula>
    </cfRule>
  </conditionalFormatting>
  <conditionalFormatting sqref="I36">
    <cfRule type="expression" dxfId="43" priority="33">
      <formula>$M48="Efficace"</formula>
    </cfRule>
  </conditionalFormatting>
  <conditionalFormatting sqref="H30">
    <cfRule type="expression" dxfId="42" priority="30">
      <formula>$M30="Efficace"</formula>
    </cfRule>
  </conditionalFormatting>
  <conditionalFormatting sqref="F23">
    <cfRule type="expression" dxfId="41" priority="29">
      <formula>$M23="Efficace"</formula>
    </cfRule>
  </conditionalFormatting>
  <conditionalFormatting sqref="I23:I27">
    <cfRule type="expression" dxfId="40" priority="31">
      <formula>$M42="Efficace"</formula>
    </cfRule>
  </conditionalFormatting>
  <conditionalFormatting sqref="F30:G30">
    <cfRule type="expression" dxfId="39" priority="28">
      <formula>$M30="Efficace"</formula>
    </cfRule>
  </conditionalFormatting>
  <conditionalFormatting sqref="I28:I30">
    <cfRule type="expression" dxfId="38" priority="32">
      <formula>$M46="Efficace"</formula>
    </cfRule>
  </conditionalFormatting>
  <conditionalFormatting sqref="F31:G33">
    <cfRule type="expression" dxfId="37" priority="24">
      <formula>$M31="Efficace"</formula>
    </cfRule>
  </conditionalFormatting>
  <conditionalFormatting sqref="I34">
    <cfRule type="expression" dxfId="36" priority="23">
      <formula>$M47="Efficace"</formula>
    </cfRule>
  </conditionalFormatting>
  <conditionalFormatting sqref="I33">
    <cfRule type="expression" dxfId="35" priority="25">
      <formula>$M48="Efficace"</formula>
    </cfRule>
  </conditionalFormatting>
  <conditionalFormatting sqref="I31:I32">
    <cfRule type="expression" dxfId="34" priority="26">
      <formula>$M47="Efficace"</formula>
    </cfRule>
  </conditionalFormatting>
  <conditionalFormatting sqref="F34:G34">
    <cfRule type="expression" dxfId="33" priority="27">
      <formula>$M35="Efficace"</formula>
    </cfRule>
  </conditionalFormatting>
  <conditionalFormatting sqref="J18:J36">
    <cfRule type="expression" dxfId="32" priority="9">
      <formula>$K18="Efficace"</formula>
    </cfRule>
  </conditionalFormatting>
  <conditionalFormatting sqref="J18:J36">
    <cfRule type="cellIs" dxfId="31" priority="10" operator="equal">
      <formula>"Débutée"</formula>
    </cfRule>
    <cfRule type="cellIs" dxfId="30" priority="14" operator="equal">
      <formula>"Réalisée"</formula>
    </cfRule>
    <cfRule type="cellIs" dxfId="29" priority="15" operator="equal">
      <formula>"A venir"</formula>
    </cfRule>
    <cfRule type="cellIs" dxfId="28" priority="16" operator="equal">
      <formula>"Retard"</formula>
    </cfRule>
  </conditionalFormatting>
  <conditionalFormatting sqref="K18">
    <cfRule type="cellIs" dxfId="27" priority="11" operator="equal">
      <formula>"""A revoir"""</formula>
    </cfRule>
    <cfRule type="cellIs" dxfId="26" priority="12" operator="equal">
      <formula>"En cours"</formula>
    </cfRule>
    <cfRule type="cellIs" dxfId="25" priority="13" operator="equal">
      <formula>"Efficace"</formula>
    </cfRule>
  </conditionalFormatting>
  <conditionalFormatting sqref="L18:L36">
    <cfRule type="iconSet" priority="17">
      <iconSet iconSet="3Symbols" showValue="0">
        <cfvo type="percent" val="0"/>
        <cfvo type="num" val="1"/>
        <cfvo type="num" val="2"/>
      </iconSet>
    </cfRule>
  </conditionalFormatting>
  <conditionalFormatting sqref="H21">
    <cfRule type="expression" dxfId="24" priority="8">
      <formula>$M21="Efficace"</formula>
    </cfRule>
  </conditionalFormatting>
  <conditionalFormatting sqref="A28:F28">
    <cfRule type="expression" dxfId="23" priority="99">
      <formula>$M24="Efficace"</formula>
    </cfRule>
  </conditionalFormatting>
  <conditionalFormatting sqref="H22">
    <cfRule type="expression" dxfId="22" priority="7">
      <formula>$M22="Efficace"</formula>
    </cfRule>
  </conditionalFormatting>
  <conditionalFormatting sqref="H24">
    <cfRule type="expression" dxfId="21" priority="6">
      <formula>$M24="Efficace"</formula>
    </cfRule>
  </conditionalFormatting>
  <conditionalFormatting sqref="H28">
    <cfRule type="expression" dxfId="20" priority="5">
      <formula>$M28="Efficace"</formula>
    </cfRule>
  </conditionalFormatting>
  <conditionalFormatting sqref="H23">
    <cfRule type="expression" dxfId="19" priority="4">
      <formula>$M23="Efficace"</formula>
    </cfRule>
  </conditionalFormatting>
  <conditionalFormatting sqref="H25">
    <cfRule type="expression" dxfId="18" priority="3">
      <formula>$M25="Efficace"</formula>
    </cfRule>
  </conditionalFormatting>
  <conditionalFormatting sqref="H26">
    <cfRule type="expression" dxfId="17" priority="2">
      <formula>$M26="Efficace"</formula>
    </cfRule>
  </conditionalFormatting>
  <conditionalFormatting sqref="H27">
    <cfRule type="expression" dxfId="16" priority="1">
      <formula>$M27="Efficace"</formula>
    </cfRule>
  </conditionalFormatting>
  <dataValidations count="3">
    <dataValidation type="date" operator="greaterThanOrEqual" allowBlank="1" showInputMessage="1" showErrorMessage="1" sqref="K21:K24 K19">
      <formula1>1/1/1900</formula1>
    </dataValidation>
    <dataValidation errorStyle="information" allowBlank="1" showInputMessage="1" sqref="J18:J36"/>
    <dataValidation type="list" allowBlank="1" showInputMessage="1" showErrorMessage="1" sqref="M18:M36 K18">
      <formula1>"Efficace,A revoir"</formula1>
    </dataValidation>
  </dataValidations>
  <printOptions horizontalCentered="1"/>
  <pageMargins left="0.2" right="0.25" top="0.38" bottom="0.44" header="0.3" footer="0.3"/>
  <pageSetup paperSize="9" scale="59" fitToHeight="0" orientation="landscape" r:id="rId1"/>
  <headerFooter differentFirst="1">
    <oddFooter>Page &amp;P of &amp;N</oddFooter>
    <firstFooter>&amp;C&amp;"Arial,Normal"&amp;11&amp;K01+041*** ISOR - Plan d'actions - 22/05/13 - v1 ***&amp;R&amp;"Arial,Normal"&amp;11&amp;P/&amp;N</first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B3:G26"/>
  <sheetViews>
    <sheetView topLeftCell="A2" workbookViewId="0">
      <selection activeCell="H8" sqref="H8"/>
    </sheetView>
  </sheetViews>
  <sheetFormatPr baseColWidth="10" defaultRowHeight="15"/>
  <cols>
    <col min="2" max="3" width="11.42578125" style="1"/>
  </cols>
  <sheetData>
    <row r="3" spans="2:7">
      <c r="B3" s="1" t="s">
        <v>19</v>
      </c>
      <c r="C3" s="1" t="s">
        <v>18</v>
      </c>
    </row>
    <row r="4" spans="2:7" ht="15.75">
      <c r="B4" s="1">
        <v>0</v>
      </c>
      <c r="C4" s="2" t="s">
        <v>21</v>
      </c>
    </row>
    <row r="5" spans="2:7" ht="15.75">
      <c r="B5" s="1">
        <v>1</v>
      </c>
      <c r="C5" s="3" t="s">
        <v>20</v>
      </c>
    </row>
    <row r="6" spans="2:7" ht="15.75">
      <c r="B6" s="1" t="s">
        <v>33</v>
      </c>
      <c r="C6" s="4" t="s">
        <v>22</v>
      </c>
    </row>
    <row r="7" spans="2:7">
      <c r="C7" s="9" t="s">
        <v>33</v>
      </c>
    </row>
    <row r="11" spans="2:7">
      <c r="B11" s="44" t="s">
        <v>54</v>
      </c>
    </row>
    <row r="12" spans="2:7">
      <c r="B12" s="44" t="s">
        <v>53</v>
      </c>
      <c r="D12" t="s">
        <v>7</v>
      </c>
      <c r="G12" t="s">
        <v>75</v>
      </c>
    </row>
    <row r="13" spans="2:7">
      <c r="B13" s="44" t="s">
        <v>67</v>
      </c>
      <c r="D13" t="s">
        <v>25</v>
      </c>
      <c r="G13" t="s">
        <v>76</v>
      </c>
    </row>
    <row r="14" spans="2:7">
      <c r="B14" s="44" t="s">
        <v>62</v>
      </c>
      <c r="D14" t="s">
        <v>52</v>
      </c>
      <c r="G14" t="s">
        <v>77</v>
      </c>
    </row>
    <row r="15" spans="2:7">
      <c r="B15" s="44" t="s">
        <v>55</v>
      </c>
      <c r="D15" t="s">
        <v>71</v>
      </c>
    </row>
    <row r="16" spans="2:7">
      <c r="B16" s="44" t="s">
        <v>56</v>
      </c>
      <c r="D16" t="s">
        <v>72</v>
      </c>
    </row>
    <row r="17" spans="2:4">
      <c r="B17" s="44" t="s">
        <v>58</v>
      </c>
      <c r="D17" t="s">
        <v>24</v>
      </c>
    </row>
    <row r="18" spans="2:4">
      <c r="B18" s="44" t="s">
        <v>57</v>
      </c>
      <c r="D18" t="s">
        <v>10</v>
      </c>
    </row>
    <row r="19" spans="2:4">
      <c r="B19" s="44" t="s">
        <v>63</v>
      </c>
      <c r="D19" t="s">
        <v>73</v>
      </c>
    </row>
    <row r="20" spans="2:4">
      <c r="B20" s="44" t="s">
        <v>59</v>
      </c>
      <c r="D20" t="s">
        <v>74</v>
      </c>
    </row>
    <row r="21" spans="2:4">
      <c r="B21" s="44" t="s">
        <v>60</v>
      </c>
    </row>
    <row r="22" spans="2:4">
      <c r="B22" s="44" t="s">
        <v>66</v>
      </c>
    </row>
    <row r="23" spans="2:4">
      <c r="B23" s="44" t="s">
        <v>61</v>
      </c>
    </row>
    <row r="24" spans="2:4">
      <c r="B24" s="44" t="s">
        <v>65</v>
      </c>
    </row>
    <row r="25" spans="2:4">
      <c r="B25" s="44" t="s">
        <v>64</v>
      </c>
    </row>
    <row r="26" spans="2:4">
      <c r="B26" s="44" t="s">
        <v>68</v>
      </c>
    </row>
  </sheetData>
  <autoFilter ref="B11:B26">
    <sortState ref="B12:B26">
      <sortCondition ref="B11:B26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Audit</vt:lpstr>
      <vt:lpstr>Données</vt:lpstr>
      <vt:lpstr>Plan d'action</vt:lpstr>
      <vt:lpstr>Donnés</vt:lpstr>
      <vt:lpstr>'Plan d''action'!CréditsObtenus</vt:lpstr>
      <vt:lpstr>'Plan d''action'!Impression_des_titres</vt:lpstr>
      <vt:lpstr>'Plan d''action'!RechercheConditionsRequises</vt:lpstr>
      <vt:lpstr>Audit!Zone_d_impression</vt:lpstr>
      <vt:lpstr>'Plan d''action'!Zone_d_impression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l.rebello</dc:creator>
  <cp:lastModifiedBy>ADVENARD Damien</cp:lastModifiedBy>
  <cp:lastPrinted>2022-07-18T13:31:00Z</cp:lastPrinted>
  <dcterms:created xsi:type="dcterms:W3CDTF">2010-12-02T10:13:19Z</dcterms:created>
  <dcterms:modified xsi:type="dcterms:W3CDTF">2022-07-18T13:40:04Z</dcterms:modified>
</cp:coreProperties>
</file>