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0EC030E4-239A-49AE-802C-94683DC926C1}" xr6:coauthVersionLast="47" xr6:coauthVersionMax="47" xr10:uidLastSave="{00000000-0000-0000-0000-000000000000}"/>
  <bookViews>
    <workbookView xWindow="-120" yWindow="-120" windowWidth="20730" windowHeight="11160" activeTab="2" xr2:uid="{7E949566-F9F9-4BB1-A32B-4327308FDFAF}"/>
  </bookViews>
  <sheets>
    <sheet name="CONVIVES" sheetId="4" r:id="rId1"/>
    <sheet name="FICHE TECHNIQUE MATIN" sheetId="1" r:id="rId2"/>
    <sheet name="Archives1" sheetId="3" r:id="rId3"/>
  </sheets>
  <externalReferences>
    <externalReference r:id="rId4"/>
  </externalReferences>
  <definedNames>
    <definedName name="Accompagnements" localSheetId="0">OFFSET(#REF!,,,COUNTIF(#REF!,"&gt;&lt;")-1)</definedName>
    <definedName name="Accompagnements">OFFSET('[1]BASE MENUS'!$F$2,,,COUNTIF('[1]BASE MENUS'!$F:$F,"&gt;&lt;")-1)</definedName>
    <definedName name="Archives">#REF!</definedName>
    <definedName name="CLIENT">'[1]DONNEES POUR EFFECTIFS'!$L$2:$L$3</definedName>
    <definedName name="CRJHT">'[1]TICKETS RECETTES DU JOUR'!$A$10</definedName>
    <definedName name="JFERIES">'[1]DONNEES POUR EFFECTIFS'!$D$5:$D$17</definedName>
    <definedName name="N°CLIENT">'[1]DONNEES POUR EFFECTIFS'!#REF!</definedName>
    <definedName name="RJHT">'[1]TICKETS RECETTES DU JOUR'!$A$16</definedName>
    <definedName name="UNITES">#REF!</definedName>
    <definedName name="_xlnm.Print_Area" localSheetId="2">Archives1!$B$1:$R$36</definedName>
    <definedName name="_xlnm.Print_Area" localSheetId="0">CONVIVES!$B$1:$AJ$25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E9" i="1"/>
  <c r="H7" i="1"/>
  <c r="E7" i="1"/>
  <c r="AJ11" i="4"/>
  <c r="AJ10" i="4"/>
  <c r="AJ9" i="4"/>
  <c r="AJ8" i="4"/>
  <c r="D2" i="4"/>
  <c r="D1" i="4"/>
  <c r="E7" i="4" s="1"/>
  <c r="F7" i="4" s="1"/>
  <c r="G7" i="4" s="1"/>
  <c r="H7" i="4" s="1"/>
  <c r="I7" i="4" s="1"/>
  <c r="J7" i="4" s="1"/>
  <c r="K7" i="4" s="1"/>
  <c r="L7" i="4" s="1"/>
  <c r="M7" i="4" s="1"/>
  <c r="N7" i="4" s="1"/>
  <c r="O7" i="4" s="1"/>
  <c r="P7" i="4" s="1"/>
  <c r="Q7" i="4" s="1"/>
  <c r="R7" i="4" s="1"/>
  <c r="S7" i="4" s="1"/>
  <c r="T7" i="4" s="1"/>
  <c r="U7" i="4" s="1"/>
  <c r="V7" i="4" s="1"/>
  <c r="W7" i="4" s="1"/>
  <c r="X7" i="4" s="1"/>
  <c r="Y7" i="4" s="1"/>
  <c r="Z7" i="4" s="1"/>
  <c r="AA7" i="4" s="1"/>
  <c r="AB7" i="4" s="1"/>
  <c r="AC7" i="4" s="1"/>
  <c r="AD7" i="4" s="1"/>
  <c r="AE7" i="4" s="1"/>
  <c r="AF7" i="4" s="1"/>
  <c r="AG7" i="4" s="1"/>
  <c r="AH7" i="4" s="1"/>
  <c r="AI7" i="4" s="1"/>
  <c r="L36" i="3"/>
  <c r="K36" i="3"/>
  <c r="I36" i="3"/>
  <c r="H36" i="3"/>
  <c r="G36" i="3"/>
  <c r="D36" i="3"/>
  <c r="C36" i="3"/>
  <c r="M34" i="3"/>
  <c r="M33" i="3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6" i="3" s="1"/>
  <c r="J2" i="3"/>
  <c r="E1" i="1"/>
  <c r="G7" i="1" l="1"/>
  <c r="E11" i="1" s="1"/>
  <c r="I7" i="1"/>
  <c r="H11" i="1" s="1"/>
  <c r="R1" i="3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G5" i="4"/>
  <c r="B2" i="3"/>
  <c r="C2" i="3"/>
  <c r="H5" i="1" l="1"/>
  <c r="H12" i="1"/>
  <c r="G5" i="1"/>
  <c r="E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lang</author>
  </authors>
  <commentList>
    <comment ref="AB2" authorId="0" shapeId="0" xr:uid="{4602138F-8532-4066-8AC3-11CC87A5ABCA}">
      <text>
        <r>
          <rPr>
            <b/>
            <sz val="9"/>
            <color indexed="81"/>
            <rFont val="Tahoma"/>
            <family val="2"/>
          </rPr>
          <t>Cliquez puis sélectionnez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<sst xmlns="http://schemas.openxmlformats.org/spreadsheetml/2006/main" count="57" uniqueCount="55">
  <si>
    <t>Coût production P.Déj. HT par personne</t>
  </si>
  <si>
    <t>Coût production TOTAL HT P.Déj.</t>
  </si>
  <si>
    <t>Coût production HT Déjeuner par personne</t>
  </si>
  <si>
    <t>Coût production TOTAL HT Déjeuner</t>
  </si>
  <si>
    <t>Coût production TOTAL HT du matin</t>
  </si>
  <si>
    <t>Marge brute Petit-déj.</t>
  </si>
  <si>
    <t>Marge brute déjeuner</t>
  </si>
  <si>
    <t>Coefficient</t>
  </si>
  <si>
    <t>Coût de Perte</t>
  </si>
  <si>
    <t>Prix de revient et de vente du Petit-déjeuner</t>
  </si>
  <si>
    <t>TOTAL EFFECTIFS DU MOIS</t>
  </si>
  <si>
    <t>Effectifs</t>
  </si>
  <si>
    <t xml:space="preserve">Coût production HT par personne </t>
  </si>
  <si>
    <t xml:space="preserve">Coût production TOTAL HT </t>
  </si>
  <si>
    <t>Coût de perte</t>
  </si>
  <si>
    <t>Marge brute</t>
  </si>
  <si>
    <t>Prix vente HT par personne</t>
  </si>
  <si>
    <t>Prix vente TOTAL HT</t>
  </si>
  <si>
    <t>TVA</t>
  </si>
  <si>
    <t>Prix vente TTC par personne</t>
  </si>
  <si>
    <t>Prix vente TOTAL TTC</t>
  </si>
  <si>
    <t>Bénéfice HT</t>
  </si>
  <si>
    <t>Totaux</t>
  </si>
  <si>
    <t>Janvier</t>
  </si>
  <si>
    <t>CLIENT :</t>
  </si>
  <si>
    <t>Février</t>
  </si>
  <si>
    <t>Effectifs des repas du mois</t>
  </si>
  <si>
    <t>CODE CLIENT :</t>
  </si>
  <si>
    <t>Mars</t>
  </si>
  <si>
    <t>Avril</t>
  </si>
  <si>
    <t>Mai</t>
  </si>
  <si>
    <t>Juin</t>
  </si>
  <si>
    <t>Juillet</t>
  </si>
  <si>
    <t xml:space="preserve">Petit déjeuner </t>
  </si>
  <si>
    <t>Août</t>
  </si>
  <si>
    <t>Déjeuner</t>
  </si>
  <si>
    <t>Septembre</t>
  </si>
  <si>
    <t>Goûter</t>
  </si>
  <si>
    <t>Octobre</t>
  </si>
  <si>
    <t>Diner</t>
  </si>
  <si>
    <t>Novembre</t>
  </si>
  <si>
    <t>Décembre</t>
  </si>
  <si>
    <t>Prix vente P.Déj./personne HT</t>
  </si>
  <si>
    <t>Prix vente P.Déj./Total HT</t>
  </si>
  <si>
    <t>Prix vente Déjeuner/personne HT</t>
  </si>
  <si>
    <t>Prix vente Déjeuner Total HT</t>
  </si>
  <si>
    <t>Prix vente P.Déj./personne TTC</t>
  </si>
  <si>
    <t>Prix vente Déjeuner/personne TTC</t>
  </si>
  <si>
    <t>Prix vente P.Déjeuner Total TTC</t>
  </si>
  <si>
    <t>Prix vente Déjeuner Total TTC</t>
  </si>
  <si>
    <t>Prix vente TOTAL TTC Matin</t>
  </si>
  <si>
    <t>EFFECTIFS</t>
  </si>
  <si>
    <t>DATE</t>
  </si>
  <si>
    <t>petit dejeuner</t>
  </si>
  <si>
    <t>dejeuner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</si>
</sst>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00"/>
    <numFmt numFmtId="165" formatCode="_-* #,##0.00\ [$€-40C]_-;\-* #,##0.00\ [$€-40C]_-;_-* &quot;-&quot;??\ [$€-40C]_-;_-@_-"/>
    <numFmt numFmtId="166" formatCode="&quot;€&quot;#,##0.00_);\(&quot;€&quot;#,##0.00\)"/>
    <numFmt numFmtId="167" formatCode="_(&quot;€&quot;* #,##0.00_);_(&quot;€&quot;* \(#,##0.00\);_(&quot;€&quot;* &quot;-&quot;??_);_(@_)"/>
    <numFmt numFmtId="168" formatCode="#,##0.00\ &quot;€&quot;"/>
    <numFmt numFmtId="169" formatCode="ddd\ d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9" tint="-0.249977111117893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b/>
      <sz val="12"/>
      <name val="Calibri"/>
      <family val="2"/>
      <scheme val="minor"/>
    </font>
    <font>
      <u/>
      <sz val="28"/>
      <name val="Calibri"/>
      <family val="2"/>
      <scheme val="minor"/>
    </font>
    <font>
      <b/>
      <u/>
      <sz val="28"/>
      <name val="Calibri"/>
      <family val="2"/>
      <scheme val="minor"/>
    </font>
    <font>
      <b/>
      <sz val="11"/>
      <name val="Calibri"/>
      <family val="2"/>
      <scheme val="minor"/>
    </font>
    <font>
      <sz val="28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theme="9"/>
      </patternFill>
    </fill>
    <fill>
      <patternFill patternType="solid">
        <fgColor theme="4" tint="0.39997558519241921"/>
        <bgColor theme="9"/>
      </patternFill>
    </fill>
    <fill>
      <patternFill patternType="solid">
        <fgColor theme="5" tint="-0.249977111117893"/>
        <bgColor theme="9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9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4" fontId="6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14" fontId="7" fillId="3" borderId="0" xfId="0" applyNumberFormat="1" applyFont="1" applyFill="1" applyAlignment="1">
      <alignment horizontal="center" vertical="center" wrapText="1"/>
    </xf>
    <xf numFmtId="0" fontId="8" fillId="3" borderId="0" xfId="0" applyFont="1" applyFill="1"/>
    <xf numFmtId="0" fontId="8" fillId="0" borderId="0" xfId="0" applyFont="1"/>
    <xf numFmtId="0" fontId="0" fillId="3" borderId="0" xfId="0" applyFill="1"/>
    <xf numFmtId="1" fontId="9" fillId="3" borderId="0" xfId="0" applyNumberFormat="1" applyFont="1" applyFill="1" applyAlignment="1">
      <alignment horizontal="center" vertical="center"/>
    </xf>
    <xf numFmtId="14" fontId="10" fillId="3" borderId="8" xfId="0" applyNumberFormat="1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4" fontId="10" fillId="3" borderId="8" xfId="0" applyNumberFormat="1" applyFont="1" applyFill="1" applyBorder="1" applyAlignment="1">
      <alignment vertical="center"/>
    </xf>
    <xf numFmtId="0" fontId="0" fillId="3" borderId="0" xfId="0" applyFill="1" applyAlignment="1">
      <alignment horizontal="center" vertical="center" wrapText="1"/>
    </xf>
    <xf numFmtId="1" fontId="11" fillId="4" borderId="4" xfId="0" applyNumberFormat="1" applyFont="1" applyFill="1" applyBorder="1" applyAlignment="1">
      <alignment horizontal="center" vertical="center" wrapText="1"/>
    </xf>
    <xf numFmtId="0" fontId="11" fillId="5" borderId="4" xfId="0" applyFont="1" applyFill="1" applyBorder="1" applyAlignment="1">
      <alignment horizontal="center" vertical="center" wrapText="1"/>
    </xf>
    <xf numFmtId="9" fontId="11" fillId="5" borderId="4" xfId="1" applyFont="1" applyFill="1" applyBorder="1" applyAlignment="1">
      <alignment horizontal="center" vertical="center" wrapText="1"/>
    </xf>
    <xf numFmtId="1" fontId="11" fillId="6" borderId="4" xfId="0" applyNumberFormat="1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2" fillId="3" borderId="0" xfId="0" applyNumberFormat="1" applyFont="1" applyFill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0" fontId="12" fillId="0" borderId="0" xfId="0" applyNumberFormat="1" applyFont="1" applyAlignment="1">
      <alignment horizontal="center" vertical="center"/>
    </xf>
    <xf numFmtId="164" fontId="12" fillId="0" borderId="0" xfId="1" applyNumberFormat="1" applyFont="1" applyFill="1" applyBorder="1" applyAlignment="1">
      <alignment horizontal="center" vertical="center"/>
    </xf>
    <xf numFmtId="2" fontId="12" fillId="0" borderId="0" xfId="0" applyNumberFormat="1" applyFont="1" applyAlignment="1">
      <alignment horizontal="center" vertical="center"/>
    </xf>
    <xf numFmtId="165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165" fontId="13" fillId="3" borderId="0" xfId="0" applyNumberFormat="1" applyFont="1" applyFill="1" applyAlignment="1">
      <alignment horizontal="center" vertical="center"/>
    </xf>
    <xf numFmtId="22" fontId="12" fillId="3" borderId="0" xfId="0" applyNumberFormat="1" applyFont="1" applyFill="1" applyAlignment="1">
      <alignment horizontal="center" vertical="center"/>
    </xf>
    <xf numFmtId="166" fontId="12" fillId="3" borderId="0" xfId="0" applyNumberFormat="1" applyFont="1" applyFill="1" applyAlignment="1">
      <alignment horizontal="center" vertical="center"/>
    </xf>
    <xf numFmtId="166" fontId="0" fillId="3" borderId="0" xfId="0" applyNumberFormat="1" applyFill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2" borderId="0" xfId="0" applyFill="1"/>
    <xf numFmtId="1" fontId="4" fillId="2" borderId="0" xfId="0" applyNumberFormat="1" applyFont="1" applyFill="1" applyAlignment="1">
      <alignment horizontal="center"/>
    </xf>
    <xf numFmtId="168" fontId="4" fillId="2" borderId="0" xfId="0" applyNumberFormat="1" applyFont="1" applyFill="1" applyAlignment="1">
      <alignment horizontal="center"/>
    </xf>
    <xf numFmtId="164" fontId="4" fillId="2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/>
    </xf>
    <xf numFmtId="10" fontId="8" fillId="3" borderId="0" xfId="1" applyNumberFormat="1" applyFont="1" applyFill="1" applyAlignment="1">
      <alignment horizontal="center" vertical="center"/>
    </xf>
    <xf numFmtId="166" fontId="8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" fontId="0" fillId="3" borderId="0" xfId="0" applyNumberFormat="1" applyFill="1"/>
    <xf numFmtId="1" fontId="8" fillId="3" borderId="0" xfId="0" applyNumberFormat="1" applyFont="1" applyFill="1" applyAlignment="1">
      <alignment horizontal="center" vertical="center"/>
    </xf>
    <xf numFmtId="9" fontId="8" fillId="3" borderId="0" xfId="1" applyFont="1" applyFill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9" fontId="8" fillId="0" borderId="0" xfId="1" applyFont="1" applyAlignment="1">
      <alignment horizontal="center" vertical="center"/>
    </xf>
    <xf numFmtId="10" fontId="8" fillId="0" borderId="0" xfId="1" applyNumberFormat="1" applyFon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0" fontId="14" fillId="7" borderId="0" xfId="0" applyFont="1" applyFill="1"/>
    <xf numFmtId="0" fontId="8" fillId="8" borderId="0" xfId="0" applyFont="1" applyFill="1"/>
    <xf numFmtId="14" fontId="15" fillId="8" borderId="0" xfId="0" applyNumberFormat="1" applyFont="1" applyFill="1"/>
    <xf numFmtId="0" fontId="0" fillId="7" borderId="0" xfId="0" applyFill="1"/>
    <xf numFmtId="0" fontId="16" fillId="8" borderId="0" xfId="0" applyFont="1" applyFill="1" applyAlignment="1">
      <alignment vertical="center"/>
    </xf>
    <xf numFmtId="0" fontId="16" fillId="8" borderId="0" xfId="0" applyFont="1" applyFill="1" applyAlignment="1">
      <alignment horizontal="center"/>
    </xf>
    <xf numFmtId="0" fontId="17" fillId="8" borderId="0" xfId="0" applyFont="1" applyFill="1" applyAlignment="1">
      <alignment vertical="center"/>
    </xf>
    <xf numFmtId="0" fontId="18" fillId="8" borderId="0" xfId="0" applyFont="1" applyFill="1" applyAlignment="1">
      <alignment vertical="center"/>
    </xf>
    <xf numFmtId="0" fontId="19" fillId="8" borderId="0" xfId="0" applyFont="1" applyFill="1" applyAlignment="1">
      <alignment horizontal="right" vertical="center"/>
    </xf>
    <xf numFmtId="0" fontId="16" fillId="9" borderId="9" xfId="0" applyFont="1" applyFill="1" applyBorder="1" applyAlignment="1">
      <alignment horizontal="center"/>
    </xf>
    <xf numFmtId="0" fontId="20" fillId="8" borderId="0" xfId="0" applyFont="1" applyFill="1" applyAlignment="1">
      <alignment vertical="center"/>
    </xf>
    <xf numFmtId="0" fontId="18" fillId="8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right"/>
    </xf>
    <xf numFmtId="0" fontId="19" fillId="9" borderId="0" xfId="0" applyFont="1" applyFill="1" applyAlignment="1">
      <alignment horizontal="center"/>
    </xf>
    <xf numFmtId="0" fontId="16" fillId="8" borderId="0" xfId="0" applyFont="1" applyFill="1"/>
    <xf numFmtId="0" fontId="0" fillId="8" borderId="0" xfId="0" applyFill="1"/>
    <xf numFmtId="0" fontId="19" fillId="8" borderId="0" xfId="0" applyFont="1" applyFill="1" applyAlignment="1">
      <alignment horizontal="centerContinuous"/>
    </xf>
    <xf numFmtId="0" fontId="21" fillId="8" borderId="0" xfId="0" applyFont="1" applyFill="1" applyAlignment="1">
      <alignment horizontal="left"/>
    </xf>
    <xf numFmtId="0" fontId="8" fillId="8" borderId="0" xfId="0" applyFont="1" applyFill="1" applyAlignment="1">
      <alignment horizontal="centerContinuous"/>
    </xf>
    <xf numFmtId="0" fontId="8" fillId="8" borderId="0" xfId="0" applyFont="1" applyFill="1" applyAlignment="1" applyProtection="1">
      <alignment horizontal="centerContinuous"/>
      <protection locked="0"/>
    </xf>
    <xf numFmtId="0" fontId="8" fillId="0" borderId="5" xfId="0" applyFont="1" applyBorder="1"/>
    <xf numFmtId="169" fontId="22" fillId="0" borderId="0" xfId="0" applyNumberFormat="1" applyFont="1" applyAlignment="1">
      <alignment textRotation="90"/>
    </xf>
    <xf numFmtId="14" fontId="2" fillId="8" borderId="0" xfId="0" applyNumberFormat="1" applyFont="1" applyFill="1"/>
    <xf numFmtId="1" fontId="0" fillId="0" borderId="0" xfId="0" applyNumberFormat="1" applyAlignment="1">
      <alignment horizontal="center"/>
    </xf>
    <xf numFmtId="1" fontId="19" fillId="8" borderId="0" xfId="0" applyNumberFormat="1" applyFont="1" applyFill="1" applyAlignment="1">
      <alignment horizontal="center"/>
    </xf>
    <xf numFmtId="0" fontId="8" fillId="7" borderId="0" xfId="0" applyFont="1" applyFill="1"/>
    <xf numFmtId="0" fontId="0" fillId="0" borderId="10" xfId="0" applyBorder="1"/>
    <xf numFmtId="0" fontId="8" fillId="0" borderId="4" xfId="0" applyFont="1" applyBorder="1"/>
    <xf numFmtId="0" fontId="0" fillId="8" borderId="0" xfId="0" applyFill="1" applyAlignment="1">
      <alignment horizontal="center"/>
    </xf>
    <xf numFmtId="0" fontId="7" fillId="8" borderId="0" xfId="0" applyFont="1" applyFill="1" applyAlignment="1">
      <alignment horizontal="center" vertical="center"/>
    </xf>
    <xf numFmtId="0" fontId="0" fillId="0" borderId="4" xfId="0" applyBorder="1"/>
    <xf numFmtId="164" fontId="5" fillId="0" borderId="4" xfId="0" applyNumberFormat="1" applyFont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164" fontId="5" fillId="0" borderId="7" xfId="0" applyNumberFormat="1" applyFont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2" fontId="25" fillId="10" borderId="5" xfId="1" applyNumberFormat="1" applyFont="1" applyFill="1" applyBorder="1" applyAlignment="1">
      <alignment horizontal="center" vertical="center"/>
    </xf>
    <xf numFmtId="2" fontId="25" fillId="10" borderId="6" xfId="1" applyNumberFormat="1" applyFont="1" applyFill="1" applyBorder="1" applyAlignment="1">
      <alignment horizontal="center" vertical="center"/>
    </xf>
    <xf numFmtId="2" fontId="25" fillId="10" borderId="7" xfId="1" applyNumberFormat="1" applyFont="1" applyFill="1" applyBorder="1" applyAlignment="1">
      <alignment horizontal="center" vertical="center"/>
    </xf>
    <xf numFmtId="164" fontId="25" fillId="10" borderId="5" xfId="0" applyNumberFormat="1" applyFont="1" applyFill="1" applyBorder="1" applyAlignment="1">
      <alignment horizontal="center" vertical="center"/>
    </xf>
    <xf numFmtId="164" fontId="25" fillId="10" borderId="6" xfId="0" applyNumberFormat="1" applyFont="1" applyFill="1" applyBorder="1" applyAlignment="1">
      <alignment horizontal="center" vertical="center"/>
    </xf>
    <xf numFmtId="164" fontId="25" fillId="10" borderId="7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11" borderId="4" xfId="0" applyFill="1" applyBorder="1"/>
    <xf numFmtId="164" fontId="5" fillId="11" borderId="4" xfId="0" applyNumberFormat="1" applyFont="1" applyFill="1" applyBorder="1" applyAlignment="1">
      <alignment horizontal="center"/>
    </xf>
    <xf numFmtId="164" fontId="5" fillId="11" borderId="4" xfId="0" applyNumberFormat="1" applyFont="1" applyFill="1" applyBorder="1" applyAlignment="1">
      <alignment horizontal="center"/>
    </xf>
    <xf numFmtId="1" fontId="5" fillId="11" borderId="4" xfId="0" applyNumberFormat="1" applyFont="1" applyFill="1" applyBorder="1" applyAlignment="1">
      <alignment horizontal="center" vertical="center"/>
    </xf>
    <xf numFmtId="9" fontId="5" fillId="11" borderId="7" xfId="1" applyFont="1" applyFill="1" applyBorder="1" applyAlignment="1">
      <alignment horizontal="center" vertical="center"/>
    </xf>
    <xf numFmtId="164" fontId="5" fillId="11" borderId="7" xfId="0" applyNumberFormat="1" applyFont="1" applyFill="1" applyBorder="1" applyAlignment="1">
      <alignment horizontal="center" vertical="center"/>
    </xf>
    <xf numFmtId="10" fontId="0" fillId="11" borderId="0" xfId="0" applyNumberFormat="1" applyFill="1" applyAlignment="1">
      <alignment horizontal="center"/>
    </xf>
    <xf numFmtId="164" fontId="5" fillId="11" borderId="11" xfId="0" applyNumberFormat="1" applyFont="1" applyFill="1" applyBorder="1" applyAlignment="1">
      <alignment horizontal="center" vertical="center"/>
    </xf>
    <xf numFmtId="164" fontId="5" fillId="11" borderId="4" xfId="1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C5F0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2" fmlaLink="$A$1" fmlaRange="$AO$1:$AO$11" noThreeD="1" sel="1" val="0"/>
</file>

<file path=xl/ctrlProps/ctrlProp2.xml><?xml version="1.0" encoding="utf-8"?>
<formControlPr xmlns="http://schemas.microsoft.com/office/spreadsheetml/2009/9/main" objectType="Drop" dropLines="12" dropStyle="combo" dx="22" fmlaLink="$A$2" fmlaRange="$AN$1:$AN$12" noThreeD="1" sel="10" val="0"/>
</file>

<file path=xl/ctrlProps/ctrlProp3.xml><?xml version="1.0" encoding="utf-8"?>
<formControlPr xmlns="http://schemas.microsoft.com/office/spreadsheetml/2009/9/main" objectType="Spin" dx="22" fmlaLink="P1" max="2050" min="2020" page="10" val="202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33619</xdr:colOff>
      <xdr:row>7</xdr:row>
      <xdr:rowOff>55471</xdr:rowOff>
    </xdr:from>
    <xdr:to>
      <xdr:col>2</xdr:col>
      <xdr:colOff>358588</xdr:colOff>
      <xdr:row>9</xdr:row>
      <xdr:rowOff>109135</xdr:rowOff>
    </xdr:to>
    <xdr:sp macro="[1]!BtnArchivEffectifs" textlink="">
      <xdr:nvSpPr>
        <xdr:cNvPr id="2" name="BtnArchivEffectifs">
          <a:extLst>
            <a:ext uri="{FF2B5EF4-FFF2-40B4-BE49-F238E27FC236}">
              <a16:creationId xmlns:a16="http://schemas.microsoft.com/office/drawing/2014/main" id="{C66EDCFB-5FE2-449C-93F8-E902C7DCEB64}"/>
            </a:ext>
          </a:extLst>
        </xdr:cNvPr>
        <xdr:cNvSpPr/>
      </xdr:nvSpPr>
      <xdr:spPr>
        <a:xfrm>
          <a:off x="986119" y="2065246"/>
          <a:ext cx="1563219" cy="529914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>
                  <a:lumMod val="95000"/>
                  <a:lumOff val="5000"/>
                </a:schemeClr>
              </a:solidFill>
              <a:latin typeface="+mn-lt"/>
            </a:rPr>
            <a:t>ARCHIVER</a:t>
          </a:r>
        </a:p>
      </xdr:txBody>
    </xdr:sp>
    <xdr:clientData fPrintsWithSheet="0"/>
  </xdr:twoCellAnchor>
  <xdr:twoCellAnchor>
    <xdr:from>
      <xdr:col>1</xdr:col>
      <xdr:colOff>44824</xdr:colOff>
      <xdr:row>5</xdr:row>
      <xdr:rowOff>222440</xdr:rowOff>
    </xdr:from>
    <xdr:to>
      <xdr:col>2</xdr:col>
      <xdr:colOff>358587</xdr:colOff>
      <xdr:row>7</xdr:row>
      <xdr:rowOff>440</xdr:rowOff>
    </xdr:to>
    <xdr:sp macro="[1]!RetourTDB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37603D8-D0AF-404D-9D07-1A0F121C0A2A}"/>
            </a:ext>
          </a:extLst>
        </xdr:cNvPr>
        <xdr:cNvSpPr/>
      </xdr:nvSpPr>
      <xdr:spPr>
        <a:xfrm>
          <a:off x="997324" y="1413065"/>
          <a:ext cx="1552013" cy="597150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>
                  <a:lumMod val="95000"/>
                  <a:lumOff val="5000"/>
                </a:schemeClr>
              </a:solidFill>
              <a:latin typeface="+mn-lt"/>
            </a:rPr>
            <a:t>RETOUR ACCUEIL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38100</xdr:rowOff>
        </xdr:from>
        <xdr:to>
          <xdr:col>2</xdr:col>
          <xdr:colOff>209550</xdr:colOff>
          <xdr:row>1</xdr:row>
          <xdr:rowOff>76200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C7AB9982-4C1C-4EC4-B0EE-9064D66A1A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104775</xdr:rowOff>
        </xdr:from>
        <xdr:to>
          <xdr:col>2</xdr:col>
          <xdr:colOff>209550</xdr:colOff>
          <xdr:row>2</xdr:row>
          <xdr:rowOff>142875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4E150A68-B9E8-45E2-B472-F19493F0A8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</xdr:col>
      <xdr:colOff>22413</xdr:colOff>
      <xdr:row>12</xdr:row>
      <xdr:rowOff>78440</xdr:rowOff>
    </xdr:from>
    <xdr:to>
      <xdr:col>2</xdr:col>
      <xdr:colOff>336176</xdr:colOff>
      <xdr:row>16</xdr:row>
      <xdr:rowOff>33617</xdr:rowOff>
    </xdr:to>
    <xdr:sp macro="[0]!ActualiserLesEffectifsVersLaFacturation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C43F3F1B-EBE0-47CB-9191-4C0B768AD81D}"/>
            </a:ext>
          </a:extLst>
        </xdr:cNvPr>
        <xdr:cNvSpPr/>
      </xdr:nvSpPr>
      <xdr:spPr>
        <a:xfrm>
          <a:off x="974913" y="3278840"/>
          <a:ext cx="1552013" cy="907677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1">
                  <a:lumMod val="95000"/>
                  <a:lumOff val="5000"/>
                </a:schemeClr>
              </a:solidFill>
              <a:latin typeface="+mn-lt"/>
            </a:rPr>
            <a:t>ACTUALISER  FACTURE</a:t>
          </a:r>
        </a:p>
      </xdr:txBody>
    </xdr:sp>
    <xdr:clientData fPrintsWithSheet="0"/>
  </xdr:twoCellAnchor>
  <xdr:twoCellAnchor>
    <xdr:from>
      <xdr:col>1</xdr:col>
      <xdr:colOff>22412</xdr:colOff>
      <xdr:row>9</xdr:row>
      <xdr:rowOff>179294</xdr:rowOff>
    </xdr:from>
    <xdr:to>
      <xdr:col>2</xdr:col>
      <xdr:colOff>331135</xdr:colOff>
      <xdr:row>12</xdr:row>
      <xdr:rowOff>22411</xdr:rowOff>
    </xdr:to>
    <xdr:sp macro="[1]!previsualiserAvantPrin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97B1194-4124-40E8-B9B3-023C1DE164C5}"/>
            </a:ext>
          </a:extLst>
        </xdr:cNvPr>
        <xdr:cNvSpPr/>
      </xdr:nvSpPr>
      <xdr:spPr>
        <a:xfrm>
          <a:off x="974912" y="2665319"/>
          <a:ext cx="1546973" cy="557492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  <a:latin typeface="+mn-lt"/>
            </a:rPr>
            <a:t>IMPRIMER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333375</xdr:colOff>
      <xdr:row>0</xdr:row>
      <xdr:rowOff>123825</xdr:rowOff>
    </xdr:from>
    <xdr:to>
      <xdr:col>12</xdr:col>
      <xdr:colOff>630225</xdr:colOff>
      <xdr:row>1</xdr:row>
      <xdr:rowOff>0</xdr:rowOff>
    </xdr:to>
    <xdr:sp macro="[1]!RetourTDB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1BE9CB8-502E-476B-AFC5-AD3A6DE7BA9E}"/>
            </a:ext>
          </a:extLst>
        </xdr:cNvPr>
        <xdr:cNvSpPr/>
      </xdr:nvSpPr>
      <xdr:spPr>
        <a:xfrm>
          <a:off x="8591550" y="123825"/>
          <a:ext cx="1116000" cy="18097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RETOUR ACCUEIL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0</xdr:row>
          <xdr:rowOff>28575</xdr:rowOff>
        </xdr:from>
        <xdr:to>
          <xdr:col>16</xdr:col>
          <xdr:colOff>400050</xdr:colOff>
          <xdr:row>0</xdr:row>
          <xdr:rowOff>657225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CB000BC-3DE2-482F-8D2E-FAF1E9AAD2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13</xdr:col>
      <xdr:colOff>0</xdr:colOff>
      <xdr:row>0</xdr:row>
      <xdr:rowOff>114300</xdr:rowOff>
    </xdr:from>
    <xdr:to>
      <xdr:col>15</xdr:col>
      <xdr:colOff>9525</xdr:colOff>
      <xdr:row>0</xdr:row>
      <xdr:rowOff>619125</xdr:rowOff>
    </xdr:to>
    <xdr:sp macro="[1]!BtnArchiveCoutpetitdejeun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7D11795-2E84-4620-8578-8662A2B23D68}"/>
            </a:ext>
          </a:extLst>
        </xdr:cNvPr>
        <xdr:cNvSpPr/>
      </xdr:nvSpPr>
      <xdr:spPr>
        <a:xfrm>
          <a:off x="9725025" y="114300"/>
          <a:ext cx="1057275" cy="190500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ARCHIVER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123825</xdr:rowOff>
    </xdr:from>
    <xdr:to>
      <xdr:col>11</xdr:col>
      <xdr:colOff>314325</xdr:colOff>
      <xdr:row>1</xdr:row>
      <xdr:rowOff>0</xdr:rowOff>
    </xdr:to>
    <xdr:sp macro="[1]!purgecoutpetitdejeun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BB316049-7CC3-4ED2-9ED3-AB4EFE848F69}"/>
            </a:ext>
          </a:extLst>
        </xdr:cNvPr>
        <xdr:cNvSpPr/>
      </xdr:nvSpPr>
      <xdr:spPr>
        <a:xfrm>
          <a:off x="7553325" y="123825"/>
          <a:ext cx="1019175" cy="180975"/>
        </a:xfrm>
        <a:prstGeom prst="roundRect">
          <a:avLst/>
        </a:prstGeom>
        <a:solidFill>
          <a:schemeClr val="bg1">
            <a:lumMod val="8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  <a:latin typeface="+mn-lt"/>
            </a:rPr>
            <a:t>PURGER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PRODUCTION%20ET%20FACTU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</sheetNames>
    <definedNames>
      <definedName name="BtnArchiveCoutpetitdejeuner"/>
      <definedName name="BtnArchivEffectifs"/>
      <definedName name="previsualiserAvantPrint"/>
      <definedName name="purgecoutpetitdejeuner"/>
      <definedName name="RetourTDB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0">
          <cell r="A10">
            <v>171.89639</v>
          </cell>
        </row>
        <row r="16">
          <cell r="A16">
            <v>515.6891700000001</v>
          </cell>
        </row>
      </sheetData>
      <sheetData sheetId="8"/>
      <sheetData sheetId="9"/>
      <sheetData sheetId="10">
        <row r="1">
          <cell r="F1" t="str">
            <v>Accompagnements</v>
          </cell>
        </row>
        <row r="2">
          <cell r="F2" t="str">
            <v xml:space="preserve">Artichauts À La Barigoule                                                 </v>
          </cell>
        </row>
        <row r="3">
          <cell r="F3" t="str">
            <v>Aubergine Farcie</v>
          </cell>
        </row>
        <row r="4">
          <cell r="F4" t="str">
            <v>Aubergines À La Provencale</v>
          </cell>
        </row>
        <row r="5">
          <cell r="F5" t="str">
            <v>Aubergines À La Romaine</v>
          </cell>
        </row>
        <row r="6">
          <cell r="F6" t="str">
            <v>Aumonière Choux Et Petits Pois</v>
          </cell>
        </row>
        <row r="7">
          <cell r="F7" t="str">
            <v xml:space="preserve">Baeckeofa Alsacien                                                      </v>
          </cell>
        </row>
        <row r="8">
          <cell r="F8" t="str">
            <v>Blettes Sauce Aurore</v>
          </cell>
        </row>
        <row r="9">
          <cell r="F9" t="str">
            <v>Blinis De Pomme De Terre</v>
          </cell>
        </row>
        <row r="10">
          <cell r="F10" t="str">
            <v>Bouquetiere De Legumes</v>
          </cell>
        </row>
        <row r="11">
          <cell r="F11" t="str">
            <v>Bouquetière Paysanne</v>
          </cell>
        </row>
        <row r="12">
          <cell r="F12" t="str">
            <v xml:space="preserve">Brandade De Morue Bénédictine                                       </v>
          </cell>
        </row>
        <row r="13">
          <cell r="F13" t="str">
            <v>Brocoli Aux Carottes</v>
          </cell>
        </row>
        <row r="14">
          <cell r="F14" t="str">
            <v>Brocoli Persille</v>
          </cell>
        </row>
        <row r="15">
          <cell r="F15" t="str">
            <v>Brocolis À La Crème</v>
          </cell>
        </row>
        <row r="16">
          <cell r="F16" t="str">
            <v>Brunoise Au Jus</v>
          </cell>
        </row>
        <row r="17">
          <cell r="F17" t="str">
            <v>Bruxelles En Fricassee</v>
          </cell>
        </row>
        <row r="18">
          <cell r="F18" t="str">
            <v>Carotte Au Beurre</v>
          </cell>
        </row>
        <row r="19">
          <cell r="F19" t="str">
            <v>Carotte Vichy</v>
          </cell>
        </row>
        <row r="20">
          <cell r="F20" t="str">
            <v>Carottes À La Crème</v>
          </cell>
        </row>
        <row r="21">
          <cell r="F21" t="str">
            <v xml:space="preserve">Carottes À La Crème                                                      </v>
          </cell>
        </row>
        <row r="22">
          <cell r="F22" t="str">
            <v>Carottes Au Lard</v>
          </cell>
        </row>
        <row r="23">
          <cell r="F23" t="str">
            <v xml:space="preserve">Carottes Et Pois Chiches Au Cumin                                      </v>
          </cell>
        </row>
        <row r="24">
          <cell r="F24" t="str">
            <v>Carottes Velours</v>
          </cell>
        </row>
        <row r="25">
          <cell r="F25" t="str">
            <v xml:space="preserve">Chili Con Carne                                                            </v>
          </cell>
        </row>
        <row r="26">
          <cell r="F26" t="str">
            <v>Chou À La Paysanne</v>
          </cell>
        </row>
        <row r="27">
          <cell r="F27" t="str">
            <v>Chou Rouge Paysanne</v>
          </cell>
        </row>
        <row r="28">
          <cell r="F28" t="str">
            <v>Chou-Fleur Au Gratin</v>
          </cell>
        </row>
        <row r="29">
          <cell r="F29" t="str">
            <v>Chou-Fleur Hongroise</v>
          </cell>
        </row>
        <row r="30">
          <cell r="F30" t="str">
            <v xml:space="preserve">Choux De Bruxelles Braisés Et Sa Aysanne De Légumes            </v>
          </cell>
        </row>
        <row r="31">
          <cell r="F31" t="str">
            <v>Choux De Bruxelles Persillés</v>
          </cell>
        </row>
        <row r="32">
          <cell r="F32" t="str">
            <v>Clafoutis De Courgettes</v>
          </cell>
        </row>
        <row r="33">
          <cell r="F33" t="str">
            <v xml:space="preserve">Comotée De Choux Rouges                                            </v>
          </cell>
        </row>
        <row r="34">
          <cell r="F34" t="str">
            <v>Coquillette Au Beurre</v>
          </cell>
        </row>
        <row r="35">
          <cell r="F35" t="str">
            <v>Coquillettes Au Thon</v>
          </cell>
        </row>
        <row r="36">
          <cell r="F36" t="str">
            <v>Coquillettes Gratinées</v>
          </cell>
        </row>
        <row r="37">
          <cell r="F37" t="str">
            <v xml:space="preserve">Côtes D’Agneau Champvallon                                          </v>
          </cell>
        </row>
        <row r="38">
          <cell r="F38" t="str">
            <v>Côtes De Blettes Au Gratin</v>
          </cell>
        </row>
        <row r="39">
          <cell r="F39" t="str">
            <v>Courgette Au Gratin</v>
          </cell>
        </row>
        <row r="40">
          <cell r="F40" t="str">
            <v>Courgette Farcie</v>
          </cell>
        </row>
        <row r="41">
          <cell r="F41" t="str">
            <v>Courgette Provencale</v>
          </cell>
        </row>
        <row r="42">
          <cell r="F42" t="str">
            <v xml:space="preserve">Couscous                                                                  </v>
          </cell>
        </row>
        <row r="43">
          <cell r="F43" t="str">
            <v>Duo De Courgette Fermiere</v>
          </cell>
        </row>
        <row r="44">
          <cell r="F44" t="str">
            <v xml:space="preserve">Effeuillade De Morue Aux Pommes De Terre Aillées                   </v>
          </cell>
        </row>
        <row r="45">
          <cell r="F45" t="str">
            <v xml:space="preserve">Embeurrée De Choux                                                     </v>
          </cell>
        </row>
        <row r="46">
          <cell r="F46" t="str">
            <v>Endives Braisées</v>
          </cell>
        </row>
        <row r="47">
          <cell r="F47" t="str">
            <v xml:space="preserve">Endives Braisées Au Jus                                                   </v>
          </cell>
        </row>
        <row r="48">
          <cell r="F48" t="str">
            <v xml:space="preserve">Endives Glacées Au Miel De Colza                                      </v>
          </cell>
        </row>
        <row r="49">
          <cell r="F49" t="str">
            <v>Endives Gratinees</v>
          </cell>
        </row>
        <row r="50">
          <cell r="F50" t="str">
            <v>Epinard A La Creme</v>
          </cell>
        </row>
        <row r="51">
          <cell r="F51" t="str">
            <v xml:space="preserve">Épinards À La Crème                                                      </v>
          </cell>
        </row>
        <row r="52">
          <cell r="F52" t="str">
            <v>Fenouil Braisé</v>
          </cell>
        </row>
        <row r="53">
          <cell r="F53" t="str">
            <v>Flageolets Aux Lardons</v>
          </cell>
        </row>
        <row r="54">
          <cell r="F54" t="str">
            <v>Flageolets Fondants</v>
          </cell>
        </row>
        <row r="55">
          <cell r="F55" t="str">
            <v>Flan De Courgettes</v>
          </cell>
        </row>
        <row r="56">
          <cell r="F56" t="str">
            <v>Fleurettes Au Gratin</v>
          </cell>
        </row>
        <row r="57">
          <cell r="F57" t="str">
            <v>Fond D`Artichaut Farci</v>
          </cell>
        </row>
        <row r="58">
          <cell r="F58" t="str">
            <v xml:space="preserve">Fricassée D’Artichauts À La Carbonara                                 </v>
          </cell>
        </row>
        <row r="59">
          <cell r="F59" t="str">
            <v>Frites</v>
          </cell>
        </row>
        <row r="60">
          <cell r="F60" t="str">
            <v>Frites Steakhouse</v>
          </cell>
        </row>
        <row r="61">
          <cell r="F61" t="str">
            <v>Girolles Persillees</v>
          </cell>
        </row>
        <row r="62">
          <cell r="F62" t="str">
            <v xml:space="preserve">Gnocchi À La Romaine    </v>
          </cell>
        </row>
        <row r="63">
          <cell r="F63" t="str">
            <v>Grand Aïoli À La Saveur Anisée</v>
          </cell>
        </row>
        <row r="64">
          <cell r="F64" t="str">
            <v xml:space="preserve">Gratin Complet De Choux-Fleurs                                         </v>
          </cell>
        </row>
        <row r="65">
          <cell r="F65" t="str">
            <v>Gratin Dauphinois</v>
          </cell>
        </row>
        <row r="66">
          <cell r="F66" t="str">
            <v>Gratin De Brocolis Aux Noix</v>
          </cell>
        </row>
        <row r="67">
          <cell r="F67" t="str">
            <v>Gratin De Courgettes Angevine</v>
          </cell>
        </row>
        <row r="68">
          <cell r="F68" t="str">
            <v xml:space="preserve">Gratin De Duo De Courgettes                                            </v>
          </cell>
        </row>
        <row r="69">
          <cell r="F69" t="str">
            <v>Gratin De Potiron</v>
          </cell>
        </row>
        <row r="70">
          <cell r="F70" t="str">
            <v xml:space="preserve">Gratin De Potiron                                                          </v>
          </cell>
        </row>
        <row r="71">
          <cell r="F71" t="str">
            <v xml:space="preserve">Hachis De Boeuf À La Purée Parmentier                                </v>
          </cell>
        </row>
        <row r="72">
          <cell r="F72" t="str">
            <v>Haricot Beurre</v>
          </cell>
        </row>
        <row r="73">
          <cell r="F73" t="str">
            <v>Haricot Blanc Dijonnaise</v>
          </cell>
        </row>
        <row r="74">
          <cell r="F74" t="str">
            <v xml:space="preserve">Haricot De Mouton Ou Cassoulet Toulousain                           </v>
          </cell>
        </row>
        <row r="75">
          <cell r="F75" t="str">
            <v>Haricot Plat Fermière</v>
          </cell>
        </row>
        <row r="76">
          <cell r="F76" t="str">
            <v>Haricot Rouge Provencale</v>
          </cell>
        </row>
        <row r="77">
          <cell r="F77" t="str">
            <v>Haricot Vert</v>
          </cell>
        </row>
        <row r="78">
          <cell r="F78" t="str">
            <v>Haricot Vert &amp; Flageolet</v>
          </cell>
        </row>
        <row r="79">
          <cell r="F79" t="str">
            <v>Haricot Vert Dijonnais</v>
          </cell>
        </row>
        <row r="80">
          <cell r="F80" t="str">
            <v>Haricot Vert Du Nord</v>
          </cell>
        </row>
        <row r="81">
          <cell r="F81" t="str">
            <v xml:space="preserve">Haricots Blancs À La Bretonne                                           </v>
          </cell>
        </row>
        <row r="82">
          <cell r="F82" t="str">
            <v>Haricots Blancs Bretonne</v>
          </cell>
        </row>
        <row r="83">
          <cell r="F83" t="str">
            <v>Haricots Blancs Écossaise</v>
          </cell>
        </row>
        <row r="84">
          <cell r="F84" t="str">
            <v>Haricots Mexicaine</v>
          </cell>
        </row>
        <row r="85">
          <cell r="F85" t="str">
            <v>Haricots Verts À La Bretonne</v>
          </cell>
        </row>
        <row r="86">
          <cell r="F86" t="str">
            <v>Haricots Verts À La Lyonnaise</v>
          </cell>
        </row>
        <row r="87">
          <cell r="F87" t="str">
            <v xml:space="preserve">Irish-Stew                                                                    </v>
          </cell>
        </row>
        <row r="88">
          <cell r="F88" t="str">
            <v xml:space="preserve">Jambalaya De Poulet                                                    </v>
          </cell>
        </row>
        <row r="89">
          <cell r="F89" t="str">
            <v>Jardiniere De Legumes</v>
          </cell>
        </row>
        <row r="90">
          <cell r="F90" t="str">
            <v>Julienne Aux Echalotes Confites</v>
          </cell>
        </row>
        <row r="91">
          <cell r="F91" t="str">
            <v xml:space="preserve">Lasagnes Al Forno                                                         </v>
          </cell>
        </row>
        <row r="92">
          <cell r="F92" t="str">
            <v>Legumes A La Barigoule</v>
          </cell>
        </row>
        <row r="93">
          <cell r="F93" t="str">
            <v>Legumes Printaniers</v>
          </cell>
        </row>
        <row r="94">
          <cell r="F94" t="str">
            <v>Lentilles À La Dijonnaise</v>
          </cell>
        </row>
        <row r="95">
          <cell r="F95" t="str">
            <v>Lentilles Paysannes</v>
          </cell>
        </row>
        <row r="96">
          <cell r="F96" t="str">
            <v>Macaroni Au Beurre</v>
          </cell>
        </row>
        <row r="97">
          <cell r="F97" t="str">
            <v>Macaroni Au Jus</v>
          </cell>
        </row>
        <row r="98">
          <cell r="F98" t="str">
            <v>Macaroni Napolitaine</v>
          </cell>
        </row>
        <row r="99">
          <cell r="F99" t="str">
            <v xml:space="preserve">Macaronis Au Gratin                                                      </v>
          </cell>
        </row>
        <row r="100">
          <cell r="F100" t="str">
            <v>Millefeuille Maraichere</v>
          </cell>
        </row>
        <row r="101">
          <cell r="F101" t="str">
            <v>Mitonnee Paysanne</v>
          </cell>
        </row>
        <row r="102">
          <cell r="F102" t="str">
            <v>Mousline À La Paysanne</v>
          </cell>
        </row>
        <row r="103">
          <cell r="F103" t="str">
            <v>Mousline Aux 3 Legumes</v>
          </cell>
        </row>
        <row r="104">
          <cell r="F104" t="str">
            <v xml:space="preserve">Moussaka                                                                  </v>
          </cell>
        </row>
        <row r="105">
          <cell r="F105" t="str">
            <v>Navet Braisé</v>
          </cell>
        </row>
        <row r="106">
          <cell r="F106" t="str">
            <v>Nouilles Au Beurre</v>
          </cell>
        </row>
        <row r="107">
          <cell r="F107" t="str">
            <v>Nouilles Gratinées</v>
          </cell>
        </row>
        <row r="108">
          <cell r="F108" t="str">
            <v xml:space="preserve">Paëlla À L’Espagnole                                                     </v>
          </cell>
        </row>
        <row r="109">
          <cell r="F109" t="str">
            <v>Panaches Forestiere</v>
          </cell>
        </row>
        <row r="110">
          <cell r="F110" t="str">
            <v>Pannequet Sainte Victoire</v>
          </cell>
        </row>
        <row r="111">
          <cell r="F111" t="str">
            <v>Papillons Béchamel</v>
          </cell>
        </row>
        <row r="112">
          <cell r="F112" t="str">
            <v xml:space="preserve">Pennes Au Basilic                                                         </v>
          </cell>
        </row>
        <row r="113">
          <cell r="F113" t="str">
            <v xml:space="preserve">Petits Oignons Grelots Glacés  Brun Et  Blanc                       </v>
          </cell>
        </row>
        <row r="114">
          <cell r="F114" t="str">
            <v>Petits Pois À La Française</v>
          </cell>
        </row>
        <row r="115">
          <cell r="F115" t="str">
            <v xml:space="preserve">Petits Pois À La Française Et Paysanne                                  </v>
          </cell>
        </row>
        <row r="116">
          <cell r="F116" t="str">
            <v>Petits Pois À L'Italienne</v>
          </cell>
        </row>
        <row r="117">
          <cell r="F117" t="str">
            <v>Petits Pois Fermière</v>
          </cell>
        </row>
        <row r="118">
          <cell r="F118" t="str">
            <v>Petits Pois Forestière</v>
          </cell>
        </row>
        <row r="119">
          <cell r="F119" t="str">
            <v>Petits Pois Parisienne</v>
          </cell>
        </row>
        <row r="120">
          <cell r="F120" t="str">
            <v xml:space="preserve">Piérade Basquaise                                                      </v>
          </cell>
        </row>
        <row r="121">
          <cell r="F121" t="str">
            <v xml:space="preserve">Pilaw D’Agneau À La Turque                                              </v>
          </cell>
        </row>
        <row r="122">
          <cell r="F122" t="str">
            <v>Poelee A L'Italienne</v>
          </cell>
        </row>
        <row r="123">
          <cell r="F123" t="str">
            <v>Poelee Campagnarde</v>
          </cell>
        </row>
        <row r="124">
          <cell r="F124" t="str">
            <v>Poelee Champetre</v>
          </cell>
        </row>
        <row r="125">
          <cell r="F125" t="str">
            <v>Poelee Colorado</v>
          </cell>
        </row>
        <row r="126">
          <cell r="F126" t="str">
            <v>Poelee De Brocolis Fermiere</v>
          </cell>
        </row>
        <row r="127">
          <cell r="F127" t="str">
            <v>Poelee De Legumes Aux Fruits De Mer</v>
          </cell>
        </row>
        <row r="128">
          <cell r="F128" t="str">
            <v>Poelee Maraichere</v>
          </cell>
        </row>
        <row r="129">
          <cell r="F129" t="str">
            <v>Poêlée Méridionale</v>
          </cell>
        </row>
        <row r="130">
          <cell r="F130" t="str">
            <v>Poelee Piemontaise</v>
          </cell>
        </row>
        <row r="131">
          <cell r="F131" t="str">
            <v>Poêlée Ratatouille</v>
          </cell>
        </row>
        <row r="132">
          <cell r="F132" t="str">
            <v>Pois À La Parisienne</v>
          </cell>
        </row>
        <row r="133">
          <cell r="F133" t="str">
            <v>Pois Chiches Marocaine</v>
          </cell>
        </row>
        <row r="134">
          <cell r="F134" t="str">
            <v>Polenta À La Florentine</v>
          </cell>
        </row>
        <row r="135">
          <cell r="F135" t="str">
            <v>Polenta À La Mozzarella</v>
          </cell>
        </row>
        <row r="136">
          <cell r="F136" t="str">
            <v xml:space="preserve">Polenta Crémeuse                                                         </v>
          </cell>
        </row>
        <row r="137">
          <cell r="F137" t="str">
            <v>Pomme De Terre Savoyarde</v>
          </cell>
        </row>
        <row r="138">
          <cell r="F138" t="str">
            <v>Pomme Fondante Forestier</v>
          </cell>
        </row>
        <row r="139">
          <cell r="F139" t="str">
            <v>Pomme Gaufrette</v>
          </cell>
        </row>
        <row r="140">
          <cell r="F140" t="str">
            <v>Pomme Parisienne</v>
          </cell>
        </row>
        <row r="141">
          <cell r="F141" t="str">
            <v>Pomme Purée</v>
          </cell>
        </row>
        <row r="142">
          <cell r="F142" t="str">
            <v>Pomme Vapeur</v>
          </cell>
        </row>
        <row r="143">
          <cell r="F143" t="str">
            <v>Pommes De Terre À L'Anglaise</v>
          </cell>
        </row>
        <row r="144">
          <cell r="F144" t="str">
            <v>Pommes De Terre Boulangère</v>
          </cell>
        </row>
        <row r="145">
          <cell r="F145" t="str">
            <v xml:space="preserve">Pommes De Terre Boulangère                                           </v>
          </cell>
        </row>
        <row r="146">
          <cell r="F146" t="str">
            <v xml:space="preserve">Pommes De Terre Dauhinoise                                          </v>
          </cell>
        </row>
        <row r="147">
          <cell r="F147" t="str">
            <v xml:space="preserve">Pommes De Terre Fondantes  La Fleur De Thym                        </v>
          </cell>
        </row>
        <row r="148">
          <cell r="F148" t="str">
            <v>Pommes De Terre Hongroise</v>
          </cell>
        </row>
        <row r="149">
          <cell r="F149" t="str">
            <v>Pommes De Terre Persillées</v>
          </cell>
        </row>
        <row r="150">
          <cell r="F150" t="str">
            <v>Pommes De Terre Rissolées</v>
          </cell>
        </row>
        <row r="151">
          <cell r="F151" t="str">
            <v xml:space="preserve">Pommes De Terre Surrise                                                </v>
          </cell>
        </row>
        <row r="152">
          <cell r="F152" t="str">
            <v xml:space="preserve">Pommes De Terre Urée                                                  </v>
          </cell>
        </row>
        <row r="153">
          <cell r="F153" t="str">
            <v>Pommes Duchesse</v>
          </cell>
        </row>
        <row r="154">
          <cell r="F154" t="str">
            <v>Pommes Frites</v>
          </cell>
        </row>
        <row r="155">
          <cell r="F155" t="str">
            <v xml:space="preserve">Pot-Au-Feu                                                                  </v>
          </cell>
        </row>
        <row r="156">
          <cell r="F156" t="str">
            <v>Poule Au Riz</v>
          </cell>
        </row>
        <row r="157">
          <cell r="F157" t="str">
            <v>Printanière De Légumes</v>
          </cell>
        </row>
        <row r="158">
          <cell r="F158" t="str">
            <v>Puree</v>
          </cell>
        </row>
        <row r="159">
          <cell r="F159" t="str">
            <v>Puree Aux Deux Legumes</v>
          </cell>
        </row>
        <row r="160">
          <cell r="F160" t="str">
            <v>Purée De Carottes</v>
          </cell>
        </row>
        <row r="161">
          <cell r="F161" t="str">
            <v>Purée De Céleri</v>
          </cell>
        </row>
        <row r="162">
          <cell r="F162" t="str">
            <v>Purée De Champignons</v>
          </cell>
        </row>
        <row r="163">
          <cell r="F163" t="str">
            <v>Purée De Choux-Fleurs</v>
          </cell>
        </row>
        <row r="164">
          <cell r="F164" t="str">
            <v>Puree De Patates</v>
          </cell>
        </row>
        <row r="165">
          <cell r="F165" t="str">
            <v>Ragout De Legumes</v>
          </cell>
        </row>
        <row r="166">
          <cell r="F166" t="str">
            <v>Ragoût De Pommes De Terre</v>
          </cell>
        </row>
        <row r="167">
          <cell r="F167" t="str">
            <v>Ratatouille</v>
          </cell>
        </row>
        <row r="168">
          <cell r="F168" t="str">
            <v>Ratatouille Niçoise</v>
          </cell>
        </row>
        <row r="169">
          <cell r="F169" t="str">
            <v>Ratatouille Simple Maison</v>
          </cell>
        </row>
        <row r="170">
          <cell r="F170" t="str">
            <v xml:space="preserve">Risotto À  L’Italienne                                                        </v>
          </cell>
        </row>
        <row r="171">
          <cell r="F171" t="str">
            <v>Risotto Alla Milanèse</v>
          </cell>
        </row>
        <row r="172">
          <cell r="F172" t="str">
            <v xml:space="preserve">Riste D’Aubergines                                                        </v>
          </cell>
        </row>
        <row r="173">
          <cell r="F173" t="str">
            <v xml:space="preserve">Riz À  La Tomate                                                            </v>
          </cell>
        </row>
        <row r="174">
          <cell r="F174" t="str">
            <v xml:space="preserve">Riz À L’Espagnol                                                           </v>
          </cell>
        </row>
        <row r="175">
          <cell r="F175" t="str">
            <v>Riz À La Catalane</v>
          </cell>
        </row>
        <row r="176">
          <cell r="F176" t="str">
            <v>Riz À La Parisienne</v>
          </cell>
        </row>
        <row r="177">
          <cell r="F177" t="str">
            <v>Riz À La Tomate</v>
          </cell>
        </row>
        <row r="178">
          <cell r="F178" t="str">
            <v>Riz Basmati</v>
          </cell>
        </row>
        <row r="179">
          <cell r="F179" t="str">
            <v>Riz Camarguais</v>
          </cell>
        </row>
        <row r="180">
          <cell r="F180" t="str">
            <v>Riz Cantonais</v>
          </cell>
        </row>
        <row r="181">
          <cell r="F181" t="str">
            <v xml:space="preserve">Riz Cantonnais                                                             </v>
          </cell>
        </row>
        <row r="182">
          <cell r="F182" t="str">
            <v>Riz Creole</v>
          </cell>
        </row>
        <row r="183">
          <cell r="F183" t="str">
            <v>Riz En Gratin</v>
          </cell>
        </row>
        <row r="184">
          <cell r="F184" t="str">
            <v xml:space="preserve">Riz Madras Aux Épices                                                   </v>
          </cell>
        </row>
        <row r="185">
          <cell r="F185" t="str">
            <v>Riz Pilaf</v>
          </cell>
        </row>
        <row r="186">
          <cell r="F186" t="str">
            <v xml:space="preserve">Riz Pilaf                                                                     </v>
          </cell>
        </row>
        <row r="187">
          <cell r="F187" t="str">
            <v>Romanesco Provencale</v>
          </cell>
        </row>
        <row r="188">
          <cell r="F188" t="str">
            <v>Salade de riz froide</v>
          </cell>
        </row>
        <row r="189">
          <cell r="F189" t="str">
            <v>Salade feuille de chêne</v>
          </cell>
        </row>
        <row r="190">
          <cell r="F190" t="str">
            <v>Salade Frisée</v>
          </cell>
        </row>
        <row r="191">
          <cell r="F191" t="str">
            <v>Salade Laitue</v>
          </cell>
        </row>
        <row r="192">
          <cell r="F192" t="str">
            <v>Salsifis A La Normande</v>
          </cell>
        </row>
        <row r="193">
          <cell r="F193" t="str">
            <v>Salsifis Au Jus</v>
          </cell>
        </row>
        <row r="194">
          <cell r="F194" t="str">
            <v>Salsifis En Gratin</v>
          </cell>
        </row>
        <row r="195">
          <cell r="F195" t="str">
            <v xml:space="preserve">Saucisson Chaud Lyonnais                                               </v>
          </cell>
        </row>
        <row r="196">
          <cell r="F196" t="str">
            <v>Semoule</v>
          </cell>
        </row>
        <row r="197">
          <cell r="F197" t="str">
            <v xml:space="preserve">Semoule De Couscous À  La Fleur D’Oranger                            </v>
          </cell>
        </row>
        <row r="198">
          <cell r="F198" t="str">
            <v>Spaghetti Au Beurre</v>
          </cell>
        </row>
        <row r="199">
          <cell r="F199" t="str">
            <v xml:space="preserve">Spaghettis Bolognaises                                                   </v>
          </cell>
        </row>
        <row r="200">
          <cell r="F200" t="str">
            <v>Symphonie D`Automne</v>
          </cell>
        </row>
        <row r="201">
          <cell r="F201" t="str">
            <v>Symphonie D`Automne</v>
          </cell>
        </row>
        <row r="202">
          <cell r="F202" t="str">
            <v>Tagliatelle Au Saumon</v>
          </cell>
        </row>
        <row r="203">
          <cell r="F203" t="str">
            <v xml:space="preserve">Tagliatelles Au Saumon Et Aux Saveurs De Crustacés                 </v>
          </cell>
        </row>
        <row r="204">
          <cell r="F204" t="str">
            <v>Tagliatelles Fraîches</v>
          </cell>
        </row>
        <row r="205">
          <cell r="F205" t="str">
            <v xml:space="preserve">Tartiflette                                                                    </v>
          </cell>
        </row>
        <row r="206">
          <cell r="F206" t="str">
            <v xml:space="preserve">Tian D’Aubergines Au Basilic                                             </v>
          </cell>
        </row>
        <row r="207">
          <cell r="F207" t="str">
            <v xml:space="preserve">Tian De Courgettes À La Tomate                                         </v>
          </cell>
        </row>
        <row r="208">
          <cell r="F208" t="str">
            <v>Tomates Campagnardes</v>
          </cell>
        </row>
      </sheetData>
      <sheetData sheetId="11"/>
      <sheetData sheetId="12"/>
      <sheetData sheetId="13"/>
      <sheetData sheetId="14"/>
      <sheetData sheetId="15"/>
      <sheetData sheetId="16"/>
      <sheetData sheetId="17">
        <row r="2">
          <cell r="L2" t="str">
            <v>Sœurs de l'Alliance</v>
          </cell>
        </row>
        <row r="3">
          <cell r="L3" t="str">
            <v>Sœurs Saint Charles</v>
          </cell>
        </row>
        <row r="5">
          <cell r="D5">
            <v>44197</v>
          </cell>
        </row>
        <row r="6">
          <cell r="D6">
            <v>44290</v>
          </cell>
        </row>
        <row r="7">
          <cell r="D7">
            <v>44291</v>
          </cell>
        </row>
        <row r="8">
          <cell r="D8">
            <v>44317</v>
          </cell>
        </row>
        <row r="9">
          <cell r="D9">
            <v>44324</v>
          </cell>
        </row>
        <row r="10">
          <cell r="D10">
            <v>44329</v>
          </cell>
        </row>
        <row r="11">
          <cell r="D11">
            <v>44339</v>
          </cell>
        </row>
        <row r="12">
          <cell r="D12">
            <v>44340</v>
          </cell>
        </row>
        <row r="13">
          <cell r="D13">
            <v>44391</v>
          </cell>
        </row>
        <row r="14">
          <cell r="D14">
            <v>44423</v>
          </cell>
        </row>
        <row r="15">
          <cell r="D15">
            <v>44501</v>
          </cell>
        </row>
        <row r="16">
          <cell r="D16">
            <v>44511</v>
          </cell>
        </row>
        <row r="17">
          <cell r="D17">
            <v>44555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D49CF-D904-419F-AA58-C562A97850C4}">
  <sheetPr codeName="Feuil15">
    <pageSetUpPr fitToPage="1"/>
  </sheetPr>
  <dimension ref="A1:AO25"/>
  <sheetViews>
    <sheetView zoomScale="85" zoomScaleNormal="85" workbookViewId="0">
      <selection activeCell="B5" sqref="B5"/>
    </sheetView>
  </sheetViews>
  <sheetFormatPr baseColWidth="10" defaultColWidth="10.85546875" defaultRowHeight="18.75" customHeight="1" zeroHeight="1" x14ac:dyDescent="0.25"/>
  <cols>
    <col min="1" max="1" width="14.28515625" style="71" customWidth="1"/>
    <col min="2" max="2" width="18.5703125" customWidth="1"/>
    <col min="3" max="3" width="5.7109375" customWidth="1"/>
    <col min="4" max="4" width="22.5703125" customWidth="1"/>
    <col min="5" max="35" width="4.28515625" customWidth="1"/>
    <col min="37" max="37" width="14.42578125" style="74" customWidth="1"/>
  </cols>
  <sheetData>
    <row r="1" spans="1:41" ht="18.75" customHeight="1" x14ac:dyDescent="0.25">
      <c r="A1" s="71">
        <v>1</v>
      </c>
      <c r="B1" s="72"/>
      <c r="C1" s="72"/>
      <c r="D1" s="73">
        <f>DATE(A1+2020,A2,1)</f>
        <v>44470</v>
      </c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  <c r="Y1" s="72"/>
      <c r="Z1" s="72"/>
      <c r="AA1" s="72"/>
      <c r="AB1" s="72"/>
      <c r="AC1" s="72"/>
      <c r="AD1" s="72"/>
      <c r="AE1" s="72"/>
      <c r="AF1" s="72"/>
      <c r="AG1" s="72"/>
      <c r="AH1" s="72"/>
      <c r="AI1" s="72"/>
      <c r="AJ1" s="72"/>
      <c r="AN1" t="s">
        <v>23</v>
      </c>
      <c r="AO1">
        <v>2021</v>
      </c>
    </row>
    <row r="2" spans="1:41" ht="18.75" customHeight="1" x14ac:dyDescent="0.25">
      <c r="A2" s="71">
        <v>10</v>
      </c>
      <c r="B2" s="75"/>
      <c r="C2" s="76"/>
      <c r="D2" s="73">
        <f>DATE(A1+2020,A2+1,1)-1</f>
        <v>44500</v>
      </c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8"/>
      <c r="X2" s="79" t="s">
        <v>24</v>
      </c>
      <c r="Y2" s="79"/>
      <c r="Z2" s="79"/>
      <c r="AA2" s="79"/>
      <c r="AB2" s="80"/>
      <c r="AC2" s="80"/>
      <c r="AD2" s="80"/>
      <c r="AE2" s="80"/>
      <c r="AF2" s="80"/>
      <c r="AG2" s="80"/>
      <c r="AH2" s="80"/>
      <c r="AI2" s="72"/>
      <c r="AJ2" s="72"/>
      <c r="AN2" t="s">
        <v>25</v>
      </c>
      <c r="AO2">
        <v>2022</v>
      </c>
    </row>
    <row r="3" spans="1:41" ht="18.75" customHeight="1" x14ac:dyDescent="0.25">
      <c r="B3" s="75"/>
      <c r="C3" s="72"/>
      <c r="D3" s="81"/>
      <c r="E3" s="82" t="s">
        <v>26</v>
      </c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78"/>
      <c r="W3" s="78"/>
      <c r="X3" s="83" t="s">
        <v>27</v>
      </c>
      <c r="Y3" s="83"/>
      <c r="Z3" s="83"/>
      <c r="AA3" s="83"/>
      <c r="AB3" s="84"/>
      <c r="AC3" s="84"/>
      <c r="AD3" s="84"/>
      <c r="AE3" s="84"/>
      <c r="AF3" s="84"/>
      <c r="AG3" s="84"/>
      <c r="AH3" s="84"/>
      <c r="AI3" s="72"/>
      <c r="AJ3" s="72"/>
      <c r="AN3" t="s">
        <v>28</v>
      </c>
      <c r="AO3">
        <v>2023</v>
      </c>
    </row>
    <row r="4" spans="1:41" ht="18.75" customHeight="1" x14ac:dyDescent="0.25">
      <c r="B4" s="75"/>
      <c r="C4" s="85"/>
      <c r="D4" s="7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72"/>
      <c r="W4" s="72"/>
      <c r="X4" s="86"/>
      <c r="Y4" s="72"/>
      <c r="Z4" s="72"/>
      <c r="AA4" s="72"/>
      <c r="AB4" s="72"/>
      <c r="AC4" s="72"/>
      <c r="AD4" s="72"/>
      <c r="AE4" s="72"/>
      <c r="AF4" s="72"/>
      <c r="AG4" s="72"/>
      <c r="AH4" s="72"/>
      <c r="AI4" s="72"/>
      <c r="AJ4" s="72"/>
      <c r="AN4" t="s">
        <v>29</v>
      </c>
      <c r="AO4">
        <v>2024</v>
      </c>
    </row>
    <row r="5" spans="1:41" ht="18.75" customHeight="1" x14ac:dyDescent="0.3">
      <c r="B5" s="75"/>
      <c r="C5" s="72"/>
      <c r="D5" s="72"/>
      <c r="E5" s="86"/>
      <c r="F5" s="87"/>
      <c r="G5" s="88" t="str">
        <f>"Période du "&amp;TEXT(D1,"jj mmmm aaaa")&amp;" au "&amp;TEXT(EOMONTH(D2,0),"jj mmmm aaaa")</f>
        <v>Période du 01 octobre 2021 au 31 octobre 2021</v>
      </c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9"/>
      <c r="W5" s="89"/>
      <c r="X5" s="89"/>
      <c r="Y5" s="89"/>
      <c r="Z5" s="89"/>
      <c r="AA5" s="89"/>
      <c r="AB5" s="89"/>
      <c r="AC5" s="90"/>
      <c r="AD5" s="87"/>
      <c r="AE5" s="87"/>
      <c r="AF5" s="89"/>
      <c r="AG5" s="89"/>
      <c r="AH5" s="89"/>
      <c r="AI5" s="89"/>
      <c r="AJ5" s="72"/>
      <c r="AN5" t="s">
        <v>30</v>
      </c>
      <c r="AO5">
        <v>2025</v>
      </c>
    </row>
    <row r="6" spans="1:41" ht="18.75" customHeight="1" x14ac:dyDescent="0.25"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  <c r="AH6" s="72"/>
      <c r="AI6" s="72"/>
      <c r="AJ6" s="72"/>
      <c r="AN6" t="s">
        <v>31</v>
      </c>
      <c r="AO6">
        <v>2026</v>
      </c>
    </row>
    <row r="7" spans="1:41" ht="45.75" customHeight="1" x14ac:dyDescent="0.25">
      <c r="B7" s="72"/>
      <c r="C7" s="72"/>
      <c r="D7" s="91"/>
      <c r="E7" s="92">
        <f>+D1</f>
        <v>44470</v>
      </c>
      <c r="F7" s="92">
        <f>E7+1</f>
        <v>44471</v>
      </c>
      <c r="G7" s="92">
        <f>F7+1</f>
        <v>44472</v>
      </c>
      <c r="H7" s="92">
        <f t="shared" ref="H7:AF7" si="0">G7+1</f>
        <v>44473</v>
      </c>
      <c r="I7" s="92">
        <f t="shared" si="0"/>
        <v>44474</v>
      </c>
      <c r="J7" s="92">
        <f t="shared" si="0"/>
        <v>44475</v>
      </c>
      <c r="K7" s="92">
        <f t="shared" si="0"/>
        <v>44476</v>
      </c>
      <c r="L7" s="92">
        <f t="shared" si="0"/>
        <v>44477</v>
      </c>
      <c r="M7" s="92">
        <f t="shared" si="0"/>
        <v>44478</v>
      </c>
      <c r="N7" s="92">
        <f t="shared" si="0"/>
        <v>44479</v>
      </c>
      <c r="O7" s="92">
        <f t="shared" si="0"/>
        <v>44480</v>
      </c>
      <c r="P7" s="92">
        <f t="shared" si="0"/>
        <v>44481</v>
      </c>
      <c r="Q7" s="92">
        <f t="shared" si="0"/>
        <v>44482</v>
      </c>
      <c r="R7" s="92">
        <f t="shared" si="0"/>
        <v>44483</v>
      </c>
      <c r="S7" s="92">
        <f t="shared" si="0"/>
        <v>44484</v>
      </c>
      <c r="T7" s="92">
        <f t="shared" si="0"/>
        <v>44485</v>
      </c>
      <c r="U7" s="92">
        <f t="shared" si="0"/>
        <v>44486</v>
      </c>
      <c r="V7" s="92">
        <f t="shared" si="0"/>
        <v>44487</v>
      </c>
      <c r="W7" s="92">
        <f t="shared" si="0"/>
        <v>44488</v>
      </c>
      <c r="X7" s="92">
        <f t="shared" si="0"/>
        <v>44489</v>
      </c>
      <c r="Y7" s="92">
        <f t="shared" si="0"/>
        <v>44490</v>
      </c>
      <c r="Z7" s="92">
        <f t="shared" si="0"/>
        <v>44491</v>
      </c>
      <c r="AA7" s="92">
        <f t="shared" si="0"/>
        <v>44492</v>
      </c>
      <c r="AB7" s="92">
        <f t="shared" si="0"/>
        <v>44493</v>
      </c>
      <c r="AC7" s="92">
        <f t="shared" si="0"/>
        <v>44494</v>
      </c>
      <c r="AD7" s="92">
        <f t="shared" si="0"/>
        <v>44495</v>
      </c>
      <c r="AE7" s="92">
        <f t="shared" si="0"/>
        <v>44496</v>
      </c>
      <c r="AF7" s="92">
        <f t="shared" si="0"/>
        <v>44497</v>
      </c>
      <c r="AG7" s="92">
        <f>IFERROR(IF(MONTH(AF7+1)=MONTH($E$7),AF7+1,""),"")</f>
        <v>44498</v>
      </c>
      <c r="AH7" s="92">
        <f>IFERROR(IF(MONTH(AG7+1)=MONTH($E$7),AG7+1,""),"")</f>
        <v>44499</v>
      </c>
      <c r="AI7" s="92">
        <f>IFERROR(IF(MONTH(AH7+1)=MONTH($E$7),AH7+1,""),"")</f>
        <v>44500</v>
      </c>
      <c r="AJ7" s="93"/>
      <c r="AN7" t="s">
        <v>32</v>
      </c>
      <c r="AO7" s="21">
        <v>2027</v>
      </c>
    </row>
    <row r="8" spans="1:41" s="21" customFormat="1" ht="18.75" customHeight="1" x14ac:dyDescent="0.25">
      <c r="A8" s="71"/>
      <c r="B8" s="72"/>
      <c r="C8" s="72"/>
      <c r="D8" s="91" t="s">
        <v>33</v>
      </c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>
        <v>17</v>
      </c>
      <c r="V8" s="94">
        <v>17</v>
      </c>
      <c r="W8" s="94">
        <v>17</v>
      </c>
      <c r="X8" s="94">
        <v>17</v>
      </c>
      <c r="Y8" s="94">
        <v>17</v>
      </c>
      <c r="Z8" s="94">
        <v>17</v>
      </c>
      <c r="AA8" s="94">
        <v>17</v>
      </c>
      <c r="AB8" s="94">
        <v>17</v>
      </c>
      <c r="AC8" s="94">
        <v>17</v>
      </c>
      <c r="AD8" s="94">
        <v>17</v>
      </c>
      <c r="AE8" s="94">
        <v>17</v>
      </c>
      <c r="AF8" s="94">
        <v>17</v>
      </c>
      <c r="AG8" s="94"/>
      <c r="AH8" s="94"/>
      <c r="AI8" s="94"/>
      <c r="AJ8" s="95">
        <f t="shared" ref="AJ8:AJ11" si="1">SUM(E8:AI8)</f>
        <v>204</v>
      </c>
      <c r="AK8" s="96"/>
      <c r="AN8" t="s">
        <v>34</v>
      </c>
      <c r="AO8" s="21">
        <v>2028</v>
      </c>
    </row>
    <row r="9" spans="1:41" s="21" customFormat="1" ht="18.75" customHeight="1" x14ac:dyDescent="0.25">
      <c r="A9" s="71"/>
      <c r="B9" s="72"/>
      <c r="C9" s="72"/>
      <c r="D9" s="91" t="s">
        <v>35</v>
      </c>
      <c r="E9" s="94"/>
      <c r="F9" s="94"/>
      <c r="G9" s="94"/>
      <c r="H9" s="94"/>
      <c r="I9" s="94"/>
      <c r="J9" s="94"/>
      <c r="K9" s="94"/>
      <c r="L9" s="94"/>
      <c r="M9" s="94"/>
      <c r="N9" s="94"/>
      <c r="O9" s="94"/>
      <c r="P9" s="94"/>
      <c r="Q9" s="94"/>
      <c r="R9" s="94"/>
      <c r="S9" s="94"/>
      <c r="T9" s="94"/>
      <c r="U9" s="94">
        <v>17</v>
      </c>
      <c r="V9" s="94">
        <v>17</v>
      </c>
      <c r="W9" s="94">
        <v>17</v>
      </c>
      <c r="X9" s="94">
        <v>17</v>
      </c>
      <c r="Y9" s="94">
        <v>17</v>
      </c>
      <c r="Z9" s="94">
        <v>17</v>
      </c>
      <c r="AA9" s="94">
        <v>17</v>
      </c>
      <c r="AB9" s="94">
        <v>17</v>
      </c>
      <c r="AC9" s="94">
        <v>17</v>
      </c>
      <c r="AD9" s="94">
        <v>17</v>
      </c>
      <c r="AE9" s="94">
        <v>17</v>
      </c>
      <c r="AF9" s="94">
        <v>17</v>
      </c>
      <c r="AG9" s="94"/>
      <c r="AH9" s="94"/>
      <c r="AI9" s="94"/>
      <c r="AJ9" s="95">
        <f t="shared" si="1"/>
        <v>204</v>
      </c>
      <c r="AK9" s="96"/>
      <c r="AN9" t="s">
        <v>36</v>
      </c>
      <c r="AO9" s="21">
        <v>2029</v>
      </c>
    </row>
    <row r="10" spans="1:41" s="21" customFormat="1" ht="18.75" customHeight="1" x14ac:dyDescent="0.25">
      <c r="A10" s="71"/>
      <c r="B10" s="72"/>
      <c r="C10" s="72"/>
      <c r="D10" s="91" t="s">
        <v>37</v>
      </c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>
        <v>16</v>
      </c>
      <c r="V10" s="94">
        <v>16</v>
      </c>
      <c r="W10" s="94">
        <v>16</v>
      </c>
      <c r="X10" s="94">
        <v>16</v>
      </c>
      <c r="Y10" s="94">
        <v>16</v>
      </c>
      <c r="Z10" s="94">
        <v>16</v>
      </c>
      <c r="AA10" s="94">
        <v>16</v>
      </c>
      <c r="AB10" s="94">
        <v>16</v>
      </c>
      <c r="AC10" s="94">
        <v>16</v>
      </c>
      <c r="AD10" s="94">
        <v>16</v>
      </c>
      <c r="AE10" s="94">
        <v>16</v>
      </c>
      <c r="AF10" s="94">
        <v>16</v>
      </c>
      <c r="AG10" s="94"/>
      <c r="AH10" s="94"/>
      <c r="AI10" s="94"/>
      <c r="AJ10" s="95">
        <f t="shared" si="1"/>
        <v>192</v>
      </c>
      <c r="AK10" s="96"/>
      <c r="AN10" t="s">
        <v>38</v>
      </c>
      <c r="AO10" s="21">
        <v>2030</v>
      </c>
    </row>
    <row r="11" spans="1:41" s="21" customFormat="1" ht="18.75" customHeight="1" x14ac:dyDescent="0.25">
      <c r="A11" s="71"/>
      <c r="B11" s="72"/>
      <c r="C11" s="72"/>
      <c r="D11" s="91" t="s">
        <v>39</v>
      </c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94"/>
      <c r="T11" s="94"/>
      <c r="U11" s="94">
        <v>17</v>
      </c>
      <c r="V11" s="94">
        <v>17</v>
      </c>
      <c r="W11" s="94">
        <v>17</v>
      </c>
      <c r="X11" s="94">
        <v>17</v>
      </c>
      <c r="Y11" s="94">
        <v>17</v>
      </c>
      <c r="Z11" s="94">
        <v>17</v>
      </c>
      <c r="AA11" s="94">
        <v>17</v>
      </c>
      <c r="AB11" s="94">
        <v>17</v>
      </c>
      <c r="AC11" s="94">
        <v>17</v>
      </c>
      <c r="AD11" s="94">
        <v>17</v>
      </c>
      <c r="AE11" s="94">
        <v>17</v>
      </c>
      <c r="AF11" s="94">
        <v>17</v>
      </c>
      <c r="AG11" s="94"/>
      <c r="AH11" s="94"/>
      <c r="AI11" s="94"/>
      <c r="AJ11" s="95">
        <f t="shared" si="1"/>
        <v>204</v>
      </c>
      <c r="AK11" s="96"/>
      <c r="AN11" t="s">
        <v>40</v>
      </c>
      <c r="AO11" s="21">
        <v>2031</v>
      </c>
    </row>
    <row r="12" spans="1:41" s="21" customFormat="1" ht="18.75" customHeight="1" x14ac:dyDescent="0.25">
      <c r="A12" s="71"/>
      <c r="B12" s="72"/>
      <c r="C12" s="72"/>
      <c r="D12" s="91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5"/>
      <c r="AK12" s="96"/>
      <c r="AN12" s="97" t="s">
        <v>41</v>
      </c>
    </row>
    <row r="13" spans="1:41" s="21" customFormat="1" ht="18.75" customHeight="1" x14ac:dyDescent="0.25">
      <c r="A13" s="71"/>
      <c r="B13" s="72"/>
      <c r="C13" s="72"/>
      <c r="D13" s="91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4"/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5"/>
      <c r="AK13" s="96"/>
    </row>
    <row r="14" spans="1:41" s="21" customFormat="1" ht="18.75" customHeight="1" x14ac:dyDescent="0.25">
      <c r="A14" s="71"/>
      <c r="B14" s="72"/>
      <c r="C14" s="72"/>
      <c r="D14" s="91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5"/>
      <c r="AK14" s="96"/>
    </row>
    <row r="15" spans="1:41" s="21" customFormat="1" ht="18.75" customHeight="1" x14ac:dyDescent="0.25">
      <c r="A15" s="71"/>
      <c r="B15" s="72"/>
      <c r="C15" s="72"/>
      <c r="D15" s="91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5"/>
      <c r="AK15" s="96"/>
    </row>
    <row r="16" spans="1:41" s="21" customFormat="1" ht="18.75" customHeight="1" x14ac:dyDescent="0.25">
      <c r="A16" s="71"/>
      <c r="B16" s="72"/>
      <c r="C16" s="72"/>
      <c r="D16" s="91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5"/>
      <c r="AK16" s="96"/>
    </row>
    <row r="17" spans="1:37" s="21" customFormat="1" ht="18.75" customHeight="1" x14ac:dyDescent="0.25">
      <c r="A17" s="71"/>
      <c r="B17" s="72"/>
      <c r="C17" s="72"/>
      <c r="D17" s="91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5"/>
      <c r="AK17" s="96"/>
    </row>
    <row r="18" spans="1:37" s="21" customFormat="1" ht="18.75" customHeight="1" x14ac:dyDescent="0.25">
      <c r="A18" s="71"/>
      <c r="B18" s="72"/>
      <c r="C18" s="72"/>
      <c r="D18" s="98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5"/>
      <c r="AK18" s="96"/>
    </row>
    <row r="19" spans="1:37" s="21" customFormat="1" ht="18.75" customHeight="1" x14ac:dyDescent="0.25">
      <c r="A19" s="71"/>
      <c r="B19" s="72"/>
      <c r="C19" s="72"/>
      <c r="D19" s="98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5"/>
      <c r="AK19" s="96"/>
    </row>
    <row r="20" spans="1:37" s="21" customFormat="1" ht="18.75" customHeight="1" x14ac:dyDescent="0.25">
      <c r="A20" s="71"/>
      <c r="B20" s="72"/>
      <c r="C20" s="72"/>
      <c r="D20" s="98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5"/>
      <c r="AK20" s="96"/>
    </row>
    <row r="21" spans="1:37" ht="18.75" customHeight="1" x14ac:dyDescent="0.25">
      <c r="B21" s="72"/>
      <c r="C21" s="72"/>
      <c r="D21" s="72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</row>
    <row r="22" spans="1:37" ht="18.75" customHeight="1" x14ac:dyDescent="0.25">
      <c r="B22" s="99"/>
      <c r="C22" s="99"/>
      <c r="D22" s="99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86"/>
    </row>
    <row r="23" spans="1:37" ht="18.75" customHeight="1" x14ac:dyDescent="0.25">
      <c r="B23" s="99"/>
      <c r="C23" s="99"/>
      <c r="D23" s="99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86"/>
    </row>
    <row r="24" spans="1:37" ht="18.75" customHeight="1" x14ac:dyDescent="0.25">
      <c r="B24" s="99"/>
      <c r="C24" s="99"/>
      <c r="D24" s="99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86"/>
    </row>
    <row r="25" spans="1:37" ht="18.75" customHeight="1" x14ac:dyDescent="0.25">
      <c r="B25" s="99"/>
      <c r="C25" s="99"/>
      <c r="D25" s="99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86"/>
    </row>
  </sheetData>
  <mergeCells count="9">
    <mergeCell ref="B23:D23"/>
    <mergeCell ref="B24:D24"/>
    <mergeCell ref="B25:D25"/>
    <mergeCell ref="X2:AA2"/>
    <mergeCell ref="AB2:AH2"/>
    <mergeCell ref="E3:U4"/>
    <mergeCell ref="X3:AA3"/>
    <mergeCell ref="AB3:AH3"/>
    <mergeCell ref="B22:D22"/>
  </mergeCells>
  <conditionalFormatting sqref="E7:AI20">
    <cfRule type="expression" dxfId="2" priority="1">
      <formula>COUNTIF(JFERIES,E$7)</formula>
    </cfRule>
    <cfRule type="expression" dxfId="1" priority="2">
      <formula>WEEKDAY(E$7,2)&gt;5</formula>
    </cfRule>
    <cfRule type="expression" dxfId="0" priority="3">
      <formula>E$7&lt;&gt;""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8" orientation="landscape" blackAndWhite="1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print="0" autoLine="0" autoPict="0">
                <anchor moveWithCells="1">
                  <from>
                    <xdr:col>1</xdr:col>
                    <xdr:colOff>9525</xdr:colOff>
                    <xdr:row>0</xdr:row>
                    <xdr:rowOff>38100</xdr:rowOff>
                  </from>
                  <to>
                    <xdr:col>2</xdr:col>
                    <xdr:colOff>209550</xdr:colOff>
                    <xdr:row>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print="0" autoLine="0" autoPict="0">
                <anchor moveWithCells="1">
                  <from>
                    <xdr:col>1</xdr:col>
                    <xdr:colOff>9525</xdr:colOff>
                    <xdr:row>1</xdr:row>
                    <xdr:rowOff>104775</xdr:rowOff>
                  </from>
                  <to>
                    <xdr:col>2</xdr:col>
                    <xdr:colOff>209550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8ADDC-55D9-4D1F-928C-77AD3C6CA671}">
  <dimension ref="A1:K12"/>
  <sheetViews>
    <sheetView workbookViewId="0">
      <selection activeCell="F15" sqref="F15:G16"/>
    </sheetView>
  </sheetViews>
  <sheetFormatPr baseColWidth="10" defaultRowHeight="15" x14ac:dyDescent="0.25"/>
  <cols>
    <col min="1" max="1" width="4.42578125" customWidth="1"/>
    <col min="2" max="2" width="5.140625" customWidth="1"/>
    <col min="3" max="3" width="4.28515625" customWidth="1"/>
    <col min="4" max="4" width="7.5703125" customWidth="1"/>
    <col min="5" max="5" width="17" customWidth="1"/>
    <col min="6" max="6" width="21" customWidth="1"/>
    <col min="7" max="7" width="29.140625" customWidth="1"/>
    <col min="8" max="8" width="33.28515625" customWidth="1"/>
    <col min="9" max="9" width="19.7109375" customWidth="1"/>
  </cols>
  <sheetData>
    <row r="1" spans="1:11" ht="33" customHeight="1" x14ac:dyDescent="0.25">
      <c r="C1" s="116" t="s">
        <v>52</v>
      </c>
      <c r="D1" s="116"/>
      <c r="E1" s="13">
        <f ca="1">TODAY()</f>
        <v>44497</v>
      </c>
      <c r="J1" s="114"/>
    </row>
    <row r="2" spans="1:11" x14ac:dyDescent="0.25">
      <c r="E2" s="1" t="s">
        <v>0</v>
      </c>
      <c r="F2" s="1"/>
      <c r="G2" s="2" t="s">
        <v>1</v>
      </c>
      <c r="H2" s="2" t="s">
        <v>2</v>
      </c>
      <c r="I2" s="3" t="s">
        <v>3</v>
      </c>
      <c r="J2" s="4"/>
    </row>
    <row r="3" spans="1:11" x14ac:dyDescent="0.25">
      <c r="E3" s="121">
        <v>0.39400000000000002</v>
      </c>
      <c r="F3" s="121"/>
      <c r="G3" s="122">
        <v>5.9850000000000003</v>
      </c>
      <c r="H3" s="5">
        <v>2.78</v>
      </c>
      <c r="I3" s="6">
        <v>126.1</v>
      </c>
      <c r="J3" s="7"/>
    </row>
    <row r="4" spans="1:11" x14ac:dyDescent="0.25">
      <c r="E4" s="8" t="s">
        <v>4</v>
      </c>
      <c r="F4" s="8"/>
      <c r="G4" s="9" t="s">
        <v>5</v>
      </c>
      <c r="H4" s="10" t="s">
        <v>6</v>
      </c>
      <c r="I4" s="10" t="s">
        <v>7</v>
      </c>
      <c r="J4" s="10" t="s">
        <v>8</v>
      </c>
    </row>
    <row r="5" spans="1:11" x14ac:dyDescent="0.25">
      <c r="E5" s="11">
        <f>G3+I3</f>
        <v>132.08500000000001</v>
      </c>
      <c r="F5" s="11"/>
      <c r="G5" s="125">
        <f>G7-G3</f>
        <v>14.108999999999998</v>
      </c>
      <c r="H5" s="12">
        <f>I7-I3</f>
        <v>15.680000000000007</v>
      </c>
      <c r="I5" s="123">
        <v>3</v>
      </c>
      <c r="J5" s="124">
        <v>0.03</v>
      </c>
    </row>
    <row r="6" spans="1:11" x14ac:dyDescent="0.25">
      <c r="E6" s="103" t="s">
        <v>42</v>
      </c>
      <c r="F6" s="104"/>
      <c r="G6" s="105" t="s">
        <v>43</v>
      </c>
      <c r="H6" s="105" t="s">
        <v>44</v>
      </c>
      <c r="I6" s="103" t="s">
        <v>45</v>
      </c>
      <c r="J6" s="104"/>
    </row>
    <row r="7" spans="1:11" x14ac:dyDescent="0.25">
      <c r="E7" s="121">
        <f>E3*I5</f>
        <v>1.1819999999999999</v>
      </c>
      <c r="F7" s="121"/>
      <c r="G7" s="122">
        <f>E7*D11</f>
        <v>20.093999999999998</v>
      </c>
      <c r="H7" s="102">
        <f>H3*I5</f>
        <v>8.34</v>
      </c>
      <c r="I7" s="6">
        <f>H7*D12</f>
        <v>141.78</v>
      </c>
      <c r="J7" s="106"/>
    </row>
    <row r="8" spans="1:11" x14ac:dyDescent="0.25">
      <c r="E8" s="8" t="s">
        <v>46</v>
      </c>
      <c r="F8" s="8"/>
      <c r="G8" s="8"/>
      <c r="H8" s="8" t="s">
        <v>47</v>
      </c>
      <c r="I8" s="8"/>
      <c r="J8" s="8"/>
    </row>
    <row r="9" spans="1:11" x14ac:dyDescent="0.25">
      <c r="E9" s="127">
        <f>E7*(K10+1)</f>
        <v>1.3002</v>
      </c>
      <c r="F9" s="127"/>
      <c r="G9" s="127"/>
      <c r="H9" s="107">
        <f>H7*(K10+1)</f>
        <v>9.1740000000000013</v>
      </c>
      <c r="I9" s="107"/>
      <c r="J9" s="107"/>
      <c r="K9" s="115" t="s">
        <v>18</v>
      </c>
    </row>
    <row r="10" spans="1:11" x14ac:dyDescent="0.25">
      <c r="A10" s="117" t="s">
        <v>51</v>
      </c>
      <c r="B10" s="118"/>
      <c r="C10" s="119"/>
      <c r="E10" s="8" t="s">
        <v>48</v>
      </c>
      <c r="F10" s="8"/>
      <c r="G10" s="8"/>
      <c r="H10" s="8" t="s">
        <v>49</v>
      </c>
      <c r="I10" s="8"/>
      <c r="J10" s="8"/>
      <c r="K10" s="126">
        <v>0.1</v>
      </c>
    </row>
    <row r="11" spans="1:11" x14ac:dyDescent="0.25">
      <c r="A11" s="117" t="s">
        <v>53</v>
      </c>
      <c r="B11" s="118"/>
      <c r="C11" s="119"/>
      <c r="D11" s="120">
        <v>17</v>
      </c>
      <c r="E11" s="128">
        <f>G7*(K10+1)</f>
        <v>22.103400000000001</v>
      </c>
      <c r="F11" s="128"/>
      <c r="G11" s="128"/>
      <c r="H11" s="11">
        <f>I7*(K10+1)</f>
        <v>155.95800000000003</v>
      </c>
      <c r="I11" s="11"/>
      <c r="J11" s="11"/>
    </row>
    <row r="12" spans="1:11" ht="18.75" x14ac:dyDescent="0.25">
      <c r="A12" s="117" t="s">
        <v>54</v>
      </c>
      <c r="B12" s="118"/>
      <c r="C12" s="119"/>
      <c r="D12" s="101">
        <v>17</v>
      </c>
      <c r="E12" s="108" t="s">
        <v>50</v>
      </c>
      <c r="F12" s="109"/>
      <c r="G12" s="110"/>
      <c r="H12" s="111">
        <f>E11+H11</f>
        <v>178.06140000000002</v>
      </c>
      <c r="I12" s="112"/>
      <c r="J12" s="113"/>
    </row>
  </sheetData>
  <mergeCells count="24">
    <mergeCell ref="E12:G12"/>
    <mergeCell ref="H12:J12"/>
    <mergeCell ref="C1:D1"/>
    <mergeCell ref="A10:C10"/>
    <mergeCell ref="A11:C11"/>
    <mergeCell ref="A12:C12"/>
    <mergeCell ref="E9:G9"/>
    <mergeCell ref="H9:J9"/>
    <mergeCell ref="E10:G10"/>
    <mergeCell ref="H10:J10"/>
    <mergeCell ref="E11:G11"/>
    <mergeCell ref="H11:J11"/>
    <mergeCell ref="E6:F6"/>
    <mergeCell ref="I6:J6"/>
    <mergeCell ref="E7:F7"/>
    <mergeCell ref="I7:J7"/>
    <mergeCell ref="E8:G8"/>
    <mergeCell ref="H8:J8"/>
    <mergeCell ref="E2:F2"/>
    <mergeCell ref="I2:J2"/>
    <mergeCell ref="E3:F3"/>
    <mergeCell ref="I3:J3"/>
    <mergeCell ref="E4:F4"/>
    <mergeCell ref="E5:F5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5EB57-00BF-4F00-A0CE-24BD179941AF}">
  <sheetPr codeName="Feuil4">
    <pageSetUpPr fitToPage="1"/>
  </sheetPr>
  <dimension ref="A1:AB56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2" sqref="C2:G2"/>
    </sheetView>
  </sheetViews>
  <sheetFormatPr baseColWidth="10" defaultRowHeight="15" customHeight="1" zeroHeight="1" x14ac:dyDescent="0.25"/>
  <cols>
    <col min="1" max="1" width="10" customWidth="1"/>
    <col min="2" max="2" width="9.42578125" style="51" customWidth="1"/>
    <col min="3" max="3" width="15.85546875" style="52" customWidth="1"/>
    <col min="4" max="4" width="12.140625" style="52" customWidth="1"/>
    <col min="5" max="5" width="11.7109375" style="52" customWidth="1"/>
    <col min="6" max="6" width="10.42578125" style="52" customWidth="1"/>
    <col min="7" max="7" width="11.42578125" style="52" customWidth="1"/>
    <col min="8" max="8" width="9.7109375" style="53" customWidth="1"/>
    <col min="9" max="10" width="12" style="51" customWidth="1"/>
    <col min="11" max="11" width="9.140625" style="51" customWidth="1"/>
    <col min="12" max="12" width="12.28515625" style="52" customWidth="1"/>
    <col min="13" max="13" width="9.7109375" style="52" customWidth="1"/>
    <col min="14" max="14" width="8.42578125" style="52" bestFit="1" customWidth="1"/>
    <col min="15" max="15" width="7.28515625" style="70" customWidth="1"/>
    <col min="16" max="16" width="7.140625" style="52" customWidth="1"/>
    <col min="17" max="17" width="4" style="52" customWidth="1"/>
    <col min="18" max="18" width="9.85546875" style="52" customWidth="1"/>
  </cols>
  <sheetData>
    <row r="1" spans="1:28" ht="24" customHeight="1" x14ac:dyDescent="0.25">
      <c r="A1" s="14"/>
      <c r="B1" s="15"/>
      <c r="C1" s="16" t="s">
        <v>9</v>
      </c>
      <c r="D1" s="16"/>
      <c r="E1" s="16"/>
      <c r="F1" s="16"/>
      <c r="G1" s="16"/>
      <c r="H1" s="16"/>
      <c r="I1" s="16"/>
      <c r="J1" s="16"/>
      <c r="K1" s="15"/>
      <c r="L1" s="17"/>
      <c r="M1" s="17"/>
      <c r="N1" s="17"/>
      <c r="O1" s="18"/>
      <c r="P1" s="17">
        <v>2021</v>
      </c>
      <c r="Q1" s="17"/>
      <c r="R1" s="19" t="str">
        <f>TEXT(CONVIVES!D1,"mmmm")</f>
        <v>octobre</v>
      </c>
      <c r="S1" s="20"/>
      <c r="T1" s="21"/>
      <c r="U1" s="21"/>
      <c r="V1" s="21"/>
      <c r="W1" s="21"/>
      <c r="X1" s="21"/>
      <c r="Y1" s="21"/>
      <c r="Z1" s="21"/>
      <c r="AA1" s="21"/>
      <c r="AB1" s="21"/>
    </row>
    <row r="2" spans="1:28" ht="21" customHeight="1" x14ac:dyDescent="0.25">
      <c r="A2" s="22"/>
      <c r="B2" s="23" t="str">
        <f>TEXT(A4,"m")</f>
        <v>10</v>
      </c>
      <c r="C2" s="24" t="str">
        <f>"Période du "&amp;TEXT(A4,"jj mmmm aaaa")&amp;" au "&amp;TEXT(EOMONTH(A4,0),"jj mmmm aaaa")</f>
        <v>Période du 01 octobre 2021 au 31 octobre 2021</v>
      </c>
      <c r="D2" s="24"/>
      <c r="E2" s="24"/>
      <c r="F2" s="24"/>
      <c r="G2" s="24"/>
      <c r="H2" s="25" t="s">
        <v>10</v>
      </c>
      <c r="I2" s="25"/>
      <c r="J2" s="26">
        <f>SUM(B4:B34)</f>
        <v>51</v>
      </c>
      <c r="K2" s="27"/>
      <c r="L2" s="27"/>
      <c r="M2" s="17"/>
      <c r="N2" s="17"/>
      <c r="O2" s="18"/>
      <c r="P2" s="17"/>
      <c r="Q2" s="17"/>
      <c r="R2" s="17"/>
      <c r="S2" s="20"/>
      <c r="T2" s="21"/>
      <c r="U2" s="21"/>
      <c r="V2" s="21"/>
      <c r="W2" s="21"/>
      <c r="X2" s="21"/>
      <c r="Y2" s="21"/>
      <c r="Z2" s="21"/>
      <c r="AA2" s="21"/>
      <c r="AB2" s="21"/>
    </row>
    <row r="3" spans="1:28" s="38" customFormat="1" ht="37.5" customHeight="1" x14ac:dyDescent="0.25">
      <c r="A3" s="28"/>
      <c r="B3" s="29" t="s">
        <v>11</v>
      </c>
      <c r="C3" s="30" t="s">
        <v>12</v>
      </c>
      <c r="D3" s="30" t="s">
        <v>13</v>
      </c>
      <c r="E3" s="30" t="s">
        <v>14</v>
      </c>
      <c r="F3" s="30" t="s">
        <v>7</v>
      </c>
      <c r="G3" s="31" t="s">
        <v>15</v>
      </c>
      <c r="H3" s="29" t="s">
        <v>16</v>
      </c>
      <c r="I3" s="32" t="s">
        <v>17</v>
      </c>
      <c r="J3" s="32" t="s">
        <v>18</v>
      </c>
      <c r="K3" s="33" t="s">
        <v>19</v>
      </c>
      <c r="L3" s="33" t="s">
        <v>20</v>
      </c>
      <c r="M3" s="34" t="s">
        <v>21</v>
      </c>
      <c r="N3" s="28"/>
      <c r="O3" s="35"/>
      <c r="P3" s="35"/>
      <c r="Q3" s="35"/>
      <c r="R3" s="28"/>
      <c r="S3" s="36"/>
      <c r="T3" s="37"/>
      <c r="U3" s="37"/>
      <c r="V3" s="37"/>
      <c r="W3" s="37"/>
      <c r="X3" s="37"/>
      <c r="Y3" s="37"/>
      <c r="Z3" s="37"/>
      <c r="AA3" s="37"/>
      <c r="AB3" s="37"/>
    </row>
    <row r="4" spans="1:28" x14ac:dyDescent="0.25">
      <c r="A4" s="39">
        <f>DATE(P1,MONTH(R1&amp;1),1)</f>
        <v>44470</v>
      </c>
      <c r="B4" s="40">
        <v>17</v>
      </c>
      <c r="C4" s="41">
        <v>0.32925000000000004</v>
      </c>
      <c r="D4" s="41">
        <v>5.5972500000000007</v>
      </c>
      <c r="E4" s="42">
        <v>0.03</v>
      </c>
      <c r="F4" s="40">
        <v>3</v>
      </c>
      <c r="G4" s="41">
        <v>11.1945</v>
      </c>
      <c r="H4" s="43">
        <v>0.98775000000000013</v>
      </c>
      <c r="I4" s="41">
        <v>16.79175</v>
      </c>
      <c r="J4" s="42">
        <v>0.1</v>
      </c>
      <c r="K4" s="41">
        <v>1.0865250000000002</v>
      </c>
      <c r="L4" s="41">
        <v>18.470925000000001</v>
      </c>
      <c r="M4" s="44">
        <f>I4-D4</f>
        <v>11.1945</v>
      </c>
      <c r="N4" s="45"/>
      <c r="O4" s="46"/>
      <c r="P4" s="47"/>
      <c r="Q4" s="47"/>
      <c r="R4" s="17"/>
      <c r="S4" s="20"/>
      <c r="T4" s="21"/>
      <c r="U4" s="21"/>
      <c r="V4" s="21"/>
      <c r="W4" s="21"/>
      <c r="X4" s="21"/>
      <c r="Y4" s="21"/>
      <c r="Z4" s="21"/>
      <c r="AA4" s="21"/>
      <c r="AB4" s="21"/>
    </row>
    <row r="5" spans="1:28" x14ac:dyDescent="0.25">
      <c r="A5" s="39">
        <f t="shared" ref="A5:A31" si="0">A4+1</f>
        <v>44471</v>
      </c>
      <c r="B5" s="40">
        <v>17</v>
      </c>
      <c r="C5" s="41">
        <v>0.32925000000000004</v>
      </c>
      <c r="D5" s="41">
        <v>5.5972500000000007</v>
      </c>
      <c r="E5" s="42">
        <v>0.03</v>
      </c>
      <c r="F5" s="40">
        <v>3</v>
      </c>
      <c r="G5" s="41">
        <v>11.1945</v>
      </c>
      <c r="H5" s="43">
        <v>0.98775000000000013</v>
      </c>
      <c r="I5" s="41">
        <v>16.79175</v>
      </c>
      <c r="J5" s="42">
        <v>0.1</v>
      </c>
      <c r="K5" s="41">
        <v>1.0865250000000002</v>
      </c>
      <c r="L5" s="41">
        <v>18.470925000000001</v>
      </c>
      <c r="M5" s="44">
        <f t="shared" ref="M5:M34" si="1">I5-D5</f>
        <v>11.1945</v>
      </c>
      <c r="N5" s="45"/>
      <c r="O5" s="48"/>
      <c r="P5" s="47"/>
      <c r="Q5" s="47"/>
      <c r="R5" s="17"/>
      <c r="S5" s="22"/>
      <c r="T5" s="21"/>
      <c r="U5" s="21"/>
      <c r="V5" s="21"/>
      <c r="W5" s="21"/>
      <c r="X5" s="21"/>
      <c r="Y5" s="21"/>
      <c r="Z5" s="21"/>
      <c r="AA5" s="21"/>
      <c r="AB5" s="21"/>
    </row>
    <row r="6" spans="1:28" x14ac:dyDescent="0.25">
      <c r="A6" s="39">
        <f t="shared" si="0"/>
        <v>44472</v>
      </c>
      <c r="B6" s="40">
        <v>17</v>
      </c>
      <c r="C6" s="41">
        <v>0.32925000000000004</v>
      </c>
      <c r="D6" s="41">
        <v>5.5972500000000007</v>
      </c>
      <c r="E6" s="42">
        <v>0.03</v>
      </c>
      <c r="F6" s="40">
        <v>3</v>
      </c>
      <c r="G6" s="41">
        <v>11.1945</v>
      </c>
      <c r="H6" s="43">
        <v>0.98775000000000013</v>
      </c>
      <c r="I6" s="41">
        <v>16.79175</v>
      </c>
      <c r="J6" s="42">
        <v>0.1</v>
      </c>
      <c r="K6" s="41">
        <v>1.0865250000000002</v>
      </c>
      <c r="L6" s="41">
        <v>18.470925000000001</v>
      </c>
      <c r="M6" s="44">
        <f t="shared" si="1"/>
        <v>11.1945</v>
      </c>
      <c r="N6" s="45"/>
      <c r="O6" s="49"/>
      <c r="P6" s="47"/>
      <c r="Q6" s="47"/>
      <c r="R6" s="17"/>
      <c r="S6" s="50"/>
      <c r="T6" s="21"/>
      <c r="U6" s="21"/>
      <c r="V6" s="21"/>
      <c r="W6" s="21"/>
      <c r="X6" s="21"/>
      <c r="Y6" s="21"/>
      <c r="Z6" s="21"/>
      <c r="AA6" s="21"/>
      <c r="AB6" s="21"/>
    </row>
    <row r="7" spans="1:28" x14ac:dyDescent="0.25">
      <c r="A7" s="39">
        <f t="shared" si="0"/>
        <v>44473</v>
      </c>
      <c r="B7" s="40"/>
      <c r="C7" s="41"/>
      <c r="D7" s="41"/>
      <c r="E7" s="42"/>
      <c r="F7" s="40"/>
      <c r="G7" s="41"/>
      <c r="H7" s="43"/>
      <c r="I7" s="41"/>
      <c r="J7" s="42"/>
      <c r="K7" s="41"/>
      <c r="L7" s="41"/>
      <c r="M7" s="44">
        <f t="shared" si="1"/>
        <v>0</v>
      </c>
      <c r="N7" s="45"/>
      <c r="O7" s="46"/>
      <c r="P7" s="47"/>
      <c r="Q7" s="47"/>
      <c r="R7" s="17"/>
      <c r="S7" s="22"/>
      <c r="T7" s="21"/>
      <c r="U7" s="21"/>
      <c r="V7" s="21"/>
      <c r="W7" s="21"/>
      <c r="X7" s="21"/>
      <c r="Y7" s="21"/>
      <c r="Z7" s="21"/>
      <c r="AA7" s="21"/>
      <c r="AB7" s="21"/>
    </row>
    <row r="8" spans="1:28" x14ac:dyDescent="0.25">
      <c r="A8" s="39">
        <f t="shared" si="0"/>
        <v>44474</v>
      </c>
      <c r="B8" s="40"/>
      <c r="C8" s="41"/>
      <c r="D8" s="41"/>
      <c r="E8" s="42"/>
      <c r="F8" s="40"/>
      <c r="G8" s="41"/>
      <c r="H8" s="43"/>
      <c r="I8" s="41"/>
      <c r="J8" s="42"/>
      <c r="K8" s="41"/>
      <c r="L8" s="41"/>
      <c r="M8" s="44">
        <f t="shared" si="1"/>
        <v>0</v>
      </c>
      <c r="N8" s="45"/>
      <c r="O8" s="46"/>
      <c r="P8" s="47"/>
      <c r="Q8" s="47"/>
      <c r="R8" s="17"/>
      <c r="S8" s="22"/>
      <c r="T8" s="21"/>
      <c r="U8" s="21"/>
      <c r="V8" s="21"/>
      <c r="W8" s="21"/>
      <c r="X8" s="21"/>
      <c r="Y8" s="21"/>
      <c r="Z8" s="21"/>
      <c r="AA8" s="21"/>
      <c r="AB8" s="21"/>
    </row>
    <row r="9" spans="1:28" x14ac:dyDescent="0.25">
      <c r="A9" s="39">
        <f t="shared" si="0"/>
        <v>44475</v>
      </c>
      <c r="B9" s="40"/>
      <c r="C9" s="41"/>
      <c r="D9" s="41"/>
      <c r="E9" s="42"/>
      <c r="F9" s="40"/>
      <c r="G9" s="41"/>
      <c r="H9" s="43"/>
      <c r="I9" s="41"/>
      <c r="J9" s="42"/>
      <c r="K9" s="41"/>
      <c r="L9" s="41"/>
      <c r="M9" s="44">
        <f t="shared" si="1"/>
        <v>0</v>
      </c>
      <c r="N9" s="45"/>
      <c r="O9" s="46"/>
      <c r="P9" s="47"/>
      <c r="Q9" s="47"/>
      <c r="R9" s="17"/>
      <c r="S9" s="22"/>
      <c r="T9" s="21"/>
      <c r="U9" s="21"/>
      <c r="V9" s="21"/>
      <c r="W9" s="21"/>
      <c r="X9" s="21"/>
      <c r="Y9" s="21"/>
      <c r="Z9" s="21"/>
      <c r="AA9" s="21"/>
      <c r="AB9" s="21"/>
    </row>
    <row r="10" spans="1:28" x14ac:dyDescent="0.25">
      <c r="A10" s="39">
        <f t="shared" si="0"/>
        <v>44476</v>
      </c>
      <c r="B10" s="40"/>
      <c r="C10" s="41"/>
      <c r="D10" s="41"/>
      <c r="E10" s="42"/>
      <c r="F10" s="40"/>
      <c r="G10" s="41"/>
      <c r="H10" s="43"/>
      <c r="I10" s="41"/>
      <c r="J10" s="42"/>
      <c r="K10" s="41"/>
      <c r="L10" s="41"/>
      <c r="M10" s="44">
        <f t="shared" si="1"/>
        <v>0</v>
      </c>
      <c r="N10" s="45"/>
      <c r="O10" s="46"/>
      <c r="P10" s="47"/>
      <c r="Q10" s="47"/>
      <c r="R10" s="17"/>
      <c r="S10" s="22"/>
      <c r="T10" s="21"/>
      <c r="U10" s="21"/>
      <c r="V10" s="21"/>
      <c r="W10" s="21"/>
      <c r="X10" s="21"/>
      <c r="Y10" s="21"/>
      <c r="Z10" s="21"/>
      <c r="AA10" s="21"/>
      <c r="AB10" s="21"/>
    </row>
    <row r="11" spans="1:28" x14ac:dyDescent="0.25">
      <c r="A11" s="39">
        <f t="shared" si="0"/>
        <v>44477</v>
      </c>
      <c r="B11" s="40"/>
      <c r="C11" s="41"/>
      <c r="D11" s="41"/>
      <c r="E11" s="42"/>
      <c r="F11" s="40"/>
      <c r="G11" s="41"/>
      <c r="H11" s="43"/>
      <c r="I11" s="41"/>
      <c r="J11" s="42"/>
      <c r="K11" s="41"/>
      <c r="L11" s="41"/>
      <c r="M11" s="44">
        <f t="shared" si="1"/>
        <v>0</v>
      </c>
      <c r="N11" s="45"/>
      <c r="O11" s="46"/>
      <c r="P11" s="47"/>
      <c r="Q11" s="47"/>
      <c r="R11" s="17"/>
      <c r="S11" s="22"/>
      <c r="T11" s="21"/>
      <c r="U11" s="21"/>
      <c r="V11" s="21"/>
      <c r="W11" s="21"/>
      <c r="X11" s="21"/>
      <c r="Y11" s="21"/>
      <c r="Z11" s="21"/>
      <c r="AA11" s="21"/>
      <c r="AB11" s="21"/>
    </row>
    <row r="12" spans="1:28" x14ac:dyDescent="0.25">
      <c r="A12" s="39">
        <f t="shared" si="0"/>
        <v>44478</v>
      </c>
      <c r="B12" s="40"/>
      <c r="C12" s="41"/>
      <c r="D12" s="41"/>
      <c r="E12" s="42"/>
      <c r="F12" s="40"/>
      <c r="G12" s="41"/>
      <c r="H12" s="43"/>
      <c r="I12" s="41"/>
      <c r="J12" s="42"/>
      <c r="K12" s="41"/>
      <c r="L12" s="41"/>
      <c r="M12" s="44">
        <f t="shared" si="1"/>
        <v>0</v>
      </c>
      <c r="N12" s="45"/>
      <c r="O12" s="46"/>
      <c r="P12" s="47"/>
      <c r="Q12" s="47"/>
      <c r="R12" s="17"/>
      <c r="S12" s="22"/>
      <c r="T12" s="21"/>
      <c r="U12" s="21"/>
      <c r="V12" s="21"/>
      <c r="W12" s="21"/>
      <c r="X12" s="21"/>
      <c r="Y12" s="21"/>
      <c r="Z12" s="21"/>
      <c r="AA12" s="21"/>
      <c r="AB12" s="21"/>
    </row>
    <row r="13" spans="1:28" x14ac:dyDescent="0.25">
      <c r="A13" s="39">
        <f t="shared" si="0"/>
        <v>44479</v>
      </c>
      <c r="B13" s="40"/>
      <c r="C13" s="41"/>
      <c r="D13" s="41"/>
      <c r="E13" s="42"/>
      <c r="F13" s="40"/>
      <c r="G13" s="41"/>
      <c r="H13" s="43"/>
      <c r="I13" s="41"/>
      <c r="J13" s="42"/>
      <c r="K13" s="41"/>
      <c r="L13" s="41"/>
      <c r="M13" s="44">
        <f t="shared" si="1"/>
        <v>0</v>
      </c>
      <c r="N13" s="45"/>
      <c r="O13" s="46"/>
      <c r="P13" s="47"/>
      <c r="Q13" s="47"/>
      <c r="R13" s="17"/>
      <c r="S13" s="22"/>
      <c r="T13" s="21"/>
      <c r="U13" s="21"/>
      <c r="V13" s="21"/>
      <c r="W13" s="21"/>
      <c r="X13" s="21"/>
      <c r="Y13" s="21"/>
      <c r="Z13" s="21"/>
      <c r="AA13" s="21"/>
      <c r="AB13" s="21"/>
    </row>
    <row r="14" spans="1:28" x14ac:dyDescent="0.25">
      <c r="A14" s="39">
        <f t="shared" si="0"/>
        <v>44480</v>
      </c>
      <c r="B14" s="40"/>
      <c r="C14" s="41"/>
      <c r="D14" s="41"/>
      <c r="E14" s="42"/>
      <c r="F14" s="40"/>
      <c r="G14" s="41"/>
      <c r="H14" s="43"/>
      <c r="I14" s="41"/>
      <c r="J14" s="42"/>
      <c r="K14" s="41"/>
      <c r="L14" s="41"/>
      <c r="M14" s="44">
        <f t="shared" si="1"/>
        <v>0</v>
      </c>
      <c r="N14" s="45"/>
      <c r="O14" s="46"/>
      <c r="P14" s="47"/>
      <c r="Q14" s="47"/>
      <c r="R14" s="17"/>
      <c r="S14" s="22"/>
      <c r="T14" s="21"/>
      <c r="U14" s="21"/>
      <c r="V14" s="21"/>
      <c r="W14" s="21"/>
      <c r="X14" s="21"/>
      <c r="Y14" s="21"/>
      <c r="Z14" s="21"/>
      <c r="AA14" s="21"/>
      <c r="AB14" s="21"/>
    </row>
    <row r="15" spans="1:28" x14ac:dyDescent="0.25">
      <c r="A15" s="39">
        <f t="shared" si="0"/>
        <v>44481</v>
      </c>
      <c r="B15" s="40"/>
      <c r="C15" s="41"/>
      <c r="D15" s="41"/>
      <c r="E15" s="42"/>
      <c r="F15" s="40"/>
      <c r="G15" s="41"/>
      <c r="H15" s="43"/>
      <c r="I15" s="41"/>
      <c r="J15" s="42"/>
      <c r="K15" s="41"/>
      <c r="L15" s="41"/>
      <c r="M15" s="44">
        <f t="shared" si="1"/>
        <v>0</v>
      </c>
      <c r="N15" s="45"/>
      <c r="O15" s="46"/>
      <c r="P15" s="47"/>
      <c r="Q15" s="47"/>
      <c r="R15" s="17"/>
      <c r="S15" s="22"/>
      <c r="T15" s="21"/>
      <c r="U15" s="21"/>
      <c r="V15" s="21"/>
      <c r="W15" s="21"/>
      <c r="X15" s="21"/>
      <c r="Y15" s="21"/>
      <c r="Z15" s="21"/>
      <c r="AA15" s="21"/>
      <c r="AB15" s="21"/>
    </row>
    <row r="16" spans="1:28" x14ac:dyDescent="0.25">
      <c r="A16" s="39">
        <f t="shared" si="0"/>
        <v>44482</v>
      </c>
      <c r="B16" s="40"/>
      <c r="C16" s="41"/>
      <c r="D16" s="41"/>
      <c r="E16" s="42"/>
      <c r="F16" s="40"/>
      <c r="G16" s="41"/>
      <c r="H16" s="43"/>
      <c r="I16" s="41"/>
      <c r="J16" s="42"/>
      <c r="K16" s="41"/>
      <c r="L16" s="41"/>
      <c r="M16" s="44">
        <f t="shared" si="1"/>
        <v>0</v>
      </c>
      <c r="N16" s="45"/>
      <c r="O16" s="46"/>
      <c r="P16" s="47"/>
      <c r="Q16" s="47"/>
      <c r="R16" s="17"/>
      <c r="S16" s="22"/>
      <c r="T16" s="21"/>
      <c r="U16" s="21"/>
      <c r="V16" s="21"/>
      <c r="W16" s="21"/>
      <c r="X16" s="21"/>
      <c r="Y16" s="21"/>
      <c r="Z16" s="21"/>
      <c r="AA16" s="21"/>
      <c r="AB16" s="21"/>
    </row>
    <row r="17" spans="1:19" x14ac:dyDescent="0.25">
      <c r="A17" s="39">
        <f t="shared" si="0"/>
        <v>44483</v>
      </c>
      <c r="B17" s="40"/>
      <c r="C17" s="41"/>
      <c r="D17" s="41"/>
      <c r="E17" s="42"/>
      <c r="F17" s="40"/>
      <c r="G17" s="41"/>
      <c r="H17" s="43"/>
      <c r="I17" s="41"/>
      <c r="J17" s="42"/>
      <c r="K17" s="41"/>
      <c r="L17" s="41"/>
      <c r="M17" s="44">
        <f t="shared" si="1"/>
        <v>0</v>
      </c>
      <c r="N17" s="45"/>
      <c r="O17" s="46"/>
      <c r="P17" s="47"/>
      <c r="Q17" s="47"/>
      <c r="R17" s="17"/>
      <c r="S17" s="22"/>
    </row>
    <row r="18" spans="1:19" x14ac:dyDescent="0.25">
      <c r="A18" s="39">
        <f t="shared" si="0"/>
        <v>44484</v>
      </c>
      <c r="B18" s="40"/>
      <c r="C18" s="41"/>
      <c r="D18" s="41"/>
      <c r="E18" s="42"/>
      <c r="F18" s="40"/>
      <c r="G18" s="41"/>
      <c r="H18" s="43"/>
      <c r="I18" s="41"/>
      <c r="J18" s="42"/>
      <c r="K18" s="41"/>
      <c r="L18" s="41"/>
      <c r="M18" s="44">
        <f t="shared" si="1"/>
        <v>0</v>
      </c>
      <c r="N18" s="45"/>
      <c r="O18" s="46"/>
      <c r="P18" s="47"/>
      <c r="Q18" s="47"/>
      <c r="R18" s="17"/>
      <c r="S18" s="22"/>
    </row>
    <row r="19" spans="1:19" x14ac:dyDescent="0.25">
      <c r="A19" s="39">
        <f t="shared" si="0"/>
        <v>44485</v>
      </c>
      <c r="B19" s="40"/>
      <c r="C19" s="41"/>
      <c r="D19" s="41"/>
      <c r="E19" s="42"/>
      <c r="F19" s="40"/>
      <c r="G19" s="41"/>
      <c r="H19" s="43"/>
      <c r="I19" s="41"/>
      <c r="J19" s="42"/>
      <c r="K19" s="41"/>
      <c r="L19" s="41"/>
      <c r="M19" s="44">
        <f t="shared" si="1"/>
        <v>0</v>
      </c>
      <c r="N19" s="45"/>
      <c r="O19" s="46"/>
      <c r="P19" s="47"/>
      <c r="Q19" s="47"/>
      <c r="R19" s="17"/>
      <c r="S19" s="22"/>
    </row>
    <row r="20" spans="1:19" x14ac:dyDescent="0.25">
      <c r="A20" s="39">
        <f t="shared" si="0"/>
        <v>44486</v>
      </c>
      <c r="B20" s="40"/>
      <c r="C20" s="41"/>
      <c r="D20" s="41"/>
      <c r="E20" s="42"/>
      <c r="F20" s="40"/>
      <c r="G20" s="41"/>
      <c r="H20" s="43"/>
      <c r="I20" s="41"/>
      <c r="J20" s="42"/>
      <c r="K20" s="41"/>
      <c r="L20" s="41"/>
      <c r="M20" s="44">
        <f t="shared" si="1"/>
        <v>0</v>
      </c>
      <c r="N20" s="45"/>
      <c r="O20" s="46"/>
      <c r="P20" s="47"/>
      <c r="Q20" s="47"/>
      <c r="R20" s="17"/>
      <c r="S20" s="22"/>
    </row>
    <row r="21" spans="1:19" x14ac:dyDescent="0.25">
      <c r="A21" s="39">
        <f t="shared" si="0"/>
        <v>44487</v>
      </c>
      <c r="B21" s="40"/>
      <c r="C21" s="41"/>
      <c r="D21" s="41"/>
      <c r="E21" s="42"/>
      <c r="F21" s="40"/>
      <c r="G21" s="41"/>
      <c r="H21" s="43"/>
      <c r="I21" s="41"/>
      <c r="J21" s="42"/>
      <c r="K21" s="41"/>
      <c r="L21" s="41"/>
      <c r="M21" s="44">
        <f t="shared" si="1"/>
        <v>0</v>
      </c>
      <c r="N21" s="45"/>
      <c r="O21" s="46"/>
      <c r="P21" s="47"/>
      <c r="Q21" s="47"/>
      <c r="R21" s="17"/>
      <c r="S21" s="22"/>
    </row>
    <row r="22" spans="1:19" x14ac:dyDescent="0.25">
      <c r="A22" s="39">
        <f t="shared" si="0"/>
        <v>44488</v>
      </c>
      <c r="B22" s="40"/>
      <c r="C22" s="41"/>
      <c r="D22" s="41"/>
      <c r="E22" s="42"/>
      <c r="F22" s="40"/>
      <c r="G22" s="41"/>
      <c r="H22" s="43"/>
      <c r="I22" s="41"/>
      <c r="J22" s="42"/>
      <c r="K22" s="41"/>
      <c r="L22" s="41"/>
      <c r="M22" s="44">
        <f t="shared" si="1"/>
        <v>0</v>
      </c>
      <c r="N22" s="45"/>
      <c r="O22" s="46"/>
      <c r="P22" s="47"/>
      <c r="Q22" s="47"/>
      <c r="R22" s="17"/>
      <c r="S22" s="22"/>
    </row>
    <row r="23" spans="1:19" x14ac:dyDescent="0.25">
      <c r="A23" s="39">
        <f t="shared" si="0"/>
        <v>44489</v>
      </c>
      <c r="B23" s="40"/>
      <c r="C23" s="41"/>
      <c r="D23" s="41"/>
      <c r="E23" s="42"/>
      <c r="F23" s="40"/>
      <c r="G23" s="41"/>
      <c r="H23" s="43"/>
      <c r="I23" s="41"/>
      <c r="J23" s="42"/>
      <c r="K23" s="41"/>
      <c r="L23" s="41"/>
      <c r="M23" s="44">
        <f t="shared" si="1"/>
        <v>0</v>
      </c>
      <c r="N23" s="45"/>
      <c r="O23" s="46"/>
      <c r="P23" s="47"/>
      <c r="Q23" s="47"/>
      <c r="R23" s="17"/>
      <c r="S23" s="22"/>
    </row>
    <row r="24" spans="1:19" x14ac:dyDescent="0.25">
      <c r="A24" s="39">
        <f t="shared" si="0"/>
        <v>44490</v>
      </c>
      <c r="B24" s="40"/>
      <c r="C24" s="41"/>
      <c r="D24" s="41"/>
      <c r="E24" s="42"/>
      <c r="F24" s="40"/>
      <c r="G24" s="41"/>
      <c r="H24" s="43"/>
      <c r="I24" s="41"/>
      <c r="J24" s="42"/>
      <c r="K24" s="41"/>
      <c r="L24" s="41"/>
      <c r="M24" s="44">
        <f t="shared" si="1"/>
        <v>0</v>
      </c>
      <c r="N24" s="45"/>
      <c r="O24" s="46"/>
      <c r="P24" s="47"/>
      <c r="Q24" s="47"/>
      <c r="R24" s="17"/>
      <c r="S24" s="22"/>
    </row>
    <row r="25" spans="1:19" x14ac:dyDescent="0.25">
      <c r="A25" s="39">
        <f t="shared" si="0"/>
        <v>44491</v>
      </c>
      <c r="B25" s="40"/>
      <c r="C25" s="41"/>
      <c r="D25" s="41"/>
      <c r="E25" s="42"/>
      <c r="F25" s="40"/>
      <c r="G25" s="41"/>
      <c r="H25" s="43"/>
      <c r="I25" s="41"/>
      <c r="J25" s="42"/>
      <c r="K25" s="41"/>
      <c r="L25" s="41"/>
      <c r="M25" s="44">
        <f t="shared" si="1"/>
        <v>0</v>
      </c>
      <c r="N25" s="45"/>
      <c r="O25" s="46"/>
      <c r="P25" s="47"/>
      <c r="Q25" s="47"/>
      <c r="R25" s="17"/>
      <c r="S25" s="22"/>
    </row>
    <row r="26" spans="1:19" x14ac:dyDescent="0.25">
      <c r="A26" s="39">
        <f t="shared" si="0"/>
        <v>44492</v>
      </c>
      <c r="B26" s="40"/>
      <c r="C26" s="41"/>
      <c r="D26" s="41"/>
      <c r="E26" s="42"/>
      <c r="F26" s="40"/>
      <c r="G26" s="41"/>
      <c r="H26" s="43"/>
      <c r="I26" s="41"/>
      <c r="J26" s="42"/>
      <c r="K26" s="41"/>
      <c r="L26" s="41"/>
      <c r="M26" s="44">
        <f t="shared" si="1"/>
        <v>0</v>
      </c>
      <c r="N26" s="45"/>
      <c r="O26" s="46"/>
      <c r="P26" s="47"/>
      <c r="Q26" s="47"/>
      <c r="R26" s="17"/>
      <c r="S26" s="22"/>
    </row>
    <row r="27" spans="1:19" x14ac:dyDescent="0.25">
      <c r="A27" s="39">
        <f t="shared" si="0"/>
        <v>44493</v>
      </c>
      <c r="B27" s="40"/>
      <c r="C27" s="41"/>
      <c r="D27" s="41"/>
      <c r="E27" s="42"/>
      <c r="F27" s="40"/>
      <c r="G27" s="41"/>
      <c r="H27" s="43"/>
      <c r="I27" s="41"/>
      <c r="J27" s="42"/>
      <c r="K27" s="41"/>
      <c r="L27" s="41"/>
      <c r="M27" s="44">
        <f t="shared" si="1"/>
        <v>0</v>
      </c>
      <c r="N27" s="45"/>
      <c r="O27" s="46"/>
      <c r="P27" s="47"/>
      <c r="Q27" s="47"/>
      <c r="R27" s="17"/>
      <c r="S27" s="22"/>
    </row>
    <row r="28" spans="1:19" x14ac:dyDescent="0.25">
      <c r="A28" s="39">
        <f t="shared" si="0"/>
        <v>44494</v>
      </c>
      <c r="B28" s="40"/>
      <c r="C28" s="41"/>
      <c r="D28" s="41"/>
      <c r="E28" s="42"/>
      <c r="F28" s="40"/>
      <c r="G28" s="41"/>
      <c r="H28" s="43"/>
      <c r="I28" s="41"/>
      <c r="J28" s="42"/>
      <c r="K28" s="41"/>
      <c r="L28" s="41"/>
      <c r="M28" s="44">
        <f t="shared" si="1"/>
        <v>0</v>
      </c>
      <c r="N28" s="45"/>
      <c r="O28" s="46"/>
      <c r="P28" s="47"/>
      <c r="Q28" s="47"/>
      <c r="R28" s="17"/>
      <c r="S28" s="22"/>
    </row>
    <row r="29" spans="1:19" x14ac:dyDescent="0.25">
      <c r="A29" s="39">
        <f t="shared" si="0"/>
        <v>44495</v>
      </c>
      <c r="B29" s="40"/>
      <c r="C29" s="41"/>
      <c r="D29" s="41"/>
      <c r="E29" s="42"/>
      <c r="F29" s="40"/>
      <c r="G29" s="41"/>
      <c r="H29" s="43"/>
      <c r="I29" s="41"/>
      <c r="J29" s="42"/>
      <c r="K29" s="41"/>
      <c r="L29" s="41"/>
      <c r="M29" s="44">
        <f t="shared" si="1"/>
        <v>0</v>
      </c>
      <c r="N29" s="45"/>
      <c r="O29" s="46"/>
      <c r="P29" s="47"/>
      <c r="Q29" s="47"/>
      <c r="R29" s="17"/>
      <c r="S29" s="22"/>
    </row>
    <row r="30" spans="1:19" x14ac:dyDescent="0.25">
      <c r="A30" s="39">
        <f t="shared" si="0"/>
        <v>44496</v>
      </c>
      <c r="B30" s="40"/>
      <c r="C30" s="41"/>
      <c r="D30" s="41"/>
      <c r="E30" s="42"/>
      <c r="F30" s="40"/>
      <c r="G30" s="41"/>
      <c r="H30" s="43"/>
      <c r="I30" s="41"/>
      <c r="J30" s="42"/>
      <c r="K30" s="41"/>
      <c r="L30" s="41"/>
      <c r="M30" s="44">
        <f t="shared" si="1"/>
        <v>0</v>
      </c>
      <c r="N30" s="45"/>
      <c r="O30" s="46"/>
      <c r="P30" s="47"/>
      <c r="Q30" s="47"/>
      <c r="R30" s="17"/>
      <c r="S30" s="22"/>
    </row>
    <row r="31" spans="1:19" x14ac:dyDescent="0.25">
      <c r="A31" s="39">
        <f t="shared" si="0"/>
        <v>44497</v>
      </c>
      <c r="B31" s="40"/>
      <c r="C31" s="41"/>
      <c r="D31" s="41"/>
      <c r="E31" s="42"/>
      <c r="F31" s="40"/>
      <c r="G31" s="41"/>
      <c r="H31" s="43"/>
      <c r="I31" s="41"/>
      <c r="J31" s="42"/>
      <c r="K31" s="41"/>
      <c r="L31" s="41"/>
      <c r="M31" s="44">
        <f t="shared" si="1"/>
        <v>0</v>
      </c>
      <c r="N31" s="45"/>
      <c r="O31" s="46"/>
      <c r="P31" s="47"/>
      <c r="Q31" s="47"/>
      <c r="R31" s="17"/>
      <c r="S31" s="22"/>
    </row>
    <row r="32" spans="1:19" x14ac:dyDescent="0.25">
      <c r="A32" s="39">
        <f>IFERROR(IF(MONTH(A31+1)=MONTH($A$4),A31+1,""),"")</f>
        <v>44498</v>
      </c>
      <c r="B32" s="40"/>
      <c r="C32" s="41"/>
      <c r="D32" s="41"/>
      <c r="E32" s="42"/>
      <c r="F32" s="40"/>
      <c r="G32" s="41"/>
      <c r="H32" s="43"/>
      <c r="I32" s="41"/>
      <c r="J32" s="42"/>
      <c r="K32" s="41"/>
      <c r="L32" s="41"/>
      <c r="M32" s="44">
        <f t="shared" si="1"/>
        <v>0</v>
      </c>
      <c r="N32" s="45"/>
      <c r="O32" s="46"/>
      <c r="P32" s="47"/>
      <c r="Q32" s="47"/>
      <c r="R32" s="17"/>
      <c r="S32" s="22"/>
    </row>
    <row r="33" spans="1:19" x14ac:dyDescent="0.25">
      <c r="A33" s="39">
        <f>IFERROR(IF(MONTH(A32+1)=MONTH($A$4),A32+1,""),"")</f>
        <v>44499</v>
      </c>
      <c r="B33" s="40"/>
      <c r="C33" s="41"/>
      <c r="D33" s="41"/>
      <c r="E33" s="42"/>
      <c r="F33" s="40"/>
      <c r="G33" s="41"/>
      <c r="H33" s="43"/>
      <c r="I33" s="41"/>
      <c r="J33" s="42"/>
      <c r="K33" s="41"/>
      <c r="L33" s="41"/>
      <c r="M33" s="44">
        <f t="shared" si="1"/>
        <v>0</v>
      </c>
      <c r="N33" s="45"/>
      <c r="O33" s="46"/>
      <c r="P33" s="47"/>
      <c r="Q33" s="47"/>
      <c r="R33" s="17"/>
      <c r="S33" s="22"/>
    </row>
    <row r="34" spans="1:19" x14ac:dyDescent="0.25">
      <c r="A34" s="39">
        <f>IFERROR(IF(MONTH(A33+1)=MONTH($A$4),A33+1,""),"")</f>
        <v>44500</v>
      </c>
      <c r="B34" s="40"/>
      <c r="C34" s="41"/>
      <c r="D34" s="41"/>
      <c r="E34" s="42"/>
      <c r="F34" s="40"/>
      <c r="G34" s="41"/>
      <c r="H34" s="43"/>
      <c r="I34" s="41"/>
      <c r="J34" s="42"/>
      <c r="K34" s="41"/>
      <c r="L34" s="41"/>
      <c r="M34" s="44">
        <f t="shared" si="1"/>
        <v>0</v>
      </c>
      <c r="N34" s="45"/>
      <c r="O34" s="46"/>
      <c r="P34" s="47"/>
      <c r="Q34" s="47"/>
      <c r="R34" s="17"/>
      <c r="S34" s="22"/>
    </row>
    <row r="35" spans="1:19" x14ac:dyDescent="0.25">
      <c r="A35" s="22"/>
      <c r="M35" s="54"/>
      <c r="N35" s="22"/>
      <c r="O35" s="46"/>
      <c r="P35" s="45"/>
      <c r="Q35" s="45"/>
      <c r="R35" s="17"/>
      <c r="S35" s="22"/>
    </row>
    <row r="36" spans="1:19" x14ac:dyDescent="0.25">
      <c r="A36" s="55" t="s">
        <v>22</v>
      </c>
      <c r="B36" s="56"/>
      <c r="C36" s="57">
        <f>SUM(C4:C34)</f>
        <v>0.98775000000000013</v>
      </c>
      <c r="D36" s="57">
        <f>SUM(D4:D34)</f>
        <v>16.79175</v>
      </c>
      <c r="E36" s="58"/>
      <c r="F36" s="59"/>
      <c r="G36" s="57">
        <f>SUM(G4:G34)</f>
        <v>33.583500000000001</v>
      </c>
      <c r="H36" s="57">
        <f>SUM(H4:H34)</f>
        <v>2.9632500000000004</v>
      </c>
      <c r="I36" s="57">
        <f>SUM(I4:I34)</f>
        <v>50.375250000000001</v>
      </c>
      <c r="J36" s="59"/>
      <c r="K36" s="57">
        <f>SUM(K4:K34)</f>
        <v>3.2595750000000008</v>
      </c>
      <c r="L36" s="57">
        <f>SUM(L4:L34)</f>
        <v>55.412775000000003</v>
      </c>
      <c r="M36" s="57">
        <f>SUM(M4:M34)</f>
        <v>33.583500000000001</v>
      </c>
      <c r="N36" s="22"/>
      <c r="O36" s="60"/>
      <c r="P36" s="61"/>
      <c r="Q36" s="61"/>
      <c r="R36" s="62"/>
      <c r="S36" s="22"/>
    </row>
    <row r="37" spans="1:19" s="22" customFormat="1" x14ac:dyDescent="0.25">
      <c r="B37" s="63"/>
      <c r="O37" s="60"/>
      <c r="P37" s="61"/>
      <c r="Q37" s="61"/>
      <c r="R37" s="62"/>
    </row>
    <row r="38" spans="1:19" s="22" customFormat="1" x14ac:dyDescent="0.25">
      <c r="B38" s="64"/>
      <c r="C38" s="62"/>
      <c r="D38" s="62"/>
      <c r="E38" s="62"/>
      <c r="F38" s="61"/>
      <c r="G38" s="61"/>
      <c r="H38" s="65"/>
      <c r="I38" s="64"/>
      <c r="J38" s="64"/>
      <c r="K38" s="64"/>
      <c r="L38" s="61"/>
      <c r="M38" s="61"/>
      <c r="N38" s="61"/>
      <c r="O38" s="60"/>
      <c r="P38" s="61"/>
      <c r="Q38" s="61"/>
      <c r="R38" s="62"/>
    </row>
    <row r="39" spans="1:19" hidden="1" x14ac:dyDescent="0.25">
      <c r="B39" s="66"/>
      <c r="C39" s="67"/>
      <c r="D39" s="67"/>
      <c r="E39" s="67"/>
      <c r="F39" s="67"/>
      <c r="G39" s="67"/>
      <c r="H39" s="68"/>
      <c r="I39" s="66"/>
      <c r="J39" s="66"/>
      <c r="K39" s="66"/>
      <c r="L39" s="67"/>
      <c r="M39" s="67"/>
      <c r="N39" s="67"/>
      <c r="O39" s="69"/>
      <c r="P39" s="67"/>
      <c r="Q39" s="67"/>
      <c r="R39" s="67"/>
    </row>
    <row r="40" spans="1:19" hidden="1" x14ac:dyDescent="0.25">
      <c r="B40" s="66"/>
      <c r="C40" s="67"/>
      <c r="D40" s="67"/>
      <c r="E40" s="67"/>
      <c r="F40" s="67"/>
      <c r="G40" s="67"/>
      <c r="H40" s="68"/>
      <c r="I40" s="66"/>
      <c r="J40" s="66"/>
      <c r="K40" s="66"/>
      <c r="L40" s="67"/>
      <c r="M40" s="67"/>
      <c r="N40" s="67"/>
      <c r="O40" s="69"/>
      <c r="P40" s="67"/>
      <c r="Q40" s="67"/>
      <c r="R40" s="67"/>
    </row>
    <row r="41" spans="1:19" hidden="1" x14ac:dyDescent="0.25">
      <c r="B41" s="66"/>
      <c r="C41" s="67"/>
      <c r="D41" s="67"/>
      <c r="E41" s="67"/>
      <c r="F41" s="67"/>
      <c r="G41" s="67"/>
      <c r="H41" s="68"/>
      <c r="I41" s="66"/>
      <c r="J41" s="66"/>
      <c r="K41" s="66"/>
      <c r="L41" s="67"/>
      <c r="M41" s="67"/>
      <c r="N41" s="67"/>
      <c r="O41" s="69"/>
      <c r="P41" s="67"/>
      <c r="Q41" s="67"/>
      <c r="R41" s="67"/>
    </row>
    <row r="42" spans="1:19" hidden="1" x14ac:dyDescent="0.25">
      <c r="B42" s="66"/>
      <c r="C42" s="67"/>
      <c r="D42" s="67"/>
      <c r="E42" s="67"/>
      <c r="F42" s="67"/>
      <c r="G42" s="67"/>
      <c r="H42" s="68"/>
      <c r="I42" s="66"/>
      <c r="J42" s="66"/>
      <c r="K42" s="66"/>
      <c r="L42" s="67"/>
      <c r="M42" s="67"/>
      <c r="N42" s="67"/>
      <c r="O42" s="69"/>
      <c r="P42" s="67"/>
      <c r="Q42" s="67"/>
      <c r="R42" s="67"/>
    </row>
    <row r="43" spans="1:19" hidden="1" x14ac:dyDescent="0.25">
      <c r="B43" s="66"/>
      <c r="C43" s="67"/>
      <c r="D43" s="67"/>
      <c r="E43" s="67"/>
      <c r="F43" s="67"/>
      <c r="G43" s="67"/>
      <c r="H43" s="68"/>
      <c r="I43" s="66"/>
      <c r="J43" s="66"/>
      <c r="K43" s="66"/>
      <c r="L43" s="67"/>
      <c r="M43" s="67"/>
      <c r="N43" s="67"/>
      <c r="O43" s="69"/>
      <c r="P43" s="67"/>
      <c r="Q43" s="67"/>
      <c r="R43" s="67"/>
    </row>
    <row r="44" spans="1:19" hidden="1" x14ac:dyDescent="0.25">
      <c r="B44" s="66"/>
      <c r="C44" s="67"/>
      <c r="D44" s="67"/>
      <c r="E44" s="67"/>
      <c r="F44" s="67"/>
      <c r="G44" s="67"/>
      <c r="H44" s="68"/>
      <c r="I44" s="66"/>
      <c r="J44" s="66"/>
      <c r="K44" s="66"/>
      <c r="L44" s="67"/>
      <c r="M44" s="67"/>
      <c r="N44" s="67"/>
      <c r="O44" s="69"/>
      <c r="P44" s="67"/>
      <c r="Q44" s="67"/>
      <c r="R44" s="67"/>
    </row>
    <row r="45" spans="1:19" hidden="1" x14ac:dyDescent="0.25">
      <c r="B45" s="66"/>
      <c r="C45" s="67"/>
      <c r="D45" s="67"/>
      <c r="E45" s="67"/>
      <c r="F45" s="67"/>
      <c r="G45" s="67"/>
      <c r="H45" s="68"/>
      <c r="I45" s="66"/>
      <c r="J45" s="66"/>
      <c r="K45" s="66"/>
      <c r="L45" s="67"/>
      <c r="M45" s="67"/>
      <c r="N45" s="67"/>
      <c r="O45" s="69"/>
      <c r="P45" s="67"/>
      <c r="Q45" s="67"/>
      <c r="R45" s="67"/>
    </row>
    <row r="46" spans="1:19" hidden="1" x14ac:dyDescent="0.25">
      <c r="B46" s="66"/>
      <c r="C46" s="67"/>
      <c r="D46" s="67"/>
      <c r="E46" s="67"/>
      <c r="F46" s="67"/>
      <c r="G46" s="67"/>
      <c r="H46" s="68"/>
      <c r="I46" s="66"/>
      <c r="J46" s="66"/>
      <c r="K46" s="66"/>
      <c r="L46" s="67"/>
      <c r="M46" s="67"/>
      <c r="N46" s="67"/>
      <c r="O46" s="69"/>
      <c r="P46" s="67"/>
      <c r="Q46" s="67"/>
      <c r="R46" s="67"/>
    </row>
    <row r="47" spans="1:19" hidden="1" x14ac:dyDescent="0.25">
      <c r="B47" s="66"/>
      <c r="C47" s="67"/>
      <c r="D47" s="67"/>
      <c r="E47" s="67"/>
      <c r="F47" s="67"/>
      <c r="G47" s="67"/>
      <c r="H47" s="68"/>
      <c r="I47" s="66"/>
      <c r="J47" s="66"/>
      <c r="K47" s="66"/>
      <c r="L47" s="67"/>
      <c r="M47" s="67"/>
      <c r="N47" s="67"/>
      <c r="O47" s="69"/>
      <c r="P47" s="67"/>
      <c r="Q47" s="67"/>
      <c r="R47" s="67"/>
    </row>
    <row r="48" spans="1:19" hidden="1" x14ac:dyDescent="0.25">
      <c r="B48" s="66"/>
      <c r="C48" s="67"/>
      <c r="D48" s="67"/>
      <c r="E48" s="67"/>
      <c r="F48" s="67"/>
      <c r="G48" s="67"/>
      <c r="H48" s="68"/>
      <c r="I48" s="66"/>
      <c r="J48" s="66"/>
      <c r="K48" s="66"/>
      <c r="L48" s="67"/>
      <c r="M48" s="67"/>
      <c r="N48" s="67"/>
      <c r="O48" s="69"/>
      <c r="P48" s="67"/>
      <c r="Q48" s="67"/>
      <c r="R48" s="67"/>
    </row>
    <row r="49" spans="2:18" hidden="1" x14ac:dyDescent="0.25">
      <c r="B49" s="66"/>
      <c r="C49" s="67"/>
      <c r="D49" s="67"/>
      <c r="E49" s="67"/>
      <c r="F49" s="67"/>
      <c r="G49" s="67"/>
      <c r="H49" s="68"/>
      <c r="I49" s="66"/>
      <c r="J49" s="66"/>
      <c r="K49" s="66"/>
      <c r="L49" s="67"/>
      <c r="M49" s="67"/>
      <c r="N49" s="67"/>
      <c r="O49" s="69"/>
      <c r="P49" s="67"/>
      <c r="Q49" s="67"/>
      <c r="R49" s="67"/>
    </row>
    <row r="50" spans="2:18" hidden="1" x14ac:dyDescent="0.25">
      <c r="B50" s="66"/>
      <c r="C50" s="67"/>
      <c r="D50" s="67"/>
      <c r="E50" s="67"/>
      <c r="F50" s="67"/>
      <c r="G50" s="67"/>
      <c r="H50" s="68"/>
      <c r="I50" s="66"/>
      <c r="J50" s="66"/>
      <c r="K50" s="66"/>
      <c r="L50" s="67"/>
      <c r="M50" s="67"/>
      <c r="N50" s="67"/>
      <c r="O50" s="69"/>
      <c r="P50" s="67"/>
      <c r="Q50" s="67"/>
      <c r="R50" s="67"/>
    </row>
    <row r="51" spans="2:18" hidden="1" x14ac:dyDescent="0.25">
      <c r="B51" s="66"/>
      <c r="C51" s="67"/>
      <c r="D51" s="67"/>
      <c r="E51" s="67"/>
      <c r="F51" s="67"/>
      <c r="G51" s="67"/>
      <c r="H51" s="68"/>
      <c r="I51" s="66"/>
      <c r="J51" s="66"/>
      <c r="K51" s="66"/>
      <c r="L51" s="67"/>
      <c r="M51" s="67"/>
      <c r="N51" s="67"/>
      <c r="O51" s="69"/>
      <c r="P51" s="67"/>
      <c r="Q51" s="67"/>
      <c r="R51" s="67"/>
    </row>
    <row r="52" spans="2:18" hidden="1" x14ac:dyDescent="0.25">
      <c r="B52" s="66"/>
      <c r="C52" s="67"/>
      <c r="D52" s="67"/>
      <c r="E52" s="67"/>
      <c r="F52" s="67"/>
      <c r="G52" s="67"/>
      <c r="H52" s="68"/>
      <c r="I52" s="66"/>
      <c r="J52" s="66"/>
      <c r="K52" s="66"/>
      <c r="L52" s="67"/>
      <c r="M52" s="67"/>
      <c r="N52" s="67"/>
      <c r="O52" s="69"/>
      <c r="P52" s="67"/>
      <c r="Q52" s="67"/>
      <c r="R52" s="67"/>
    </row>
    <row r="53" spans="2:18" hidden="1" x14ac:dyDescent="0.25">
      <c r="B53" s="66"/>
      <c r="C53" s="67"/>
      <c r="D53" s="67"/>
      <c r="E53" s="67"/>
      <c r="F53" s="67"/>
      <c r="G53" s="67"/>
      <c r="H53" s="68"/>
      <c r="I53" s="66"/>
      <c r="J53" s="66"/>
      <c r="K53" s="66"/>
      <c r="L53" s="67"/>
      <c r="M53" s="67"/>
      <c r="N53" s="67"/>
      <c r="O53" s="69"/>
      <c r="P53" s="67"/>
      <c r="Q53" s="67"/>
      <c r="R53" s="67"/>
    </row>
    <row r="54" spans="2:18" hidden="1" x14ac:dyDescent="0.25">
      <c r="B54" s="66"/>
      <c r="C54" s="67"/>
      <c r="D54" s="67"/>
      <c r="E54" s="67"/>
      <c r="F54" s="67"/>
      <c r="G54" s="67"/>
      <c r="H54" s="68"/>
      <c r="I54" s="66"/>
      <c r="J54" s="66"/>
      <c r="K54" s="66"/>
      <c r="L54" s="67"/>
      <c r="M54" s="67"/>
      <c r="N54" s="67"/>
      <c r="O54" s="69"/>
      <c r="P54" s="67"/>
      <c r="Q54" s="67"/>
      <c r="R54" s="67"/>
    </row>
    <row r="55" spans="2:18" hidden="1" x14ac:dyDescent="0.25">
      <c r="B55" s="66"/>
      <c r="C55" s="67"/>
      <c r="D55" s="67"/>
      <c r="E55" s="67"/>
      <c r="F55" s="67"/>
      <c r="G55" s="67"/>
      <c r="H55" s="68"/>
      <c r="I55" s="66"/>
      <c r="J55" s="66"/>
      <c r="K55" s="66"/>
      <c r="L55" s="67"/>
      <c r="M55" s="67"/>
      <c r="N55" s="67"/>
      <c r="O55" s="69"/>
      <c r="P55" s="67"/>
      <c r="Q55" s="67"/>
      <c r="R55" s="67"/>
    </row>
    <row r="56" spans="2:18" hidden="1" x14ac:dyDescent="0.25">
      <c r="B56" s="66"/>
      <c r="C56" s="67"/>
      <c r="D56" s="67"/>
      <c r="E56" s="67"/>
      <c r="F56" s="67"/>
      <c r="G56" s="67"/>
      <c r="H56" s="68"/>
      <c r="I56" s="66"/>
      <c r="J56" s="66"/>
      <c r="K56" s="66"/>
      <c r="L56" s="67"/>
      <c r="M56" s="67"/>
      <c r="N56" s="67"/>
      <c r="O56" s="69"/>
      <c r="P56" s="67"/>
      <c r="Q56" s="67"/>
      <c r="R56" s="67"/>
    </row>
  </sheetData>
  <mergeCells count="3">
    <mergeCell ref="C1:J1"/>
    <mergeCell ref="C2:G2"/>
    <mergeCell ref="H2:I2"/>
  </mergeCells>
  <pageMargins left="0.70866141732283472" right="0.70866141732283472" top="0.74803149606299213" bottom="0.74803149606299213" header="0.31496062992125984" footer="0.31496062992125984"/>
  <pageSetup paperSize="9" scale="75" orientation="landscape" blackAndWhite="1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16</xdr:col>
                    <xdr:colOff>9525</xdr:colOff>
                    <xdr:row>0</xdr:row>
                    <xdr:rowOff>28575</xdr:rowOff>
                  </from>
                  <to>
                    <xdr:col>16</xdr:col>
                    <xdr:colOff>400050</xdr:colOff>
                    <xdr:row>1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CONVIVES</vt:lpstr>
      <vt:lpstr>FICHE TECHNIQUE MATIN</vt:lpstr>
      <vt:lpstr>Archives1</vt:lpstr>
      <vt:lpstr>Archives1!Zone_d_impression</vt:lpstr>
      <vt:lpstr>CONVIVES!Zone_d_impression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2021-10-28T14:34:09Z</dcterms:created>
  <dcterms:modified xsi:type="dcterms:W3CDTF">2021-10-28T15:00:09Z</dcterms:modified>
</cp:coreProperties>
</file>