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julien\Documents\Bourse\"/>
    </mc:Choice>
  </mc:AlternateContent>
  <xr:revisionPtr revIDLastSave="0" documentId="13_ncr:1_{650F1E41-EC5E-4AFE-AF0C-A4782A6EA8AF}" xr6:coauthVersionLast="47" xr6:coauthVersionMax="47" xr10:uidLastSave="{00000000-0000-0000-0000-000000000000}"/>
  <bookViews>
    <workbookView xWindow="-110" yWindow="-110" windowWidth="19420" windowHeight="10560" tabRatio="645" xr2:uid="{C3DB63ED-E167-463E-B059-A8044AB1D3A0}"/>
  </bookViews>
  <sheets>
    <sheet name="BourseDirecte-PEA" sheetId="11" r:id="rId1"/>
    <sheet name="RecupCoursJour" sheetId="12" r:id="rId2"/>
  </sheets>
  <definedNames>
    <definedName name="Code">RecupCoursJour!$I$1</definedName>
    <definedName name="DD">RecupCoursJour!$I$2</definedName>
    <definedName name="DDC">RecupCoursJour!$K$2</definedName>
    <definedName name="Debut">tblBase[[#Headers],[Date]]</definedName>
    <definedName name="DF">RecupCoursJour!$I$3</definedName>
    <definedName name="DFC">RecupCoursJour!$K$3</definedName>
  </definedName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1" l="1"/>
  <c r="L9" i="11"/>
  <c r="L7" i="11" s="1"/>
  <c r="S9" i="11" l="1"/>
  <c r="S7" i="11"/>
  <c r="N7" i="11" l="1"/>
  <c r="W7" i="11" s="1"/>
  <c r="X7" i="11" s="1"/>
  <c r="AC14" i="11" l="1"/>
  <c r="X14" i="11"/>
  <c r="Y14" i="11" s="1"/>
  <c r="W14" i="11"/>
  <c r="V14" i="11"/>
  <c r="S14" i="11"/>
  <c r="P14" i="11"/>
  <c r="Q14" i="11" s="1"/>
  <c r="I14" i="11"/>
  <c r="AC13" i="11"/>
  <c r="X13" i="11"/>
  <c r="Y13" i="11" s="1"/>
  <c r="W13" i="11"/>
  <c r="V13" i="11"/>
  <c r="S13" i="11"/>
  <c r="P13" i="11"/>
  <c r="Q13" i="11" s="1"/>
  <c r="I13" i="11"/>
  <c r="AC12" i="11"/>
  <c r="X12" i="11"/>
  <c r="Y12" i="11" s="1"/>
  <c r="W12" i="11"/>
  <c r="V12" i="11"/>
  <c r="S12" i="11"/>
  <c r="P12" i="11"/>
  <c r="Q12" i="11" s="1"/>
  <c r="I12" i="11"/>
  <c r="AC11" i="11"/>
  <c r="W11" i="11"/>
  <c r="U11" i="11"/>
  <c r="V11" i="11" s="1"/>
  <c r="S11" i="11"/>
  <c r="P11" i="11"/>
  <c r="Q11" i="11" s="1"/>
  <c r="N11" i="11"/>
  <c r="I11" i="11"/>
  <c r="AC10" i="11"/>
  <c r="W10" i="11"/>
  <c r="U10" i="11"/>
  <c r="V10" i="11" s="1"/>
  <c r="S10" i="11"/>
  <c r="P10" i="11"/>
  <c r="Q10" i="11" s="1"/>
  <c r="N10" i="11"/>
  <c r="I10" i="11"/>
  <c r="AC9" i="11"/>
  <c r="N9" i="11"/>
  <c r="P9" i="11"/>
  <c r="Q9" i="11" s="1"/>
  <c r="AC7" i="11"/>
  <c r="U9" i="11" l="1"/>
  <c r="V9" i="11" s="1"/>
  <c r="W9" i="11"/>
  <c r="X10" i="11"/>
  <c r="Y10" i="11" s="1"/>
  <c r="X11" i="11"/>
  <c r="Y11" i="11" s="1"/>
  <c r="U7" i="11" l="1"/>
  <c r="V7" i="11" s="1"/>
  <c r="P7" i="11"/>
  <c r="Q7" i="11" s="1"/>
  <c r="X9" i="11"/>
  <c r="Y9" i="11" s="1"/>
</calcChain>
</file>

<file path=xl/sharedStrings.xml><?xml version="1.0" encoding="utf-8"?>
<sst xmlns="http://schemas.openxmlformats.org/spreadsheetml/2006/main" count="44" uniqueCount="28">
  <si>
    <t>%</t>
  </si>
  <si>
    <t>Date</t>
  </si>
  <si>
    <t>Ecart</t>
  </si>
  <si>
    <t>Nbr jours</t>
  </si>
  <si>
    <t>Variation</t>
  </si>
  <si>
    <t>Cours minimum</t>
  </si>
  <si>
    <t>Cours maximum</t>
  </si>
  <si>
    <t>Valeur actuelle</t>
  </si>
  <si>
    <t>Tendance</t>
  </si>
  <si>
    <t>Titre</t>
  </si>
  <si>
    <t>Code ISIN</t>
  </si>
  <si>
    <t>Frais</t>
  </si>
  <si>
    <t>Cours</t>
  </si>
  <si>
    <t>Nombre</t>
  </si>
  <si>
    <t>Total</t>
  </si>
  <si>
    <t>Vente</t>
  </si>
  <si>
    <t>LYXOR STX EU BA RE</t>
  </si>
  <si>
    <t>LU1834983550</t>
  </si>
  <si>
    <t>Achats</t>
  </si>
  <si>
    <t>Portefeuille</t>
  </si>
  <si>
    <t>Date dernier contrôle</t>
  </si>
  <si>
    <t>ouverture</t>
  </si>
  <si>
    <t>Haut</t>
  </si>
  <si>
    <t>Bas</t>
  </si>
  <si>
    <t>Cloture</t>
  </si>
  <si>
    <t>Volume</t>
  </si>
  <si>
    <t>BRE.PA</t>
  </si>
  <si>
    <t>Symbole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</si>
</sst>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  <numFmt numFmtId="165" formatCode="_-* #,##0.00\ [$€-40C]_-;\-* #,##0.00\ [$€-40C]_-;_-* &quot;-&quot;??\ [$€-40C]_-;_-@_-"/>
    <numFmt numFmtId="168" formatCode="0.00;[Red]0.00"/>
    <numFmt numFmtId="169" formatCode="_-* #,##0.0000\ &quot;€&quot;_-;\-* #,##0.0000\ &quot;€&quot;_-;_-* &quot;-&quot;??\ &quot;€&quot;_-;_-@_-"/>
    <numFmt numFmtId="170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9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44" fontId="0" fillId="0" borderId="0" xfId="1" applyFont="1"/>
    <xf numFmtId="0" fontId="0" fillId="0" borderId="0" xfId="0" applyFill="1"/>
    <xf numFmtId="14" fontId="0" fillId="0" borderId="0" xfId="1" applyNumberFormat="1" applyFont="1"/>
    <xf numFmtId="44" fontId="0" fillId="0" borderId="0" xfId="1" applyFont="1" applyFill="1"/>
    <xf numFmtId="44" fontId="0" fillId="0" borderId="0" xfId="0" applyNumberFormat="1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4" fontId="0" fillId="0" borderId="0" xfId="1" applyFont="1" applyFill="1" applyBorder="1" applyAlignment="1">
      <alignment horizontal="center" vertical="center" wrapText="1"/>
    </xf>
    <xf numFmtId="14" fontId="0" fillId="0" borderId="0" xfId="1" applyNumberFormat="1" applyFont="1" applyFill="1"/>
    <xf numFmtId="14" fontId="2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" fontId="0" fillId="0" borderId="0" xfId="1" applyNumberFormat="1" applyFont="1"/>
    <xf numFmtId="165" fontId="0" fillId="0" borderId="0" xfId="1" applyNumberFormat="1" applyFont="1" applyFill="1"/>
    <xf numFmtId="44" fontId="3" fillId="0" borderId="0" xfId="1" applyFont="1"/>
    <xf numFmtId="0" fontId="0" fillId="0" borderId="7" xfId="0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10" fontId="0" fillId="0" borderId="0" xfId="2" applyNumberFormat="1" applyFont="1" applyAlignment="1">
      <alignment horizontal="right" vertical="center"/>
    </xf>
    <xf numFmtId="44" fontId="0" fillId="2" borderId="0" xfId="1" applyFont="1" applyFill="1"/>
    <xf numFmtId="44" fontId="0" fillId="0" borderId="0" xfId="1" applyFont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5" fontId="0" fillId="0" borderId="0" xfId="1" applyNumberFormat="1" applyFont="1" applyAlignment="1">
      <alignment vertical="center"/>
    </xf>
    <xf numFmtId="165" fontId="0" fillId="0" borderId="0" xfId="1" applyNumberFormat="1" applyFont="1" applyFill="1" applyAlignment="1">
      <alignment vertical="center"/>
    </xf>
    <xf numFmtId="0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44" fontId="0" fillId="0" borderId="5" xfId="1" applyFont="1" applyFill="1" applyBorder="1" applyAlignment="1">
      <alignment vertical="center" wrapText="1"/>
    </xf>
    <xf numFmtId="44" fontId="0" fillId="0" borderId="3" xfId="1" applyFont="1" applyFill="1" applyBorder="1" applyAlignment="1">
      <alignment vertical="center" wrapText="1"/>
    </xf>
    <xf numFmtId="44" fontId="1" fillId="0" borderId="0" xfId="1" applyFont="1" applyFill="1" applyBorder="1" applyAlignment="1">
      <alignment vertical="center"/>
    </xf>
    <xf numFmtId="0" fontId="5" fillId="0" borderId="0" xfId="0" applyFont="1"/>
    <xf numFmtId="44" fontId="0" fillId="0" borderId="3" xfId="1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10" fontId="0" fillId="0" borderId="12" xfId="2" applyNumberFormat="1" applyFont="1" applyFill="1" applyBorder="1" applyAlignment="1">
      <alignment vertical="center"/>
    </xf>
    <xf numFmtId="44" fontId="0" fillId="0" borderId="0" xfId="1" applyFont="1" applyBorder="1" applyAlignment="1">
      <alignment vertical="center"/>
    </xf>
    <xf numFmtId="44" fontId="0" fillId="0" borderId="13" xfId="1" applyFont="1" applyBorder="1" applyAlignment="1">
      <alignment vertical="center"/>
    </xf>
    <xf numFmtId="14" fontId="0" fillId="0" borderId="12" xfId="1" applyNumberFormat="1" applyFont="1" applyFill="1" applyBorder="1"/>
    <xf numFmtId="44" fontId="0" fillId="0" borderId="0" xfId="1" applyFont="1" applyBorder="1"/>
    <xf numFmtId="1" fontId="0" fillId="0" borderId="0" xfId="1" applyNumberFormat="1" applyFont="1" applyBorder="1"/>
    <xf numFmtId="165" fontId="0" fillId="0" borderId="13" xfId="1" applyNumberFormat="1" applyFont="1" applyBorder="1" applyAlignment="1">
      <alignment vertical="center"/>
    </xf>
    <xf numFmtId="44" fontId="0" fillId="0" borderId="12" xfId="1" applyFont="1" applyFill="1" applyBorder="1"/>
    <xf numFmtId="165" fontId="0" fillId="0" borderId="0" xfId="1" applyNumberFormat="1" applyFont="1" applyBorder="1" applyAlignment="1">
      <alignment vertical="center"/>
    </xf>
    <xf numFmtId="14" fontId="0" fillId="0" borderId="12" xfId="0" applyNumberFormat="1" applyFont="1" applyFill="1" applyBorder="1" applyAlignment="1">
      <alignment vertical="center"/>
    </xf>
    <xf numFmtId="14" fontId="0" fillId="0" borderId="12" xfId="0" applyNumberFormat="1" applyBorder="1"/>
    <xf numFmtId="14" fontId="2" fillId="0" borderId="12" xfId="0" applyNumberFormat="1" applyFont="1" applyBorder="1" applyAlignment="1">
      <alignment horizontal="center" vertical="center"/>
    </xf>
    <xf numFmtId="44" fontId="0" fillId="2" borderId="10" xfId="1" applyFont="1" applyFill="1" applyBorder="1" applyAlignment="1">
      <alignment horizontal="center" vertical="center" wrapText="1"/>
    </xf>
    <xf numFmtId="44" fontId="0" fillId="2" borderId="15" xfId="1" applyFont="1" applyFill="1" applyBorder="1" applyAlignment="1">
      <alignment vertical="center" wrapText="1"/>
    </xf>
    <xf numFmtId="165" fontId="0" fillId="0" borderId="13" xfId="1" applyNumberFormat="1" applyFont="1" applyFill="1" applyBorder="1" applyAlignment="1">
      <alignment vertical="center"/>
    </xf>
    <xf numFmtId="165" fontId="0" fillId="0" borderId="13" xfId="1" applyNumberFormat="1" applyFont="1" applyFill="1" applyBorder="1"/>
    <xf numFmtId="0" fontId="0" fillId="0" borderId="15" xfId="0" applyBorder="1" applyAlignment="1">
      <alignment horizontal="center" vertical="center" wrapText="1"/>
    </xf>
    <xf numFmtId="0" fontId="0" fillId="0" borderId="0" xfId="0" applyFill="1" applyBorder="1"/>
    <xf numFmtId="14" fontId="0" fillId="0" borderId="0" xfId="1" applyNumberFormat="1" applyFont="1" applyBorder="1"/>
    <xf numFmtId="44" fontId="3" fillId="0" borderId="0" xfId="1" applyFont="1" applyBorder="1"/>
    <xf numFmtId="10" fontId="0" fillId="0" borderId="13" xfId="2" applyNumberFormat="1" applyFont="1" applyBorder="1" applyAlignment="1">
      <alignment horizontal="right" vertical="center"/>
    </xf>
    <xf numFmtId="0" fontId="0" fillId="0" borderId="6" xfId="0" applyFill="1" applyBorder="1" applyAlignment="1">
      <alignment horizontal="center" vertical="center" wrapText="1"/>
    </xf>
    <xf numFmtId="0" fontId="0" fillId="0" borderId="14" xfId="0" applyNumberForma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168" fontId="0" fillId="0" borderId="12" xfId="2" applyNumberFormat="1" applyFont="1" applyFill="1" applyBorder="1" applyAlignment="1">
      <alignment horizontal="center" vertical="center"/>
    </xf>
    <xf numFmtId="165" fontId="0" fillId="0" borderId="0" xfId="1" applyNumberFormat="1" applyFont="1" applyBorder="1" applyAlignment="1">
      <alignment horizontal="right" vertical="center"/>
    </xf>
    <xf numFmtId="0" fontId="0" fillId="0" borderId="12" xfId="2" applyNumberFormat="1" applyFont="1" applyFill="1" applyBorder="1" applyAlignment="1">
      <alignment horizontal="center" vertical="center"/>
    </xf>
    <xf numFmtId="44" fontId="0" fillId="0" borderId="13" xfId="1" applyFont="1" applyFill="1" applyBorder="1"/>
    <xf numFmtId="169" fontId="0" fillId="2" borderId="0" xfId="1" applyNumberFormat="1" applyFont="1" applyFill="1"/>
    <xf numFmtId="169" fontId="0" fillId="0" borderId="0" xfId="1" applyNumberFormat="1" applyFont="1" applyBorder="1"/>
    <xf numFmtId="14" fontId="6" fillId="0" borderId="0" xfId="1" applyNumberFormat="1" applyFont="1" applyFill="1" applyBorder="1"/>
    <xf numFmtId="14" fontId="6" fillId="0" borderId="0" xfId="0" applyNumberFormat="1" applyFont="1" applyFill="1" applyBorder="1"/>
    <xf numFmtId="44" fontId="6" fillId="0" borderId="0" xfId="1" applyFont="1" applyFill="1" applyBorder="1"/>
    <xf numFmtId="44" fontId="6" fillId="0" borderId="0" xfId="0" applyNumberFormat="1" applyFont="1" applyFill="1" applyBorder="1"/>
    <xf numFmtId="0" fontId="6" fillId="0" borderId="0" xfId="0" applyFont="1" applyFill="1" applyBorder="1"/>
    <xf numFmtId="0" fontId="6" fillId="0" borderId="0" xfId="0" applyFont="1" applyFill="1" applyBorder="1" applyAlignment="1">
      <alignment vertical="center"/>
    </xf>
    <xf numFmtId="164" fontId="6" fillId="0" borderId="0" xfId="1" applyNumberFormat="1" applyFont="1" applyFill="1" applyBorder="1"/>
    <xf numFmtId="1" fontId="6" fillId="0" borderId="0" xfId="1" applyNumberFormat="1" applyFont="1" applyFill="1" applyBorder="1"/>
    <xf numFmtId="168" fontId="6" fillId="0" borderId="0" xfId="0" applyNumberFormat="1" applyFont="1" applyFill="1" applyBorder="1" applyAlignment="1">
      <alignment horizontal="center" vertical="center"/>
    </xf>
    <xf numFmtId="170" fontId="0" fillId="0" borderId="0" xfId="0" applyNumberFormat="1"/>
    <xf numFmtId="0" fontId="0" fillId="0" borderId="8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44" fontId="0" fillId="2" borderId="8" xfId="1" applyFont="1" applyFill="1" applyBorder="1" applyAlignment="1">
      <alignment horizontal="center" vertical="center" wrapText="1"/>
    </xf>
    <xf numFmtId="44" fontId="0" fillId="2" borderId="9" xfId="1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21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rgb="FF92D050"/>
      </font>
    </dxf>
    <dxf>
      <font>
        <b/>
        <i val="0"/>
        <color rgb="FFFF0000"/>
      </font>
    </dxf>
    <dxf>
      <font>
        <b/>
        <i val="0"/>
        <color rgb="FF92D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2D050"/>
      </font>
    </dxf>
    <dxf>
      <font>
        <b/>
        <i val="0"/>
        <color rgb="FFFF0000"/>
      </font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92D050"/>
      </font>
    </dxf>
    <dxf>
      <font>
        <b/>
        <i val="0"/>
        <color rgb="FFFF000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numFmt numFmtId="19" formatCode="dd/mm/yyyy"/>
    </dxf>
  </dxfs>
  <tableStyles count="0" defaultTableStyle="TableStyleMedium2" defaultPivotStyle="PivotStyleLight16"/>
  <colors>
    <mruColors>
      <color rgb="FFC6EFCE"/>
      <color rgb="FFFFC7CE"/>
      <color rgb="FF006000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755650</xdr:colOff>
          <xdr:row>1</xdr:row>
          <xdr:rowOff>25400</xdr:rowOff>
        </xdr:from>
        <xdr:to>
          <xdr:col>10</xdr:col>
          <xdr:colOff>755650</xdr:colOff>
          <xdr:row>2</xdr:row>
          <xdr:rowOff>31750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E48F604-7B77-471D-A664-A753E8843C6F}" name="tblBase" displayName="tblBase" ref="A1:F2" totalsRowShown="0">
  <autoFilter ref="A1:F2" xr:uid="{5E48F604-7B77-471D-A664-A753E8843C6F}"/>
  <tableColumns count="6">
    <tableColumn id="1" xr3:uid="{5BC9957D-8A0D-44D0-9B09-AAF97EDCF517}" name="Date" dataDxfId="20"/>
    <tableColumn id="2" xr3:uid="{CC4F5D89-C5A1-4B74-ABDF-77E65A63E573}" name="ouverture"/>
    <tableColumn id="3" xr3:uid="{F297F3F5-6F5B-411C-8536-D499FA64A5B5}" name="Haut"/>
    <tableColumn id="4" xr3:uid="{FA8D0C1D-D5F2-4C08-9B5C-BF8953A271BA}" name="Bas"/>
    <tableColumn id="5" xr3:uid="{0C16098E-0A5D-4E87-925E-F97A0D6D37B6}" name="Cloture"/>
    <tableColumn id="6" xr3:uid="{8FF2FE54-A6C8-47B5-A34A-6538CD368AC1}" name="Volume"/>
  </tableColumns>
  <tableStyleInfo name="TableStyleMedium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175D7D-C5A7-4D52-87AE-41DF205F046C}">
  <sheetPr codeName="Feuil10"/>
  <dimension ref="A1:AD28"/>
  <sheetViews>
    <sheetView showGridLines="0" tabSelected="1" zoomScale="110" zoomScaleNormal="110" workbookViewId="0">
      <selection activeCell="F9" sqref="F9"/>
    </sheetView>
  </sheetViews>
  <sheetFormatPr baseColWidth="10" defaultRowHeight="14.5" x14ac:dyDescent="0.35"/>
  <cols>
    <col min="1" max="1" width="5.1796875" style="4" customWidth="1"/>
    <col min="2" max="2" width="11.1796875" bestFit="1" customWidth="1"/>
    <col min="3" max="3" width="11.1796875" style="4" customWidth="1"/>
    <col min="4" max="4" width="18.36328125" customWidth="1"/>
    <col min="5" max="5" width="13.90625" customWidth="1"/>
    <col min="6" max="6" width="9.54296875" customWidth="1"/>
    <col min="7" max="7" width="11.1796875" style="3" bestFit="1" customWidth="1"/>
    <col min="8" max="8" width="8.08984375" style="3" customWidth="1"/>
    <col min="9" max="10" width="10.81640625" customWidth="1"/>
    <col min="11" max="12" width="11.453125" style="3" customWidth="1"/>
    <col min="13" max="13" width="11.1796875" bestFit="1" customWidth="1"/>
    <col min="14" max="14" width="6.26953125" customWidth="1"/>
    <col min="15" max="15" width="11.1796875" bestFit="1" customWidth="1"/>
    <col min="16" max="16" width="11.54296875" customWidth="1"/>
    <col min="17" max="17" width="11" bestFit="1" customWidth="1"/>
    <col min="18" max="18" width="11.1796875" bestFit="1" customWidth="1"/>
    <col min="19" max="19" width="6.54296875" customWidth="1"/>
    <col min="20" max="20" width="11.1796875" bestFit="1" customWidth="1"/>
    <col min="21" max="22" width="11" bestFit="1" customWidth="1"/>
    <col min="23" max="23" width="5.1796875" style="27" customWidth="1"/>
    <col min="24" max="24" width="11" bestFit="1" customWidth="1"/>
    <col min="25" max="25" width="7.6328125" customWidth="1"/>
    <col min="26" max="26" width="11.1796875" style="4" customWidth="1"/>
    <col min="27" max="27" width="11.1796875" style="3" bestFit="1" customWidth="1"/>
    <col min="28" max="28" width="12.54296875" style="3" bestFit="1" customWidth="1"/>
    <col min="29" max="30" width="10.81640625" customWidth="1"/>
  </cols>
  <sheetData>
    <row r="1" spans="1:30" ht="15" customHeight="1" x14ac:dyDescent="0.35"/>
    <row r="2" spans="1:30" ht="15" customHeight="1" x14ac:dyDescent="0.35"/>
    <row r="3" spans="1:30" s="4" customFormat="1" ht="15" customHeight="1" x14ac:dyDescent="0.35">
      <c r="G3" s="6"/>
      <c r="H3" s="6"/>
      <c r="K3" s="6"/>
      <c r="L3" s="6"/>
      <c r="W3" s="28"/>
      <c r="AA3" s="6"/>
      <c r="AB3" s="6"/>
    </row>
    <row r="4" spans="1:30" s="1" customFormat="1" ht="15.5" customHeight="1" x14ac:dyDescent="0.35">
      <c r="A4" s="8"/>
      <c r="B4" s="87" t="s">
        <v>20</v>
      </c>
      <c r="C4" s="80" t="s">
        <v>18</v>
      </c>
      <c r="D4" s="80"/>
      <c r="E4" s="80"/>
      <c r="F4" s="80"/>
      <c r="G4" s="80"/>
      <c r="H4" s="80"/>
      <c r="I4" s="80"/>
      <c r="J4" s="81"/>
      <c r="K4" s="85" t="s">
        <v>7</v>
      </c>
      <c r="L4" s="86"/>
      <c r="M4" s="83" t="s">
        <v>5</v>
      </c>
      <c r="N4" s="83"/>
      <c r="O4" s="83"/>
      <c r="P4" s="83"/>
      <c r="Q4" s="84"/>
      <c r="R4" s="83" t="s">
        <v>6</v>
      </c>
      <c r="S4" s="83"/>
      <c r="T4" s="83"/>
      <c r="U4" s="83"/>
      <c r="V4" s="83"/>
      <c r="W4" s="82" t="s">
        <v>4</v>
      </c>
      <c r="X4" s="83"/>
      <c r="Y4" s="84"/>
      <c r="Z4" s="79" t="s">
        <v>15</v>
      </c>
      <c r="AA4" s="80"/>
      <c r="AB4" s="80"/>
      <c r="AC4" s="80"/>
      <c r="AD4" s="81"/>
    </row>
    <row r="5" spans="1:30" s="1" customFormat="1" ht="30" customHeight="1" x14ac:dyDescent="0.35">
      <c r="A5" s="8"/>
      <c r="B5" s="88"/>
      <c r="C5" s="31" t="s">
        <v>1</v>
      </c>
      <c r="D5" s="29" t="s">
        <v>9</v>
      </c>
      <c r="E5" s="30" t="s">
        <v>10</v>
      </c>
      <c r="F5" s="29" t="s">
        <v>27</v>
      </c>
      <c r="G5" s="36" t="s">
        <v>12</v>
      </c>
      <c r="H5" s="36" t="s">
        <v>13</v>
      </c>
      <c r="I5" s="18" t="s">
        <v>14</v>
      </c>
      <c r="J5" s="38" t="s">
        <v>11</v>
      </c>
      <c r="K5" s="51" t="s">
        <v>12</v>
      </c>
      <c r="L5" s="52" t="s">
        <v>19</v>
      </c>
      <c r="M5" s="13" t="s">
        <v>1</v>
      </c>
      <c r="N5" s="14" t="s">
        <v>3</v>
      </c>
      <c r="O5" s="14" t="s">
        <v>19</v>
      </c>
      <c r="P5" s="14" t="s">
        <v>2</v>
      </c>
      <c r="Q5" s="55" t="s">
        <v>0</v>
      </c>
      <c r="R5" s="13" t="s">
        <v>1</v>
      </c>
      <c r="S5" s="14" t="s">
        <v>3</v>
      </c>
      <c r="T5" s="14" t="s">
        <v>19</v>
      </c>
      <c r="U5" s="14" t="s">
        <v>2</v>
      </c>
      <c r="V5" s="13" t="s">
        <v>0</v>
      </c>
      <c r="W5" s="61" t="s">
        <v>8</v>
      </c>
      <c r="X5" s="14" t="s">
        <v>2</v>
      </c>
      <c r="Y5" s="62" t="s">
        <v>0</v>
      </c>
      <c r="Z5" s="37" t="s">
        <v>1</v>
      </c>
      <c r="AA5" s="32" t="s">
        <v>12</v>
      </c>
      <c r="AB5" s="33" t="s">
        <v>13</v>
      </c>
      <c r="AC5" s="18" t="s">
        <v>14</v>
      </c>
      <c r="AD5" s="38" t="s">
        <v>11</v>
      </c>
    </row>
    <row r="6" spans="1:30" s="8" customFormat="1" ht="7" customHeight="1" x14ac:dyDescent="0.35">
      <c r="B6" s="9"/>
      <c r="C6" s="9"/>
      <c r="D6" s="9"/>
      <c r="E6" s="9"/>
      <c r="F6" s="9"/>
      <c r="G6" s="10"/>
      <c r="H6" s="10"/>
      <c r="I6" s="9"/>
      <c r="J6" s="9"/>
      <c r="K6" s="10"/>
      <c r="L6" s="10"/>
      <c r="M6" s="9"/>
      <c r="N6" s="9"/>
      <c r="O6" s="9"/>
      <c r="P6" s="9"/>
      <c r="Q6" s="60"/>
      <c r="W6" s="26"/>
      <c r="Z6" s="9"/>
      <c r="AA6" s="10"/>
      <c r="AB6" s="10"/>
      <c r="AC6" s="9"/>
      <c r="AD6" s="9"/>
    </row>
    <row r="7" spans="1:30" s="19" customFormat="1" ht="21.5" customHeight="1" x14ac:dyDescent="0.35">
      <c r="B7" s="48">
        <v>44412</v>
      </c>
      <c r="C7" s="39"/>
      <c r="D7" s="23"/>
      <c r="E7" s="23"/>
      <c r="F7" s="23"/>
      <c r="G7" s="34"/>
      <c r="H7" s="34"/>
      <c r="I7" s="40">
        <f>SUM(I9:I11)</f>
        <v>87.090999999999994</v>
      </c>
      <c r="J7" s="41"/>
      <c r="K7" s="25"/>
      <c r="L7" s="53">
        <f>SUM(L9:L11)</f>
        <v>88.17</v>
      </c>
      <c r="M7" s="57">
        <v>44410</v>
      </c>
      <c r="N7" s="44">
        <f t="shared" ref="N7" si="0">IF(M7&lt;&gt;"",(_xlfn.DAYS($B$7,M7)),"")</f>
        <v>2</v>
      </c>
      <c r="O7" s="58">
        <v>87</v>
      </c>
      <c r="P7" s="40">
        <f>IF(O7&lt;&gt;0,(O7-I7),"")</f>
        <v>-9.0999999999993975E-2</v>
      </c>
      <c r="Q7" s="59">
        <f>IF(P7&lt;&gt;"",(P7/I7),"")</f>
        <v>-1.0448840867597568E-3</v>
      </c>
      <c r="R7" s="5">
        <v>44412</v>
      </c>
      <c r="S7" s="15">
        <f>IF(R7&lt;&gt;"",(_xlfn.DAYS($B$7,R7)),"")</f>
        <v>0</v>
      </c>
      <c r="T7" s="58">
        <v>89.01</v>
      </c>
      <c r="U7" s="22">
        <f>IF(T7&lt;&gt;0,(T7-I7),"")</f>
        <v>1.9190000000000111</v>
      </c>
      <c r="V7" s="20">
        <f>IF(U7&lt;&gt;"",(U7/I7),"")</f>
        <v>2.2034423763649644E-2</v>
      </c>
      <c r="W7" s="63">
        <f>IF(AND(M7&lt;&gt;0,R7&lt;&gt;0),(N7-S7),"")</f>
        <v>2</v>
      </c>
      <c r="X7" s="15">
        <f t="shared" ref="X7" si="1">IF(W7&lt;&gt;"",(_xlfn.DAYS($B$7,W7)),"")</f>
        <v>44410</v>
      </c>
      <c r="Y7" s="17"/>
      <c r="Z7" s="39"/>
      <c r="AA7" s="34"/>
      <c r="AB7" s="34"/>
      <c r="AC7" s="40" t="str">
        <f>IF(AA7&gt;0,AB7-AA7,"")</f>
        <v/>
      </c>
      <c r="AD7" s="41"/>
    </row>
    <row r="8" spans="1:30" s="73" customFormat="1" ht="6.5" customHeight="1" x14ac:dyDescent="0.35">
      <c r="B8" s="69"/>
      <c r="C8" s="71"/>
      <c r="D8" s="70"/>
      <c r="E8" s="70"/>
      <c r="F8" s="70"/>
      <c r="G8" s="71"/>
      <c r="H8" s="71"/>
      <c r="I8" s="72"/>
      <c r="J8" s="72"/>
      <c r="K8" s="75"/>
      <c r="L8" s="75"/>
      <c r="N8" s="76"/>
      <c r="O8" s="73">
        <v>0</v>
      </c>
      <c r="P8" s="74"/>
      <c r="T8" s="73">
        <v>0</v>
      </c>
      <c r="U8" s="74"/>
      <c r="W8" s="77"/>
      <c r="Z8" s="71"/>
      <c r="AA8" s="71"/>
      <c r="AB8" s="71"/>
      <c r="AC8" s="72"/>
      <c r="AD8" s="72"/>
    </row>
    <row r="9" spans="1:30" x14ac:dyDescent="0.35">
      <c r="B9" s="49"/>
      <c r="C9" s="42">
        <v>44410</v>
      </c>
      <c r="D9" s="56" t="s">
        <v>16</v>
      </c>
      <c r="E9" s="35" t="s">
        <v>17</v>
      </c>
      <c r="F9" s="35" t="s">
        <v>26</v>
      </c>
      <c r="G9" s="68">
        <v>87.090999999999994</v>
      </c>
      <c r="H9" s="44">
        <v>1</v>
      </c>
      <c r="I9" s="40">
        <v>87.090999999999994</v>
      </c>
      <c r="J9" s="41"/>
      <c r="K9" s="67">
        <v>88.17</v>
      </c>
      <c r="L9" s="66">
        <f>K9*H9</f>
        <v>88.17</v>
      </c>
      <c r="M9" s="57">
        <v>44410</v>
      </c>
      <c r="N9" s="44">
        <f t="shared" ref="N9:N11" si="2">IF(M9&lt;&gt;"",(_xlfn.DAYS($B$7,M9)),"")</f>
        <v>2</v>
      </c>
      <c r="O9" s="58">
        <v>87</v>
      </c>
      <c r="P9" s="40">
        <f>IF(O9&lt;&gt;0,(O9-I9),"")</f>
        <v>-9.0999999999993975E-2</v>
      </c>
      <c r="Q9" s="59">
        <f>IF(P9&lt;&gt;"",(P9/I9),"")</f>
        <v>-1.0448840867597568E-3</v>
      </c>
      <c r="R9" s="5">
        <v>44412</v>
      </c>
      <c r="S9" s="15">
        <f>IF(R9&lt;&gt;"",(_xlfn.DAYS($B$7,R9)),"")</f>
        <v>0</v>
      </c>
      <c r="T9" s="58">
        <v>89.01</v>
      </c>
      <c r="U9" s="22">
        <f>IF(T9&lt;&gt;0,(T9-I9),"")</f>
        <v>1.9190000000000111</v>
      </c>
      <c r="V9" s="20">
        <f>IF(U9&lt;&gt;"",(U9/I9),"")</f>
        <v>2.2034423763649644E-2</v>
      </c>
      <c r="W9" s="63">
        <f>IF(AND(M9&lt;&gt;0,R9&lt;&gt;0),(N9-S9),"")</f>
        <v>2</v>
      </c>
      <c r="X9" s="64">
        <f t="shared" ref="X9:X14" si="3">IF(U9&lt;&gt;"",(U9-P9),"")</f>
        <v>2.0100000000000051</v>
      </c>
      <c r="Y9" s="59">
        <f t="shared" ref="Y9:Y14" si="4">IF(X9&lt;&gt;"",(X9/G9),"")</f>
        <v>2.3079307850409403E-2</v>
      </c>
      <c r="Z9" s="11"/>
      <c r="AB9" s="15"/>
      <c r="AC9" s="22">
        <f>AA9*AB9</f>
        <v>0</v>
      </c>
      <c r="AD9" s="41"/>
    </row>
    <row r="10" spans="1:30" x14ac:dyDescent="0.35">
      <c r="B10" s="49"/>
      <c r="C10" s="46"/>
      <c r="D10" s="56"/>
      <c r="E10" s="4"/>
      <c r="F10" s="4"/>
      <c r="G10" s="43"/>
      <c r="H10" s="43"/>
      <c r="I10" s="47" t="str">
        <f t="shared" ref="I10:I14" si="5">IF(G10&gt;0,H10-G10,"")</f>
        <v/>
      </c>
      <c r="J10" s="45"/>
      <c r="K10" s="21"/>
      <c r="L10" s="66"/>
      <c r="M10" s="57"/>
      <c r="N10" s="44" t="str">
        <f t="shared" si="2"/>
        <v/>
      </c>
      <c r="O10" s="58">
        <v>0</v>
      </c>
      <c r="P10" s="40" t="str">
        <f>IF(O10&lt;&gt;0,(O10-G10),"")</f>
        <v/>
      </c>
      <c r="Q10" s="59" t="str">
        <f>IF(P10&lt;&gt;"",(P10/G10),"")</f>
        <v/>
      </c>
      <c r="R10" s="5"/>
      <c r="S10" s="15" t="str">
        <f t="shared" ref="S10:S14" si="6">IF(R10&lt;&gt;"",(_xlfn.DAYS($B$7,R10)),"")</f>
        <v/>
      </c>
      <c r="T10" s="17">
        <v>0</v>
      </c>
      <c r="U10" s="22" t="str">
        <f>IF(T10&lt;&gt;0,(T10-G10),"")</f>
        <v/>
      </c>
      <c r="V10" s="20" t="str">
        <f>IF(U10&lt;&gt;"",(U10/G10),"")</f>
        <v/>
      </c>
      <c r="W10" s="63" t="str">
        <f>IF(AND(M10&lt;&gt;0,R10&lt;&gt;0),(N10-S10),"")</f>
        <v/>
      </c>
      <c r="X10" s="64" t="str">
        <f t="shared" si="3"/>
        <v/>
      </c>
      <c r="Y10" s="59" t="str">
        <f t="shared" si="4"/>
        <v/>
      </c>
      <c r="Z10" s="6"/>
      <c r="AC10" s="24" t="str">
        <f t="shared" ref="AC10:AC14" si="7">IF(AA10&gt;0,AB10-AA10,"")</f>
        <v/>
      </c>
      <c r="AD10" s="45"/>
    </row>
    <row r="11" spans="1:30" x14ac:dyDescent="0.35">
      <c r="B11" s="49"/>
      <c r="C11" s="46"/>
      <c r="D11" s="56"/>
      <c r="E11" s="4"/>
      <c r="F11" s="4"/>
      <c r="G11" s="43"/>
      <c r="H11" s="43"/>
      <c r="I11" s="47" t="str">
        <f t="shared" si="5"/>
        <v/>
      </c>
      <c r="J11" s="45"/>
      <c r="K11" s="21"/>
      <c r="L11" s="66"/>
      <c r="M11" s="57"/>
      <c r="N11" s="44" t="str">
        <f t="shared" si="2"/>
        <v/>
      </c>
      <c r="O11" s="58">
        <v>0</v>
      </c>
      <c r="P11" s="40" t="str">
        <f>IF(O11&lt;&gt;0,(O11-G11),"")</f>
        <v/>
      </c>
      <c r="Q11" s="59" t="str">
        <f>IF(P11&lt;&gt;"",(P11/G11),"")</f>
        <v/>
      </c>
      <c r="R11" s="5"/>
      <c r="S11" s="15" t="str">
        <f t="shared" si="6"/>
        <v/>
      </c>
      <c r="T11" s="17">
        <v>0</v>
      </c>
      <c r="U11" s="22" t="str">
        <f>IF(T11&lt;&gt;0,(T11-G11),"")</f>
        <v/>
      </c>
      <c r="V11" s="20" t="str">
        <f>IF(U11&lt;&gt;"",(U11/G11),"")</f>
        <v/>
      </c>
      <c r="W11" s="63" t="str">
        <f>IF(AND(M11&lt;&gt;0,R11&lt;&gt;0),(N11-S11),"")</f>
        <v/>
      </c>
      <c r="X11" s="64" t="str">
        <f t="shared" si="3"/>
        <v/>
      </c>
      <c r="Y11" s="59" t="str">
        <f t="shared" si="4"/>
        <v/>
      </c>
      <c r="Z11" s="6"/>
      <c r="AC11" s="24" t="str">
        <f t="shared" si="7"/>
        <v/>
      </c>
      <c r="AD11" s="45"/>
    </row>
    <row r="12" spans="1:30" x14ac:dyDescent="0.35">
      <c r="B12" s="50"/>
      <c r="C12" s="46"/>
      <c r="D12" s="56"/>
      <c r="E12" s="4"/>
      <c r="F12" s="4"/>
      <c r="G12" s="43"/>
      <c r="H12" s="43"/>
      <c r="I12" s="47" t="str">
        <f t="shared" si="5"/>
        <v/>
      </c>
      <c r="J12" s="45"/>
      <c r="K12" s="16"/>
      <c r="L12" s="54"/>
      <c r="M12" s="57"/>
      <c r="N12" s="44"/>
      <c r="O12" s="58"/>
      <c r="P12" s="40" t="str">
        <f>IF(O12&lt;&gt;0,(O12-G12),"")</f>
        <v/>
      </c>
      <c r="Q12" s="59" t="str">
        <f>IF(P12&lt;&gt;"",(P12/G12),"")</f>
        <v/>
      </c>
      <c r="R12" s="5"/>
      <c r="S12" s="15" t="str">
        <f t="shared" si="6"/>
        <v/>
      </c>
      <c r="T12" s="17"/>
      <c r="U12" s="22"/>
      <c r="V12" s="20" t="str">
        <f>IF(U12&lt;&gt;"",(U12/G12),"")</f>
        <v/>
      </c>
      <c r="W12" s="63" t="str">
        <f>IF(AND(M12&lt;&gt;0,R12&lt;&gt;0),(S12-N12),"")</f>
        <v/>
      </c>
      <c r="X12" s="64" t="str">
        <f t="shared" si="3"/>
        <v/>
      </c>
      <c r="Y12" s="59" t="str">
        <f t="shared" si="4"/>
        <v/>
      </c>
      <c r="Z12" s="6"/>
      <c r="AC12" s="24" t="str">
        <f t="shared" si="7"/>
        <v/>
      </c>
      <c r="AD12" s="45"/>
    </row>
    <row r="13" spans="1:30" x14ac:dyDescent="0.35">
      <c r="B13" s="50"/>
      <c r="C13" s="46"/>
      <c r="D13" s="56"/>
      <c r="E13" s="4"/>
      <c r="F13" s="4"/>
      <c r="G13" s="43"/>
      <c r="H13" s="43"/>
      <c r="I13" s="47" t="str">
        <f t="shared" si="5"/>
        <v/>
      </c>
      <c r="J13" s="45"/>
      <c r="K13" s="16"/>
      <c r="L13" s="54"/>
      <c r="M13" s="57"/>
      <c r="N13" s="44"/>
      <c r="O13" s="58"/>
      <c r="P13" s="40" t="str">
        <f>IF(O13&lt;&gt;0,(O13-G13),"")</f>
        <v/>
      </c>
      <c r="Q13" s="59" t="str">
        <f>IF(P13&lt;&gt;"",(P13/G13),"")</f>
        <v/>
      </c>
      <c r="R13" s="5"/>
      <c r="S13" s="15" t="str">
        <f t="shared" si="6"/>
        <v/>
      </c>
      <c r="T13" s="17"/>
      <c r="U13" s="22"/>
      <c r="V13" s="20" t="str">
        <f>IF(U13&lt;&gt;"",(U13/G13),"")</f>
        <v/>
      </c>
      <c r="W13" s="65" t="str">
        <f>IF(AND(M13&lt;&gt;0,R13&lt;&gt;0),(S13-N13),"")</f>
        <v/>
      </c>
      <c r="X13" s="64" t="str">
        <f t="shared" si="3"/>
        <v/>
      </c>
      <c r="Y13" s="59" t="str">
        <f t="shared" si="4"/>
        <v/>
      </c>
      <c r="Z13" s="6"/>
      <c r="AC13" s="24" t="str">
        <f t="shared" si="7"/>
        <v/>
      </c>
      <c r="AD13" s="45"/>
    </row>
    <row r="14" spans="1:30" x14ac:dyDescent="0.35">
      <c r="B14" s="50"/>
      <c r="C14" s="46"/>
      <c r="D14" s="4"/>
      <c r="E14" s="4"/>
      <c r="F14" s="4"/>
      <c r="G14" s="43"/>
      <c r="H14" s="43"/>
      <c r="I14" s="47" t="str">
        <f t="shared" si="5"/>
        <v/>
      </c>
      <c r="J14" s="45"/>
      <c r="K14" s="16"/>
      <c r="L14" s="54"/>
      <c r="M14" s="57"/>
      <c r="N14" s="44"/>
      <c r="O14" s="58"/>
      <c r="P14" s="40" t="str">
        <f>IF(O14&lt;&gt;0,(O14-G14),"")</f>
        <v/>
      </c>
      <c r="Q14" s="59" t="str">
        <f>IF(P14&lt;&gt;"",(P14/G14),"")</f>
        <v/>
      </c>
      <c r="R14" s="5"/>
      <c r="S14" s="15" t="str">
        <f t="shared" si="6"/>
        <v/>
      </c>
      <c r="T14" s="17"/>
      <c r="U14" s="22"/>
      <c r="V14" s="20" t="str">
        <f>IF(U14&lt;&gt;"",(U14/G14),"")</f>
        <v/>
      </c>
      <c r="W14" s="65" t="str">
        <f>IF(AND(M14&lt;&gt;0,R14&lt;&gt;0),(S14-N14),"")</f>
        <v/>
      </c>
      <c r="X14" s="64" t="str">
        <f t="shared" si="3"/>
        <v/>
      </c>
      <c r="Y14" s="59" t="str">
        <f t="shared" si="4"/>
        <v/>
      </c>
      <c r="Z14" s="6"/>
      <c r="AC14" s="24" t="str">
        <f t="shared" si="7"/>
        <v/>
      </c>
      <c r="AD14" s="45"/>
    </row>
    <row r="15" spans="1:30" x14ac:dyDescent="0.35">
      <c r="K15" s="16"/>
      <c r="L15" s="16"/>
      <c r="P15" s="3"/>
    </row>
    <row r="16" spans="1:30" x14ac:dyDescent="0.35">
      <c r="B16" s="12"/>
      <c r="D16" s="4"/>
      <c r="E16" s="4"/>
      <c r="F16" s="4"/>
      <c r="K16" s="16"/>
      <c r="L16" s="16"/>
    </row>
    <row r="17" spans="3:29" x14ac:dyDescent="0.35">
      <c r="K17" s="16"/>
      <c r="L17" s="16"/>
    </row>
    <row r="18" spans="3:29" x14ac:dyDescent="0.35">
      <c r="K18" s="16"/>
      <c r="L18" s="16"/>
    </row>
    <row r="19" spans="3:29" x14ac:dyDescent="0.35">
      <c r="C19" s="7"/>
      <c r="G19" s="5"/>
      <c r="K19" s="6"/>
      <c r="L19" s="6"/>
      <c r="Z19" s="7"/>
    </row>
    <row r="21" spans="3:29" x14ac:dyDescent="0.35">
      <c r="C21" s="7"/>
      <c r="J21" s="2"/>
      <c r="W21" s="27">
        <v>0</v>
      </c>
      <c r="Z21" s="7"/>
      <c r="AC21">
        <v>0</v>
      </c>
    </row>
    <row r="22" spans="3:29" x14ac:dyDescent="0.35">
      <c r="W22" s="27">
        <v>0</v>
      </c>
      <c r="AC22">
        <v>0</v>
      </c>
    </row>
    <row r="23" spans="3:29" x14ac:dyDescent="0.35">
      <c r="W23" s="27">
        <v>0</v>
      </c>
      <c r="AC23">
        <v>0</v>
      </c>
    </row>
    <row r="24" spans="3:29" x14ac:dyDescent="0.35">
      <c r="W24" s="27">
        <v>0</v>
      </c>
      <c r="AC24">
        <v>0</v>
      </c>
    </row>
    <row r="25" spans="3:29" x14ac:dyDescent="0.35">
      <c r="W25" s="27">
        <v>0</v>
      </c>
      <c r="AC25">
        <v>0</v>
      </c>
    </row>
    <row r="26" spans="3:29" x14ac:dyDescent="0.35">
      <c r="W26" s="27">
        <v>0</v>
      </c>
      <c r="AC26">
        <v>0</v>
      </c>
    </row>
    <row r="27" spans="3:29" x14ac:dyDescent="0.35">
      <c r="W27" s="27">
        <v>0</v>
      </c>
      <c r="AC27">
        <v>0</v>
      </c>
    </row>
    <row r="28" spans="3:29" x14ac:dyDescent="0.35">
      <c r="W28" s="27">
        <v>0</v>
      </c>
      <c r="AC28">
        <v>0</v>
      </c>
    </row>
  </sheetData>
  <mergeCells count="7">
    <mergeCell ref="Z4:AD4"/>
    <mergeCell ref="B4:B5"/>
    <mergeCell ref="C4:J4"/>
    <mergeCell ref="K4:L4"/>
    <mergeCell ref="M4:Q4"/>
    <mergeCell ref="R4:V4"/>
    <mergeCell ref="W4:Y4"/>
  </mergeCells>
  <conditionalFormatting sqref="I8:J8">
    <cfRule type="cellIs" dxfId="19" priority="57" operator="lessThan">
      <formula>0</formula>
    </cfRule>
    <cfRule type="cellIs" dxfId="18" priority="58" operator="greaterThan">
      <formula>0</formula>
    </cfRule>
  </conditionalFormatting>
  <conditionalFormatting sqref="H7">
    <cfRule type="expression" dxfId="17" priority="55">
      <formula>G7&gt;H7</formula>
    </cfRule>
    <cfRule type="expression" dxfId="16" priority="56">
      <formula>G7&lt;H7</formula>
    </cfRule>
  </conditionalFormatting>
  <conditionalFormatting sqref="P9:Q11 U9:V11 I9:J12 AC9:AD12">
    <cfRule type="colorScale" priority="54">
      <colorScale>
        <cfvo type="num" val="0"/>
        <cfvo type="num" val="0"/>
        <color rgb="FFFFC7CE"/>
        <color rgb="FFC6EFCE"/>
      </colorScale>
    </cfRule>
  </conditionalFormatting>
  <conditionalFormatting sqref="P15">
    <cfRule type="colorScale" priority="51">
      <colorScale>
        <cfvo type="min"/>
        <cfvo type="max"/>
        <color rgb="FFFFC7CE"/>
        <color rgb="FFC6EFCE"/>
      </colorScale>
    </cfRule>
    <cfRule type="cellIs" dxfId="15" priority="52" operator="greaterThan">
      <formula>0</formula>
    </cfRule>
    <cfRule type="cellIs" dxfId="14" priority="53" operator="lessThan">
      <formula>0</formula>
    </cfRule>
  </conditionalFormatting>
  <conditionalFormatting sqref="P12">
    <cfRule type="colorScale" priority="46">
      <colorScale>
        <cfvo type="num" val="0"/>
        <cfvo type="num" val="0"/>
        <color rgb="FFFFC7CE"/>
        <color rgb="FFC6EFCE"/>
      </colorScale>
    </cfRule>
  </conditionalFormatting>
  <conditionalFormatting sqref="U12">
    <cfRule type="colorScale" priority="45">
      <colorScale>
        <cfvo type="num" val="0"/>
        <cfvo type="num" val="0"/>
        <color rgb="FFFFC7CE"/>
        <color rgb="FFC6EFCE"/>
      </colorScale>
    </cfRule>
  </conditionalFormatting>
  <conditionalFormatting sqref="Q12">
    <cfRule type="colorScale" priority="44">
      <colorScale>
        <cfvo type="num" val="0"/>
        <cfvo type="num" val="0"/>
        <color rgb="FFFFC7CE"/>
        <color rgb="FFC6EFCE"/>
      </colorScale>
    </cfRule>
  </conditionalFormatting>
  <conditionalFormatting sqref="V12">
    <cfRule type="colorScale" priority="43">
      <colorScale>
        <cfvo type="num" val="0"/>
        <cfvo type="num" val="0"/>
        <color rgb="FFFFC7CE"/>
        <color rgb="FFC6EFCE"/>
      </colorScale>
    </cfRule>
  </conditionalFormatting>
  <conditionalFormatting sqref="I7:J7">
    <cfRule type="colorScale" priority="38">
      <colorScale>
        <cfvo type="num" val="0"/>
        <cfvo type="num" val="0"/>
        <color rgb="FFFFC7CE"/>
        <color rgb="FFC6EFCE"/>
      </colorScale>
    </cfRule>
  </conditionalFormatting>
  <conditionalFormatting sqref="Q13">
    <cfRule type="colorScale" priority="33">
      <colorScale>
        <cfvo type="num" val="0"/>
        <cfvo type="num" val="0"/>
        <color rgb="FFFFC7CE"/>
        <color rgb="FFC6EFCE"/>
      </colorScale>
    </cfRule>
  </conditionalFormatting>
  <conditionalFormatting sqref="I13:J13">
    <cfRule type="colorScale" priority="31">
      <colorScale>
        <cfvo type="num" val="0"/>
        <cfvo type="num" val="0"/>
        <color rgb="FFFFC7CE"/>
        <color rgb="FFC6EFCE"/>
      </colorScale>
    </cfRule>
  </conditionalFormatting>
  <conditionalFormatting sqref="L12">
    <cfRule type="expression" dxfId="13" priority="36">
      <formula>G12&lt;&gt;0</formula>
    </cfRule>
  </conditionalFormatting>
  <conditionalFormatting sqref="P13">
    <cfRule type="colorScale" priority="35">
      <colorScale>
        <cfvo type="num" val="0"/>
        <cfvo type="num" val="0"/>
        <color rgb="FFFFC7CE"/>
        <color rgb="FFC6EFCE"/>
      </colorScale>
    </cfRule>
  </conditionalFormatting>
  <conditionalFormatting sqref="U13">
    <cfRule type="colorScale" priority="34">
      <colorScale>
        <cfvo type="num" val="0"/>
        <cfvo type="num" val="0"/>
        <color rgb="FFFFC7CE"/>
        <color rgb="FFC6EFCE"/>
      </colorScale>
    </cfRule>
  </conditionalFormatting>
  <conditionalFormatting sqref="V13">
    <cfRule type="colorScale" priority="32">
      <colorScale>
        <cfvo type="num" val="0"/>
        <cfvo type="num" val="0"/>
        <color rgb="FFFFC7CE"/>
        <color rgb="FFC6EFCE"/>
      </colorScale>
    </cfRule>
  </conditionalFormatting>
  <conditionalFormatting sqref="L13">
    <cfRule type="expression" dxfId="12" priority="30">
      <formula>G13&lt;&gt;0</formula>
    </cfRule>
  </conditionalFormatting>
  <conditionalFormatting sqref="G7">
    <cfRule type="expression" dxfId="11" priority="26">
      <formula>#REF!&gt;G7</formula>
    </cfRule>
    <cfRule type="expression" dxfId="10" priority="27">
      <formula>#REF!&lt;G7</formula>
    </cfRule>
  </conditionalFormatting>
  <conditionalFormatting sqref="AC8:AD8">
    <cfRule type="cellIs" dxfId="9" priority="24" operator="lessThan">
      <formula>0</formula>
    </cfRule>
    <cfRule type="cellIs" dxfId="8" priority="25" operator="greaterThan">
      <formula>0</formula>
    </cfRule>
  </conditionalFormatting>
  <conditionalFormatting sqref="AB7">
    <cfRule type="expression" dxfId="7" priority="22">
      <formula>AA7&gt;AB7</formula>
    </cfRule>
    <cfRule type="expression" dxfId="6" priority="23">
      <formula>AA7&lt;AB7</formula>
    </cfRule>
  </conditionalFormatting>
  <conditionalFormatting sqref="AC7:AD7">
    <cfRule type="colorScale" priority="21">
      <colorScale>
        <cfvo type="num" val="0"/>
        <cfvo type="num" val="0"/>
        <color rgb="FFFFC7CE"/>
        <color rgb="FFC6EFCE"/>
      </colorScale>
    </cfRule>
  </conditionalFormatting>
  <conditionalFormatting sqref="AC13:AD13">
    <cfRule type="colorScale" priority="19">
      <colorScale>
        <cfvo type="num" val="0"/>
        <cfvo type="num" val="0"/>
        <color rgb="FFFFC7CE"/>
        <color rgb="FFC6EFCE"/>
      </colorScale>
    </cfRule>
  </conditionalFormatting>
  <conditionalFormatting sqref="AA7">
    <cfRule type="expression" dxfId="5" priority="17">
      <formula>W7&gt;AA7</formula>
    </cfRule>
    <cfRule type="expression" dxfId="4" priority="18">
      <formula>W7&lt;AA7</formula>
    </cfRule>
  </conditionalFormatting>
  <conditionalFormatting sqref="K12">
    <cfRule type="expression" dxfId="3" priority="16">
      <formula>C12&lt;&gt;0</formula>
    </cfRule>
  </conditionalFormatting>
  <conditionalFormatting sqref="K13">
    <cfRule type="expression" dxfId="2" priority="15">
      <formula>C13&lt;&gt;0</formula>
    </cfRule>
  </conditionalFormatting>
  <conditionalFormatting sqref="W9:W13">
    <cfRule type="iconSet" priority="187">
      <iconSet iconSet="3Flags" showValue="0">
        <cfvo type="percent" val="0"/>
        <cfvo type="num" val="0"/>
        <cfvo type="num" val="0" gte="0"/>
      </iconSet>
    </cfRule>
  </conditionalFormatting>
  <conditionalFormatting sqref="Q14">
    <cfRule type="colorScale" priority="12">
      <colorScale>
        <cfvo type="num" val="0"/>
        <cfvo type="num" val="0"/>
        <color rgb="FFFFC7CE"/>
        <color rgb="FFC6EFCE"/>
      </colorScale>
    </cfRule>
  </conditionalFormatting>
  <conditionalFormatting sqref="I14:J14">
    <cfRule type="colorScale" priority="10">
      <colorScale>
        <cfvo type="num" val="0"/>
        <cfvo type="num" val="0"/>
        <color rgb="FFFFC7CE"/>
        <color rgb="FFC6EFCE"/>
      </colorScale>
    </cfRule>
  </conditionalFormatting>
  <conditionalFormatting sqref="P14">
    <cfRule type="colorScale" priority="14">
      <colorScale>
        <cfvo type="num" val="0"/>
        <cfvo type="num" val="0"/>
        <color rgb="FFFFC7CE"/>
        <color rgb="FFC6EFCE"/>
      </colorScale>
    </cfRule>
  </conditionalFormatting>
  <conditionalFormatting sqref="U14">
    <cfRule type="colorScale" priority="13">
      <colorScale>
        <cfvo type="num" val="0"/>
        <cfvo type="num" val="0"/>
        <color rgb="FFFFC7CE"/>
        <color rgb="FFC6EFCE"/>
      </colorScale>
    </cfRule>
  </conditionalFormatting>
  <conditionalFormatting sqref="V14">
    <cfRule type="colorScale" priority="11">
      <colorScale>
        <cfvo type="num" val="0"/>
        <cfvo type="num" val="0"/>
        <color rgb="FFFFC7CE"/>
        <color rgb="FFC6EFCE"/>
      </colorScale>
    </cfRule>
  </conditionalFormatting>
  <conditionalFormatting sqref="L14">
    <cfRule type="expression" dxfId="1" priority="9">
      <formula>G14&lt;&gt;0</formula>
    </cfRule>
  </conditionalFormatting>
  <conditionalFormatting sqref="W14">
    <cfRule type="iconSet" priority="8">
      <iconSet iconSet="3Flags">
        <cfvo type="percent" val="0"/>
        <cfvo type="num" val="0"/>
        <cfvo type="num" val="0" gte="0"/>
      </iconSet>
    </cfRule>
  </conditionalFormatting>
  <conditionalFormatting sqref="AC14:AD14">
    <cfRule type="colorScale" priority="7">
      <colorScale>
        <cfvo type="num" val="0"/>
        <cfvo type="num" val="0"/>
        <color rgb="FFFFC7CE"/>
        <color rgb="FFC6EFCE"/>
      </colorScale>
    </cfRule>
  </conditionalFormatting>
  <conditionalFormatting sqref="K14">
    <cfRule type="expression" dxfId="0" priority="6">
      <formula>#REF!&lt;&gt;0</formula>
    </cfRule>
  </conditionalFormatting>
  <conditionalFormatting sqref="Q7">
    <cfRule type="colorScale" priority="5">
      <colorScale>
        <cfvo type="num" val="0"/>
        <cfvo type="num" val="0"/>
        <color rgb="FFFFC7CE"/>
        <color rgb="FFC6EFCE"/>
      </colorScale>
    </cfRule>
  </conditionalFormatting>
  <conditionalFormatting sqref="V7">
    <cfRule type="colorScale" priority="3">
      <colorScale>
        <cfvo type="num" val="0"/>
        <cfvo type="num" val="0"/>
        <color rgb="FFFFC7CE"/>
        <color rgb="FFC6EFCE"/>
      </colorScale>
    </cfRule>
  </conditionalFormatting>
  <conditionalFormatting sqref="W7">
    <cfRule type="iconSet" priority="4">
      <iconSet iconSet="3Flags" showValue="0">
        <cfvo type="percent" val="0"/>
        <cfvo type="num" val="0"/>
        <cfvo type="num" val="0" gte="0"/>
      </iconSet>
    </cfRule>
  </conditionalFormatting>
  <conditionalFormatting sqref="P7">
    <cfRule type="colorScale" priority="2">
      <colorScale>
        <cfvo type="num" val="0"/>
        <cfvo type="num" val="0"/>
        <color rgb="FFFFC7CE"/>
        <color rgb="FFC6EFCE"/>
      </colorScale>
    </cfRule>
  </conditionalFormatting>
  <conditionalFormatting sqref="U7">
    <cfRule type="colorScale" priority="1">
      <colorScale>
        <cfvo type="num" val="0"/>
        <cfvo type="num" val="0"/>
        <color rgb="FFFFC7CE"/>
        <color rgb="FFC6EFCE"/>
      </colorScale>
    </cfRule>
  </conditionalFormatting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BourseDirecte_PEA_Gains_Pertes">
                <anchor moveWithCells="1" sizeWithCells="1">
                  <from>
                    <xdr:col>9</xdr:col>
                    <xdr:colOff>755650</xdr:colOff>
                    <xdr:row>1</xdr:row>
                    <xdr:rowOff>25400</xdr:rowOff>
                  </from>
                  <to>
                    <xdr:col>10</xdr:col>
                    <xdr:colOff>755650</xdr:colOff>
                    <xdr:row>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D9BBD0-DE7A-47D6-B35C-58BB15FBDAEB}">
  <sheetPr codeName="Feuil5"/>
  <dimension ref="A1:K6"/>
  <sheetViews>
    <sheetView topLeftCell="B1" workbookViewId="0">
      <selection activeCell="H14" sqref="H14"/>
    </sheetView>
  </sheetViews>
  <sheetFormatPr baseColWidth="10" defaultRowHeight="14.5" x14ac:dyDescent="0.35"/>
  <cols>
    <col min="2" max="2" width="12" customWidth="1"/>
    <col min="11" max="11" width="15.1796875" bestFit="1" customWidth="1"/>
  </cols>
  <sheetData>
    <row r="1" spans="1:11" x14ac:dyDescent="0.35">
      <c r="A1" t="s">
        <v>1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</row>
    <row r="2" spans="1:11" x14ac:dyDescent="0.35">
      <c r="A2" s="2">
        <v>44412</v>
      </c>
      <c r="B2">
        <v>88.639999000000003</v>
      </c>
      <c r="C2">
        <v>88.699996999999996</v>
      </c>
      <c r="D2">
        <v>87.858001999999999</v>
      </c>
      <c r="E2">
        <v>88.239998</v>
      </c>
      <c r="F2">
        <v>4779</v>
      </c>
      <c r="I2" s="2"/>
      <c r="K2" s="78"/>
    </row>
    <row r="3" spans="1:11" x14ac:dyDescent="0.35">
      <c r="A3" s="2"/>
      <c r="I3" s="2"/>
      <c r="K3" s="78"/>
    </row>
    <row r="4" spans="1:11" x14ac:dyDescent="0.35">
      <c r="A4" s="2"/>
    </row>
    <row r="5" spans="1:11" x14ac:dyDescent="0.35">
      <c r="A5" s="2"/>
    </row>
    <row r="6" spans="1:11" x14ac:dyDescent="0.35">
      <c r="A6" s="2"/>
    </row>
  </sheetData>
  <dataValidations disablePrompts="1" count="1">
    <dataValidation type="list" allowBlank="1" showInputMessage="1" showErrorMessage="1" sqref="I1" xr:uid="{CFC933B6-7216-4383-8B09-1900F4628675}">
      <formula1>INDIRECT("tblCode[Code Yahoo]")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BourseDirecte-PEA</vt:lpstr>
      <vt:lpstr>RecupCoursJour</vt:lpstr>
      <vt:lpstr>Code</vt:lpstr>
      <vt:lpstr>DD</vt:lpstr>
      <vt:lpstr>DDC</vt:lpstr>
      <vt:lpstr>Debut</vt:lpstr>
      <vt:lpstr>DF</vt:lpstr>
      <vt:lpstr>DFC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jjulien</dc:creator>
  <cp:lastModifiedBy>jjulien</cp:lastModifiedBy>
  <dcterms:created xsi:type="dcterms:W3CDTF">2021-04-22T16:15:57Z</dcterms:created>
  <dcterms:modified xsi:type="dcterms:W3CDTF">2021-08-04T16:57:35Z</dcterms:modified>
</cp:coreProperties>
</file>