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27315" windowHeight="12585"/>
  </bookViews>
  <sheets>
    <sheet name="2018 Horizontal" sheetId="1" r:id="rId1"/>
    <sheet name="2018 Vertical" sheetId="2" r:id="rId2"/>
  </sheets>
  <externalReferences>
    <externalReference r:id="rId3"/>
  </externalReferences>
  <definedNames>
    <definedName name="HP" localSheetId="0">'2018 Horizontal'!$AY$1:$AZ$8</definedName>
    <definedName name="HP">'[1]2014'!$AY$1:$AZ$8</definedName>
  </definedNames>
  <calcPr calcId="145621"/>
</workbook>
</file>

<file path=xl/calcChain.xml><?xml version="1.0" encoding="utf-8"?>
<calcChain xmlns="http://schemas.openxmlformats.org/spreadsheetml/2006/main">
  <c r="BB34" i="2" l="1"/>
  <c r="AW34" i="2"/>
  <c r="AV34" i="2"/>
  <c r="AR34" i="2"/>
  <c r="AQ34" i="2"/>
  <c r="AM34" i="2"/>
  <c r="AL34" i="2"/>
  <c r="AH34" i="2"/>
  <c r="AG34" i="2"/>
  <c r="AC34" i="2"/>
  <c r="AB34" i="2"/>
  <c r="X34" i="2"/>
  <c r="W34" i="2"/>
  <c r="S34" i="2"/>
  <c r="R34" i="2"/>
  <c r="N34" i="2"/>
  <c r="M34" i="2"/>
  <c r="I34" i="2"/>
  <c r="H34" i="2"/>
  <c r="D34" i="2"/>
  <c r="C34" i="2"/>
  <c r="R16" i="2"/>
  <c r="R23" i="2" s="1"/>
  <c r="R30" i="2" s="1"/>
  <c r="M16" i="2"/>
  <c r="M23" i="2" s="1"/>
  <c r="M30" i="2" s="1"/>
  <c r="H16" i="2"/>
  <c r="H23" i="2" s="1"/>
  <c r="H30" i="2" s="1"/>
  <c r="C16" i="2"/>
  <c r="C23" i="2" s="1"/>
  <c r="C30" i="2" s="1"/>
  <c r="R15" i="2"/>
  <c r="R22" i="2" s="1"/>
  <c r="R29" i="2" s="1"/>
  <c r="M15" i="2"/>
  <c r="M22" i="2" s="1"/>
  <c r="M29" i="2" s="1"/>
  <c r="H15" i="2"/>
  <c r="H22" i="2" s="1"/>
  <c r="H29" i="2" s="1"/>
  <c r="C15" i="2"/>
  <c r="C22" i="2" s="1"/>
  <c r="C29" i="2" s="1"/>
  <c r="R14" i="2"/>
  <c r="R21" i="2" s="1"/>
  <c r="R28" i="2" s="1"/>
  <c r="M14" i="2"/>
  <c r="M21" i="2" s="1"/>
  <c r="M28" i="2" s="1"/>
  <c r="H14" i="2"/>
  <c r="H21" i="2" s="1"/>
  <c r="H28" i="2" s="1"/>
  <c r="C14" i="2"/>
  <c r="C21" i="2" s="1"/>
  <c r="C28" i="2" s="1"/>
  <c r="R13" i="2"/>
  <c r="R20" i="2" s="1"/>
  <c r="R27" i="2" s="1"/>
  <c r="M13" i="2"/>
  <c r="M20" i="2" s="1"/>
  <c r="M27" i="2" s="1"/>
  <c r="H13" i="2"/>
  <c r="H20" i="2" s="1"/>
  <c r="H27" i="2" s="1"/>
  <c r="C13" i="2"/>
  <c r="C20" i="2" s="1"/>
  <c r="C27" i="2" s="1"/>
  <c r="R12" i="2"/>
  <c r="R19" i="2" s="1"/>
  <c r="R26" i="2" s="1"/>
  <c r="M12" i="2"/>
  <c r="M19" i="2" s="1"/>
  <c r="M26" i="2" s="1"/>
  <c r="H12" i="2"/>
  <c r="H19" i="2" s="1"/>
  <c r="H26" i="2" s="1"/>
  <c r="H33" i="2" s="1"/>
  <c r="C12" i="2"/>
  <c r="C19" i="2" s="1"/>
  <c r="C26" i="2" s="1"/>
  <c r="R11" i="2"/>
  <c r="R18" i="2" s="1"/>
  <c r="R25" i="2" s="1"/>
  <c r="R32" i="2" s="1"/>
  <c r="M11" i="2"/>
  <c r="M18" i="2" s="1"/>
  <c r="M25" i="2" s="1"/>
  <c r="M32" i="2" s="1"/>
  <c r="H11" i="2"/>
  <c r="H18" i="2" s="1"/>
  <c r="H25" i="2" s="1"/>
  <c r="H32" i="2" s="1"/>
  <c r="C11" i="2"/>
  <c r="C18" i="2" s="1"/>
  <c r="C25" i="2" s="1"/>
  <c r="C32" i="2" s="1"/>
  <c r="R10" i="2"/>
  <c r="R17" i="2" s="1"/>
  <c r="R24" i="2" s="1"/>
  <c r="R31" i="2" s="1"/>
  <c r="M10" i="2"/>
  <c r="M17" i="2" s="1"/>
  <c r="M24" i="2" s="1"/>
  <c r="M31" i="2" s="1"/>
  <c r="H10" i="2"/>
  <c r="H17" i="2" s="1"/>
  <c r="H24" i="2" s="1"/>
  <c r="H31" i="2" s="1"/>
  <c r="C10" i="2"/>
  <c r="C17" i="2" s="1"/>
  <c r="C24" i="2" s="1"/>
  <c r="C31" i="2" s="1"/>
  <c r="AG80" i="1" l="1"/>
  <c r="AG79" i="1"/>
  <c r="C77" i="1"/>
  <c r="B77" i="1"/>
  <c r="C76" i="1"/>
  <c r="B76" i="1"/>
  <c r="AG74" i="1"/>
  <c r="AG73" i="1"/>
  <c r="C71" i="1"/>
  <c r="B71" i="1"/>
  <c r="B70" i="1" s="1"/>
  <c r="AG67" i="1"/>
  <c r="E65" i="1"/>
  <c r="D65" i="1"/>
  <c r="C65" i="1"/>
  <c r="B65" i="1"/>
  <c r="D64" i="1"/>
  <c r="C64" i="1"/>
  <c r="B64" i="1"/>
  <c r="AG61" i="1"/>
  <c r="F59" i="1"/>
  <c r="E59" i="1"/>
  <c r="C59" i="1"/>
  <c r="D59" i="1" s="1"/>
  <c r="B59" i="1"/>
  <c r="D58" i="1"/>
  <c r="C58" i="1"/>
  <c r="B58" i="1"/>
  <c r="AF57" i="1"/>
  <c r="AG55" i="1"/>
  <c r="C53" i="1"/>
  <c r="B53" i="1"/>
  <c r="C52" i="1"/>
  <c r="B52" i="1"/>
  <c r="AG49" i="1"/>
  <c r="B47" i="1"/>
  <c r="B46" i="1"/>
  <c r="AG43" i="1"/>
  <c r="B41" i="1"/>
  <c r="C41" i="1" s="1"/>
  <c r="D41" i="1" s="1"/>
  <c r="C40" i="1"/>
  <c r="AF39" i="1"/>
  <c r="AG37" i="1"/>
  <c r="B35" i="1"/>
  <c r="C35" i="1" s="1"/>
  <c r="B34" i="1"/>
  <c r="AG32" i="1"/>
  <c r="AG31" i="1"/>
  <c r="B29" i="1"/>
  <c r="AG26" i="1"/>
  <c r="AG25" i="1"/>
  <c r="D23" i="1"/>
  <c r="C23" i="1"/>
  <c r="B23" i="1"/>
  <c r="C22" i="1"/>
  <c r="B22" i="1"/>
  <c r="AG20" i="1"/>
  <c r="AG2" i="1" s="1"/>
  <c r="AG19" i="1"/>
  <c r="B17" i="1"/>
  <c r="C17" i="1" s="1"/>
  <c r="C16" i="1" s="1"/>
  <c r="B16" i="1"/>
  <c r="AF15" i="1"/>
  <c r="AE15" i="1"/>
  <c r="AD15" i="1"/>
  <c r="AG14" i="1"/>
  <c r="AG13" i="1"/>
  <c r="B11" i="1"/>
  <c r="B9" i="1" s="1"/>
  <c r="AD5" i="1"/>
  <c r="AF5" i="1" s="1"/>
  <c r="N4" i="1"/>
  <c r="B10" i="1" l="1"/>
  <c r="C11" i="1"/>
  <c r="C29" i="1"/>
  <c r="B28" i="1"/>
  <c r="D17" i="1"/>
  <c r="E23" i="1"/>
  <c r="D22" i="1"/>
  <c r="C34" i="1"/>
  <c r="D35" i="1"/>
  <c r="D40" i="1"/>
  <c r="E41" i="1"/>
  <c r="B40" i="1"/>
  <c r="D53" i="1"/>
  <c r="C47" i="1"/>
  <c r="E58" i="1"/>
  <c r="C70" i="1"/>
  <c r="D71" i="1"/>
  <c r="F58" i="1"/>
  <c r="G59" i="1"/>
  <c r="F65" i="1"/>
  <c r="E64" i="1"/>
  <c r="D77" i="1"/>
  <c r="AG82" i="1"/>
  <c r="E71" i="1" l="1"/>
  <c r="D70" i="1"/>
  <c r="C28" i="1"/>
  <c r="D29" i="1"/>
  <c r="G65" i="1"/>
  <c r="F64" i="1"/>
  <c r="D47" i="1"/>
  <c r="C46" i="1"/>
  <c r="E17" i="1"/>
  <c r="D16" i="1"/>
  <c r="D11" i="1"/>
  <c r="C10" i="1"/>
  <c r="C9" i="1"/>
  <c r="H59" i="1"/>
  <c r="G58" i="1"/>
  <c r="E53" i="1"/>
  <c r="D52" i="1"/>
  <c r="E77" i="1"/>
  <c r="D76" i="1"/>
  <c r="E40" i="1"/>
  <c r="F41" i="1"/>
  <c r="E35" i="1"/>
  <c r="D34" i="1"/>
  <c r="F23" i="1"/>
  <c r="E22" i="1"/>
  <c r="F17" i="1" l="1"/>
  <c r="E16" i="1"/>
  <c r="E70" i="1"/>
  <c r="F71" i="1"/>
  <c r="F35" i="1"/>
  <c r="E34" i="1"/>
  <c r="D9" i="1"/>
  <c r="E11" i="1"/>
  <c r="D10" i="1"/>
  <c r="F22" i="1"/>
  <c r="G23" i="1"/>
  <c r="F77" i="1"/>
  <c r="E76" i="1"/>
  <c r="I59" i="1"/>
  <c r="H58" i="1"/>
  <c r="E47" i="1"/>
  <c r="D46" i="1"/>
  <c r="H65" i="1"/>
  <c r="G64" i="1"/>
  <c r="G41" i="1"/>
  <c r="F40" i="1"/>
  <c r="F53" i="1"/>
  <c r="E52" i="1"/>
  <c r="E29" i="1"/>
  <c r="D28" i="1"/>
  <c r="H41" i="1" l="1"/>
  <c r="G40" i="1"/>
  <c r="G35" i="1"/>
  <c r="F34" i="1"/>
  <c r="I58" i="1"/>
  <c r="J59" i="1"/>
  <c r="F70" i="1"/>
  <c r="G71" i="1"/>
  <c r="E28" i="1"/>
  <c r="F29" i="1"/>
  <c r="G77" i="1"/>
  <c r="F76" i="1"/>
  <c r="F16" i="1"/>
  <c r="G17" i="1"/>
  <c r="F47" i="1"/>
  <c r="E46" i="1"/>
  <c r="E9" i="1"/>
  <c r="F11" i="1"/>
  <c r="E10" i="1"/>
  <c r="H64" i="1"/>
  <c r="I65" i="1"/>
  <c r="H23" i="1"/>
  <c r="G22" i="1"/>
  <c r="F52" i="1"/>
  <c r="G53" i="1"/>
  <c r="J65" i="1" l="1"/>
  <c r="I64" i="1"/>
  <c r="F9" i="1"/>
  <c r="G11" i="1"/>
  <c r="F10" i="1"/>
  <c r="G70" i="1"/>
  <c r="H71" i="1"/>
  <c r="G29" i="1"/>
  <c r="F28" i="1"/>
  <c r="I23" i="1"/>
  <c r="H22" i="1"/>
  <c r="J58" i="1"/>
  <c r="K59" i="1"/>
  <c r="H40" i="1"/>
  <c r="I41" i="1"/>
  <c r="H53" i="1"/>
  <c r="G52" i="1"/>
  <c r="G47" i="1"/>
  <c r="F46" i="1"/>
  <c r="G16" i="1"/>
  <c r="H17" i="1"/>
  <c r="H77" i="1"/>
  <c r="G76" i="1"/>
  <c r="G34" i="1"/>
  <c r="H35" i="1"/>
  <c r="I40" i="1" l="1"/>
  <c r="J41" i="1"/>
  <c r="J23" i="1"/>
  <c r="I22" i="1"/>
  <c r="I77" i="1"/>
  <c r="H76" i="1"/>
  <c r="I35" i="1"/>
  <c r="H34" i="1"/>
  <c r="I53" i="1"/>
  <c r="H52" i="1"/>
  <c r="I71" i="1"/>
  <c r="H70" i="1"/>
  <c r="H11" i="1"/>
  <c r="G10" i="1"/>
  <c r="G9" i="1"/>
  <c r="J64" i="1"/>
  <c r="K65" i="1"/>
  <c r="I17" i="1"/>
  <c r="H16" i="1"/>
  <c r="H47" i="1"/>
  <c r="G46" i="1"/>
  <c r="L59" i="1"/>
  <c r="K58" i="1"/>
  <c r="G28" i="1"/>
  <c r="H29" i="1"/>
  <c r="J71" i="1" l="1"/>
  <c r="I70" i="1"/>
  <c r="K41" i="1"/>
  <c r="J40" i="1"/>
  <c r="M59" i="1"/>
  <c r="L58" i="1"/>
  <c r="L65" i="1"/>
  <c r="K64" i="1"/>
  <c r="H9" i="1"/>
  <c r="I11" i="1"/>
  <c r="H10" i="1"/>
  <c r="J35" i="1"/>
  <c r="I34" i="1"/>
  <c r="J77" i="1"/>
  <c r="I76" i="1"/>
  <c r="K23" i="1"/>
  <c r="J22" i="1"/>
  <c r="I47" i="1"/>
  <c r="H46" i="1"/>
  <c r="J17" i="1"/>
  <c r="I16" i="1"/>
  <c r="J53" i="1"/>
  <c r="I52" i="1"/>
  <c r="I29" i="1"/>
  <c r="H28" i="1"/>
  <c r="J52" i="1" l="1"/>
  <c r="K53" i="1"/>
  <c r="J76" i="1"/>
  <c r="K77" i="1"/>
  <c r="K40" i="1"/>
  <c r="L41" i="1"/>
  <c r="I28" i="1"/>
  <c r="J29" i="1"/>
  <c r="L23" i="1"/>
  <c r="K22" i="1"/>
  <c r="N59" i="1"/>
  <c r="M58" i="1"/>
  <c r="J47" i="1"/>
  <c r="I46" i="1"/>
  <c r="K35" i="1"/>
  <c r="J34" i="1"/>
  <c r="I9" i="1"/>
  <c r="J11" i="1"/>
  <c r="I10" i="1"/>
  <c r="M65" i="1"/>
  <c r="L64" i="1"/>
  <c r="J16" i="1"/>
  <c r="K17" i="1"/>
  <c r="J70" i="1"/>
  <c r="K71" i="1"/>
  <c r="M41" i="1" l="1"/>
  <c r="L40" i="1"/>
  <c r="K70" i="1"/>
  <c r="L71" i="1"/>
  <c r="K16" i="1"/>
  <c r="L17" i="1"/>
  <c r="N58" i="1"/>
  <c r="O59" i="1"/>
  <c r="K29" i="1"/>
  <c r="J28" i="1"/>
  <c r="L35" i="1"/>
  <c r="K34" i="1"/>
  <c r="K47" i="1"/>
  <c r="J46" i="1"/>
  <c r="N65" i="1"/>
  <c r="M64" i="1"/>
  <c r="J9" i="1"/>
  <c r="K11" i="1"/>
  <c r="J10" i="1"/>
  <c r="M23" i="1"/>
  <c r="L22" i="1"/>
  <c r="L77" i="1"/>
  <c r="K76" i="1"/>
  <c r="L53" i="1"/>
  <c r="K52" i="1"/>
  <c r="P59" i="1" l="1"/>
  <c r="O58" i="1"/>
  <c r="M77" i="1"/>
  <c r="L76" i="1"/>
  <c r="M40" i="1"/>
  <c r="N41" i="1"/>
  <c r="M53" i="1"/>
  <c r="L52" i="1"/>
  <c r="L47" i="1"/>
  <c r="K46" i="1"/>
  <c r="M35" i="1"/>
  <c r="L34" i="1"/>
  <c r="K28" i="1"/>
  <c r="L29" i="1"/>
  <c r="M71" i="1"/>
  <c r="L70" i="1"/>
  <c r="L11" i="1"/>
  <c r="K10" i="1"/>
  <c r="K9" i="1"/>
  <c r="M17" i="1"/>
  <c r="L16" i="1"/>
  <c r="N64" i="1"/>
  <c r="O65" i="1"/>
  <c r="N23" i="1"/>
  <c r="M22" i="1"/>
  <c r="M11" i="1" l="1"/>
  <c r="L10" i="1"/>
  <c r="L9" i="1"/>
  <c r="M29" i="1"/>
  <c r="L28" i="1"/>
  <c r="O64" i="1"/>
  <c r="P65" i="1"/>
  <c r="N17" i="1"/>
  <c r="M16" i="1"/>
  <c r="O41" i="1"/>
  <c r="N40" i="1"/>
  <c r="P58" i="1"/>
  <c r="Q59" i="1"/>
  <c r="N22" i="1"/>
  <c r="O23" i="1"/>
  <c r="M70" i="1"/>
  <c r="N71" i="1"/>
  <c r="M47" i="1"/>
  <c r="L46" i="1"/>
  <c r="N53" i="1"/>
  <c r="M52" i="1"/>
  <c r="N77" i="1"/>
  <c r="M76" i="1"/>
  <c r="N35" i="1"/>
  <c r="M34" i="1"/>
  <c r="O40" i="1" l="1"/>
  <c r="P41" i="1"/>
  <c r="N52" i="1"/>
  <c r="O53" i="1"/>
  <c r="N70" i="1"/>
  <c r="O71" i="1"/>
  <c r="P23" i="1"/>
  <c r="O22" i="1"/>
  <c r="Q65" i="1"/>
  <c r="P64" i="1"/>
  <c r="M9" i="1"/>
  <c r="N11" i="1"/>
  <c r="M10" i="1"/>
  <c r="O35" i="1"/>
  <c r="N34" i="1"/>
  <c r="N76" i="1"/>
  <c r="O77" i="1"/>
  <c r="M28" i="1"/>
  <c r="N29" i="1"/>
  <c r="R59" i="1"/>
  <c r="Q58" i="1"/>
  <c r="N16" i="1"/>
  <c r="O17" i="1"/>
  <c r="N47" i="1"/>
  <c r="M46" i="1"/>
  <c r="O47" i="1" l="1"/>
  <c r="N46" i="1"/>
  <c r="R58" i="1"/>
  <c r="S59" i="1"/>
  <c r="P35" i="1"/>
  <c r="O34" i="1"/>
  <c r="P77" i="1"/>
  <c r="O76" i="1"/>
  <c r="O70" i="1"/>
  <c r="P71" i="1"/>
  <c r="O16" i="1"/>
  <c r="P17" i="1"/>
  <c r="R65" i="1"/>
  <c r="Q64" i="1"/>
  <c r="Q23" i="1"/>
  <c r="P22" i="1"/>
  <c r="P40" i="1"/>
  <c r="Q41" i="1"/>
  <c r="N9" i="1"/>
  <c r="O11" i="1"/>
  <c r="N10" i="1"/>
  <c r="O29" i="1"/>
  <c r="N28" i="1"/>
  <c r="P53" i="1"/>
  <c r="O52" i="1"/>
  <c r="Q53" i="1" l="1"/>
  <c r="P52" i="1"/>
  <c r="Q40" i="1"/>
  <c r="R41" i="1"/>
  <c r="R23" i="1"/>
  <c r="Q22" i="1"/>
  <c r="Q17" i="1"/>
  <c r="P16" i="1"/>
  <c r="Q77" i="1"/>
  <c r="P76" i="1"/>
  <c r="Q35" i="1"/>
  <c r="P34" i="1"/>
  <c r="Q71" i="1"/>
  <c r="P70" i="1"/>
  <c r="T59" i="1"/>
  <c r="S58" i="1"/>
  <c r="P47" i="1"/>
  <c r="O46" i="1"/>
  <c r="P11" i="1"/>
  <c r="O10" i="1"/>
  <c r="O9" i="1"/>
  <c r="O28" i="1"/>
  <c r="P29" i="1"/>
  <c r="S65" i="1"/>
  <c r="R64" i="1"/>
  <c r="S64" i="1" l="1"/>
  <c r="T65" i="1"/>
  <c r="R17" i="1"/>
  <c r="Q16" i="1"/>
  <c r="Q29" i="1"/>
  <c r="P28" i="1"/>
  <c r="P46" i="1"/>
  <c r="Q47" i="1"/>
  <c r="P9" i="1"/>
  <c r="Q11" i="1"/>
  <c r="P10" i="1"/>
  <c r="R35" i="1"/>
  <c r="Q34" i="1"/>
  <c r="R71" i="1"/>
  <c r="Q70" i="1"/>
  <c r="S23" i="1"/>
  <c r="R22" i="1"/>
  <c r="S41" i="1"/>
  <c r="R40" i="1"/>
  <c r="R53" i="1"/>
  <c r="Q52" i="1"/>
  <c r="U59" i="1"/>
  <c r="T58" i="1"/>
  <c r="R77" i="1"/>
  <c r="Q76" i="1"/>
  <c r="S40" i="1" l="1"/>
  <c r="T41" i="1"/>
  <c r="U58" i="1"/>
  <c r="V59" i="1"/>
  <c r="S53" i="1"/>
  <c r="R52" i="1"/>
  <c r="R70" i="1"/>
  <c r="S71" i="1"/>
  <c r="S35" i="1"/>
  <c r="R34" i="1"/>
  <c r="R47" i="1"/>
  <c r="Q46" i="1"/>
  <c r="R16" i="1"/>
  <c r="S17" i="1"/>
  <c r="Q28" i="1"/>
  <c r="R29" i="1"/>
  <c r="T23" i="1"/>
  <c r="S22" i="1"/>
  <c r="R11" i="1"/>
  <c r="Q10" i="1"/>
  <c r="Q9" i="1"/>
  <c r="T64" i="1"/>
  <c r="U65" i="1"/>
  <c r="S77" i="1"/>
  <c r="R76" i="1"/>
  <c r="R9" i="1" l="1"/>
  <c r="S11" i="1"/>
  <c r="R10" i="1"/>
  <c r="S29" i="1"/>
  <c r="R28" i="1"/>
  <c r="S16" i="1"/>
  <c r="T17" i="1"/>
  <c r="S70" i="1"/>
  <c r="T71" i="1"/>
  <c r="T53" i="1"/>
  <c r="S52" i="1"/>
  <c r="V65" i="1"/>
  <c r="U64" i="1"/>
  <c r="U23" i="1"/>
  <c r="T22" i="1"/>
  <c r="T35" i="1"/>
  <c r="S34" i="1"/>
  <c r="T40" i="1"/>
  <c r="U41" i="1"/>
  <c r="V58" i="1"/>
  <c r="W59" i="1"/>
  <c r="R46" i="1"/>
  <c r="S47" i="1"/>
  <c r="T77" i="1"/>
  <c r="S76" i="1"/>
  <c r="T47" i="1" l="1"/>
  <c r="S46" i="1"/>
  <c r="X59" i="1"/>
  <c r="W58" i="1"/>
  <c r="U35" i="1"/>
  <c r="T34" i="1"/>
  <c r="U53" i="1"/>
  <c r="T52" i="1"/>
  <c r="U77" i="1"/>
  <c r="T76" i="1"/>
  <c r="W65" i="1"/>
  <c r="V64" i="1"/>
  <c r="U17" i="1"/>
  <c r="T16" i="1"/>
  <c r="S28" i="1"/>
  <c r="T29" i="1"/>
  <c r="U40" i="1"/>
  <c r="V41" i="1"/>
  <c r="V23" i="1"/>
  <c r="U22" i="1"/>
  <c r="U71" i="1"/>
  <c r="T70" i="1"/>
  <c r="T11" i="1"/>
  <c r="S10" i="1"/>
  <c r="S9" i="1"/>
  <c r="W41" i="1" l="1"/>
  <c r="V40" i="1"/>
  <c r="V77" i="1"/>
  <c r="U76" i="1"/>
  <c r="U29" i="1"/>
  <c r="T28" i="1"/>
  <c r="X65" i="1"/>
  <c r="W64" i="1"/>
  <c r="T46" i="1"/>
  <c r="U47" i="1"/>
  <c r="T9" i="1"/>
  <c r="U11" i="1"/>
  <c r="T10" i="1"/>
  <c r="V17" i="1"/>
  <c r="U16" i="1"/>
  <c r="Y59" i="1"/>
  <c r="X58" i="1"/>
  <c r="V35" i="1"/>
  <c r="U34" i="1"/>
  <c r="V22" i="1"/>
  <c r="W23" i="1"/>
  <c r="V53" i="1"/>
  <c r="U52" i="1"/>
  <c r="U70" i="1"/>
  <c r="V71" i="1"/>
  <c r="V70" i="1" l="1"/>
  <c r="W71" i="1"/>
  <c r="V52" i="1"/>
  <c r="W53" i="1"/>
  <c r="Y58" i="1"/>
  <c r="Z59" i="1"/>
  <c r="V47" i="1"/>
  <c r="U46" i="1"/>
  <c r="X64" i="1"/>
  <c r="Y65" i="1"/>
  <c r="U28" i="1"/>
  <c r="V29" i="1"/>
  <c r="X41" i="1"/>
  <c r="W40" i="1"/>
  <c r="X23" i="1"/>
  <c r="W22" i="1"/>
  <c r="W35" i="1"/>
  <c r="V34" i="1"/>
  <c r="U9" i="1"/>
  <c r="V11" i="1"/>
  <c r="U10" i="1"/>
  <c r="V16" i="1"/>
  <c r="W17" i="1"/>
  <c r="W77" i="1"/>
  <c r="V76" i="1"/>
  <c r="W16" i="1" l="1"/>
  <c r="X17" i="1"/>
  <c r="X77" i="1"/>
  <c r="W76" i="1"/>
  <c r="Y23" i="1"/>
  <c r="X22" i="1"/>
  <c r="X40" i="1"/>
  <c r="Y41" i="1"/>
  <c r="W29" i="1"/>
  <c r="V28" i="1"/>
  <c r="W47" i="1"/>
  <c r="V46" i="1"/>
  <c r="W70" i="1"/>
  <c r="X71" i="1"/>
  <c r="V9" i="1"/>
  <c r="W11" i="1"/>
  <c r="V10" i="1"/>
  <c r="X35" i="1"/>
  <c r="W34" i="1"/>
  <c r="Z58" i="1"/>
  <c r="AA59" i="1"/>
  <c r="X53" i="1"/>
  <c r="W52" i="1"/>
  <c r="Z65" i="1"/>
  <c r="Y64" i="1"/>
  <c r="Y53" i="1" l="1"/>
  <c r="X52" i="1"/>
  <c r="Y71" i="1"/>
  <c r="X70" i="1"/>
  <c r="Y77" i="1"/>
  <c r="X76" i="1"/>
  <c r="Z23" i="1"/>
  <c r="Y22" i="1"/>
  <c r="AB59" i="1"/>
  <c r="AA58" i="1"/>
  <c r="Y35" i="1"/>
  <c r="X34" i="1"/>
  <c r="W28" i="1"/>
  <c r="X29" i="1"/>
  <c r="Y17" i="1"/>
  <c r="X16" i="1"/>
  <c r="X47" i="1"/>
  <c r="W46" i="1"/>
  <c r="Z64" i="1"/>
  <c r="AA65" i="1"/>
  <c r="X11" i="1"/>
  <c r="W10" i="1"/>
  <c r="W9" i="1"/>
  <c r="Y40" i="1"/>
  <c r="Z41" i="1"/>
  <c r="Z35" i="1" l="1"/>
  <c r="Y34" i="1"/>
  <c r="Z53" i="1"/>
  <c r="Y52" i="1"/>
  <c r="AA41" i="1"/>
  <c r="Z40" i="1"/>
  <c r="X9" i="1"/>
  <c r="Y11" i="1"/>
  <c r="X10" i="1"/>
  <c r="Z77" i="1"/>
  <c r="Y76" i="1"/>
  <c r="Z71" i="1"/>
  <c r="Y70" i="1"/>
  <c r="Z17" i="1"/>
  <c r="Y16" i="1"/>
  <c r="AB65" i="1"/>
  <c r="AA64" i="1"/>
  <c r="X46" i="1"/>
  <c r="Y47" i="1"/>
  <c r="Y29" i="1"/>
  <c r="X28" i="1"/>
  <c r="AC59" i="1"/>
  <c r="AB58" i="1"/>
  <c r="AA23" i="1"/>
  <c r="Z22" i="1"/>
  <c r="Z76" i="1" l="1"/>
  <c r="AA77" i="1"/>
  <c r="AD59" i="1"/>
  <c r="AC58" i="1"/>
  <c r="AG59" i="1" s="1"/>
  <c r="Y28" i="1"/>
  <c r="Z29" i="1"/>
  <c r="AB23" i="1"/>
  <c r="AA22" i="1"/>
  <c r="Y46" i="1"/>
  <c r="Z47" i="1"/>
  <c r="Z16" i="1"/>
  <c r="AA17" i="1"/>
  <c r="AA53" i="1"/>
  <c r="Z52" i="1"/>
  <c r="AC65" i="1"/>
  <c r="AB64" i="1"/>
  <c r="Y9" i="1"/>
  <c r="Z11" i="1"/>
  <c r="Y10" i="1"/>
  <c r="AA40" i="1"/>
  <c r="AB41" i="1"/>
  <c r="AA35" i="1"/>
  <c r="Z34" i="1"/>
  <c r="Z70" i="1"/>
  <c r="AA71" i="1"/>
  <c r="AD65" i="1" l="1"/>
  <c r="AC64" i="1"/>
  <c r="AA70" i="1"/>
  <c r="AB71" i="1"/>
  <c r="AB35" i="1"/>
  <c r="AA34" i="1"/>
  <c r="AC23" i="1"/>
  <c r="AB22" i="1"/>
  <c r="AD58" i="1"/>
  <c r="AE59" i="1"/>
  <c r="AA47" i="1"/>
  <c r="Z46" i="1"/>
  <c r="AB77" i="1"/>
  <c r="AA76" i="1"/>
  <c r="AA16" i="1"/>
  <c r="AB17" i="1"/>
  <c r="AC41" i="1"/>
  <c r="AB40" i="1"/>
  <c r="Z9" i="1"/>
  <c r="AA11" i="1"/>
  <c r="Z10" i="1"/>
  <c r="AB53" i="1"/>
  <c r="AA52" i="1"/>
  <c r="AA29" i="1"/>
  <c r="Z28" i="1"/>
  <c r="AC71" i="1" l="1"/>
  <c r="AB70" i="1"/>
  <c r="AC53" i="1"/>
  <c r="AB52" i="1"/>
  <c r="AC77" i="1"/>
  <c r="AB76" i="1"/>
  <c r="AB47" i="1"/>
  <c r="AA46" i="1"/>
  <c r="AC17" i="1"/>
  <c r="AB16" i="1"/>
  <c r="AC35" i="1"/>
  <c r="AB34" i="1"/>
  <c r="AD64" i="1"/>
  <c r="AE65" i="1"/>
  <c r="AA28" i="1"/>
  <c r="AB29" i="1"/>
  <c r="AC40" i="1"/>
  <c r="AD41" i="1"/>
  <c r="AE58" i="1"/>
  <c r="AD23" i="1"/>
  <c r="AC22" i="1"/>
  <c r="AB11" i="1"/>
  <c r="AA10" i="1"/>
  <c r="AA9" i="1"/>
  <c r="AG17" i="1" l="1"/>
  <c r="AD22" i="1"/>
  <c r="AE23" i="1"/>
  <c r="AC16" i="1"/>
  <c r="AC47" i="1"/>
  <c r="AB46" i="1"/>
  <c r="AC29" i="1"/>
  <c r="AB28" i="1"/>
  <c r="AE64" i="1"/>
  <c r="AF65" i="1"/>
  <c r="AD35" i="1"/>
  <c r="AC34" i="1"/>
  <c r="AC70" i="1"/>
  <c r="AD71" i="1"/>
  <c r="AD77" i="1"/>
  <c r="AC76" i="1"/>
  <c r="AD53" i="1"/>
  <c r="AC52" i="1"/>
  <c r="AC11" i="1"/>
  <c r="AB10" i="1"/>
  <c r="AB9" i="1"/>
  <c r="AE41" i="1"/>
  <c r="AD40" i="1"/>
  <c r="AG41" i="1" s="1"/>
  <c r="AD52" i="1" l="1"/>
  <c r="AE53" i="1"/>
  <c r="AD47" i="1"/>
  <c r="AC46" i="1"/>
  <c r="AF23" i="1"/>
  <c r="AE22" i="1"/>
  <c r="AC9" i="1"/>
  <c r="AD11" i="1"/>
  <c r="AC10" i="1"/>
  <c r="AD70" i="1"/>
  <c r="AE71" i="1"/>
  <c r="AF64" i="1"/>
  <c r="AG65" i="1" s="1"/>
  <c r="AC28" i="1"/>
  <c r="AD29" i="1"/>
  <c r="AG23" i="1"/>
  <c r="AE40" i="1"/>
  <c r="AE35" i="1"/>
  <c r="AD34" i="1"/>
  <c r="AD76" i="1"/>
  <c r="AE77" i="1"/>
  <c r="AD9" i="1" l="1"/>
  <c r="AE11" i="1"/>
  <c r="AD10" i="1"/>
  <c r="AF77" i="1"/>
  <c r="AE76" i="1"/>
  <c r="AE29" i="1"/>
  <c r="AD28" i="1"/>
  <c r="AF22" i="1"/>
  <c r="AE47" i="1"/>
  <c r="AD46" i="1"/>
  <c r="AE70" i="1"/>
  <c r="AG71" i="1" s="1"/>
  <c r="AE52" i="1"/>
  <c r="AF53" i="1"/>
  <c r="AF35" i="1"/>
  <c r="AE34" i="1"/>
  <c r="AF76" i="1" l="1"/>
  <c r="AG77" i="1" s="1"/>
  <c r="AF47" i="1"/>
  <c r="AE46" i="1"/>
  <c r="AF52" i="1"/>
  <c r="AG53" i="1" s="1"/>
  <c r="AE28" i="1"/>
  <c r="AG29" i="1" s="1"/>
  <c r="AF11" i="1"/>
  <c r="AE10" i="1"/>
  <c r="AE9" i="1"/>
  <c r="AF34" i="1"/>
  <c r="AG35" i="1" s="1"/>
  <c r="AG47" i="1" l="1"/>
  <c r="AG81" i="1" s="1"/>
  <c r="AG83" i="1" s="1"/>
  <c r="AF9" i="1"/>
  <c r="B15" i="1" s="1"/>
  <c r="C15" i="1" s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B21" i="1" s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B27" i="1" s="1"/>
  <c r="C27" i="1" s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B33" i="1" s="1"/>
  <c r="C33" i="1" s="1"/>
  <c r="D33" i="1" s="1"/>
  <c r="E33" i="1" s="1"/>
  <c r="F33" i="1" s="1"/>
  <c r="G33" i="1" s="1"/>
  <c r="H33" i="1" s="1"/>
  <c r="I33" i="1" s="1"/>
  <c r="J33" i="1" s="1"/>
  <c r="K33" i="1" s="1"/>
  <c r="L33" i="1" s="1"/>
  <c r="M33" i="1" s="1"/>
  <c r="N33" i="1" s="1"/>
  <c r="O33" i="1" s="1"/>
  <c r="P33" i="1" s="1"/>
  <c r="Q33" i="1" s="1"/>
  <c r="R33" i="1" s="1"/>
  <c r="S33" i="1" s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AD33" i="1" s="1"/>
  <c r="AE33" i="1" s="1"/>
  <c r="AF33" i="1" s="1"/>
  <c r="B39" i="1" s="1"/>
  <c r="C39" i="1" s="1"/>
  <c r="D39" i="1" s="1"/>
  <c r="E39" i="1" s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B45" i="1" s="1"/>
  <c r="C45" i="1" s="1"/>
  <c r="D45" i="1" s="1"/>
  <c r="E45" i="1" s="1"/>
  <c r="F45" i="1" s="1"/>
  <c r="G45" i="1" s="1"/>
  <c r="H45" i="1" s="1"/>
  <c r="I45" i="1" s="1"/>
  <c r="J45" i="1" s="1"/>
  <c r="K45" i="1" s="1"/>
  <c r="L45" i="1" s="1"/>
  <c r="M45" i="1" s="1"/>
  <c r="N45" i="1" s="1"/>
  <c r="O45" i="1" s="1"/>
  <c r="P45" i="1" s="1"/>
  <c r="Q45" i="1" s="1"/>
  <c r="R45" i="1" s="1"/>
  <c r="S45" i="1" s="1"/>
  <c r="T45" i="1" s="1"/>
  <c r="U45" i="1" s="1"/>
  <c r="V45" i="1" s="1"/>
  <c r="W45" i="1" s="1"/>
  <c r="X45" i="1" s="1"/>
  <c r="Y45" i="1" s="1"/>
  <c r="Z45" i="1" s="1"/>
  <c r="AA45" i="1" s="1"/>
  <c r="AB45" i="1" s="1"/>
  <c r="AC45" i="1" s="1"/>
  <c r="AD45" i="1" s="1"/>
  <c r="AE45" i="1" s="1"/>
  <c r="AF45" i="1" s="1"/>
  <c r="B51" i="1" s="1"/>
  <c r="C51" i="1" s="1"/>
  <c r="D51" i="1" s="1"/>
  <c r="E51" i="1" s="1"/>
  <c r="F51" i="1" s="1"/>
  <c r="G51" i="1" s="1"/>
  <c r="H51" i="1" s="1"/>
  <c r="I51" i="1" s="1"/>
  <c r="J51" i="1" s="1"/>
  <c r="K51" i="1" s="1"/>
  <c r="L51" i="1" s="1"/>
  <c r="M51" i="1" s="1"/>
  <c r="N51" i="1" s="1"/>
  <c r="O51" i="1" s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51" i="1" s="1"/>
  <c r="B57" i="1" s="1"/>
  <c r="C57" i="1" s="1"/>
  <c r="D57" i="1" s="1"/>
  <c r="E57" i="1" s="1"/>
  <c r="F57" i="1" s="1"/>
  <c r="G57" i="1" s="1"/>
  <c r="H57" i="1" s="1"/>
  <c r="I57" i="1" s="1"/>
  <c r="J57" i="1" s="1"/>
  <c r="K57" i="1" s="1"/>
  <c r="L57" i="1" s="1"/>
  <c r="M57" i="1" s="1"/>
  <c r="N57" i="1" s="1"/>
  <c r="O57" i="1" s="1"/>
  <c r="P57" i="1" s="1"/>
  <c r="Q57" i="1" s="1"/>
  <c r="R57" i="1" s="1"/>
  <c r="S57" i="1" s="1"/>
  <c r="T57" i="1" s="1"/>
  <c r="U57" i="1" s="1"/>
  <c r="V57" i="1" s="1"/>
  <c r="W57" i="1" s="1"/>
  <c r="X57" i="1" s="1"/>
  <c r="Y57" i="1" s="1"/>
  <c r="Z57" i="1" s="1"/>
  <c r="AA57" i="1" s="1"/>
  <c r="AB57" i="1" s="1"/>
  <c r="AC57" i="1" s="1"/>
  <c r="AD57" i="1" s="1"/>
  <c r="AE57" i="1" s="1"/>
  <c r="B63" i="1" s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B69" i="1" s="1"/>
  <c r="C69" i="1" s="1"/>
  <c r="D69" i="1" s="1"/>
  <c r="E69" i="1" s="1"/>
  <c r="F69" i="1" s="1"/>
  <c r="G69" i="1" s="1"/>
  <c r="H69" i="1" s="1"/>
  <c r="I69" i="1" s="1"/>
  <c r="J69" i="1" s="1"/>
  <c r="K69" i="1" s="1"/>
  <c r="L69" i="1" s="1"/>
  <c r="M69" i="1" s="1"/>
  <c r="N69" i="1" s="1"/>
  <c r="O69" i="1" s="1"/>
  <c r="P69" i="1" s="1"/>
  <c r="Q69" i="1" s="1"/>
  <c r="R69" i="1" s="1"/>
  <c r="S69" i="1" s="1"/>
  <c r="T69" i="1" s="1"/>
  <c r="U69" i="1" s="1"/>
  <c r="V69" i="1" s="1"/>
  <c r="W69" i="1" s="1"/>
  <c r="X69" i="1" s="1"/>
  <c r="Y69" i="1" s="1"/>
  <c r="Z69" i="1" s="1"/>
  <c r="AA69" i="1" s="1"/>
  <c r="AB69" i="1" s="1"/>
  <c r="AC69" i="1" s="1"/>
  <c r="AD69" i="1" s="1"/>
  <c r="AE69" i="1" s="1"/>
  <c r="AF10" i="1"/>
  <c r="AG11" i="1" s="1"/>
  <c r="AF46" i="1"/>
  <c r="B75" i="1" l="1"/>
  <c r="C75" i="1" s="1"/>
  <c r="D75" i="1" s="1"/>
  <c r="E75" i="1" s="1"/>
  <c r="F75" i="1" s="1"/>
  <c r="G75" i="1" s="1"/>
  <c r="H75" i="1" s="1"/>
  <c r="I75" i="1" s="1"/>
  <c r="J75" i="1" s="1"/>
  <c r="K75" i="1" s="1"/>
  <c r="L75" i="1" s="1"/>
  <c r="M75" i="1" s="1"/>
  <c r="N75" i="1" s="1"/>
  <c r="O75" i="1" s="1"/>
  <c r="P75" i="1" s="1"/>
  <c r="Q75" i="1" s="1"/>
  <c r="R75" i="1" s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  <c r="AF69" i="1"/>
</calcChain>
</file>

<file path=xl/comments1.xml><?xml version="1.0" encoding="utf-8"?>
<comments xmlns="http://schemas.openxmlformats.org/spreadsheetml/2006/main">
  <authors>
    <author>cso-admin4</author>
  </authors>
  <commentList>
    <comment ref="C7" authorId="0">
      <text>
        <r>
          <rPr>
            <b/>
            <sz val="8"/>
            <color indexed="81"/>
            <rFont val="Tahoma"/>
            <family val="2"/>
          </rPr>
          <t>avec commentaire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<sst xmlns="http://schemas.openxmlformats.org/spreadsheetml/2006/main" count="326" uniqueCount="55">
  <si>
    <t>Maladie</t>
  </si>
  <si>
    <t>CA</t>
  </si>
  <si>
    <t>RTT</t>
  </si>
  <si>
    <t>HP</t>
  </si>
  <si>
    <t>Anc</t>
  </si>
  <si>
    <t>Reste Congés</t>
  </si>
  <si>
    <t>Divers</t>
  </si>
  <si>
    <t>0 Jour</t>
  </si>
  <si>
    <t>Hors période</t>
  </si>
  <si>
    <t>1/2HP</t>
  </si>
  <si>
    <t>M</t>
  </si>
  <si>
    <t>Exceptionel</t>
  </si>
  <si>
    <t>E</t>
  </si>
  <si>
    <t>1/2 E</t>
  </si>
  <si>
    <t>1 Jour</t>
  </si>
  <si>
    <t>Ancienneté</t>
  </si>
  <si>
    <t>29 Jrs</t>
  </si>
  <si>
    <t>C.E.T</t>
  </si>
  <si>
    <t>22,5 Jrs</t>
  </si>
  <si>
    <t>Congés</t>
  </si>
  <si>
    <t>1/2CA</t>
  </si>
  <si>
    <t>RTT Adm</t>
  </si>
  <si>
    <t>/Adm</t>
  </si>
  <si>
    <t>Adm</t>
  </si>
  <si>
    <t>8,5 Jrs</t>
  </si>
  <si>
    <t>RTT Perso</t>
  </si>
  <si>
    <t>/RTT</t>
  </si>
  <si>
    <t>Posé</t>
  </si>
  <si>
    <t>Accepté</t>
  </si>
  <si>
    <t>Janvier</t>
  </si>
  <si>
    <t>Activité</t>
  </si>
  <si>
    <t>BERTHAUD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</si>
  <si>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</si>
  <si>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</si>
  <si>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</si>
  <si>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</si>
  <si>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</si>
  <si>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</si>
  <si>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</si>
  <si>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</si>
  <si>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</si>
  <si>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</si>
  <si>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</si>
  <si>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Jrs/Année</t>
  </si>
  <si>
    <t xml:space="preserve"> Jrs/Travaillés</t>
  </si>
  <si>
    <t xml:space="preserve"> Jrs/Chomés</t>
  </si>
  <si>
    <t>Ajout CET</t>
  </si>
  <si>
    <t>Calendrier 2018</t>
  </si>
  <si>
    <t>Calendrier 2019</t>
  </si>
  <si>
    <t>S</t>
  </si>
  <si>
    <t>L</t>
  </si>
  <si>
    <t>J</t>
  </si>
  <si>
    <t>V</t>
  </si>
  <si>
    <t>D</t>
  </si>
  <si>
    <t>7 Jrs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</si>
</sst>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.0"/>
    <numFmt numFmtId="165" formatCode="dd"/>
    <numFmt numFmtId="166" formatCode="dddd\ dd\ mmmm\ yyyy"/>
    <numFmt numFmtId="167" formatCode="00"/>
    <numFmt numFmtId="168" formatCode="ddd"/>
    <numFmt numFmtId="169" formatCode="000"/>
    <numFmt numFmtId="170" formatCode="[h]&quot;h&quot;mm"/>
  </numFmts>
  <fonts count="40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rgb="FFFFFF99"/>
      <name val="Arial"/>
      <family val="2"/>
    </font>
    <font>
      <b/>
      <sz val="10"/>
      <color indexed="43"/>
      <name val="Arial"/>
      <family val="2"/>
    </font>
    <font>
      <sz val="8"/>
      <color theme="0"/>
      <name val="Arial"/>
      <family val="2"/>
    </font>
    <font>
      <b/>
      <sz val="8"/>
      <name val="Arial"/>
      <family val="2"/>
    </font>
    <font>
      <b/>
      <sz val="10"/>
      <color indexed="9"/>
      <name val="Arial"/>
      <family val="2"/>
    </font>
    <font>
      <sz val="10"/>
      <name val="Geneva"/>
    </font>
    <font>
      <sz val="9"/>
      <name val="Times"/>
      <family val="1"/>
    </font>
    <font>
      <sz val="9"/>
      <color theme="0"/>
      <name val="Times"/>
      <family val="1"/>
    </font>
    <font>
      <b/>
      <sz val="14"/>
      <color theme="1"/>
      <name val="Arial"/>
      <family val="2"/>
    </font>
    <font>
      <b/>
      <sz val="18"/>
      <name val="Baskerville Old Face"/>
      <family val="1"/>
    </font>
    <font>
      <b/>
      <sz val="22"/>
      <name val="Baskerville Old Face"/>
      <family val="1"/>
    </font>
    <font>
      <b/>
      <sz val="8"/>
      <color rgb="FFFFFF99"/>
      <name val="Arial"/>
      <family val="2"/>
    </font>
    <font>
      <b/>
      <sz val="8"/>
      <color theme="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Baskerville Old Face"/>
      <family val="1"/>
    </font>
    <font>
      <b/>
      <sz val="9"/>
      <name val="Arial"/>
      <family val="2"/>
    </font>
    <font>
      <b/>
      <sz val="8"/>
      <color indexed="9"/>
      <name val="Arial"/>
      <family val="2"/>
    </font>
    <font>
      <b/>
      <sz val="8"/>
      <color indexed="22"/>
      <name val="Arial"/>
      <family val="2"/>
    </font>
    <font>
      <b/>
      <i/>
      <sz val="9"/>
      <name val="Arial"/>
      <family val="2"/>
    </font>
    <font>
      <i/>
      <sz val="9"/>
      <name val="Arial"/>
      <family val="2"/>
    </font>
    <font>
      <b/>
      <sz val="6"/>
      <name val="Arial"/>
      <family val="2"/>
    </font>
    <font>
      <b/>
      <sz val="10"/>
      <color rgb="FFFF0000"/>
      <name val="Geneva"/>
    </font>
    <font>
      <sz val="8"/>
      <color indexed="9"/>
      <name val="Arial"/>
      <family val="2"/>
    </font>
    <font>
      <sz val="9"/>
      <name val="Arial"/>
      <family val="2"/>
    </font>
    <font>
      <sz val="12"/>
      <color indexed="9"/>
      <name val="Arial"/>
      <family val="2"/>
    </font>
    <font>
      <sz val="8"/>
      <color indexed="8"/>
      <name val="Arial"/>
      <family val="2"/>
    </font>
    <font>
      <sz val="10"/>
      <color indexed="9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"/>
      <name val="Arial"/>
      <family val="2"/>
    </font>
    <font>
      <sz val="24"/>
      <name val="Calibri"/>
      <family val="2"/>
      <scheme val="minor"/>
    </font>
    <font>
      <b/>
      <i/>
      <sz val="8"/>
      <color indexed="8"/>
      <name val="Arial"/>
      <family val="2"/>
    </font>
    <font>
      <i/>
      <sz val="8"/>
      <color indexed="8"/>
      <name val="Arial"/>
      <family val="2"/>
    </font>
    <font>
      <i/>
      <sz val="8"/>
      <name val="Arial"/>
      <family val="2"/>
    </font>
    <font>
      <sz val="10"/>
      <color theme="0"/>
      <name val="Arial Unicode MS"/>
      <family val="2"/>
    </font>
  </fonts>
  <fills count="2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</fills>
  <borders count="6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1" tint="0.34998626667073579"/>
      </top>
      <bottom/>
      <diagonal/>
    </border>
    <border>
      <left/>
      <right/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/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indexed="64"/>
      </right>
      <top style="thin">
        <color theme="1" tint="0.34998626667073579"/>
      </top>
      <bottom/>
      <diagonal/>
    </border>
  </borders>
  <cellStyleXfs count="2">
    <xf numFmtId="0" fontId="0" fillId="0" borderId="0"/>
    <xf numFmtId="0" fontId="8" fillId="0" borderId="0"/>
  </cellStyleXfs>
  <cellXfs count="278">
    <xf numFmtId="0" fontId="0" fillId="0" borderId="0" xfId="0"/>
    <xf numFmtId="0" fontId="3" fillId="2" borderId="1" xfId="0" applyFont="1" applyFill="1" applyBorder="1" applyProtection="1"/>
    <xf numFmtId="0" fontId="2" fillId="2" borderId="1" xfId="0" applyFont="1" applyFill="1" applyBorder="1" applyProtection="1"/>
    <xf numFmtId="1" fontId="4" fillId="2" borderId="2" xfId="0" applyNumberFormat="1" applyFont="1" applyFill="1" applyBorder="1" applyAlignment="1" applyProtection="1">
      <alignment horizontal="center"/>
    </xf>
    <xf numFmtId="164" fontId="5" fillId="3" borderId="0" xfId="0" applyNumberFormat="1" applyFont="1" applyFill="1" applyAlignment="1">
      <alignment horizontal="left"/>
    </xf>
    <xf numFmtId="0" fontId="6" fillId="3" borderId="0" xfId="0" applyFont="1" applyFill="1" applyBorder="1" applyAlignment="1">
      <alignment horizontal="left"/>
    </xf>
    <xf numFmtId="165" fontId="7" fillId="3" borderId="0" xfId="0" applyNumberFormat="1" applyFont="1" applyFill="1" applyBorder="1" applyAlignment="1" applyProtection="1">
      <alignment horizontal="left"/>
    </xf>
    <xf numFmtId="0" fontId="2" fillId="3" borderId="0" xfId="0" applyFont="1" applyFill="1" applyAlignment="1">
      <alignment horizontal="left"/>
    </xf>
    <xf numFmtId="0" fontId="2" fillId="3" borderId="0" xfId="0" applyFont="1" applyFill="1" applyBorder="1" applyAlignment="1">
      <alignment horizontal="left"/>
    </xf>
    <xf numFmtId="0" fontId="9" fillId="0" borderId="0" xfId="1" applyFont="1" applyBorder="1" applyAlignment="1">
      <alignment horizontal="left" vertical="center"/>
    </xf>
    <xf numFmtId="0" fontId="10" fillId="0" borderId="0" xfId="1" applyFont="1" applyBorder="1" applyAlignment="1">
      <alignment horizontal="center" vertical="center"/>
    </xf>
    <xf numFmtId="0" fontId="2" fillId="3" borderId="0" xfId="0" applyFont="1" applyFill="1"/>
    <xf numFmtId="0" fontId="12" fillId="2" borderId="3" xfId="0" applyFont="1" applyFill="1" applyBorder="1" applyAlignment="1" applyProtection="1">
      <alignment vertical="center"/>
    </xf>
    <xf numFmtId="0" fontId="13" fillId="2" borderId="0" xfId="0" applyFont="1" applyFill="1" applyBorder="1" applyAlignment="1" applyProtection="1">
      <alignment vertical="center"/>
    </xf>
    <xf numFmtId="0" fontId="2" fillId="2" borderId="0" xfId="0" applyFont="1" applyFill="1" applyBorder="1" applyProtection="1"/>
    <xf numFmtId="1" fontId="14" fillId="4" borderId="2" xfId="0" applyNumberFormat="1" applyFont="1" applyFill="1" applyBorder="1" applyAlignment="1">
      <alignment horizontal="center"/>
    </xf>
    <xf numFmtId="164" fontId="15" fillId="3" borderId="0" xfId="0" applyNumberFormat="1" applyFont="1" applyFill="1" applyBorder="1" applyAlignment="1" applyProtection="1">
      <alignment horizontal="left"/>
    </xf>
    <xf numFmtId="0" fontId="12" fillId="2" borderId="0" xfId="0" applyFont="1" applyFill="1" applyBorder="1" applyAlignment="1" applyProtection="1">
      <alignment vertical="center"/>
    </xf>
    <xf numFmtId="0" fontId="2" fillId="2" borderId="2" xfId="0" applyFont="1" applyFill="1" applyBorder="1" applyProtection="1"/>
    <xf numFmtId="0" fontId="18" fillId="2" borderId="0" xfId="0" applyFont="1" applyFill="1" applyBorder="1" applyAlignment="1" applyProtection="1"/>
    <xf numFmtId="167" fontId="15" fillId="3" borderId="0" xfId="0" applyNumberFormat="1" applyFont="1" applyFill="1" applyBorder="1" applyAlignment="1" applyProtection="1">
      <alignment horizontal="left"/>
    </xf>
    <xf numFmtId="0" fontId="2" fillId="3" borderId="0" xfId="0" applyFont="1" applyFill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2" fillId="2" borderId="14" xfId="0" applyFont="1" applyFill="1" applyBorder="1" applyProtection="1"/>
    <xf numFmtId="0" fontId="2" fillId="2" borderId="7" xfId="0" applyFont="1" applyFill="1" applyBorder="1" applyProtection="1"/>
    <xf numFmtId="165" fontId="17" fillId="6" borderId="12" xfId="0" applyNumberFormat="1" applyFont="1" applyFill="1" applyBorder="1" applyAlignment="1" applyProtection="1">
      <alignment horizontal="left" vertical="center"/>
    </xf>
    <xf numFmtId="0" fontId="5" fillId="3" borderId="0" xfId="0" applyFont="1" applyFill="1" applyAlignment="1">
      <alignment horizontal="left"/>
    </xf>
    <xf numFmtId="167" fontId="21" fillId="3" borderId="0" xfId="0" applyNumberFormat="1" applyFont="1" applyFill="1" applyBorder="1" applyAlignment="1" applyProtection="1">
      <alignment horizontal="left"/>
    </xf>
    <xf numFmtId="165" fontId="17" fillId="2" borderId="17" xfId="0" applyNumberFormat="1" applyFont="1" applyFill="1" applyBorder="1" applyAlignment="1" applyProtection="1"/>
    <xf numFmtId="165" fontId="17" fillId="2" borderId="18" xfId="0" applyNumberFormat="1" applyFont="1" applyFill="1" applyBorder="1" applyAlignment="1" applyProtection="1"/>
    <xf numFmtId="165" fontId="17" fillId="2" borderId="19" xfId="0" applyNumberFormat="1" applyFont="1" applyFill="1" applyBorder="1" applyAlignment="1" applyProtection="1"/>
    <xf numFmtId="167" fontId="21" fillId="3" borderId="0" xfId="0" applyNumberFormat="1" applyFont="1" applyFill="1" applyBorder="1" applyAlignment="1" applyProtection="1"/>
    <xf numFmtId="0" fontId="2" fillId="3" borderId="0" xfId="0" applyFont="1" applyFill="1" applyBorder="1"/>
    <xf numFmtId="167" fontId="22" fillId="5" borderId="22" xfId="0" applyNumberFormat="1" applyFont="1" applyFill="1" applyBorder="1" applyAlignment="1" applyProtection="1">
      <alignment horizontal="center"/>
    </xf>
    <xf numFmtId="167" fontId="25" fillId="7" borderId="22" xfId="0" applyNumberFormat="1" applyFont="1" applyFill="1" applyBorder="1" applyAlignment="1" applyProtection="1">
      <alignment horizontal="center" vertical="center"/>
    </xf>
    <xf numFmtId="167" fontId="6" fillId="8" borderId="22" xfId="0" applyNumberFormat="1" applyFont="1" applyFill="1" applyBorder="1" applyAlignment="1" applyProtection="1">
      <alignment horizontal="center"/>
    </xf>
    <xf numFmtId="0" fontId="2" fillId="4" borderId="21" xfId="0" applyFont="1" applyFill="1" applyBorder="1" applyAlignment="1">
      <alignment horizontal="left"/>
    </xf>
    <xf numFmtId="0" fontId="17" fillId="2" borderId="21" xfId="0" applyFont="1" applyFill="1" applyBorder="1" applyAlignment="1">
      <alignment horizontal="center"/>
    </xf>
    <xf numFmtId="0" fontId="17" fillId="2" borderId="23" xfId="0" applyFont="1" applyFill="1" applyBorder="1" applyAlignment="1">
      <alignment horizontal="center"/>
    </xf>
    <xf numFmtId="0" fontId="15" fillId="9" borderId="22" xfId="0" applyFont="1" applyFill="1" applyBorder="1" applyAlignment="1">
      <alignment horizontal="center"/>
    </xf>
    <xf numFmtId="167" fontId="6" fillId="10" borderId="22" xfId="0" applyNumberFormat="1" applyFont="1" applyFill="1" applyBorder="1" applyAlignment="1" applyProtection="1">
      <alignment horizontal="center"/>
    </xf>
    <xf numFmtId="0" fontId="6" fillId="11" borderId="22" xfId="0" applyFont="1" applyFill="1" applyBorder="1" applyAlignment="1">
      <alignment horizontal="center" shrinkToFit="1"/>
    </xf>
    <xf numFmtId="0" fontId="26" fillId="12" borderId="22" xfId="0" applyFont="1" applyFill="1" applyBorder="1" applyAlignment="1">
      <alignment horizontal="center" vertical="center"/>
    </xf>
    <xf numFmtId="0" fontId="2" fillId="2" borderId="0" xfId="0" applyFont="1" applyFill="1" applyAlignment="1"/>
    <xf numFmtId="0" fontId="2" fillId="2" borderId="2" xfId="0" applyFont="1" applyFill="1" applyBorder="1" applyAlignment="1"/>
    <xf numFmtId="0" fontId="2" fillId="0" borderId="0" xfId="0" applyFont="1" applyFill="1" applyAlignment="1" applyProtection="1">
      <alignment horizontal="left" shrinkToFit="1"/>
    </xf>
    <xf numFmtId="165" fontId="21" fillId="13" borderId="22" xfId="0" applyNumberFormat="1" applyFont="1" applyFill="1" applyBorder="1" applyAlignment="1" applyProtection="1">
      <alignment horizontal="center"/>
    </xf>
    <xf numFmtId="165" fontId="27" fillId="14" borderId="22" xfId="0" applyNumberFormat="1" applyFont="1" applyFill="1" applyBorder="1" applyAlignment="1" applyProtection="1">
      <alignment horizontal="center" vertical="center" shrinkToFit="1"/>
    </xf>
    <xf numFmtId="0" fontId="6" fillId="15" borderId="22" xfId="0" applyFont="1" applyFill="1" applyBorder="1" applyAlignment="1" applyProtection="1">
      <alignment horizontal="center"/>
    </xf>
    <xf numFmtId="0" fontId="2" fillId="4" borderId="0" xfId="0" applyFont="1" applyFill="1" applyBorder="1" applyAlignment="1">
      <alignment horizontal="left"/>
    </xf>
    <xf numFmtId="165" fontId="16" fillId="2" borderId="28" xfId="0" applyNumberFormat="1" applyFont="1" applyFill="1" applyBorder="1" applyAlignment="1" applyProtection="1">
      <alignment horizontal="center"/>
    </xf>
    <xf numFmtId="165" fontId="28" fillId="16" borderId="22" xfId="0" applyNumberFormat="1" applyFont="1" applyFill="1" applyBorder="1" applyAlignment="1" applyProtection="1">
      <alignment horizontal="center" vertical="center" shrinkToFit="1"/>
    </xf>
    <xf numFmtId="167" fontId="6" fillId="17" borderId="22" xfId="0" applyNumberFormat="1" applyFont="1" applyFill="1" applyBorder="1" applyAlignment="1" applyProtection="1">
      <alignment horizontal="center"/>
    </xf>
    <xf numFmtId="165" fontId="29" fillId="18" borderId="22" xfId="0" applyNumberFormat="1" applyFont="1" applyFill="1" applyBorder="1" applyAlignment="1" applyProtection="1">
      <alignment horizontal="center" vertical="center" shrinkToFit="1"/>
    </xf>
    <xf numFmtId="167" fontId="6" fillId="19" borderId="22" xfId="0" applyNumberFormat="1" applyFont="1" applyFill="1" applyBorder="1" applyAlignment="1" applyProtection="1">
      <alignment horizontal="center" shrinkToFit="1"/>
    </xf>
    <xf numFmtId="0" fontId="2" fillId="2" borderId="14" xfId="0" applyFont="1" applyFill="1" applyBorder="1" applyAlignment="1"/>
    <xf numFmtId="0" fontId="2" fillId="2" borderId="0" xfId="0" applyFont="1" applyFill="1" applyAlignment="1">
      <alignment horizontal="center"/>
    </xf>
    <xf numFmtId="165" fontId="1" fillId="3" borderId="29" xfId="0" applyNumberFormat="1" applyFont="1" applyFill="1" applyBorder="1" applyAlignment="1" applyProtection="1"/>
    <xf numFmtId="0" fontId="2" fillId="3" borderId="30" xfId="0" applyFont="1" applyFill="1" applyBorder="1" applyAlignment="1" applyProtection="1">
      <alignment horizontal="left"/>
    </xf>
    <xf numFmtId="0" fontId="2" fillId="2" borderId="2" xfId="0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horizontal="left" shrinkToFit="1"/>
    </xf>
    <xf numFmtId="0" fontId="17" fillId="2" borderId="32" xfId="0" applyNumberFormat="1" applyFont="1" applyFill="1" applyBorder="1" applyAlignment="1" applyProtection="1">
      <alignment horizontal="center"/>
    </xf>
    <xf numFmtId="0" fontId="17" fillId="2" borderId="28" xfId="0" applyNumberFormat="1" applyFont="1" applyFill="1" applyBorder="1" applyAlignment="1" applyProtection="1">
      <alignment horizontal="center"/>
    </xf>
    <xf numFmtId="0" fontId="6" fillId="2" borderId="33" xfId="0" applyFont="1" applyFill="1" applyBorder="1" applyAlignment="1" applyProtection="1">
      <alignment horizontal="left"/>
    </xf>
    <xf numFmtId="0" fontId="6" fillId="3" borderId="0" xfId="0" applyFont="1" applyFill="1" applyBorder="1" applyAlignment="1" applyProtection="1">
      <alignment horizontal="left" shrinkToFit="1"/>
    </xf>
    <xf numFmtId="0" fontId="21" fillId="3" borderId="0" xfId="0" applyFont="1" applyFill="1" applyBorder="1" applyAlignment="1" applyProtection="1">
      <alignment horizontal="left" shrinkToFit="1"/>
    </xf>
    <xf numFmtId="0" fontId="21" fillId="0" borderId="0" xfId="0" applyFont="1" applyFill="1" applyBorder="1" applyAlignment="1">
      <alignment horizontal="left"/>
    </xf>
    <xf numFmtId="0" fontId="6" fillId="3" borderId="0" xfId="0" applyFont="1" applyFill="1" applyAlignment="1">
      <alignment horizontal="left"/>
    </xf>
    <xf numFmtId="165" fontId="30" fillId="2" borderId="35" xfId="0" applyNumberFormat="1" applyFont="1" applyFill="1" applyBorder="1" applyAlignment="1" applyProtection="1">
      <alignment horizontal="center" vertical="center" shrinkToFit="1"/>
    </xf>
    <xf numFmtId="0" fontId="2" fillId="3" borderId="0" xfId="0" applyFont="1" applyFill="1" applyBorder="1" applyProtection="1"/>
    <xf numFmtId="0" fontId="27" fillId="0" borderId="0" xfId="0" applyFont="1" applyFill="1" applyBorder="1" applyProtection="1"/>
    <xf numFmtId="0" fontId="2" fillId="3" borderId="0" xfId="0" applyFont="1" applyFill="1" applyProtection="1"/>
    <xf numFmtId="1" fontId="30" fillId="2" borderId="36" xfId="0" applyNumberFormat="1" applyFont="1" applyFill="1" applyBorder="1" applyAlignment="1" applyProtection="1">
      <alignment horizontal="center" vertical="center" shrinkToFit="1"/>
    </xf>
    <xf numFmtId="168" fontId="30" fillId="20" borderId="21" xfId="0" applyNumberFormat="1" applyFont="1" applyFill="1" applyBorder="1" applyAlignment="1" applyProtection="1">
      <alignment horizontal="center"/>
    </xf>
    <xf numFmtId="168" fontId="30" fillId="20" borderId="1" xfId="0" applyNumberFormat="1" applyFont="1" applyFill="1" applyBorder="1" applyAlignment="1" applyProtection="1">
      <alignment horizontal="center"/>
    </xf>
    <xf numFmtId="1" fontId="30" fillId="2" borderId="35" xfId="0" applyNumberFormat="1" applyFont="1" applyFill="1" applyBorder="1" applyAlignment="1" applyProtection="1">
      <alignment horizontal="center" vertical="center" shrinkToFit="1"/>
    </xf>
    <xf numFmtId="165" fontId="2" fillId="2" borderId="34" xfId="0" applyNumberFormat="1" applyFont="1" applyFill="1" applyBorder="1" applyAlignment="1" applyProtection="1">
      <alignment horizontal="left"/>
    </xf>
    <xf numFmtId="167" fontId="6" fillId="3" borderId="23" xfId="0" applyNumberFormat="1" applyFont="1" applyFill="1" applyBorder="1" applyAlignment="1" applyProtection="1">
      <alignment horizontal="center"/>
      <protection locked="0"/>
    </xf>
    <xf numFmtId="165" fontId="6" fillId="0" borderId="39" xfId="0" applyNumberFormat="1" applyFont="1" applyBorder="1" applyAlignment="1" applyProtection="1">
      <alignment horizontal="center"/>
    </xf>
    <xf numFmtId="0" fontId="2" fillId="0" borderId="0" xfId="0" applyFont="1" applyFill="1" applyBorder="1" applyProtection="1"/>
    <xf numFmtId="0" fontId="27" fillId="0" borderId="0" xfId="0" applyFont="1" applyBorder="1" applyProtection="1"/>
    <xf numFmtId="0" fontId="2" fillId="0" borderId="0" xfId="0" applyFont="1" applyProtection="1"/>
    <xf numFmtId="165" fontId="2" fillId="2" borderId="40" xfId="0" applyNumberFormat="1" applyFont="1" applyFill="1" applyBorder="1" applyAlignment="1" applyProtection="1">
      <alignment horizontal="left"/>
    </xf>
    <xf numFmtId="167" fontId="6" fillId="3" borderId="26" xfId="0" applyNumberFormat="1" applyFont="1" applyFill="1" applyBorder="1" applyAlignment="1" applyProtection="1">
      <alignment horizontal="center"/>
      <protection locked="0"/>
    </xf>
    <xf numFmtId="1" fontId="5" fillId="0" borderId="42" xfId="0" applyNumberFormat="1" applyFont="1" applyFill="1" applyBorder="1" applyProtection="1"/>
    <xf numFmtId="0" fontId="17" fillId="2" borderId="43" xfId="0" applyNumberFormat="1" applyFont="1" applyFill="1" applyBorder="1" applyAlignment="1" applyProtection="1">
      <alignment horizontal="center"/>
    </xf>
    <xf numFmtId="0" fontId="6" fillId="2" borderId="39" xfId="0" applyFont="1" applyFill="1" applyBorder="1" applyAlignment="1" applyProtection="1">
      <alignment horizontal="left"/>
    </xf>
    <xf numFmtId="0" fontId="6" fillId="0" borderId="0" xfId="0" applyFont="1" applyFill="1" applyBorder="1" applyProtection="1"/>
    <xf numFmtId="0" fontId="21" fillId="0" borderId="0" xfId="0" applyFont="1" applyFill="1" applyBorder="1" applyProtection="1"/>
    <xf numFmtId="0" fontId="31" fillId="0" borderId="0" xfId="0" applyFont="1" applyFill="1" applyBorder="1"/>
    <xf numFmtId="0" fontId="6" fillId="0" borderId="0" xfId="0" applyFont="1" applyProtection="1"/>
    <xf numFmtId="168" fontId="30" fillId="2" borderId="45" xfId="0" applyNumberFormat="1" applyFont="1" applyFill="1" applyBorder="1" applyAlignment="1" applyProtection="1">
      <alignment horizontal="center"/>
    </xf>
    <xf numFmtId="168" fontId="30" fillId="2" borderId="0" xfId="0" applyNumberFormat="1" applyFont="1" applyFill="1" applyBorder="1" applyAlignment="1" applyProtection="1">
      <alignment horizontal="center"/>
    </xf>
    <xf numFmtId="168" fontId="30" fillId="2" borderId="46" xfId="0" applyNumberFormat="1" applyFont="1" applyFill="1" applyBorder="1" applyAlignment="1" applyProtection="1">
      <alignment horizontal="center"/>
    </xf>
    <xf numFmtId="168" fontId="30" fillId="20" borderId="20" xfId="0" applyNumberFormat="1" applyFont="1" applyFill="1" applyBorder="1" applyAlignment="1" applyProtection="1">
      <alignment horizontal="center"/>
    </xf>
    <xf numFmtId="0" fontId="30" fillId="2" borderId="35" xfId="0" applyNumberFormat="1" applyFont="1" applyFill="1" applyBorder="1" applyAlignment="1" applyProtection="1">
      <alignment horizontal="center" vertical="center" shrinkToFit="1"/>
    </xf>
    <xf numFmtId="165" fontId="30" fillId="2" borderId="14" xfId="0" applyNumberFormat="1" applyFont="1" applyFill="1" applyBorder="1" applyAlignment="1" applyProtection="1">
      <alignment horizontal="center"/>
    </xf>
    <xf numFmtId="165" fontId="30" fillId="2" borderId="7" xfId="0" applyNumberFormat="1" applyFont="1" applyFill="1" applyBorder="1" applyAlignment="1" applyProtection="1">
      <alignment horizontal="center"/>
    </xf>
    <xf numFmtId="165" fontId="30" fillId="2" borderId="47" xfId="0" applyNumberFormat="1" applyFont="1" applyFill="1" applyBorder="1" applyAlignment="1" applyProtection="1">
      <alignment horizontal="center"/>
    </xf>
    <xf numFmtId="165" fontId="2" fillId="3" borderId="0" xfId="0" applyNumberFormat="1" applyFont="1" applyFill="1" applyBorder="1" applyProtection="1"/>
    <xf numFmtId="165" fontId="27" fillId="3" borderId="0" xfId="0" applyNumberFormat="1" applyFont="1" applyFill="1" applyBorder="1" applyProtection="1"/>
    <xf numFmtId="0" fontId="6" fillId="2" borderId="36" xfId="0" applyFont="1" applyFill="1" applyBorder="1" applyAlignment="1" applyProtection="1">
      <alignment horizontal="left"/>
    </xf>
    <xf numFmtId="165" fontId="6" fillId="0" borderId="0" xfId="0" applyNumberFormat="1" applyFont="1" applyFill="1" applyBorder="1" applyProtection="1"/>
    <xf numFmtId="165" fontId="21" fillId="0" borderId="0" xfId="0" applyNumberFormat="1" applyFont="1" applyFill="1" applyBorder="1" applyProtection="1"/>
    <xf numFmtId="0" fontId="27" fillId="3" borderId="0" xfId="0" applyFont="1" applyFill="1" applyBorder="1" applyProtection="1"/>
    <xf numFmtId="0" fontId="30" fillId="2" borderId="39" xfId="0" applyNumberFormat="1" applyFont="1" applyFill="1" applyBorder="1" applyAlignment="1" applyProtection="1">
      <alignment horizontal="center" vertical="center" shrinkToFit="1"/>
    </xf>
    <xf numFmtId="167" fontId="6" fillId="3" borderId="22" xfId="0" applyNumberFormat="1" applyFont="1" applyFill="1" applyBorder="1" applyAlignment="1" applyProtection="1">
      <alignment horizontal="center"/>
      <protection locked="0"/>
    </xf>
    <xf numFmtId="167" fontId="6" fillId="3" borderId="49" xfId="0" applyNumberFormat="1" applyFont="1" applyFill="1" applyBorder="1" applyAlignment="1" applyProtection="1">
      <alignment horizontal="center"/>
      <protection locked="0"/>
    </xf>
    <xf numFmtId="0" fontId="17" fillId="2" borderId="28" xfId="0" applyNumberFormat="1" applyFont="1" applyFill="1" applyBorder="1" applyAlignment="1" applyProtection="1">
      <alignment horizontal="left"/>
    </xf>
    <xf numFmtId="0" fontId="21" fillId="0" borderId="0" xfId="0" applyFont="1" applyBorder="1" applyProtection="1"/>
    <xf numFmtId="165" fontId="2" fillId="2" borderId="51" xfId="0" applyNumberFormat="1" applyFont="1" applyFill="1" applyBorder="1" applyAlignment="1" applyProtection="1">
      <alignment horizontal="left"/>
    </xf>
    <xf numFmtId="165" fontId="2" fillId="2" borderId="53" xfId="0" applyNumberFormat="1" applyFont="1" applyFill="1" applyBorder="1" applyAlignment="1" applyProtection="1">
      <alignment horizontal="left"/>
    </xf>
    <xf numFmtId="0" fontId="31" fillId="0" borderId="0" xfId="0" applyFont="1" applyBorder="1"/>
    <xf numFmtId="167" fontId="6" fillId="3" borderId="55" xfId="0" applyNumberFormat="1" applyFont="1" applyFill="1" applyBorder="1" applyAlignment="1" applyProtection="1">
      <alignment horizontal="center"/>
      <protection locked="0"/>
    </xf>
    <xf numFmtId="167" fontId="6" fillId="3" borderId="56" xfId="0" applyNumberFormat="1" applyFont="1" applyFill="1" applyBorder="1" applyAlignment="1" applyProtection="1">
      <alignment horizontal="center"/>
      <protection locked="0"/>
    </xf>
    <xf numFmtId="165" fontId="21" fillId="0" borderId="39" xfId="0" applyNumberFormat="1" applyFont="1" applyBorder="1" applyAlignment="1" applyProtection="1">
      <alignment horizontal="center"/>
    </xf>
    <xf numFmtId="0" fontId="27" fillId="0" borderId="0" xfId="0" applyFont="1" applyBorder="1"/>
    <xf numFmtId="0" fontId="2" fillId="0" borderId="0" xfId="0" applyFont="1"/>
    <xf numFmtId="167" fontId="6" fillId="3" borderId="41" xfId="0" applyNumberFormat="1" applyFont="1" applyFill="1" applyBorder="1" applyAlignment="1" applyProtection="1">
      <alignment horizontal="center"/>
      <protection locked="0"/>
    </xf>
    <xf numFmtId="168" fontId="30" fillId="2" borderId="7" xfId="0" applyNumberFormat="1" applyFont="1" applyFill="1" applyBorder="1" applyAlignment="1" applyProtection="1">
      <alignment horizontal="center"/>
    </xf>
    <xf numFmtId="0" fontId="21" fillId="0" borderId="0" xfId="0" applyFont="1" applyBorder="1"/>
    <xf numFmtId="0" fontId="6" fillId="0" borderId="0" xfId="0" applyFont="1"/>
    <xf numFmtId="164" fontId="27" fillId="0" borderId="0" xfId="0" applyNumberFormat="1" applyFont="1" applyBorder="1" applyProtection="1"/>
    <xf numFmtId="0" fontId="27" fillId="0" borderId="0" xfId="0" applyFont="1" applyFill="1" applyBorder="1"/>
    <xf numFmtId="165" fontId="2" fillId="2" borderId="45" xfId="0" applyNumberFormat="1" applyFont="1" applyFill="1" applyBorder="1" applyAlignment="1" applyProtection="1">
      <alignment horizontal="left"/>
    </xf>
    <xf numFmtId="165" fontId="2" fillId="2" borderId="14" xfId="0" applyNumberFormat="1" applyFont="1" applyFill="1" applyBorder="1" applyAlignment="1" applyProtection="1">
      <alignment horizontal="left"/>
    </xf>
    <xf numFmtId="0" fontId="2" fillId="0" borderId="0" xfId="0" applyFont="1" applyBorder="1"/>
    <xf numFmtId="0" fontId="6" fillId="0" borderId="0" xfId="0" applyFont="1" applyBorder="1"/>
    <xf numFmtId="168" fontId="30" fillId="20" borderId="38" xfId="0" applyNumberFormat="1" applyFont="1" applyFill="1" applyBorder="1" applyAlignment="1" applyProtection="1">
      <alignment horizontal="center"/>
    </xf>
    <xf numFmtId="168" fontId="30" fillId="20" borderId="44" xfId="0" applyNumberFormat="1" applyFont="1" applyFill="1" applyBorder="1" applyAlignment="1" applyProtection="1">
      <alignment horizontal="center"/>
    </xf>
    <xf numFmtId="165" fontId="2" fillId="2" borderId="58" xfId="0" applyNumberFormat="1" applyFont="1" applyFill="1" applyBorder="1" applyAlignment="1" applyProtection="1">
      <alignment horizontal="center"/>
    </xf>
    <xf numFmtId="165" fontId="30" fillId="2" borderId="43" xfId="0" applyNumberFormat="1" applyFont="1" applyFill="1" applyBorder="1" applyAlignment="1" applyProtection="1">
      <alignment horizontal="center"/>
    </xf>
    <xf numFmtId="165" fontId="30" fillId="2" borderId="28" xfId="0" applyNumberFormat="1" applyFont="1" applyFill="1" applyBorder="1" applyAlignment="1" applyProtection="1">
      <alignment horizontal="center"/>
    </xf>
    <xf numFmtId="1" fontId="30" fillId="2" borderId="59" xfId="0" applyNumberFormat="1" applyFont="1" applyFill="1" applyBorder="1" applyAlignment="1" applyProtection="1">
      <alignment horizontal="center" vertical="center" shrinkToFit="1"/>
    </xf>
    <xf numFmtId="0" fontId="2" fillId="0" borderId="0" xfId="0" applyFont="1" applyFill="1" applyBorder="1" applyAlignment="1" applyProtection="1">
      <alignment shrinkToFit="1"/>
    </xf>
    <xf numFmtId="0" fontId="27" fillId="0" borderId="0" xfId="0" applyFont="1" applyFill="1" applyBorder="1" applyAlignment="1" applyProtection="1">
      <alignment shrinkToFit="1"/>
    </xf>
    <xf numFmtId="0" fontId="2" fillId="0" borderId="0" xfId="0" applyFont="1" applyFill="1" applyBorder="1"/>
    <xf numFmtId="0" fontId="2" fillId="0" borderId="0" xfId="0" applyFont="1" applyFill="1"/>
    <xf numFmtId="169" fontId="30" fillId="2" borderId="59" xfId="0" applyNumberFormat="1" applyFont="1" applyFill="1" applyBorder="1" applyAlignment="1" applyProtection="1">
      <alignment horizontal="center" vertical="center" shrinkToFit="1"/>
    </xf>
    <xf numFmtId="0" fontId="2" fillId="4" borderId="22" xfId="0" applyFont="1" applyFill="1" applyBorder="1" applyProtection="1"/>
    <xf numFmtId="0" fontId="2" fillId="0" borderId="22" xfId="0" applyFont="1" applyFill="1" applyBorder="1"/>
    <xf numFmtId="0" fontId="2" fillId="0" borderId="0" xfId="0" applyFont="1" applyFill="1" applyAlignment="1" applyProtection="1">
      <alignment shrinkToFit="1"/>
    </xf>
    <xf numFmtId="0" fontId="2" fillId="0" borderId="0" xfId="0" applyFont="1" applyFill="1" applyProtection="1"/>
    <xf numFmtId="0" fontId="2" fillId="0" borderId="0" xfId="0" applyFont="1" applyFill="1" applyAlignment="1">
      <alignment horizontal="center"/>
    </xf>
    <xf numFmtId="165" fontId="6" fillId="2" borderId="34" xfId="0" applyNumberFormat="1" applyFont="1" applyFill="1" applyBorder="1" applyAlignment="1" applyProtection="1">
      <alignment horizontal="center" vertical="center"/>
    </xf>
    <xf numFmtId="165" fontId="6" fillId="2" borderId="37" xfId="0" applyNumberFormat="1" applyFont="1" applyFill="1" applyBorder="1" applyAlignment="1" applyProtection="1">
      <alignment horizontal="center" vertical="center"/>
    </xf>
    <xf numFmtId="167" fontId="6" fillId="3" borderId="38" xfId="0" applyNumberFormat="1" applyFont="1" applyFill="1" applyBorder="1" applyAlignment="1" applyProtection="1">
      <alignment horizontal="center"/>
      <protection locked="0"/>
    </xf>
    <xf numFmtId="167" fontId="6" fillId="3" borderId="24" xfId="0" applyNumberFormat="1" applyFont="1" applyFill="1" applyBorder="1" applyAlignment="1" applyProtection="1">
      <alignment horizontal="center"/>
      <protection locked="0"/>
    </xf>
    <xf numFmtId="167" fontId="6" fillId="3" borderId="14" xfId="0" applyNumberFormat="1" applyFont="1" applyFill="1" applyBorder="1" applyAlignment="1" applyProtection="1">
      <alignment horizontal="center"/>
      <protection locked="0"/>
    </xf>
    <xf numFmtId="167" fontId="6" fillId="3" borderId="41" xfId="0" applyNumberFormat="1" applyFont="1" applyFill="1" applyBorder="1" applyAlignment="1" applyProtection="1">
      <alignment horizontal="center"/>
      <protection locked="0"/>
    </xf>
    <xf numFmtId="165" fontId="6" fillId="2" borderId="57" xfId="0" applyNumberFormat="1" applyFont="1" applyFill="1" applyBorder="1" applyAlignment="1" applyProtection="1">
      <alignment horizontal="center" vertical="center"/>
    </xf>
    <xf numFmtId="165" fontId="6" fillId="2" borderId="58" xfId="0" applyNumberFormat="1" applyFont="1" applyFill="1" applyBorder="1" applyAlignment="1" applyProtection="1">
      <alignment horizontal="center" vertical="center"/>
    </xf>
    <xf numFmtId="165" fontId="6" fillId="2" borderId="51" xfId="0" applyNumberFormat="1" applyFont="1" applyFill="1" applyBorder="1" applyAlignment="1" applyProtection="1">
      <alignment horizontal="center" vertical="center"/>
    </xf>
    <xf numFmtId="167" fontId="6" fillId="3" borderId="52" xfId="0" applyNumberFormat="1" applyFont="1" applyFill="1" applyBorder="1" applyAlignment="1" applyProtection="1">
      <alignment horizontal="center"/>
      <protection locked="0"/>
    </xf>
    <xf numFmtId="167" fontId="6" fillId="3" borderId="54" xfId="0" applyNumberFormat="1" applyFont="1" applyFill="1" applyBorder="1" applyAlignment="1" applyProtection="1">
      <alignment horizontal="center"/>
      <protection locked="0"/>
    </xf>
    <xf numFmtId="167" fontId="6" fillId="21" borderId="48" xfId="0" applyNumberFormat="1" applyFont="1" applyFill="1" applyBorder="1" applyAlignment="1" applyProtection="1">
      <alignment horizontal="center"/>
      <protection locked="0"/>
    </xf>
    <xf numFmtId="167" fontId="6" fillId="3" borderId="50" xfId="0" applyNumberFormat="1" applyFont="1" applyFill="1" applyBorder="1" applyAlignment="1" applyProtection="1">
      <alignment horizontal="center"/>
      <protection locked="0"/>
    </xf>
    <xf numFmtId="165" fontId="6" fillId="2" borderId="27" xfId="0" applyNumberFormat="1" applyFont="1" applyFill="1" applyBorder="1" applyAlignment="1" applyProtection="1">
      <alignment horizontal="center"/>
    </xf>
    <xf numFmtId="165" fontId="6" fillId="2" borderId="26" xfId="0" applyNumberFormat="1" applyFont="1" applyFill="1" applyBorder="1" applyAlignment="1" applyProtection="1">
      <alignment horizontal="center"/>
    </xf>
    <xf numFmtId="165" fontId="6" fillId="2" borderId="31" xfId="0" applyNumberFormat="1" applyFont="1" applyFill="1" applyBorder="1" applyAlignment="1" applyProtection="1">
      <alignment horizontal="center" vertical="center"/>
    </xf>
    <xf numFmtId="0" fontId="16" fillId="2" borderId="21" xfId="0" applyNumberFormat="1" applyFont="1" applyFill="1" applyBorder="1" applyAlignment="1" applyProtection="1">
      <alignment horizontal="center"/>
    </xf>
    <xf numFmtId="0" fontId="16" fillId="2" borderId="21" xfId="0" applyFont="1" applyFill="1" applyBorder="1" applyAlignment="1">
      <alignment horizontal="center"/>
    </xf>
    <xf numFmtId="0" fontId="16" fillId="2" borderId="24" xfId="0" applyFont="1" applyFill="1" applyBorder="1" applyAlignment="1">
      <alignment horizontal="center"/>
    </xf>
    <xf numFmtId="165" fontId="23" fillId="2" borderId="25" xfId="0" applyNumberFormat="1" applyFont="1" applyFill="1" applyBorder="1" applyAlignment="1" applyProtection="1">
      <alignment horizontal="center"/>
    </xf>
    <xf numFmtId="165" fontId="23" fillId="2" borderId="26" xfId="0" applyNumberFormat="1" applyFont="1" applyFill="1" applyBorder="1" applyAlignment="1" applyProtection="1">
      <alignment horizontal="center"/>
    </xf>
    <xf numFmtId="0" fontId="23" fillId="2" borderId="27" xfId="0" applyNumberFormat="1" applyFont="1" applyFill="1" applyBorder="1" applyAlignment="1" applyProtection="1">
      <alignment horizontal="center"/>
    </xf>
    <xf numFmtId="165" fontId="16" fillId="2" borderId="27" xfId="0" applyNumberFormat="1" applyFont="1" applyFill="1" applyBorder="1" applyAlignment="1" applyProtection="1">
      <alignment horizontal="left"/>
    </xf>
    <xf numFmtId="0" fontId="16" fillId="2" borderId="7" xfId="0" applyNumberFormat="1" applyFont="1" applyFill="1" applyBorder="1" applyAlignment="1" applyProtection="1">
      <alignment horizontal="center"/>
    </xf>
    <xf numFmtId="165" fontId="16" fillId="2" borderId="27" xfId="0" applyNumberFormat="1" applyFont="1" applyFill="1" applyBorder="1" applyAlignment="1" applyProtection="1">
      <alignment horizontal="center"/>
    </xf>
    <xf numFmtId="165" fontId="16" fillId="2" borderId="26" xfId="0" applyNumberFormat="1" applyFont="1" applyFill="1" applyBorder="1" applyAlignment="1" applyProtection="1">
      <alignment horizontal="center"/>
    </xf>
    <xf numFmtId="165" fontId="6" fillId="2" borderId="25" xfId="0" applyNumberFormat="1" applyFont="1" applyFill="1" applyBorder="1" applyAlignment="1" applyProtection="1">
      <alignment horizontal="center"/>
    </xf>
    <xf numFmtId="165" fontId="16" fillId="2" borderId="20" xfId="0" applyNumberFormat="1" applyFont="1" applyFill="1" applyBorder="1" applyAlignment="1" applyProtection="1">
      <alignment horizontal="center"/>
    </xf>
    <xf numFmtId="165" fontId="16" fillId="2" borderId="21" xfId="0" applyNumberFormat="1" applyFont="1" applyFill="1" applyBorder="1" applyAlignment="1" applyProtection="1">
      <alignment horizontal="center"/>
    </xf>
    <xf numFmtId="1" fontId="16" fillId="2" borderId="21" xfId="0" applyNumberFormat="1" applyFont="1" applyFill="1" applyBorder="1" applyAlignment="1" applyProtection="1">
      <alignment horizontal="center"/>
    </xf>
    <xf numFmtId="165" fontId="23" fillId="2" borderId="21" xfId="0" applyNumberFormat="1" applyFont="1" applyFill="1" applyBorder="1" applyAlignment="1" applyProtection="1">
      <alignment horizontal="center"/>
    </xf>
    <xf numFmtId="165" fontId="24" fillId="2" borderId="21" xfId="0" applyNumberFormat="1" applyFont="1" applyFill="1" applyBorder="1" applyAlignment="1" applyProtection="1">
      <alignment horizontal="center"/>
    </xf>
    <xf numFmtId="165" fontId="24" fillId="2" borderId="23" xfId="0" applyNumberFormat="1" applyFont="1" applyFill="1" applyBorder="1" applyAlignment="1" applyProtection="1">
      <alignment horizontal="center"/>
    </xf>
    <xf numFmtId="165" fontId="16" fillId="2" borderId="23" xfId="0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/>
    </xf>
    <xf numFmtId="0" fontId="11" fillId="2" borderId="0" xfId="0" applyFont="1" applyFill="1" applyBorder="1" applyAlignment="1" applyProtection="1">
      <alignment horizontal="center" vertical="center"/>
    </xf>
    <xf numFmtId="0" fontId="11" fillId="2" borderId="3" xfId="0" applyFont="1" applyFill="1" applyBorder="1" applyAlignment="1" applyProtection="1">
      <alignment horizontal="center" vertical="center"/>
    </xf>
    <xf numFmtId="0" fontId="12" fillId="2" borderId="4" xfId="0" applyFont="1" applyFill="1" applyBorder="1" applyAlignment="1" applyProtection="1">
      <alignment horizontal="center" vertical="center"/>
    </xf>
    <xf numFmtId="0" fontId="12" fillId="2" borderId="5" xfId="0" applyFont="1" applyFill="1" applyBorder="1" applyAlignment="1" applyProtection="1">
      <alignment horizontal="center" vertical="center"/>
    </xf>
    <xf numFmtId="0" fontId="12" fillId="2" borderId="6" xfId="0" applyFont="1" applyFill="1" applyBorder="1" applyAlignment="1" applyProtection="1">
      <alignment horizontal="center" vertical="center"/>
    </xf>
    <xf numFmtId="0" fontId="12" fillId="2" borderId="8" xfId="0" applyFont="1" applyFill="1" applyBorder="1" applyAlignment="1" applyProtection="1">
      <alignment horizontal="center" vertical="center"/>
    </xf>
    <xf numFmtId="0" fontId="12" fillId="2" borderId="9" xfId="0" applyFont="1" applyFill="1" applyBorder="1" applyAlignment="1" applyProtection="1">
      <alignment horizontal="center" vertical="center"/>
    </xf>
    <xf numFmtId="0" fontId="12" fillId="2" borderId="10" xfId="0" applyFont="1" applyFill="1" applyBorder="1" applyAlignment="1" applyProtection="1">
      <alignment horizontal="center" vertical="center"/>
    </xf>
    <xf numFmtId="166" fontId="19" fillId="5" borderId="4" xfId="0" applyNumberFormat="1" applyFont="1" applyFill="1" applyBorder="1" applyAlignment="1" applyProtection="1">
      <alignment horizontal="center" vertical="center"/>
    </xf>
    <xf numFmtId="166" fontId="19" fillId="5" borderId="5" xfId="0" applyNumberFormat="1" applyFont="1" applyFill="1" applyBorder="1" applyAlignment="1" applyProtection="1">
      <alignment horizontal="center" vertical="center"/>
    </xf>
    <xf numFmtId="166" fontId="19" fillId="5" borderId="6" xfId="0" applyNumberFormat="1" applyFont="1" applyFill="1" applyBorder="1" applyAlignment="1" applyProtection="1">
      <alignment horizontal="center" vertical="center"/>
    </xf>
    <xf numFmtId="166" fontId="19" fillId="5" borderId="15" xfId="0" applyNumberFormat="1" applyFont="1" applyFill="1" applyBorder="1" applyAlignment="1" applyProtection="1">
      <alignment horizontal="center" vertical="center"/>
    </xf>
    <xf numFmtId="166" fontId="19" fillId="5" borderId="7" xfId="0" applyNumberFormat="1" applyFont="1" applyFill="1" applyBorder="1" applyAlignment="1" applyProtection="1">
      <alignment horizontal="center" vertical="center"/>
    </xf>
    <xf numFmtId="166" fontId="19" fillId="5" borderId="16" xfId="0" applyNumberFormat="1" applyFont="1" applyFill="1" applyBorder="1" applyAlignment="1" applyProtection="1">
      <alignment horizontal="center" vertical="center"/>
    </xf>
    <xf numFmtId="165" fontId="17" fillId="6" borderId="11" xfId="0" applyNumberFormat="1" applyFont="1" applyFill="1" applyBorder="1" applyAlignment="1" applyProtection="1">
      <alignment horizontal="center"/>
    </xf>
    <xf numFmtId="165" fontId="17" fillId="6" borderId="13" xfId="0" applyNumberFormat="1" applyFont="1" applyFill="1" applyBorder="1" applyAlignment="1" applyProtection="1">
      <alignment horizontal="center"/>
    </xf>
    <xf numFmtId="164" fontId="20" fillId="6" borderId="11" xfId="0" applyNumberFormat="1" applyFont="1" applyFill="1" applyBorder="1" applyAlignment="1" applyProtection="1">
      <alignment horizontal="center" shrinkToFit="1"/>
    </xf>
    <xf numFmtId="164" fontId="20" fillId="6" borderId="13" xfId="0" applyNumberFormat="1" applyFont="1" applyFill="1" applyBorder="1" applyAlignment="1" applyProtection="1">
      <alignment horizontal="center" shrinkToFit="1"/>
    </xf>
    <xf numFmtId="165" fontId="34" fillId="2" borderId="22" xfId="0" applyNumberFormat="1" applyFont="1" applyFill="1" applyBorder="1" applyAlignment="1" applyProtection="1">
      <alignment horizontal="center"/>
    </xf>
    <xf numFmtId="168" fontId="34" fillId="2" borderId="22" xfId="0" applyNumberFormat="1" applyFont="1" applyFill="1" applyBorder="1" applyAlignment="1" applyProtection="1">
      <alignment horizontal="center"/>
    </xf>
    <xf numFmtId="165" fontId="34" fillId="2" borderId="52" xfId="0" applyNumberFormat="1" applyFont="1" applyFill="1" applyBorder="1" applyAlignment="1" applyProtection="1">
      <alignment horizontal="center"/>
    </xf>
    <xf numFmtId="168" fontId="34" fillId="2" borderId="58" xfId="0" applyNumberFormat="1" applyFont="1" applyFill="1" applyBorder="1" applyAlignment="1" applyProtection="1">
      <alignment horizontal="center"/>
    </xf>
    <xf numFmtId="165" fontId="21" fillId="16" borderId="33" xfId="0" applyNumberFormat="1" applyFont="1" applyFill="1" applyBorder="1" applyAlignment="1" applyProtection="1">
      <alignment horizontal="center"/>
    </xf>
    <xf numFmtId="168" fontId="21" fillId="16" borderId="60" xfId="0" applyNumberFormat="1" applyFont="1" applyFill="1" applyBorder="1" applyAlignment="1" applyProtection="1">
      <alignment horizontal="center"/>
    </xf>
    <xf numFmtId="0" fontId="35" fillId="21" borderId="0" xfId="0" applyNumberFormat="1" applyFont="1" applyFill="1" applyBorder="1" applyAlignment="1" applyProtection="1">
      <alignment horizontal="center" vertical="center" wrapText="1"/>
    </xf>
    <xf numFmtId="0" fontId="35" fillId="0" borderId="0" xfId="0" applyNumberFormat="1" applyFont="1" applyFill="1" applyBorder="1" applyAlignment="1" applyProtection="1">
      <alignment horizontal="center" vertical="center" wrapText="1"/>
    </xf>
    <xf numFmtId="0" fontId="35" fillId="21" borderId="0" xfId="0" applyNumberFormat="1" applyFont="1" applyFill="1" applyBorder="1" applyAlignment="1" applyProtection="1">
      <alignment horizontal="center" vertical="center" wrapText="1"/>
    </xf>
    <xf numFmtId="0" fontId="5" fillId="22" borderId="61" xfId="0" applyNumberFormat="1" applyFont="1" applyFill="1" applyBorder="1" applyAlignment="1" applyProtection="1">
      <alignment horizontal="center" vertical="center" wrapText="1"/>
    </xf>
    <xf numFmtId="0" fontId="34" fillId="2" borderId="52" xfId="0" applyNumberFormat="1" applyFont="1" applyFill="1" applyBorder="1" applyAlignment="1" applyProtection="1">
      <alignment horizontal="center" vertical="center" wrapText="1"/>
    </xf>
    <xf numFmtId="0" fontId="34" fillId="22" borderId="52" xfId="0" applyNumberFormat="1" applyFont="1" applyFill="1" applyBorder="1" applyAlignment="1" applyProtection="1">
      <alignment horizontal="center" vertical="center" wrapText="1"/>
    </xf>
    <xf numFmtId="0" fontId="15" fillId="22" borderId="52" xfId="0" applyNumberFormat="1" applyFont="1" applyFill="1" applyBorder="1" applyAlignment="1" applyProtection="1">
      <alignment horizontal="center" vertical="center" wrapText="1"/>
    </xf>
    <xf numFmtId="0" fontId="5" fillId="22" borderId="62" xfId="0" applyNumberFormat="1" applyFont="1" applyFill="1" applyBorder="1" applyAlignment="1" applyProtection="1">
      <alignment horizontal="center" vertical="center" wrapText="1"/>
    </xf>
    <xf numFmtId="0" fontId="5" fillId="21" borderId="63" xfId="0" applyNumberFormat="1" applyFont="1" applyFill="1" applyBorder="1" applyAlignment="1" applyProtection="1">
      <alignment horizontal="center" vertical="center" wrapText="1"/>
    </xf>
    <xf numFmtId="0" fontId="5" fillId="22" borderId="64" xfId="0" applyNumberFormat="1" applyFont="1" applyFill="1" applyBorder="1" applyAlignment="1" applyProtection="1">
      <alignment horizontal="center" vertical="center" wrapText="1"/>
    </xf>
    <xf numFmtId="0" fontId="5" fillId="22" borderId="65" xfId="0" applyNumberFormat="1" applyFont="1" applyFill="1" applyBorder="1" applyAlignment="1" applyProtection="1">
      <alignment horizontal="center" vertical="center" wrapText="1"/>
    </xf>
    <xf numFmtId="0" fontId="5" fillId="22" borderId="65" xfId="0" applyFont="1" applyFill="1" applyBorder="1" applyAlignment="1" applyProtection="1">
      <alignment horizontal="center" vertical="center"/>
    </xf>
    <xf numFmtId="0" fontId="5" fillId="22" borderId="66" xfId="0" applyNumberFormat="1" applyFont="1" applyFill="1" applyBorder="1" applyAlignment="1" applyProtection="1">
      <alignment horizontal="center" vertical="center" wrapText="1"/>
    </xf>
    <xf numFmtId="0" fontId="30" fillId="23" borderId="22" xfId="0" applyNumberFormat="1" applyFont="1" applyFill="1" applyBorder="1" applyAlignment="1" applyProtection="1">
      <alignment horizontal="center" vertical="center" wrapText="1"/>
    </xf>
    <xf numFmtId="0" fontId="34" fillId="23" borderId="22" xfId="0" applyNumberFormat="1" applyFont="1" applyFill="1" applyBorder="1" applyAlignment="1" applyProtection="1">
      <alignment horizontal="center" vertical="center" wrapText="1"/>
    </xf>
    <xf numFmtId="20" fontId="34" fillId="24" borderId="22" xfId="0" applyNumberFormat="1" applyFont="1" applyFill="1" applyBorder="1" applyAlignment="1" applyProtection="1">
      <alignment horizontal="center" vertical="center" wrapText="1"/>
    </xf>
    <xf numFmtId="0" fontId="30" fillId="0" borderId="22" xfId="0" applyNumberFormat="1" applyFont="1" applyFill="1" applyBorder="1" applyAlignment="1" applyProtection="1">
      <alignment horizontal="center" vertical="center" wrapText="1"/>
    </xf>
    <xf numFmtId="0" fontId="34" fillId="0" borderId="20" xfId="0" applyNumberFormat="1" applyFont="1" applyFill="1" applyBorder="1" applyAlignment="1" applyProtection="1">
      <alignment horizontal="center" vertical="center" wrapText="1"/>
    </xf>
    <xf numFmtId="0" fontId="34" fillId="0" borderId="23" xfId="0" applyNumberFormat="1" applyFont="1" applyFill="1" applyBorder="1" applyAlignment="1" applyProtection="1">
      <alignment horizontal="center" vertical="center" wrapText="1"/>
    </xf>
    <xf numFmtId="0" fontId="34" fillId="0" borderId="22" xfId="0" applyNumberFormat="1" applyFont="1" applyFill="1" applyBorder="1" applyAlignment="1" applyProtection="1">
      <alignment horizontal="center" vertical="center" wrapText="1"/>
    </xf>
    <xf numFmtId="0" fontId="34" fillId="24" borderId="22" xfId="0" applyNumberFormat="1" applyFont="1" applyFill="1" applyBorder="1" applyAlignment="1" applyProtection="1">
      <alignment horizontal="center" vertical="center" wrapText="1"/>
    </xf>
    <xf numFmtId="0" fontId="34" fillId="23" borderId="20" xfId="0" applyNumberFormat="1" applyFont="1" applyFill="1" applyBorder="1" applyAlignment="1" applyProtection="1">
      <alignment horizontal="center" vertical="center" wrapText="1"/>
    </xf>
    <xf numFmtId="20" fontId="34" fillId="23" borderId="23" xfId="0" applyNumberFormat="1" applyFont="1" applyFill="1" applyBorder="1" applyAlignment="1" applyProtection="1">
      <alignment horizontal="center" vertical="center" wrapText="1"/>
    </xf>
    <xf numFmtId="0" fontId="37" fillId="24" borderId="22" xfId="0" applyNumberFormat="1" applyFont="1" applyFill="1" applyBorder="1" applyAlignment="1" applyProtection="1">
      <alignment horizontal="center" vertical="center" wrapText="1"/>
    </xf>
    <xf numFmtId="0" fontId="30" fillId="0" borderId="20" xfId="0" applyNumberFormat="1" applyFont="1" applyFill="1" applyBorder="1" applyAlignment="1" applyProtection="1">
      <alignment horizontal="center" vertical="center" wrapText="1"/>
    </xf>
    <xf numFmtId="20" fontId="30" fillId="0" borderId="23" xfId="0" applyNumberFormat="1" applyFont="1" applyFill="1" applyBorder="1" applyAlignment="1" applyProtection="1">
      <alignment horizontal="center" vertical="center" wrapText="1"/>
    </xf>
    <xf numFmtId="0" fontId="2" fillId="0" borderId="22" xfId="0" applyNumberFormat="1" applyFont="1" applyFill="1" applyBorder="1" applyAlignment="1" applyProtection="1">
      <alignment horizontal="center" vertical="center" wrapText="1"/>
    </xf>
    <xf numFmtId="0" fontId="2" fillId="24" borderId="52" xfId="0" applyNumberFormat="1" applyFont="1" applyFill="1" applyBorder="1" applyAlignment="1" applyProtection="1">
      <alignment horizontal="center" vertical="center" wrapText="1"/>
    </xf>
    <xf numFmtId="0" fontId="38" fillId="0" borderId="0" xfId="0" applyNumberFormat="1" applyFont="1" applyFill="1" applyBorder="1" applyAlignment="1" applyProtection="1">
      <alignment horizontal="center" vertical="center" wrapText="1"/>
    </xf>
    <xf numFmtId="0" fontId="2" fillId="0" borderId="20" xfId="0" applyNumberFormat="1" applyFont="1" applyFill="1" applyBorder="1" applyAlignment="1" applyProtection="1">
      <alignment horizontal="center" vertical="center" wrapText="1"/>
    </xf>
    <xf numFmtId="0" fontId="2" fillId="0" borderId="23" xfId="0" applyNumberFormat="1" applyFont="1" applyFill="1" applyBorder="1" applyAlignment="1" applyProtection="1">
      <alignment horizontal="center" vertical="center" wrapText="1"/>
    </xf>
    <xf numFmtId="20" fontId="2" fillId="24" borderId="52" xfId="0" applyNumberFormat="1" applyFont="1" applyFill="1" applyBorder="1" applyAlignment="1" applyProtection="1">
      <alignment horizontal="center" vertical="center" wrapText="1"/>
    </xf>
    <xf numFmtId="0" fontId="2" fillId="23" borderId="22" xfId="0" applyNumberFormat="1" applyFont="1" applyFill="1" applyBorder="1" applyAlignment="1" applyProtection="1">
      <alignment horizontal="center" vertical="center" wrapText="1"/>
    </xf>
    <xf numFmtId="0" fontId="2" fillId="23" borderId="20" xfId="0" applyNumberFormat="1" applyFont="1" applyFill="1" applyBorder="1" applyAlignment="1" applyProtection="1">
      <alignment horizontal="center" vertical="center" wrapText="1"/>
    </xf>
    <xf numFmtId="20" fontId="2" fillId="23" borderId="23" xfId="0" applyNumberFormat="1" applyFont="1" applyFill="1" applyBorder="1" applyAlignment="1" applyProtection="1">
      <alignment horizontal="center" vertical="center" wrapText="1"/>
    </xf>
    <xf numFmtId="20" fontId="2" fillId="0" borderId="23" xfId="0" applyNumberFormat="1" applyFont="1" applyFill="1" applyBorder="1" applyAlignment="1" applyProtection="1">
      <alignment horizontal="center" vertical="center" wrapText="1"/>
    </xf>
    <xf numFmtId="0" fontId="2" fillId="24" borderId="58" xfId="0" applyNumberFormat="1" applyFont="1" applyFill="1" applyBorder="1" applyAlignment="1" applyProtection="1">
      <alignment horizontal="center"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2" fillId="24" borderId="57" xfId="0" applyNumberFormat="1" applyFont="1" applyFill="1" applyBorder="1" applyAlignment="1" applyProtection="1">
      <alignment horizontal="center" vertical="center" wrapText="1"/>
    </xf>
    <xf numFmtId="0" fontId="2" fillId="23" borderId="23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20" fontId="2" fillId="24" borderId="57" xfId="0" applyNumberFormat="1" applyFont="1" applyFill="1" applyBorder="1" applyAlignment="1" applyProtection="1">
      <alignment horizontal="center" vertical="center" wrapText="1"/>
    </xf>
    <xf numFmtId="20" fontId="2" fillId="0" borderId="20" xfId="0" applyNumberFormat="1" applyFont="1" applyFill="1" applyBorder="1" applyAlignment="1" applyProtection="1">
      <alignment horizontal="center" vertical="center" wrapText="1"/>
    </xf>
    <xf numFmtId="0" fontId="38" fillId="24" borderId="57" xfId="0" applyNumberFormat="1" applyFont="1" applyFill="1" applyBorder="1" applyAlignment="1" applyProtection="1">
      <alignment horizontal="center" vertical="center" wrapText="1"/>
    </xf>
    <xf numFmtId="0" fontId="30" fillId="23" borderId="20" xfId="0" applyNumberFormat="1" applyFont="1" applyFill="1" applyBorder="1" applyAlignment="1" applyProtection="1">
      <alignment horizontal="center" vertical="center" wrapText="1"/>
    </xf>
    <xf numFmtId="20" fontId="30" fillId="23" borderId="23" xfId="0" applyNumberFormat="1" applyFont="1" applyFill="1" applyBorder="1" applyAlignment="1" applyProtection="1">
      <alignment horizontal="center" vertical="center" wrapText="1"/>
    </xf>
    <xf numFmtId="0" fontId="38" fillId="23" borderId="23" xfId="0" applyNumberFormat="1" applyFont="1" applyFill="1" applyBorder="1" applyAlignment="1" applyProtection="1">
      <alignment horizontal="center" vertical="center" wrapText="1"/>
    </xf>
    <xf numFmtId="0" fontId="38" fillId="24" borderId="52" xfId="0" applyNumberFormat="1" applyFont="1" applyFill="1" applyBorder="1" applyAlignment="1" applyProtection="1">
      <alignment horizontal="center" vertical="center" wrapText="1"/>
    </xf>
    <xf numFmtId="0" fontId="38" fillId="24" borderId="58" xfId="0" applyNumberFormat="1" applyFont="1" applyFill="1" applyBorder="1" applyAlignment="1" applyProtection="1">
      <alignment horizontal="center" vertical="center" wrapText="1"/>
    </xf>
    <xf numFmtId="0" fontId="2" fillId="25" borderId="22" xfId="0" applyNumberFormat="1" applyFont="1" applyFill="1" applyBorder="1" applyAlignment="1" applyProtection="1">
      <alignment horizontal="center" vertical="center" wrapText="1"/>
    </xf>
    <xf numFmtId="20" fontId="2" fillId="24" borderId="58" xfId="0" applyNumberFormat="1" applyFont="1" applyFill="1" applyBorder="1" applyAlignment="1" applyProtection="1">
      <alignment horizontal="center" vertical="center" wrapText="1"/>
    </xf>
    <xf numFmtId="0" fontId="39" fillId="0" borderId="0" xfId="0" applyFont="1" applyFill="1" applyBorder="1" applyAlignment="1" applyProtection="1">
      <alignment horizontal="center" vertical="center"/>
    </xf>
    <xf numFmtId="170" fontId="2" fillId="0" borderId="22" xfId="0" applyNumberFormat="1" applyFont="1" applyFill="1" applyBorder="1" applyAlignment="1" applyProtection="1">
      <alignment horizontal="center" vertical="center" wrapText="1"/>
    </xf>
    <xf numFmtId="0" fontId="5" fillId="0" borderId="0" xfId="0" applyNumberFormat="1" applyFont="1" applyFill="1" applyBorder="1" applyAlignment="1" applyProtection="1">
      <alignment horizontal="center" vertical="center" wrapText="1"/>
    </xf>
    <xf numFmtId="0" fontId="34" fillId="21" borderId="57" xfId="0" applyNumberFormat="1" applyFont="1" applyFill="1" applyBorder="1" applyAlignment="1" applyProtection="1">
      <alignment horizontal="center" vertical="center" wrapText="1"/>
    </xf>
    <xf numFmtId="0" fontId="36" fillId="0" borderId="57" xfId="0" applyNumberFormat="1" applyFont="1" applyFill="1" applyBorder="1" applyAlignment="1" applyProtection="1">
      <alignment horizontal="center" vertical="center" wrapText="1"/>
    </xf>
    <xf numFmtId="0" fontId="30" fillId="0" borderId="57" xfId="0" applyNumberFormat="1" applyFont="1" applyFill="1" applyBorder="1" applyAlignment="1" applyProtection="1">
      <alignment horizontal="center" vertical="center" wrapText="1"/>
    </xf>
    <xf numFmtId="0" fontId="0" fillId="0" borderId="0" xfId="0" applyBorder="1"/>
    <xf numFmtId="0" fontId="34" fillId="21" borderId="57" xfId="0" applyFont="1" applyFill="1" applyBorder="1" applyAlignment="1" applyProtection="1">
      <alignment horizontal="center" vertical="center"/>
    </xf>
    <xf numFmtId="0" fontId="34" fillId="0" borderId="57" xfId="0" applyFont="1" applyFill="1" applyBorder="1" applyAlignment="1" applyProtection="1">
      <alignment horizontal="center" vertical="center"/>
    </xf>
    <xf numFmtId="0" fontId="37" fillId="0" borderId="57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>
      <alignment horizontal="right"/>
    </xf>
    <xf numFmtId="164" fontId="1" fillId="3" borderId="0" xfId="0" applyNumberFormat="1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 applyProtection="1">
      <alignment horizontal="center" vertical="center" shrinkToFit="1"/>
    </xf>
    <xf numFmtId="0" fontId="16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 shrinkToFit="1"/>
    </xf>
    <xf numFmtId="0" fontId="17" fillId="3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" fontId="1" fillId="3" borderId="0" xfId="0" applyNumberFormat="1" applyFont="1" applyFill="1" applyBorder="1" applyAlignment="1" applyProtection="1">
      <alignment horizontal="center" vertical="center"/>
    </xf>
    <xf numFmtId="167" fontId="17" fillId="3" borderId="0" xfId="0" applyNumberFormat="1" applyFont="1" applyFill="1" applyBorder="1" applyAlignment="1" applyProtection="1">
      <alignment horizontal="center" vertical="center"/>
    </xf>
    <xf numFmtId="0" fontId="21" fillId="3" borderId="0" xfId="0" applyFont="1" applyFill="1" applyBorder="1" applyAlignment="1">
      <alignment horizontal="left"/>
    </xf>
    <xf numFmtId="0" fontId="2" fillId="0" borderId="0" xfId="0" applyFont="1" applyBorder="1" applyProtection="1"/>
    <xf numFmtId="0" fontId="6" fillId="0" borderId="0" xfId="0" applyFont="1" applyBorder="1" applyProtection="1"/>
  </cellXfs>
  <cellStyles count="2">
    <cellStyle name="Normal" xfId="0" builtinId="0"/>
    <cellStyle name="Normal_Congés FO" xfId="1"/>
  </cellStyles>
  <dxfs count="96">
    <dxf>
      <fill>
        <patternFill>
          <bgColor indexed="11"/>
        </patternFill>
      </fill>
    </dxf>
    <dxf>
      <fill>
        <patternFill>
          <bgColor indexed="9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9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9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ont>
        <condense val="0"/>
        <extend val="0"/>
        <color indexed="43"/>
      </font>
      <border>
        <left/>
      </border>
    </dxf>
    <dxf>
      <border>
        <left style="thin">
          <color indexed="64"/>
        </left>
      </border>
    </dxf>
    <dxf>
      <font>
        <condense val="0"/>
        <extend val="0"/>
        <color indexed="43"/>
      </font>
      <border>
        <left/>
      </border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9"/>
        </patternFill>
      </fill>
    </dxf>
    <dxf>
      <fill>
        <patternFill>
          <bgColor indexed="10"/>
        </patternFill>
      </fill>
    </dxf>
    <dxf>
      <border>
        <left style="thin">
          <color indexed="64"/>
        </left>
      </border>
    </dxf>
    <dxf>
      <font>
        <condense val="0"/>
        <extend val="0"/>
        <color indexed="43"/>
      </font>
      <border>
        <left/>
      </border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161925</xdr:colOff>
          <xdr:row>1</xdr:row>
          <xdr:rowOff>0</xdr:rowOff>
        </xdr:from>
        <xdr:to>
          <xdr:col>31</xdr:col>
          <xdr:colOff>200025</xdr:colOff>
          <xdr:row>2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7</xdr:row>
          <xdr:rowOff>0</xdr:rowOff>
        </xdr:from>
        <xdr:to>
          <xdr:col>28</xdr:col>
          <xdr:colOff>0</xdr:colOff>
          <xdr:row>8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9525</xdr:colOff>
          <xdr:row>7</xdr:row>
          <xdr:rowOff>9525</xdr:rowOff>
        </xdr:from>
        <xdr:to>
          <xdr:col>30</xdr:col>
          <xdr:colOff>238125</xdr:colOff>
          <xdr:row>8</xdr:row>
          <xdr:rowOff>9525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Excel\Calendrier%20Pers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  <sheetName val="2019"/>
      <sheetName val="2020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AY1">
            <v>1</v>
          </cell>
          <cell r="AZ1">
            <v>0</v>
          </cell>
        </row>
        <row r="2">
          <cell r="AY2">
            <v>2</v>
          </cell>
          <cell r="AZ2">
            <v>0</v>
          </cell>
        </row>
        <row r="3">
          <cell r="AY3">
            <v>3</v>
          </cell>
          <cell r="AZ3">
            <v>0</v>
          </cell>
        </row>
        <row r="4">
          <cell r="AY4">
            <v>4</v>
          </cell>
          <cell r="AZ4">
            <v>0</v>
          </cell>
        </row>
        <row r="5">
          <cell r="AY5">
            <v>5</v>
          </cell>
          <cell r="AZ5">
            <v>1</v>
          </cell>
        </row>
        <row r="6">
          <cell r="AY6">
            <v>6</v>
          </cell>
          <cell r="AZ6">
            <v>1</v>
          </cell>
        </row>
        <row r="7">
          <cell r="AY7">
            <v>7</v>
          </cell>
          <cell r="AZ7">
            <v>1</v>
          </cell>
        </row>
        <row r="8">
          <cell r="AY8">
            <v>8</v>
          </cell>
          <cell r="AZ8">
            <v>2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FF00"/>
  </sheetPr>
  <dimension ref="A1:AZ87"/>
  <sheetViews>
    <sheetView showGridLines="0" tabSelected="1" zoomScale="115" zoomScaleNormal="115" workbookViewId="0">
      <pane ySplit="8" topLeftCell="A27" activePane="bottomLeft" state="frozen"/>
      <selection pane="bottomLeft" activeCell="AS32" sqref="AS32"/>
    </sheetView>
  </sheetViews>
  <sheetFormatPr baseColWidth="10" defaultColWidth="5.5703125" defaultRowHeight="11.25"/>
  <cols>
    <col min="1" max="1" width="9.7109375" style="142" customWidth="1"/>
    <col min="2" max="2" width="3.7109375" style="143" customWidth="1"/>
    <col min="3" max="29" width="3.7109375" style="137" customWidth="1"/>
    <col min="30" max="30" width="4" style="137" bestFit="1" customWidth="1"/>
    <col min="31" max="32" width="3.7109375" style="137" customWidth="1"/>
    <col min="33" max="33" width="4.7109375" style="141" customWidth="1"/>
    <col min="34" max="34" width="5.5703125" style="141" customWidth="1"/>
    <col min="35" max="35" width="3.5703125" style="136" bestFit="1" customWidth="1"/>
    <col min="36" max="36" width="8.5703125" style="136" bestFit="1" customWidth="1"/>
    <col min="37" max="37" width="3.5703125" style="136" bestFit="1" customWidth="1"/>
    <col min="38" max="38" width="4.28515625" style="136" bestFit="1" customWidth="1"/>
    <col min="39" max="39" width="3.5703125" style="136" bestFit="1" customWidth="1"/>
    <col min="40" max="40" width="5.140625" style="136" bestFit="1" customWidth="1"/>
    <col min="41" max="41" width="3.7109375" style="136" customWidth="1"/>
    <col min="42" max="42" width="5.140625" style="136" bestFit="1" customWidth="1"/>
    <col min="43" max="43" width="3.5703125" style="136" customWidth="1"/>
    <col min="44" max="44" width="5.28515625" style="136" bestFit="1" customWidth="1"/>
    <col min="45" max="45" width="3.5703125" style="136" bestFit="1" customWidth="1"/>
    <col min="46" max="46" width="5.28515625" style="136" bestFit="1" customWidth="1"/>
    <col min="47" max="47" width="3.5703125" style="136" customWidth="1"/>
    <col min="48" max="48" width="6.42578125" style="136" bestFit="1" customWidth="1"/>
    <col min="49" max="52" width="5.5703125" style="136"/>
    <col min="53" max="16384" width="5.5703125" style="137"/>
  </cols>
  <sheetData>
    <row r="1" spans="1:52" s="11" customFormat="1" ht="13.5" thickBot="1">
      <c r="A1" s="178"/>
      <c r="B1" s="178"/>
      <c r="C1" s="178"/>
      <c r="D1" s="1">
        <v>29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3">
        <v>1</v>
      </c>
      <c r="AH1" s="4">
        <v>22.5</v>
      </c>
      <c r="AI1" s="5"/>
      <c r="AJ1" s="6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9"/>
      <c r="AY1" s="10"/>
      <c r="AZ1" s="10"/>
    </row>
    <row r="2" spans="1:52" s="11" customFormat="1" ht="18.75" customHeight="1" thickTop="1">
      <c r="A2" s="179"/>
      <c r="B2" s="179"/>
      <c r="C2" s="179"/>
      <c r="D2" s="180">
        <v>2018</v>
      </c>
      <c r="E2" s="180"/>
      <c r="F2" s="181"/>
      <c r="G2" s="182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  <c r="AA2" s="184"/>
      <c r="AB2" s="12"/>
      <c r="AC2" s="13"/>
      <c r="AD2" s="13"/>
      <c r="AE2" s="14"/>
      <c r="AF2" s="14"/>
      <c r="AG2" s="15">
        <f>IF(SUM(AG14,AG20,AG26,AG32,AG74,AG80)=0,0,LOOKUP(SUM(AG14,AG20,AG26,AG32,AG74,AG80),HP))</f>
        <v>0</v>
      </c>
      <c r="AH2" s="16">
        <v>8.5</v>
      </c>
      <c r="AI2" s="265"/>
      <c r="AJ2" s="265"/>
      <c r="AK2" s="265"/>
      <c r="AL2" s="265"/>
      <c r="AM2" s="265"/>
      <c r="AN2" s="265"/>
      <c r="AO2" s="265"/>
      <c r="AP2" s="265"/>
      <c r="AQ2" s="265"/>
      <c r="AR2" s="265"/>
      <c r="AS2" s="265"/>
      <c r="AT2" s="265"/>
      <c r="AU2" s="265"/>
      <c r="AV2" s="265"/>
      <c r="AW2" s="265"/>
      <c r="AX2" s="265"/>
      <c r="AY2" s="10"/>
      <c r="AZ2" s="10"/>
    </row>
    <row r="3" spans="1:52" s="11" customFormat="1" ht="18" customHeight="1" thickBot="1">
      <c r="A3" s="179"/>
      <c r="B3" s="179"/>
      <c r="C3" s="179"/>
      <c r="D3" s="180"/>
      <c r="E3" s="180"/>
      <c r="F3" s="181"/>
      <c r="G3" s="185"/>
      <c r="H3" s="186"/>
      <c r="I3" s="186"/>
      <c r="J3" s="186"/>
      <c r="K3" s="186"/>
      <c r="L3" s="186"/>
      <c r="M3" s="186"/>
      <c r="N3" s="186"/>
      <c r="O3" s="186"/>
      <c r="P3" s="186"/>
      <c r="Q3" s="186"/>
      <c r="R3" s="186"/>
      <c r="S3" s="186"/>
      <c r="T3" s="186"/>
      <c r="U3" s="186"/>
      <c r="V3" s="186"/>
      <c r="W3" s="186"/>
      <c r="X3" s="186"/>
      <c r="Y3" s="186"/>
      <c r="Z3" s="186"/>
      <c r="AA3" s="187"/>
      <c r="AB3" s="17"/>
      <c r="AC3" s="13"/>
      <c r="AD3" s="13"/>
      <c r="AE3" s="14"/>
      <c r="AF3" s="14"/>
      <c r="AG3" s="18"/>
      <c r="AH3" s="16">
        <v>0</v>
      </c>
      <c r="AI3" s="266"/>
      <c r="AJ3" s="267"/>
      <c r="AK3" s="268"/>
      <c r="AL3" s="269"/>
      <c r="AM3" s="270"/>
      <c r="AN3" s="269"/>
      <c r="AO3" s="266"/>
      <c r="AP3" s="271"/>
      <c r="AQ3" s="268"/>
      <c r="AR3" s="269"/>
      <c r="AS3" s="266"/>
      <c r="AT3" s="269"/>
      <c r="AU3" s="266"/>
      <c r="AV3" s="269"/>
      <c r="AW3" s="272"/>
      <c r="AX3" s="269"/>
      <c r="AY3" s="10"/>
      <c r="AZ3" s="10"/>
    </row>
    <row r="4" spans="1:52" s="11" customFormat="1" ht="15" customHeight="1" thickTop="1" thickBot="1">
      <c r="A4" s="179"/>
      <c r="B4" s="179"/>
      <c r="C4" s="179"/>
      <c r="D4" s="14"/>
      <c r="E4" s="14"/>
      <c r="F4" s="14"/>
      <c r="G4" s="14"/>
      <c r="H4" s="19"/>
      <c r="I4" s="19"/>
      <c r="J4" s="13"/>
      <c r="K4" s="13"/>
      <c r="L4" s="13"/>
      <c r="M4" s="13"/>
      <c r="N4" s="188">
        <f ca="1">TODAY()</f>
        <v>43224</v>
      </c>
      <c r="O4" s="189"/>
      <c r="P4" s="189"/>
      <c r="Q4" s="189"/>
      <c r="R4" s="189"/>
      <c r="S4" s="189"/>
      <c r="T4" s="189"/>
      <c r="U4" s="190"/>
      <c r="V4" s="13"/>
      <c r="W4" s="13"/>
      <c r="X4" s="13"/>
      <c r="Y4" s="13"/>
      <c r="Z4" s="13"/>
      <c r="AA4" s="13"/>
      <c r="AB4" s="13"/>
      <c r="AC4" s="13"/>
      <c r="AD4" s="13"/>
      <c r="AE4" s="14"/>
      <c r="AF4" s="14"/>
      <c r="AG4" s="18"/>
      <c r="AH4" s="20">
        <v>1</v>
      </c>
      <c r="AI4" s="273"/>
      <c r="AJ4" s="274"/>
      <c r="AK4" s="273"/>
      <c r="AL4" s="269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2"/>
      <c r="AY4" s="10"/>
      <c r="AZ4" s="10"/>
    </row>
    <row r="5" spans="1:52" s="11" customFormat="1" ht="13.5" thickBot="1">
      <c r="A5" s="23"/>
      <c r="B5" s="24"/>
      <c r="C5" s="24"/>
      <c r="D5" s="14"/>
      <c r="E5" s="14"/>
      <c r="F5" s="14"/>
      <c r="G5" s="14"/>
      <c r="H5" s="14"/>
      <c r="I5" s="14"/>
      <c r="J5" s="14"/>
      <c r="K5" s="14"/>
      <c r="L5" s="14"/>
      <c r="M5" s="14"/>
      <c r="N5" s="191"/>
      <c r="O5" s="192"/>
      <c r="P5" s="192"/>
      <c r="Q5" s="192"/>
      <c r="R5" s="192"/>
      <c r="S5" s="192"/>
      <c r="T5" s="192"/>
      <c r="U5" s="193"/>
      <c r="V5" s="14"/>
      <c r="W5" s="14"/>
      <c r="X5" s="14"/>
      <c r="Y5" s="14"/>
      <c r="Z5" s="194" t="s">
        <v>5</v>
      </c>
      <c r="AA5" s="195"/>
      <c r="AB5" s="195"/>
      <c r="AC5" s="195"/>
      <c r="AD5" s="196">
        <f>AH1+AH2+AH3+AH4</f>
        <v>32</v>
      </c>
      <c r="AE5" s="197"/>
      <c r="AF5" s="25" t="str">
        <f>IF(AD5&lt;=1,"Jr","Jrs")</f>
        <v>Jrs</v>
      </c>
      <c r="AG5" s="18"/>
      <c r="AH5" s="26">
        <v>0</v>
      </c>
      <c r="AI5" s="27"/>
      <c r="AJ5" s="8"/>
      <c r="AK5" s="27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9"/>
      <c r="AY5" s="10"/>
      <c r="AZ5" s="10"/>
    </row>
    <row r="6" spans="1:52" s="11" customFormat="1" ht="13.5" customHeight="1">
      <c r="A6" s="28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30"/>
      <c r="AH6" s="31"/>
      <c r="AI6" s="31"/>
      <c r="AJ6" s="31"/>
      <c r="AK6" s="31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10"/>
      <c r="AZ6" s="10"/>
    </row>
    <row r="7" spans="1:52" s="7" customFormat="1" ht="13.5" customHeight="1">
      <c r="A7" s="171" t="s">
        <v>6</v>
      </c>
      <c r="B7" s="172"/>
      <c r="C7" s="33">
        <v>1</v>
      </c>
      <c r="D7" s="173" t="s">
        <v>7</v>
      </c>
      <c r="E7" s="173"/>
      <c r="F7" s="174" t="s">
        <v>8</v>
      </c>
      <c r="G7" s="175"/>
      <c r="H7" s="176"/>
      <c r="I7" s="34" t="s">
        <v>9</v>
      </c>
      <c r="J7" s="35" t="s">
        <v>3</v>
      </c>
      <c r="K7" s="160" t="s">
        <v>7</v>
      </c>
      <c r="L7" s="160"/>
      <c r="M7" s="36"/>
      <c r="N7" s="37" t="s">
        <v>0</v>
      </c>
      <c r="O7" s="37"/>
      <c r="P7" s="38"/>
      <c r="Q7" s="39" t="s">
        <v>10</v>
      </c>
      <c r="R7" s="172" t="s">
        <v>7</v>
      </c>
      <c r="S7" s="172"/>
      <c r="T7" s="172" t="s">
        <v>11</v>
      </c>
      <c r="U7" s="172"/>
      <c r="V7" s="177"/>
      <c r="W7" s="40" t="s">
        <v>12</v>
      </c>
      <c r="X7" s="41" t="s">
        <v>13</v>
      </c>
      <c r="Y7" s="160" t="s">
        <v>14</v>
      </c>
      <c r="Z7" s="160"/>
      <c r="AA7" s="161" t="s">
        <v>15</v>
      </c>
      <c r="AB7" s="161"/>
      <c r="AC7" s="162"/>
      <c r="AD7" s="42" t="s">
        <v>4</v>
      </c>
      <c r="AE7" s="43"/>
      <c r="AF7" s="43"/>
      <c r="AG7" s="44"/>
      <c r="AH7" s="45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10"/>
      <c r="AZ7" s="10"/>
    </row>
    <row r="8" spans="1:52" s="8" customFormat="1" ht="13.5" customHeight="1" thickBot="1">
      <c r="A8" s="163" t="s">
        <v>16</v>
      </c>
      <c r="B8" s="164"/>
      <c r="C8" s="46" t="s">
        <v>17</v>
      </c>
      <c r="D8" s="165" t="s">
        <v>18</v>
      </c>
      <c r="E8" s="165"/>
      <c r="F8" s="166" t="s">
        <v>19</v>
      </c>
      <c r="G8" s="166"/>
      <c r="H8" s="166"/>
      <c r="I8" s="47" t="s">
        <v>20</v>
      </c>
      <c r="J8" s="48" t="s">
        <v>1</v>
      </c>
      <c r="K8" s="167" t="s">
        <v>54</v>
      </c>
      <c r="L8" s="167"/>
      <c r="M8" s="49"/>
      <c r="N8" s="50" t="s">
        <v>21</v>
      </c>
      <c r="O8" s="50"/>
      <c r="P8" s="51" t="s">
        <v>22</v>
      </c>
      <c r="Q8" s="52" t="s">
        <v>23</v>
      </c>
      <c r="R8" s="167" t="s">
        <v>24</v>
      </c>
      <c r="S8" s="167"/>
      <c r="T8" s="168" t="s">
        <v>25</v>
      </c>
      <c r="U8" s="168"/>
      <c r="V8" s="169"/>
      <c r="W8" s="53" t="s">
        <v>26</v>
      </c>
      <c r="X8" s="54" t="s">
        <v>2</v>
      </c>
      <c r="Y8" s="55"/>
      <c r="Z8" s="56"/>
      <c r="AA8" s="170" t="s">
        <v>27</v>
      </c>
      <c r="AB8" s="157"/>
      <c r="AC8" s="57"/>
      <c r="AD8" s="157" t="s">
        <v>28</v>
      </c>
      <c r="AE8" s="158"/>
      <c r="AF8" s="58"/>
      <c r="AG8" s="59"/>
      <c r="AH8" s="60"/>
      <c r="AY8" s="10"/>
      <c r="AZ8" s="10"/>
    </row>
    <row r="9" spans="1:52" s="67" customFormat="1" ht="12.75">
      <c r="A9" s="159" t="s">
        <v>29</v>
      </c>
      <c r="B9" s="61">
        <f>IF(WEEKDAY(B11,2)&gt;4,0,1)</f>
        <v>1</v>
      </c>
      <c r="C9" s="62">
        <f>IF(WEEKDAY(C11,2)=1,B9+1,B9)</f>
        <v>1</v>
      </c>
      <c r="D9" s="62">
        <f>IF(WEEKDAY(D11,2)=1,C9+1,C9)</f>
        <v>1</v>
      </c>
      <c r="E9" s="62">
        <f>IF(WEEKDAY(E11,2)=1,D9+1,D9)</f>
        <v>1</v>
      </c>
      <c r="F9" s="61">
        <f>IF(WEEKDAY(F11,2)=1,E9+1,E9)</f>
        <v>1</v>
      </c>
      <c r="G9" s="61">
        <f t="shared" ref="G9:AF9" si="0">IF(WEEKDAY(G11,2)=1,F9+1,F9)</f>
        <v>1</v>
      </c>
      <c r="H9" s="61">
        <f t="shared" si="0"/>
        <v>1</v>
      </c>
      <c r="I9" s="62">
        <f t="shared" si="0"/>
        <v>2</v>
      </c>
      <c r="J9" s="62">
        <f t="shared" si="0"/>
        <v>2</v>
      </c>
      <c r="K9" s="61">
        <f t="shared" si="0"/>
        <v>2</v>
      </c>
      <c r="L9" s="61">
        <f t="shared" si="0"/>
        <v>2</v>
      </c>
      <c r="M9" s="61">
        <f t="shared" si="0"/>
        <v>2</v>
      </c>
      <c r="N9" s="61">
        <f t="shared" si="0"/>
        <v>2</v>
      </c>
      <c r="O9" s="61">
        <f t="shared" si="0"/>
        <v>2</v>
      </c>
      <c r="P9" s="61">
        <f t="shared" si="0"/>
        <v>3</v>
      </c>
      <c r="Q9" s="61">
        <f t="shared" si="0"/>
        <v>3</v>
      </c>
      <c r="R9" s="62">
        <f t="shared" si="0"/>
        <v>3</v>
      </c>
      <c r="S9" s="61">
        <f t="shared" si="0"/>
        <v>3</v>
      </c>
      <c r="T9" s="61">
        <f t="shared" si="0"/>
        <v>3</v>
      </c>
      <c r="U9" s="61">
        <f t="shared" si="0"/>
        <v>3</v>
      </c>
      <c r="V9" s="61">
        <f t="shared" si="0"/>
        <v>3</v>
      </c>
      <c r="W9" s="61">
        <f t="shared" si="0"/>
        <v>4</v>
      </c>
      <c r="X9" s="62">
        <f t="shared" si="0"/>
        <v>4</v>
      </c>
      <c r="Y9" s="62">
        <f t="shared" si="0"/>
        <v>4</v>
      </c>
      <c r="Z9" s="61">
        <f t="shared" si="0"/>
        <v>4</v>
      </c>
      <c r="AA9" s="61">
        <f t="shared" si="0"/>
        <v>4</v>
      </c>
      <c r="AB9" s="61">
        <f t="shared" si="0"/>
        <v>4</v>
      </c>
      <c r="AC9" s="62">
        <f t="shared" si="0"/>
        <v>4</v>
      </c>
      <c r="AD9" s="61">
        <f t="shared" si="0"/>
        <v>5</v>
      </c>
      <c r="AE9" s="61">
        <f t="shared" si="0"/>
        <v>5</v>
      </c>
      <c r="AF9" s="62">
        <f t="shared" si="0"/>
        <v>5</v>
      </c>
      <c r="AG9" s="63"/>
      <c r="AH9" s="64"/>
      <c r="AI9" s="65"/>
      <c r="AJ9" s="66"/>
      <c r="AK9" s="66"/>
      <c r="AL9" s="66"/>
      <c r="AM9" s="66"/>
      <c r="AN9" s="66"/>
      <c r="AO9" s="66"/>
      <c r="AP9" s="275"/>
      <c r="AQ9" s="5"/>
      <c r="AR9" s="5"/>
      <c r="AS9" s="5"/>
      <c r="AT9" s="5"/>
      <c r="AU9" s="5"/>
      <c r="AV9" s="5"/>
      <c r="AW9" s="5"/>
      <c r="AX9" s="5"/>
      <c r="AY9" s="5"/>
      <c r="AZ9" s="5"/>
    </row>
    <row r="10" spans="1:52" s="71" customFormat="1">
      <c r="A10" s="144"/>
      <c r="B10" s="198">
        <f t="shared" ref="B10:AF10" si="1">B11</f>
        <v>43101</v>
      </c>
      <c r="C10" s="198">
        <f t="shared" si="1"/>
        <v>43102</v>
      </c>
      <c r="D10" s="198">
        <f t="shared" si="1"/>
        <v>43103</v>
      </c>
      <c r="E10" s="198">
        <f t="shared" si="1"/>
        <v>43104</v>
      </c>
      <c r="F10" s="198">
        <f t="shared" si="1"/>
        <v>43105</v>
      </c>
      <c r="G10" s="198">
        <f t="shared" si="1"/>
        <v>43106</v>
      </c>
      <c r="H10" s="198">
        <f t="shared" si="1"/>
        <v>43107</v>
      </c>
      <c r="I10" s="198">
        <f t="shared" si="1"/>
        <v>43108</v>
      </c>
      <c r="J10" s="198">
        <f t="shared" si="1"/>
        <v>43109</v>
      </c>
      <c r="K10" s="198">
        <f t="shared" si="1"/>
        <v>43110</v>
      </c>
      <c r="L10" s="198">
        <f t="shared" si="1"/>
        <v>43111</v>
      </c>
      <c r="M10" s="198">
        <f t="shared" si="1"/>
        <v>43112</v>
      </c>
      <c r="N10" s="198">
        <f t="shared" si="1"/>
        <v>43113</v>
      </c>
      <c r="O10" s="198">
        <f t="shared" si="1"/>
        <v>43114</v>
      </c>
      <c r="P10" s="198">
        <f t="shared" si="1"/>
        <v>43115</v>
      </c>
      <c r="Q10" s="198">
        <f t="shared" si="1"/>
        <v>43116</v>
      </c>
      <c r="R10" s="198">
        <f t="shared" si="1"/>
        <v>43117</v>
      </c>
      <c r="S10" s="198">
        <f t="shared" si="1"/>
        <v>43118</v>
      </c>
      <c r="T10" s="198">
        <f t="shared" si="1"/>
        <v>43119</v>
      </c>
      <c r="U10" s="198">
        <f t="shared" si="1"/>
        <v>43120</v>
      </c>
      <c r="V10" s="198">
        <f t="shared" si="1"/>
        <v>43121</v>
      </c>
      <c r="W10" s="198">
        <f t="shared" si="1"/>
        <v>43122</v>
      </c>
      <c r="X10" s="198">
        <f t="shared" si="1"/>
        <v>43123</v>
      </c>
      <c r="Y10" s="198">
        <f t="shared" si="1"/>
        <v>43124</v>
      </c>
      <c r="Z10" s="198">
        <f t="shared" si="1"/>
        <v>43125</v>
      </c>
      <c r="AA10" s="198">
        <f t="shared" si="1"/>
        <v>43126</v>
      </c>
      <c r="AB10" s="198">
        <f t="shared" si="1"/>
        <v>43127</v>
      </c>
      <c r="AC10" s="198">
        <f t="shared" si="1"/>
        <v>43128</v>
      </c>
      <c r="AD10" s="198">
        <f t="shared" si="1"/>
        <v>43129</v>
      </c>
      <c r="AE10" s="198">
        <f t="shared" si="1"/>
        <v>43130</v>
      </c>
      <c r="AF10" s="198">
        <f t="shared" si="1"/>
        <v>43131</v>
      </c>
      <c r="AG10" s="68" t="s">
        <v>30</v>
      </c>
      <c r="AH10" s="69"/>
      <c r="AI10" s="70"/>
      <c r="AJ10" s="70"/>
      <c r="AK10" s="70"/>
      <c r="AL10" s="66"/>
      <c r="AM10" s="70"/>
      <c r="AN10" s="70"/>
      <c r="AO10" s="70"/>
      <c r="AP10" s="104"/>
      <c r="AQ10" s="69"/>
      <c r="AR10" s="69"/>
      <c r="AS10" s="69"/>
      <c r="AT10" s="69"/>
      <c r="AU10" s="69"/>
      <c r="AV10" s="69"/>
      <c r="AW10" s="69"/>
      <c r="AX10" s="69"/>
      <c r="AY10" s="69"/>
      <c r="AZ10" s="69"/>
    </row>
    <row r="11" spans="1:52" s="71" customFormat="1">
      <c r="A11" s="144"/>
      <c r="B11" s="199">
        <f>DATE(D2,1,1)</f>
        <v>43101</v>
      </c>
      <c r="C11" s="199">
        <f t="shared" ref="C11:AF11" si="2">B11+1</f>
        <v>43102</v>
      </c>
      <c r="D11" s="199">
        <f t="shared" si="2"/>
        <v>43103</v>
      </c>
      <c r="E11" s="199">
        <f t="shared" si="2"/>
        <v>43104</v>
      </c>
      <c r="F11" s="199">
        <f t="shared" si="2"/>
        <v>43105</v>
      </c>
      <c r="G11" s="199">
        <f t="shared" si="2"/>
        <v>43106</v>
      </c>
      <c r="H11" s="199">
        <f t="shared" si="2"/>
        <v>43107</v>
      </c>
      <c r="I11" s="199">
        <f t="shared" si="2"/>
        <v>43108</v>
      </c>
      <c r="J11" s="199">
        <f t="shared" si="2"/>
        <v>43109</v>
      </c>
      <c r="K11" s="199">
        <f t="shared" si="2"/>
        <v>43110</v>
      </c>
      <c r="L11" s="199">
        <f t="shared" si="2"/>
        <v>43111</v>
      </c>
      <c r="M11" s="199">
        <f t="shared" si="2"/>
        <v>43112</v>
      </c>
      <c r="N11" s="199">
        <f t="shared" si="2"/>
        <v>43113</v>
      </c>
      <c r="O11" s="199">
        <f t="shared" si="2"/>
        <v>43114</v>
      </c>
      <c r="P11" s="199">
        <f t="shared" si="2"/>
        <v>43115</v>
      </c>
      <c r="Q11" s="199">
        <f t="shared" si="2"/>
        <v>43116</v>
      </c>
      <c r="R11" s="199">
        <f t="shared" si="2"/>
        <v>43117</v>
      </c>
      <c r="S11" s="199">
        <f t="shared" si="2"/>
        <v>43118</v>
      </c>
      <c r="T11" s="199">
        <f t="shared" si="2"/>
        <v>43119</v>
      </c>
      <c r="U11" s="199">
        <f t="shared" si="2"/>
        <v>43120</v>
      </c>
      <c r="V11" s="199">
        <f t="shared" si="2"/>
        <v>43121</v>
      </c>
      <c r="W11" s="199">
        <f t="shared" si="2"/>
        <v>43122</v>
      </c>
      <c r="X11" s="199">
        <f t="shared" si="2"/>
        <v>43123</v>
      </c>
      <c r="Y11" s="199">
        <f t="shared" si="2"/>
        <v>43124</v>
      </c>
      <c r="Z11" s="199">
        <f t="shared" si="2"/>
        <v>43125</v>
      </c>
      <c r="AA11" s="199">
        <f t="shared" si="2"/>
        <v>43126</v>
      </c>
      <c r="AB11" s="199">
        <f t="shared" si="2"/>
        <v>43127</v>
      </c>
      <c r="AC11" s="199">
        <f t="shared" si="2"/>
        <v>43128</v>
      </c>
      <c r="AD11" s="199">
        <f t="shared" si="2"/>
        <v>43129</v>
      </c>
      <c r="AE11" s="199">
        <f t="shared" si="2"/>
        <v>43130</v>
      </c>
      <c r="AF11" s="199">
        <f t="shared" si="2"/>
        <v>43131</v>
      </c>
      <c r="AG11" s="72">
        <f>COUNTA(AD10:AF10,B10:F10,I10:M10,P10:T10,W10:AA10)</f>
        <v>23</v>
      </c>
      <c r="AH11" s="69"/>
      <c r="AI11" s="70"/>
      <c r="AJ11" s="70"/>
      <c r="AK11" s="70"/>
      <c r="AL11" s="66"/>
      <c r="AM11" s="70"/>
      <c r="AN11" s="70"/>
      <c r="AO11" s="70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</row>
    <row r="12" spans="1:52" s="71" customFormat="1" ht="5.25" customHeight="1">
      <c r="A12" s="145"/>
      <c r="B12" s="73"/>
      <c r="C12" s="73"/>
      <c r="D12" s="73"/>
      <c r="E12" s="74"/>
      <c r="F12" s="74"/>
      <c r="G12" s="74"/>
      <c r="H12" s="73"/>
      <c r="I12" s="74"/>
      <c r="J12" s="74"/>
      <c r="K12" s="74"/>
      <c r="L12" s="74"/>
      <c r="M12" s="74"/>
      <c r="N12" s="74"/>
      <c r="O12" s="73"/>
      <c r="P12" s="73"/>
      <c r="Q12" s="73"/>
      <c r="R12" s="73"/>
      <c r="S12" s="73"/>
      <c r="T12" s="74"/>
      <c r="U12" s="74"/>
      <c r="V12" s="73"/>
      <c r="W12" s="73"/>
      <c r="X12" s="73"/>
      <c r="Y12" s="73"/>
      <c r="Z12" s="73"/>
      <c r="AA12" s="74"/>
      <c r="AB12" s="74"/>
      <c r="AC12" s="74"/>
      <c r="AD12" s="73"/>
      <c r="AE12" s="73"/>
      <c r="AF12" s="73"/>
      <c r="AG12" s="75"/>
      <c r="AH12" s="69"/>
      <c r="AI12" s="70"/>
      <c r="AJ12" s="70"/>
      <c r="AK12" s="70"/>
      <c r="AL12" s="66"/>
      <c r="AM12" s="70"/>
      <c r="AN12" s="70"/>
      <c r="AO12" s="70"/>
      <c r="AP12" s="104"/>
      <c r="AQ12" s="69"/>
      <c r="AR12" s="69"/>
      <c r="AS12" s="69"/>
      <c r="AT12" s="69"/>
      <c r="AU12" s="69"/>
      <c r="AV12" s="69"/>
      <c r="AW12" s="69"/>
      <c r="AX12" s="69"/>
      <c r="AY12" s="69"/>
      <c r="AZ12" s="69"/>
    </row>
    <row r="13" spans="1:52" s="81" customFormat="1" ht="12.75" customHeight="1">
      <c r="A13" s="76" t="s">
        <v>31</v>
      </c>
      <c r="B13" s="77">
        <v>1</v>
      </c>
      <c r="C13" s="77">
        <v>1</v>
      </c>
      <c r="D13" s="77">
        <v>1</v>
      </c>
      <c r="E13" s="77">
        <v>1</v>
      </c>
      <c r="F13" s="77">
        <v>1</v>
      </c>
      <c r="G13" s="146"/>
      <c r="H13" s="147"/>
      <c r="I13" s="77">
        <v>1</v>
      </c>
      <c r="J13" s="77">
        <v>1</v>
      </c>
      <c r="K13" s="77">
        <v>1</v>
      </c>
      <c r="L13" s="77">
        <v>1</v>
      </c>
      <c r="M13" s="77">
        <v>1</v>
      </c>
      <c r="N13" s="146"/>
      <c r="O13" s="147"/>
      <c r="P13" s="77">
        <v>1</v>
      </c>
      <c r="Q13" s="77">
        <v>1</v>
      </c>
      <c r="R13" s="77">
        <v>1</v>
      </c>
      <c r="S13" s="77">
        <v>1</v>
      </c>
      <c r="T13" s="77">
        <v>1</v>
      </c>
      <c r="U13" s="146"/>
      <c r="V13" s="147"/>
      <c r="W13" s="77">
        <v>1</v>
      </c>
      <c r="X13" s="77">
        <v>1</v>
      </c>
      <c r="Y13" s="77">
        <v>1</v>
      </c>
      <c r="Z13" s="77">
        <v>1</v>
      </c>
      <c r="AA13" s="77">
        <v>1</v>
      </c>
      <c r="AB13" s="146"/>
      <c r="AC13" s="147"/>
      <c r="AD13" s="77">
        <v>1</v>
      </c>
      <c r="AE13" s="77">
        <v>1</v>
      </c>
      <c r="AF13" s="77">
        <v>1</v>
      </c>
      <c r="AG13" s="78">
        <f>COUNTIF(B13:AF13,AG$1)</f>
        <v>23</v>
      </c>
      <c r="AH13" s="79"/>
      <c r="AI13" s="70"/>
      <c r="AJ13" s="70"/>
      <c r="AK13" s="70"/>
      <c r="AL13" s="66"/>
      <c r="AM13" s="80"/>
      <c r="AN13" s="70"/>
      <c r="AO13" s="70"/>
      <c r="AP13" s="80"/>
      <c r="AQ13" s="276"/>
      <c r="AR13" s="276"/>
      <c r="AS13" s="276"/>
      <c r="AT13" s="276"/>
      <c r="AU13" s="276"/>
      <c r="AV13" s="276"/>
      <c r="AW13" s="276"/>
      <c r="AX13" s="276"/>
      <c r="AY13" s="276"/>
      <c r="AZ13" s="276"/>
    </row>
    <row r="14" spans="1:52" s="81" customFormat="1" ht="13.5" thickBot="1">
      <c r="A14" s="82"/>
      <c r="B14" s="83">
        <v>1</v>
      </c>
      <c r="C14" s="83">
        <v>1</v>
      </c>
      <c r="D14" s="83">
        <v>1</v>
      </c>
      <c r="E14" s="83">
        <v>1</v>
      </c>
      <c r="F14" s="83">
        <v>1</v>
      </c>
      <c r="G14" s="148"/>
      <c r="H14" s="149"/>
      <c r="I14" s="83">
        <v>1</v>
      </c>
      <c r="J14" s="83">
        <v>1</v>
      </c>
      <c r="K14" s="83">
        <v>1</v>
      </c>
      <c r="L14" s="83">
        <v>1</v>
      </c>
      <c r="M14" s="83">
        <v>1</v>
      </c>
      <c r="N14" s="148"/>
      <c r="O14" s="149"/>
      <c r="P14" s="83">
        <v>1</v>
      </c>
      <c r="Q14" s="83">
        <v>1</v>
      </c>
      <c r="R14" s="83">
        <v>1</v>
      </c>
      <c r="S14" s="83">
        <v>1</v>
      </c>
      <c r="T14" s="83">
        <v>1</v>
      </c>
      <c r="U14" s="148"/>
      <c r="V14" s="149"/>
      <c r="W14" s="83">
        <v>1</v>
      </c>
      <c r="X14" s="83">
        <v>1</v>
      </c>
      <c r="Y14" s="83">
        <v>1</v>
      </c>
      <c r="Z14" s="83">
        <v>1</v>
      </c>
      <c r="AA14" s="83">
        <v>1</v>
      </c>
      <c r="AB14" s="148"/>
      <c r="AC14" s="149"/>
      <c r="AD14" s="83">
        <v>1</v>
      </c>
      <c r="AE14" s="83">
        <v>1</v>
      </c>
      <c r="AF14" s="83">
        <v>1</v>
      </c>
      <c r="AG14" s="84">
        <f>COUNTIF(B13:AF13,"CA")+COUNTIF(B13:AF13,"HP")+COUNTIF(B13:AF13,"RTT")+COUNTIF(B13:AF13,"/RTT")/2+COUNTIF(B13:AF13,"1/2CA")/2+COUNTIF(B13:AF13,"1/2HP")/2</f>
        <v>0</v>
      </c>
      <c r="AH14" s="79"/>
      <c r="AI14" s="70"/>
      <c r="AJ14" s="70"/>
      <c r="AK14" s="70"/>
      <c r="AL14" s="66"/>
      <c r="AM14" s="70"/>
      <c r="AN14" s="70"/>
      <c r="AO14" s="70"/>
      <c r="AP14" s="261"/>
      <c r="AQ14" s="276"/>
      <c r="AR14" s="276"/>
      <c r="AS14" s="276"/>
      <c r="AT14" s="276"/>
      <c r="AU14" s="276"/>
      <c r="AV14" s="276"/>
      <c r="AW14" s="276"/>
      <c r="AX14" s="276"/>
      <c r="AY14" s="276"/>
      <c r="AZ14" s="276"/>
    </row>
    <row r="15" spans="1:52" s="90" customFormat="1" ht="12.75">
      <c r="A15" s="144" t="s">
        <v>32</v>
      </c>
      <c r="B15" s="62">
        <f>IF(WEEKDAY(B17,2)=1,AF9+1,AF9)</f>
        <v>5</v>
      </c>
      <c r="C15" s="62">
        <f t="shared" ref="C15:AC15" si="3">IF(WEEKDAY(C17,2)=1,B15+1,B15)</f>
        <v>5</v>
      </c>
      <c r="D15" s="62">
        <f t="shared" si="3"/>
        <v>5</v>
      </c>
      <c r="E15" s="62">
        <f t="shared" si="3"/>
        <v>5</v>
      </c>
      <c r="F15" s="62">
        <f t="shared" si="3"/>
        <v>6</v>
      </c>
      <c r="G15" s="62">
        <f t="shared" si="3"/>
        <v>6</v>
      </c>
      <c r="H15" s="62">
        <f t="shared" si="3"/>
        <v>6</v>
      </c>
      <c r="I15" s="62">
        <f t="shared" si="3"/>
        <v>6</v>
      </c>
      <c r="J15" s="62">
        <f t="shared" si="3"/>
        <v>6</v>
      </c>
      <c r="K15" s="62">
        <f t="shared" si="3"/>
        <v>6</v>
      </c>
      <c r="L15" s="62">
        <f t="shared" si="3"/>
        <v>6</v>
      </c>
      <c r="M15" s="62">
        <f t="shared" si="3"/>
        <v>7</v>
      </c>
      <c r="N15" s="62">
        <f t="shared" si="3"/>
        <v>7</v>
      </c>
      <c r="O15" s="62">
        <f t="shared" si="3"/>
        <v>7</v>
      </c>
      <c r="P15" s="62">
        <f t="shared" si="3"/>
        <v>7</v>
      </c>
      <c r="Q15" s="62">
        <f t="shared" si="3"/>
        <v>7</v>
      </c>
      <c r="R15" s="62">
        <f t="shared" si="3"/>
        <v>7</v>
      </c>
      <c r="S15" s="62">
        <f t="shared" si="3"/>
        <v>7</v>
      </c>
      <c r="T15" s="62">
        <f t="shared" si="3"/>
        <v>8</v>
      </c>
      <c r="U15" s="62">
        <f t="shared" si="3"/>
        <v>8</v>
      </c>
      <c r="V15" s="62">
        <f t="shared" si="3"/>
        <v>8</v>
      </c>
      <c r="W15" s="62">
        <f t="shared" si="3"/>
        <v>8</v>
      </c>
      <c r="X15" s="85">
        <f t="shared" si="3"/>
        <v>8</v>
      </c>
      <c r="Y15" s="62">
        <f t="shared" si="3"/>
        <v>8</v>
      </c>
      <c r="Z15" s="62">
        <f t="shared" si="3"/>
        <v>8</v>
      </c>
      <c r="AA15" s="62">
        <f t="shared" si="3"/>
        <v>9</v>
      </c>
      <c r="AB15" s="62">
        <f t="shared" si="3"/>
        <v>9</v>
      </c>
      <c r="AC15" s="62">
        <f t="shared" si="3"/>
        <v>9</v>
      </c>
      <c r="AD15" s="61" t="str">
        <f>IF(WEEKDAY(AD17,2)=1,WEEKNUM(AD17),"")</f>
        <v/>
      </c>
      <c r="AE15" s="62" t="str">
        <f>IF(WEEKDAY(AE17,2)=1,WEEKNUM(AE17),"")</f>
        <v/>
      </c>
      <c r="AF15" s="62" t="str">
        <f>IF(WEEKDAY(AF17,2)=1,WEEKNUM(AF17),"")</f>
        <v/>
      </c>
      <c r="AG15" s="86"/>
      <c r="AH15" s="87"/>
      <c r="AI15" s="88"/>
      <c r="AJ15" s="88"/>
      <c r="AK15" s="88"/>
      <c r="AL15" s="88"/>
      <c r="AM15" s="89"/>
      <c r="AN15" s="88"/>
      <c r="AO15" s="88"/>
      <c r="AP15" s="109"/>
      <c r="AQ15" s="277"/>
      <c r="AR15" s="277"/>
      <c r="AS15" s="277"/>
      <c r="AT15" s="277"/>
      <c r="AU15" s="277"/>
      <c r="AV15" s="277"/>
      <c r="AW15" s="277"/>
      <c r="AX15" s="277"/>
      <c r="AY15" s="277"/>
      <c r="AZ15" s="277"/>
    </row>
    <row r="16" spans="1:52" s="81" customFormat="1">
      <c r="A16" s="144"/>
      <c r="B16" s="198">
        <f t="shared" ref="B16:AC16" si="4">B17</f>
        <v>43132</v>
      </c>
      <c r="C16" s="198">
        <f t="shared" si="4"/>
        <v>43133</v>
      </c>
      <c r="D16" s="198">
        <f t="shared" si="4"/>
        <v>43134</v>
      </c>
      <c r="E16" s="198">
        <f t="shared" si="4"/>
        <v>43135</v>
      </c>
      <c r="F16" s="198">
        <f t="shared" si="4"/>
        <v>43136</v>
      </c>
      <c r="G16" s="198">
        <f t="shared" si="4"/>
        <v>43137</v>
      </c>
      <c r="H16" s="198">
        <f t="shared" si="4"/>
        <v>43138</v>
      </c>
      <c r="I16" s="198">
        <f t="shared" si="4"/>
        <v>43139</v>
      </c>
      <c r="J16" s="198">
        <f t="shared" si="4"/>
        <v>43140</v>
      </c>
      <c r="K16" s="198">
        <f t="shared" si="4"/>
        <v>43141</v>
      </c>
      <c r="L16" s="198">
        <f t="shared" si="4"/>
        <v>43142</v>
      </c>
      <c r="M16" s="198">
        <f t="shared" si="4"/>
        <v>43143</v>
      </c>
      <c r="N16" s="198">
        <f t="shared" si="4"/>
        <v>43144</v>
      </c>
      <c r="O16" s="198">
        <f t="shared" si="4"/>
        <v>43145</v>
      </c>
      <c r="P16" s="198">
        <f t="shared" si="4"/>
        <v>43146</v>
      </c>
      <c r="Q16" s="198">
        <f t="shared" si="4"/>
        <v>43147</v>
      </c>
      <c r="R16" s="198">
        <f t="shared" si="4"/>
        <v>43148</v>
      </c>
      <c r="S16" s="198">
        <f t="shared" si="4"/>
        <v>43149</v>
      </c>
      <c r="T16" s="198">
        <f t="shared" si="4"/>
        <v>43150</v>
      </c>
      <c r="U16" s="198">
        <f t="shared" si="4"/>
        <v>43151</v>
      </c>
      <c r="V16" s="198">
        <f t="shared" si="4"/>
        <v>43152</v>
      </c>
      <c r="W16" s="198">
        <f t="shared" si="4"/>
        <v>43153</v>
      </c>
      <c r="X16" s="198">
        <f t="shared" si="4"/>
        <v>43154</v>
      </c>
      <c r="Y16" s="198">
        <f t="shared" si="4"/>
        <v>43155</v>
      </c>
      <c r="Z16" s="198">
        <f t="shared" si="4"/>
        <v>43156</v>
      </c>
      <c r="AA16" s="198">
        <f t="shared" si="4"/>
        <v>43157</v>
      </c>
      <c r="AB16" s="198">
        <f t="shared" si="4"/>
        <v>43158</v>
      </c>
      <c r="AC16" s="198">
        <f t="shared" si="4"/>
        <v>43159</v>
      </c>
      <c r="AD16" s="200"/>
      <c r="AE16" s="200"/>
      <c r="AF16" s="200"/>
      <c r="AG16" s="68" t="s">
        <v>30</v>
      </c>
      <c r="AH16" s="79"/>
      <c r="AI16" s="70"/>
      <c r="AJ16" s="70"/>
      <c r="AK16" s="70"/>
      <c r="AL16" s="70"/>
      <c r="AM16" s="70"/>
      <c r="AN16" s="70"/>
      <c r="AO16" s="70"/>
      <c r="AP16" s="80"/>
      <c r="AQ16" s="276"/>
      <c r="AR16" s="276"/>
      <c r="AS16" s="276"/>
      <c r="AT16" s="276"/>
      <c r="AU16" s="276"/>
      <c r="AV16" s="276"/>
      <c r="AW16" s="276"/>
      <c r="AX16" s="276"/>
      <c r="AY16" s="276"/>
      <c r="AZ16" s="276"/>
    </row>
    <row r="17" spans="1:52" s="81" customFormat="1">
      <c r="A17" s="144"/>
      <c r="B17" s="199">
        <f>DATE(D2,2,1)</f>
        <v>43132</v>
      </c>
      <c r="C17" s="199">
        <f t="shared" ref="C17:AC17" si="5">B17+1</f>
        <v>43133</v>
      </c>
      <c r="D17" s="199">
        <f t="shared" si="5"/>
        <v>43134</v>
      </c>
      <c r="E17" s="199">
        <f t="shared" si="5"/>
        <v>43135</v>
      </c>
      <c r="F17" s="199">
        <f t="shared" si="5"/>
        <v>43136</v>
      </c>
      <c r="G17" s="199">
        <f t="shared" si="5"/>
        <v>43137</v>
      </c>
      <c r="H17" s="199">
        <f t="shared" si="5"/>
        <v>43138</v>
      </c>
      <c r="I17" s="199">
        <f t="shared" si="5"/>
        <v>43139</v>
      </c>
      <c r="J17" s="199">
        <f t="shared" si="5"/>
        <v>43140</v>
      </c>
      <c r="K17" s="199">
        <f t="shared" si="5"/>
        <v>43141</v>
      </c>
      <c r="L17" s="199">
        <f t="shared" si="5"/>
        <v>43142</v>
      </c>
      <c r="M17" s="199">
        <f t="shared" si="5"/>
        <v>43143</v>
      </c>
      <c r="N17" s="199">
        <f t="shared" si="5"/>
        <v>43144</v>
      </c>
      <c r="O17" s="199">
        <f t="shared" si="5"/>
        <v>43145</v>
      </c>
      <c r="P17" s="199">
        <f t="shared" si="5"/>
        <v>43146</v>
      </c>
      <c r="Q17" s="199">
        <f t="shared" si="5"/>
        <v>43147</v>
      </c>
      <c r="R17" s="199">
        <f t="shared" si="5"/>
        <v>43148</v>
      </c>
      <c r="S17" s="199">
        <f t="shared" si="5"/>
        <v>43149</v>
      </c>
      <c r="T17" s="199">
        <f t="shared" si="5"/>
        <v>43150</v>
      </c>
      <c r="U17" s="199">
        <f t="shared" si="5"/>
        <v>43151</v>
      </c>
      <c r="V17" s="199">
        <f t="shared" si="5"/>
        <v>43152</v>
      </c>
      <c r="W17" s="199">
        <f t="shared" si="5"/>
        <v>43153</v>
      </c>
      <c r="X17" s="199">
        <f t="shared" si="5"/>
        <v>43154</v>
      </c>
      <c r="Y17" s="199">
        <f t="shared" si="5"/>
        <v>43155</v>
      </c>
      <c r="Z17" s="199">
        <f t="shared" si="5"/>
        <v>43156</v>
      </c>
      <c r="AA17" s="199">
        <f t="shared" si="5"/>
        <v>43157</v>
      </c>
      <c r="AB17" s="199">
        <f t="shared" si="5"/>
        <v>43158</v>
      </c>
      <c r="AC17" s="199">
        <f t="shared" si="5"/>
        <v>43159</v>
      </c>
      <c r="AD17" s="201"/>
      <c r="AE17" s="201"/>
      <c r="AF17" s="201"/>
      <c r="AG17" s="72">
        <f>COUNTA(B16:C16,F16:J16,M16:Q16,T16:X16,AA16:AC16)</f>
        <v>20</v>
      </c>
      <c r="AH17" s="79"/>
      <c r="AI17" s="70"/>
      <c r="AJ17" s="70"/>
      <c r="AK17" s="70"/>
      <c r="AL17" s="70"/>
      <c r="AM17" s="70"/>
      <c r="AN17" s="70"/>
      <c r="AO17" s="70"/>
      <c r="AP17" s="80"/>
      <c r="AQ17" s="276"/>
      <c r="AR17" s="276"/>
      <c r="AS17" s="276"/>
      <c r="AT17" s="276"/>
      <c r="AU17" s="276"/>
      <c r="AV17" s="276"/>
      <c r="AW17" s="276"/>
      <c r="AX17" s="276"/>
      <c r="AY17" s="276"/>
      <c r="AZ17" s="276"/>
    </row>
    <row r="18" spans="1:52" s="81" customFormat="1" ht="5.25" customHeight="1">
      <c r="A18" s="145"/>
      <c r="B18" s="94"/>
      <c r="C18" s="74"/>
      <c r="D18" s="74"/>
      <c r="E18" s="73"/>
      <c r="F18" s="73"/>
      <c r="G18" s="73"/>
      <c r="H18" s="73"/>
      <c r="I18" s="73"/>
      <c r="J18" s="74"/>
      <c r="K18" s="74"/>
      <c r="L18" s="73"/>
      <c r="M18" s="73"/>
      <c r="N18" s="73"/>
      <c r="O18" s="73"/>
      <c r="P18" s="73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3"/>
      <c r="AD18" s="91"/>
      <c r="AE18" s="92"/>
      <c r="AF18" s="93"/>
      <c r="AG18" s="95"/>
      <c r="AH18" s="79"/>
      <c r="AI18" s="70"/>
      <c r="AJ18" s="70"/>
      <c r="AK18" s="70"/>
      <c r="AL18" s="70"/>
      <c r="AM18" s="70"/>
      <c r="AN18" s="70"/>
      <c r="AO18" s="70"/>
      <c r="AP18" s="80"/>
      <c r="AQ18" s="276"/>
      <c r="AR18" s="276"/>
      <c r="AS18" s="276"/>
      <c r="AT18" s="276"/>
      <c r="AU18" s="276"/>
      <c r="AV18" s="276"/>
      <c r="AW18" s="276"/>
      <c r="AX18" s="276"/>
      <c r="AY18" s="276"/>
      <c r="AZ18" s="276"/>
    </row>
    <row r="19" spans="1:52" s="81" customFormat="1">
      <c r="A19" s="76" t="s">
        <v>31</v>
      </c>
      <c r="B19" s="77">
        <v>1</v>
      </c>
      <c r="C19" s="77">
        <v>1</v>
      </c>
      <c r="D19" s="146"/>
      <c r="E19" s="147"/>
      <c r="F19" s="77">
        <v>1</v>
      </c>
      <c r="G19" s="77">
        <v>1</v>
      </c>
      <c r="H19" s="77">
        <v>1</v>
      </c>
      <c r="I19" s="77">
        <v>1</v>
      </c>
      <c r="J19" s="77">
        <v>1</v>
      </c>
      <c r="K19" s="146"/>
      <c r="L19" s="147"/>
      <c r="M19" s="77">
        <v>1</v>
      </c>
      <c r="N19" s="77">
        <v>1</v>
      </c>
      <c r="O19" s="77">
        <v>1</v>
      </c>
      <c r="P19" s="77">
        <v>1</v>
      </c>
      <c r="Q19" s="77">
        <v>1</v>
      </c>
      <c r="R19" s="146"/>
      <c r="S19" s="147"/>
      <c r="T19" s="77">
        <v>1</v>
      </c>
      <c r="U19" s="77">
        <v>1</v>
      </c>
      <c r="V19" s="77">
        <v>1</v>
      </c>
      <c r="W19" s="77">
        <v>1</v>
      </c>
      <c r="X19" s="77">
        <v>1</v>
      </c>
      <c r="Y19" s="146"/>
      <c r="Z19" s="147"/>
      <c r="AA19" s="77">
        <v>1</v>
      </c>
      <c r="AB19" s="77">
        <v>1</v>
      </c>
      <c r="AC19" s="77">
        <v>1</v>
      </c>
      <c r="AD19" s="91"/>
      <c r="AE19" s="92"/>
      <c r="AF19" s="93"/>
      <c r="AG19" s="78">
        <f>COUNTIF(B19:AF19,AG$1)</f>
        <v>20</v>
      </c>
      <c r="AH19" s="79"/>
      <c r="AI19" s="70"/>
      <c r="AJ19" s="70"/>
      <c r="AK19" s="70"/>
      <c r="AL19" s="80"/>
      <c r="AM19" s="70"/>
      <c r="AN19" s="70"/>
      <c r="AO19" s="70"/>
      <c r="AP19" s="80"/>
      <c r="AQ19" s="276"/>
      <c r="AR19" s="276"/>
      <c r="AS19" s="276"/>
      <c r="AT19" s="276"/>
      <c r="AU19" s="276"/>
      <c r="AV19" s="276"/>
      <c r="AW19" s="276"/>
      <c r="AX19" s="276"/>
      <c r="AY19" s="276"/>
      <c r="AZ19" s="276"/>
    </row>
    <row r="20" spans="1:52" s="81" customFormat="1" ht="13.5" customHeight="1" thickBot="1">
      <c r="A20" s="82"/>
      <c r="B20" s="83">
        <v>1</v>
      </c>
      <c r="C20" s="83">
        <v>1</v>
      </c>
      <c r="D20" s="148"/>
      <c r="E20" s="149"/>
      <c r="F20" s="83">
        <v>1</v>
      </c>
      <c r="G20" s="83">
        <v>1</v>
      </c>
      <c r="H20" s="83">
        <v>1</v>
      </c>
      <c r="I20" s="83">
        <v>1</v>
      </c>
      <c r="J20" s="83">
        <v>1</v>
      </c>
      <c r="K20" s="148"/>
      <c r="L20" s="149"/>
      <c r="M20" s="83">
        <v>1</v>
      </c>
      <c r="N20" s="83">
        <v>1</v>
      </c>
      <c r="O20" s="83">
        <v>1</v>
      </c>
      <c r="P20" s="83">
        <v>1</v>
      </c>
      <c r="Q20" s="83">
        <v>1</v>
      </c>
      <c r="R20" s="148"/>
      <c r="S20" s="149"/>
      <c r="T20" s="83">
        <v>1</v>
      </c>
      <c r="U20" s="83">
        <v>1</v>
      </c>
      <c r="V20" s="83">
        <v>1</v>
      </c>
      <c r="W20" s="83">
        <v>1</v>
      </c>
      <c r="X20" s="83">
        <v>1</v>
      </c>
      <c r="Y20" s="148"/>
      <c r="Z20" s="149"/>
      <c r="AA20" s="83">
        <v>1</v>
      </c>
      <c r="AB20" s="83">
        <v>1</v>
      </c>
      <c r="AC20" s="83">
        <v>1</v>
      </c>
      <c r="AD20" s="96"/>
      <c r="AE20" s="97"/>
      <c r="AF20" s="98"/>
      <c r="AG20" s="84">
        <f>COUNTIF(B19:AF19,"CA")+COUNTIF(B19:AF19,"HP")+COUNTIF(B19:AF19,"RTT")+COUNTIF(B19:AF19,"/RTT")/2+COUNTIF(B19:AF19,"1/2CA")/2+COUNTIF(B19:AF19,"1/2HP")/2</f>
        <v>0</v>
      </c>
      <c r="AH20" s="99"/>
      <c r="AI20" s="100"/>
      <c r="AJ20" s="70"/>
      <c r="AK20" s="70"/>
      <c r="AL20" s="70"/>
      <c r="AM20" s="70"/>
      <c r="AN20" s="70"/>
      <c r="AO20" s="70"/>
      <c r="AP20" s="80"/>
      <c r="AQ20" s="276"/>
      <c r="AR20" s="276"/>
      <c r="AS20" s="276"/>
      <c r="AT20" s="276"/>
      <c r="AU20" s="276"/>
      <c r="AV20" s="276"/>
      <c r="AW20" s="276"/>
      <c r="AX20" s="276"/>
      <c r="AY20" s="276"/>
      <c r="AZ20" s="276"/>
    </row>
    <row r="21" spans="1:52" s="90" customFormat="1" ht="12.75">
      <c r="A21" s="144" t="s">
        <v>33</v>
      </c>
      <c r="B21" s="62">
        <f>IF(WEEKDAY(B23,2)=1,IF(AD15="",AC15+1,AD15+1),IF(AD15="",AC15,AD15))</f>
        <v>9</v>
      </c>
      <c r="C21" s="62">
        <f t="shared" ref="C21:AF21" si="6">IF(WEEKDAY(C23,2)=1,B21+1,B21)</f>
        <v>9</v>
      </c>
      <c r="D21" s="62">
        <f t="shared" si="6"/>
        <v>9</v>
      </c>
      <c r="E21" s="62">
        <f t="shared" si="6"/>
        <v>9</v>
      </c>
      <c r="F21" s="62">
        <f t="shared" si="6"/>
        <v>10</v>
      </c>
      <c r="G21" s="62">
        <f t="shared" si="6"/>
        <v>10</v>
      </c>
      <c r="H21" s="62">
        <f t="shared" si="6"/>
        <v>10</v>
      </c>
      <c r="I21" s="62">
        <f t="shared" si="6"/>
        <v>10</v>
      </c>
      <c r="J21" s="62">
        <f t="shared" si="6"/>
        <v>10</v>
      </c>
      <c r="K21" s="62">
        <f t="shared" si="6"/>
        <v>10</v>
      </c>
      <c r="L21" s="62">
        <f t="shared" si="6"/>
        <v>10</v>
      </c>
      <c r="M21" s="62">
        <f t="shared" si="6"/>
        <v>11</v>
      </c>
      <c r="N21" s="62">
        <f t="shared" si="6"/>
        <v>11</v>
      </c>
      <c r="O21" s="62">
        <f t="shared" si="6"/>
        <v>11</v>
      </c>
      <c r="P21" s="62">
        <f t="shared" si="6"/>
        <v>11</v>
      </c>
      <c r="Q21" s="62">
        <f t="shared" si="6"/>
        <v>11</v>
      </c>
      <c r="R21" s="62">
        <f t="shared" si="6"/>
        <v>11</v>
      </c>
      <c r="S21" s="62">
        <f t="shared" si="6"/>
        <v>11</v>
      </c>
      <c r="T21" s="62">
        <f t="shared" si="6"/>
        <v>12</v>
      </c>
      <c r="U21" s="62">
        <f t="shared" si="6"/>
        <v>12</v>
      </c>
      <c r="V21" s="62">
        <f t="shared" si="6"/>
        <v>12</v>
      </c>
      <c r="W21" s="62">
        <f t="shared" si="6"/>
        <v>12</v>
      </c>
      <c r="X21" s="62">
        <f t="shared" si="6"/>
        <v>12</v>
      </c>
      <c r="Y21" s="62">
        <f t="shared" si="6"/>
        <v>12</v>
      </c>
      <c r="Z21" s="62">
        <f t="shared" si="6"/>
        <v>12</v>
      </c>
      <c r="AA21" s="62">
        <f t="shared" si="6"/>
        <v>13</v>
      </c>
      <c r="AB21" s="62">
        <f t="shared" si="6"/>
        <v>13</v>
      </c>
      <c r="AC21" s="62">
        <f t="shared" si="6"/>
        <v>13</v>
      </c>
      <c r="AD21" s="62">
        <f t="shared" si="6"/>
        <v>13</v>
      </c>
      <c r="AE21" s="62">
        <f t="shared" si="6"/>
        <v>13</v>
      </c>
      <c r="AF21" s="62">
        <f t="shared" si="6"/>
        <v>13</v>
      </c>
      <c r="AG21" s="101"/>
      <c r="AH21" s="102"/>
      <c r="AI21" s="103"/>
      <c r="AJ21" s="88"/>
      <c r="AK21" s="88"/>
      <c r="AL21" s="88"/>
      <c r="AM21" s="88"/>
      <c r="AN21" s="88"/>
      <c r="AO21" s="88"/>
      <c r="AP21" s="109"/>
      <c r="AQ21" s="277"/>
      <c r="AR21" s="277"/>
      <c r="AS21" s="277"/>
      <c r="AT21" s="277"/>
      <c r="AU21" s="277"/>
      <c r="AV21" s="277"/>
      <c r="AW21" s="277"/>
      <c r="AX21" s="277"/>
      <c r="AY21" s="277"/>
      <c r="AZ21" s="277"/>
    </row>
    <row r="22" spans="1:52" s="81" customFormat="1">
      <c r="A22" s="144"/>
      <c r="B22" s="198">
        <f t="shared" ref="B22:AF22" si="7">B23</f>
        <v>43160</v>
      </c>
      <c r="C22" s="198">
        <f t="shared" si="7"/>
        <v>43161</v>
      </c>
      <c r="D22" s="198">
        <f t="shared" si="7"/>
        <v>43162</v>
      </c>
      <c r="E22" s="198">
        <f t="shared" si="7"/>
        <v>43163</v>
      </c>
      <c r="F22" s="198">
        <f t="shared" si="7"/>
        <v>43164</v>
      </c>
      <c r="G22" s="198">
        <f t="shared" si="7"/>
        <v>43165</v>
      </c>
      <c r="H22" s="198">
        <f t="shared" si="7"/>
        <v>43166</v>
      </c>
      <c r="I22" s="198">
        <f t="shared" si="7"/>
        <v>43167</v>
      </c>
      <c r="J22" s="198">
        <f t="shared" si="7"/>
        <v>43168</v>
      </c>
      <c r="K22" s="198">
        <f t="shared" si="7"/>
        <v>43169</v>
      </c>
      <c r="L22" s="198">
        <f t="shared" si="7"/>
        <v>43170</v>
      </c>
      <c r="M22" s="198">
        <f t="shared" si="7"/>
        <v>43171</v>
      </c>
      <c r="N22" s="198">
        <f t="shared" si="7"/>
        <v>43172</v>
      </c>
      <c r="O22" s="198">
        <f t="shared" si="7"/>
        <v>43173</v>
      </c>
      <c r="P22" s="198">
        <f t="shared" si="7"/>
        <v>43174</v>
      </c>
      <c r="Q22" s="198">
        <f t="shared" si="7"/>
        <v>43175</v>
      </c>
      <c r="R22" s="198">
        <f t="shared" si="7"/>
        <v>43176</v>
      </c>
      <c r="S22" s="198">
        <f t="shared" si="7"/>
        <v>43177</v>
      </c>
      <c r="T22" s="198">
        <f t="shared" si="7"/>
        <v>43178</v>
      </c>
      <c r="U22" s="198">
        <f t="shared" si="7"/>
        <v>43179</v>
      </c>
      <c r="V22" s="198">
        <f t="shared" si="7"/>
        <v>43180</v>
      </c>
      <c r="W22" s="198">
        <f t="shared" si="7"/>
        <v>43181</v>
      </c>
      <c r="X22" s="198">
        <f t="shared" si="7"/>
        <v>43182</v>
      </c>
      <c r="Y22" s="198">
        <f t="shared" si="7"/>
        <v>43183</v>
      </c>
      <c r="Z22" s="198">
        <f t="shared" si="7"/>
        <v>43184</v>
      </c>
      <c r="AA22" s="198">
        <f t="shared" si="7"/>
        <v>43185</v>
      </c>
      <c r="AB22" s="198">
        <f t="shared" si="7"/>
        <v>43186</v>
      </c>
      <c r="AC22" s="198">
        <f t="shared" si="7"/>
        <v>43187</v>
      </c>
      <c r="AD22" s="198">
        <f t="shared" si="7"/>
        <v>43188</v>
      </c>
      <c r="AE22" s="198">
        <f t="shared" si="7"/>
        <v>43189</v>
      </c>
      <c r="AF22" s="198">
        <f t="shared" si="7"/>
        <v>43190</v>
      </c>
      <c r="AG22" s="68" t="s">
        <v>30</v>
      </c>
      <c r="AH22" s="69"/>
      <c r="AI22" s="104"/>
      <c r="AJ22" s="80"/>
      <c r="AK22" s="80"/>
      <c r="AL22" s="80"/>
      <c r="AM22" s="80"/>
      <c r="AN22" s="80"/>
      <c r="AO22" s="80"/>
      <c r="AP22" s="80"/>
      <c r="AQ22" s="276"/>
      <c r="AR22" s="276"/>
      <c r="AS22" s="276"/>
      <c r="AT22" s="276"/>
      <c r="AU22" s="276"/>
      <c r="AV22" s="276"/>
      <c r="AW22" s="276"/>
      <c r="AX22" s="276"/>
      <c r="AY22" s="276"/>
      <c r="AZ22" s="276"/>
    </row>
    <row r="23" spans="1:52" s="81" customFormat="1">
      <c r="A23" s="144"/>
      <c r="B23" s="199">
        <f>DATE(D2,3,1)</f>
        <v>43160</v>
      </c>
      <c r="C23" s="199">
        <f t="shared" ref="C23:AF23" si="8">B23+1</f>
        <v>43161</v>
      </c>
      <c r="D23" s="199">
        <f t="shared" si="8"/>
        <v>43162</v>
      </c>
      <c r="E23" s="199">
        <f t="shared" si="8"/>
        <v>43163</v>
      </c>
      <c r="F23" s="199">
        <f t="shared" si="8"/>
        <v>43164</v>
      </c>
      <c r="G23" s="199">
        <f t="shared" si="8"/>
        <v>43165</v>
      </c>
      <c r="H23" s="199">
        <f t="shared" si="8"/>
        <v>43166</v>
      </c>
      <c r="I23" s="199">
        <f t="shared" si="8"/>
        <v>43167</v>
      </c>
      <c r="J23" s="199">
        <f t="shared" si="8"/>
        <v>43168</v>
      </c>
      <c r="K23" s="199">
        <f t="shared" si="8"/>
        <v>43169</v>
      </c>
      <c r="L23" s="199">
        <f t="shared" si="8"/>
        <v>43170</v>
      </c>
      <c r="M23" s="199">
        <f t="shared" si="8"/>
        <v>43171</v>
      </c>
      <c r="N23" s="199">
        <f t="shared" si="8"/>
        <v>43172</v>
      </c>
      <c r="O23" s="199">
        <f t="shared" si="8"/>
        <v>43173</v>
      </c>
      <c r="P23" s="199">
        <f t="shared" si="8"/>
        <v>43174</v>
      </c>
      <c r="Q23" s="199">
        <f t="shared" si="8"/>
        <v>43175</v>
      </c>
      <c r="R23" s="199">
        <f t="shared" si="8"/>
        <v>43176</v>
      </c>
      <c r="S23" s="199">
        <f t="shared" si="8"/>
        <v>43177</v>
      </c>
      <c r="T23" s="199">
        <f t="shared" si="8"/>
        <v>43178</v>
      </c>
      <c r="U23" s="199">
        <f t="shared" si="8"/>
        <v>43179</v>
      </c>
      <c r="V23" s="199">
        <f t="shared" si="8"/>
        <v>43180</v>
      </c>
      <c r="W23" s="199">
        <f t="shared" si="8"/>
        <v>43181</v>
      </c>
      <c r="X23" s="199">
        <f t="shared" si="8"/>
        <v>43182</v>
      </c>
      <c r="Y23" s="199">
        <f t="shared" si="8"/>
        <v>43183</v>
      </c>
      <c r="Z23" s="199">
        <f t="shared" si="8"/>
        <v>43184</v>
      </c>
      <c r="AA23" s="199">
        <f t="shared" si="8"/>
        <v>43185</v>
      </c>
      <c r="AB23" s="199">
        <f t="shared" si="8"/>
        <v>43186</v>
      </c>
      <c r="AC23" s="199">
        <f t="shared" si="8"/>
        <v>43187</v>
      </c>
      <c r="AD23" s="199">
        <f t="shared" si="8"/>
        <v>43188</v>
      </c>
      <c r="AE23" s="199">
        <f t="shared" si="8"/>
        <v>43189</v>
      </c>
      <c r="AF23" s="199">
        <f t="shared" si="8"/>
        <v>43190</v>
      </c>
      <c r="AG23" s="72">
        <f>COUNTA(AA22:AE22,B22:C22,F22:J22,M22:Q22,T22:X22)</f>
        <v>22</v>
      </c>
      <c r="AH23" s="79"/>
      <c r="AI23" s="70"/>
      <c r="AJ23" s="80"/>
      <c r="AK23" s="80"/>
      <c r="AL23" s="80"/>
      <c r="AM23" s="80"/>
      <c r="AN23" s="80"/>
      <c r="AO23" s="80"/>
      <c r="AP23" s="80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</row>
    <row r="24" spans="1:52" s="81" customFormat="1" ht="5.25" customHeight="1">
      <c r="A24" s="145"/>
      <c r="B24" s="73"/>
      <c r="C24" s="73"/>
      <c r="D24" s="74"/>
      <c r="E24" s="73"/>
      <c r="F24" s="73"/>
      <c r="G24" s="73"/>
      <c r="H24" s="73"/>
      <c r="I24" s="73"/>
      <c r="J24" s="74"/>
      <c r="K24" s="74"/>
      <c r="L24" s="73"/>
      <c r="M24" s="73"/>
      <c r="N24" s="73"/>
      <c r="O24" s="73"/>
      <c r="P24" s="73"/>
      <c r="Q24" s="74"/>
      <c r="R24" s="74"/>
      <c r="S24" s="73"/>
      <c r="T24" s="73"/>
      <c r="U24" s="73"/>
      <c r="V24" s="73"/>
      <c r="W24" s="73"/>
      <c r="X24" s="74"/>
      <c r="Y24" s="74"/>
      <c r="Z24" s="73"/>
      <c r="AA24" s="73"/>
      <c r="AB24" s="73"/>
      <c r="AC24" s="73"/>
      <c r="AD24" s="74"/>
      <c r="AE24" s="74"/>
      <c r="AF24" s="74"/>
      <c r="AG24" s="105"/>
      <c r="AH24" s="79"/>
      <c r="AI24" s="70"/>
      <c r="AJ24" s="80"/>
      <c r="AK24" s="80"/>
      <c r="AL24" s="80"/>
      <c r="AM24" s="80"/>
      <c r="AN24" s="80"/>
      <c r="AO24" s="80"/>
      <c r="AP24" s="80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</row>
    <row r="25" spans="1:52" s="81" customFormat="1" ht="12.75" customHeight="1">
      <c r="A25" s="76" t="s">
        <v>31</v>
      </c>
      <c r="B25" s="77">
        <v>1</v>
      </c>
      <c r="C25" s="77">
        <v>1</v>
      </c>
      <c r="D25" s="146"/>
      <c r="E25" s="147"/>
      <c r="F25" s="77">
        <v>1</v>
      </c>
      <c r="G25" s="77">
        <v>1</v>
      </c>
      <c r="H25" s="77">
        <v>1</v>
      </c>
      <c r="I25" s="77">
        <v>1</v>
      </c>
      <c r="J25" s="77">
        <v>1</v>
      </c>
      <c r="K25" s="146"/>
      <c r="L25" s="147"/>
      <c r="M25" s="77">
        <v>1</v>
      </c>
      <c r="N25" s="77">
        <v>1</v>
      </c>
      <c r="O25" s="77">
        <v>1</v>
      </c>
      <c r="P25" s="77">
        <v>1</v>
      </c>
      <c r="Q25" s="77">
        <v>1</v>
      </c>
      <c r="R25" s="146"/>
      <c r="S25" s="147"/>
      <c r="T25" s="77">
        <v>1</v>
      </c>
      <c r="U25" s="77">
        <v>1</v>
      </c>
      <c r="V25" s="77">
        <v>1</v>
      </c>
      <c r="W25" s="77">
        <v>1</v>
      </c>
      <c r="X25" s="77">
        <v>1</v>
      </c>
      <c r="Y25" s="146"/>
      <c r="Z25" s="147"/>
      <c r="AA25" s="77">
        <v>1</v>
      </c>
      <c r="AB25" s="106">
        <v>1</v>
      </c>
      <c r="AC25" s="106">
        <v>1</v>
      </c>
      <c r="AD25" s="106">
        <v>1</v>
      </c>
      <c r="AE25" s="106">
        <v>1</v>
      </c>
      <c r="AF25" s="155"/>
      <c r="AG25" s="78">
        <f>COUNTIF(B25:AF25,AG$1)</f>
        <v>22</v>
      </c>
      <c r="AH25" s="79"/>
      <c r="AI25" s="70"/>
      <c r="AJ25" s="80"/>
      <c r="AK25" s="80"/>
      <c r="AL25" s="80"/>
      <c r="AM25" s="80"/>
      <c r="AN25" s="80"/>
      <c r="AO25" s="80"/>
      <c r="AP25" s="80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</row>
    <row r="26" spans="1:52" s="81" customFormat="1" ht="13.5" customHeight="1" thickBot="1">
      <c r="A26" s="82"/>
      <c r="B26" s="83">
        <v>1</v>
      </c>
      <c r="C26" s="83">
        <v>1</v>
      </c>
      <c r="D26" s="148"/>
      <c r="E26" s="149"/>
      <c r="F26" s="83">
        <v>1</v>
      </c>
      <c r="G26" s="83">
        <v>1</v>
      </c>
      <c r="H26" s="83">
        <v>1</v>
      </c>
      <c r="I26" s="83">
        <v>1</v>
      </c>
      <c r="J26" s="83">
        <v>1</v>
      </c>
      <c r="K26" s="148"/>
      <c r="L26" s="149"/>
      <c r="M26" s="83">
        <v>1</v>
      </c>
      <c r="N26" s="83">
        <v>1</v>
      </c>
      <c r="O26" s="83">
        <v>1</v>
      </c>
      <c r="P26" s="83">
        <v>1</v>
      </c>
      <c r="Q26" s="83">
        <v>1</v>
      </c>
      <c r="R26" s="148"/>
      <c r="S26" s="149"/>
      <c r="T26" s="83">
        <v>1</v>
      </c>
      <c r="U26" s="83">
        <v>1</v>
      </c>
      <c r="V26" s="83">
        <v>1</v>
      </c>
      <c r="W26" s="83">
        <v>1</v>
      </c>
      <c r="X26" s="83">
        <v>1</v>
      </c>
      <c r="Y26" s="148"/>
      <c r="Z26" s="149"/>
      <c r="AA26" s="83">
        <v>1</v>
      </c>
      <c r="AB26" s="107">
        <v>1</v>
      </c>
      <c r="AC26" s="107">
        <v>1</v>
      </c>
      <c r="AD26" s="107">
        <v>1</v>
      </c>
      <c r="AE26" s="107">
        <v>1</v>
      </c>
      <c r="AF26" s="156"/>
      <c r="AG26" s="84">
        <f>COUNTIF(B25:AF25,"CA")+COUNTIF(B25:AF25,"HP")+COUNTIF(B25:AF25,"RTT")+COUNTIF(B25:AF25,"/RTT")/2+COUNTIF(B25:AF25,"1/2CA")/2+COUNTIF(B25:AF25,"1/2HP")/2</f>
        <v>0</v>
      </c>
      <c r="AH26" s="79"/>
      <c r="AI26" s="70"/>
      <c r="AJ26" s="80"/>
      <c r="AK26" s="80"/>
      <c r="AL26" s="80"/>
      <c r="AM26" s="80"/>
      <c r="AN26" s="80"/>
      <c r="AO26" s="80"/>
      <c r="AP26" s="80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</row>
    <row r="27" spans="1:52" s="90" customFormat="1" ht="12.75">
      <c r="A27" s="144" t="s">
        <v>34</v>
      </c>
      <c r="B27" s="62">
        <f>IF(WEEKDAY(B29,2)=1,AF21+1,AF21)</f>
        <v>13</v>
      </c>
      <c r="C27" s="62">
        <f t="shared" ref="C27:AE27" si="9">IF(WEEKDAY(C29,2)=1,B27+1,B27)</f>
        <v>14</v>
      </c>
      <c r="D27" s="62">
        <f t="shared" si="9"/>
        <v>14</v>
      </c>
      <c r="E27" s="62">
        <f t="shared" si="9"/>
        <v>14</v>
      </c>
      <c r="F27" s="62">
        <f t="shared" si="9"/>
        <v>14</v>
      </c>
      <c r="G27" s="62">
        <f t="shared" si="9"/>
        <v>14</v>
      </c>
      <c r="H27" s="62">
        <f t="shared" si="9"/>
        <v>14</v>
      </c>
      <c r="I27" s="62">
        <f t="shared" si="9"/>
        <v>14</v>
      </c>
      <c r="J27" s="62">
        <f t="shared" si="9"/>
        <v>15</v>
      </c>
      <c r="K27" s="62">
        <f t="shared" si="9"/>
        <v>15</v>
      </c>
      <c r="L27" s="62">
        <f t="shared" si="9"/>
        <v>15</v>
      </c>
      <c r="M27" s="62">
        <f t="shared" si="9"/>
        <v>15</v>
      </c>
      <c r="N27" s="62">
        <f t="shared" si="9"/>
        <v>15</v>
      </c>
      <c r="O27" s="62">
        <f t="shared" si="9"/>
        <v>15</v>
      </c>
      <c r="P27" s="62">
        <f t="shared" si="9"/>
        <v>15</v>
      </c>
      <c r="Q27" s="62">
        <f t="shared" si="9"/>
        <v>16</v>
      </c>
      <c r="R27" s="62">
        <f t="shared" si="9"/>
        <v>16</v>
      </c>
      <c r="S27" s="62">
        <f t="shared" si="9"/>
        <v>16</v>
      </c>
      <c r="T27" s="62">
        <f t="shared" si="9"/>
        <v>16</v>
      </c>
      <c r="U27" s="62">
        <f t="shared" si="9"/>
        <v>16</v>
      </c>
      <c r="V27" s="62">
        <f t="shared" si="9"/>
        <v>16</v>
      </c>
      <c r="W27" s="62">
        <f t="shared" si="9"/>
        <v>16</v>
      </c>
      <c r="X27" s="62">
        <f t="shared" si="9"/>
        <v>17</v>
      </c>
      <c r="Y27" s="62">
        <f t="shared" si="9"/>
        <v>17</v>
      </c>
      <c r="Z27" s="62">
        <f t="shared" si="9"/>
        <v>17</v>
      </c>
      <c r="AA27" s="62">
        <f t="shared" si="9"/>
        <v>17</v>
      </c>
      <c r="AB27" s="85">
        <f t="shared" si="9"/>
        <v>17</v>
      </c>
      <c r="AC27" s="62">
        <f t="shared" si="9"/>
        <v>17</v>
      </c>
      <c r="AD27" s="62">
        <f t="shared" si="9"/>
        <v>17</v>
      </c>
      <c r="AE27" s="62">
        <f t="shared" si="9"/>
        <v>18</v>
      </c>
      <c r="AF27" s="108"/>
      <c r="AG27" s="86"/>
      <c r="AH27" s="87"/>
      <c r="AI27" s="88"/>
      <c r="AJ27" s="109"/>
      <c r="AK27" s="109"/>
      <c r="AL27" s="109"/>
      <c r="AM27" s="109"/>
      <c r="AN27" s="109"/>
      <c r="AO27" s="109"/>
      <c r="AP27" s="109"/>
      <c r="AQ27" s="277"/>
      <c r="AR27" s="277"/>
      <c r="AS27" s="277"/>
      <c r="AT27" s="277"/>
      <c r="AU27" s="277"/>
      <c r="AV27" s="277"/>
      <c r="AW27" s="277"/>
      <c r="AX27" s="277"/>
      <c r="AY27" s="277"/>
      <c r="AZ27" s="277"/>
    </row>
    <row r="28" spans="1:52" s="81" customFormat="1">
      <c r="A28" s="144"/>
      <c r="B28" s="198">
        <f t="shared" ref="B28:AE28" si="10">B29</f>
        <v>43191</v>
      </c>
      <c r="C28" s="198">
        <f t="shared" si="10"/>
        <v>43192</v>
      </c>
      <c r="D28" s="198">
        <f t="shared" si="10"/>
        <v>43193</v>
      </c>
      <c r="E28" s="198">
        <f t="shared" si="10"/>
        <v>43194</v>
      </c>
      <c r="F28" s="198">
        <f t="shared" si="10"/>
        <v>43195</v>
      </c>
      <c r="G28" s="198">
        <f t="shared" si="10"/>
        <v>43196</v>
      </c>
      <c r="H28" s="198">
        <f t="shared" si="10"/>
        <v>43197</v>
      </c>
      <c r="I28" s="198">
        <f t="shared" si="10"/>
        <v>43198</v>
      </c>
      <c r="J28" s="198">
        <f t="shared" si="10"/>
        <v>43199</v>
      </c>
      <c r="K28" s="198">
        <f t="shared" si="10"/>
        <v>43200</v>
      </c>
      <c r="L28" s="198">
        <f t="shared" si="10"/>
        <v>43201</v>
      </c>
      <c r="M28" s="198">
        <f t="shared" si="10"/>
        <v>43202</v>
      </c>
      <c r="N28" s="198">
        <f t="shared" si="10"/>
        <v>43203</v>
      </c>
      <c r="O28" s="198">
        <f t="shared" si="10"/>
        <v>43204</v>
      </c>
      <c r="P28" s="198">
        <f t="shared" si="10"/>
        <v>43205</v>
      </c>
      <c r="Q28" s="198">
        <f t="shared" si="10"/>
        <v>43206</v>
      </c>
      <c r="R28" s="198">
        <f t="shared" si="10"/>
        <v>43207</v>
      </c>
      <c r="S28" s="198">
        <f t="shared" si="10"/>
        <v>43208</v>
      </c>
      <c r="T28" s="198">
        <f t="shared" si="10"/>
        <v>43209</v>
      </c>
      <c r="U28" s="198">
        <f t="shared" si="10"/>
        <v>43210</v>
      </c>
      <c r="V28" s="198">
        <f t="shared" si="10"/>
        <v>43211</v>
      </c>
      <c r="W28" s="198">
        <f t="shared" si="10"/>
        <v>43212</v>
      </c>
      <c r="X28" s="198">
        <f t="shared" si="10"/>
        <v>43213</v>
      </c>
      <c r="Y28" s="198">
        <f t="shared" si="10"/>
        <v>43214</v>
      </c>
      <c r="Z28" s="198">
        <f t="shared" si="10"/>
        <v>43215</v>
      </c>
      <c r="AA28" s="198">
        <f t="shared" si="10"/>
        <v>43216</v>
      </c>
      <c r="AB28" s="198">
        <f t="shared" si="10"/>
        <v>43217</v>
      </c>
      <c r="AC28" s="198">
        <f t="shared" si="10"/>
        <v>43218</v>
      </c>
      <c r="AD28" s="198">
        <f t="shared" si="10"/>
        <v>43219</v>
      </c>
      <c r="AE28" s="198">
        <f t="shared" si="10"/>
        <v>43220</v>
      </c>
      <c r="AF28" s="200"/>
      <c r="AG28" s="68" t="s">
        <v>30</v>
      </c>
      <c r="AH28" s="79"/>
      <c r="AI28" s="70"/>
      <c r="AJ28" s="80"/>
      <c r="AK28" s="80"/>
      <c r="AL28" s="80"/>
      <c r="AM28" s="80"/>
      <c r="AN28" s="80"/>
      <c r="AO28" s="80"/>
      <c r="AP28" s="80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</row>
    <row r="29" spans="1:52" s="81" customFormat="1">
      <c r="A29" s="144"/>
      <c r="B29" s="199">
        <f>DATE(D2,4,1)</f>
        <v>43191</v>
      </c>
      <c r="C29" s="199">
        <f t="shared" ref="C29:AE29" si="11">B29+1</f>
        <v>43192</v>
      </c>
      <c r="D29" s="199">
        <f t="shared" si="11"/>
        <v>43193</v>
      </c>
      <c r="E29" s="199">
        <f t="shared" si="11"/>
        <v>43194</v>
      </c>
      <c r="F29" s="199">
        <f t="shared" si="11"/>
        <v>43195</v>
      </c>
      <c r="G29" s="199">
        <f t="shared" si="11"/>
        <v>43196</v>
      </c>
      <c r="H29" s="199">
        <f t="shared" si="11"/>
        <v>43197</v>
      </c>
      <c r="I29" s="199">
        <f t="shared" si="11"/>
        <v>43198</v>
      </c>
      <c r="J29" s="199">
        <f t="shared" si="11"/>
        <v>43199</v>
      </c>
      <c r="K29" s="199">
        <f t="shared" si="11"/>
        <v>43200</v>
      </c>
      <c r="L29" s="199">
        <f t="shared" si="11"/>
        <v>43201</v>
      </c>
      <c r="M29" s="199">
        <f t="shared" si="11"/>
        <v>43202</v>
      </c>
      <c r="N29" s="199">
        <f t="shared" si="11"/>
        <v>43203</v>
      </c>
      <c r="O29" s="199">
        <f t="shared" si="11"/>
        <v>43204</v>
      </c>
      <c r="P29" s="199">
        <f t="shared" si="11"/>
        <v>43205</v>
      </c>
      <c r="Q29" s="199">
        <f t="shared" si="11"/>
        <v>43206</v>
      </c>
      <c r="R29" s="199">
        <f t="shared" si="11"/>
        <v>43207</v>
      </c>
      <c r="S29" s="199">
        <f t="shared" si="11"/>
        <v>43208</v>
      </c>
      <c r="T29" s="199">
        <f t="shared" si="11"/>
        <v>43209</v>
      </c>
      <c r="U29" s="199">
        <f t="shared" si="11"/>
        <v>43210</v>
      </c>
      <c r="V29" s="199">
        <f t="shared" si="11"/>
        <v>43211</v>
      </c>
      <c r="W29" s="199">
        <f t="shared" si="11"/>
        <v>43212</v>
      </c>
      <c r="X29" s="199">
        <f t="shared" si="11"/>
        <v>43213</v>
      </c>
      <c r="Y29" s="199">
        <f t="shared" si="11"/>
        <v>43214</v>
      </c>
      <c r="Z29" s="199">
        <f t="shared" si="11"/>
        <v>43215</v>
      </c>
      <c r="AA29" s="199">
        <f t="shared" si="11"/>
        <v>43216</v>
      </c>
      <c r="AB29" s="199">
        <f t="shared" si="11"/>
        <v>43217</v>
      </c>
      <c r="AC29" s="199">
        <f t="shared" si="11"/>
        <v>43218</v>
      </c>
      <c r="AD29" s="199">
        <f t="shared" si="11"/>
        <v>43219</v>
      </c>
      <c r="AE29" s="199">
        <f t="shared" si="11"/>
        <v>43220</v>
      </c>
      <c r="AF29" s="201"/>
      <c r="AG29" s="72">
        <f>COUNTA(X28:AB28,AE28,C28:G28,J28:N28,Q28:U28)</f>
        <v>21</v>
      </c>
      <c r="AH29" s="79"/>
      <c r="AI29" s="70"/>
      <c r="AJ29" s="80"/>
      <c r="AK29" s="80"/>
      <c r="AL29" s="80"/>
      <c r="AM29" s="80"/>
      <c r="AN29" s="80"/>
      <c r="AO29" s="80"/>
      <c r="AP29" s="80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</row>
    <row r="30" spans="1:52" s="81" customFormat="1" ht="5.25" customHeight="1">
      <c r="A30" s="145"/>
      <c r="B30" s="73"/>
      <c r="C30" s="73"/>
      <c r="D30" s="73"/>
      <c r="E30" s="73"/>
      <c r="F30" s="73"/>
      <c r="G30" s="74"/>
      <c r="H30" s="74"/>
      <c r="I30" s="73"/>
      <c r="J30" s="73"/>
      <c r="K30" s="73"/>
      <c r="L30" s="73"/>
      <c r="M30" s="73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3"/>
      <c r="AF30" s="91"/>
      <c r="AG30" s="105"/>
      <c r="AH30" s="79"/>
      <c r="AI30" s="70"/>
      <c r="AJ30" s="80"/>
      <c r="AK30" s="80"/>
      <c r="AL30" s="80"/>
      <c r="AM30" s="80"/>
      <c r="AN30" s="80"/>
      <c r="AO30" s="80"/>
      <c r="AP30" s="80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</row>
    <row r="31" spans="1:52" s="81" customFormat="1" ht="12.75" customHeight="1">
      <c r="A31" s="110" t="s">
        <v>31</v>
      </c>
      <c r="B31" s="153"/>
      <c r="C31" s="77">
        <v>1</v>
      </c>
      <c r="D31" s="77">
        <v>1</v>
      </c>
      <c r="E31" s="77">
        <v>1</v>
      </c>
      <c r="F31" s="77">
        <v>1</v>
      </c>
      <c r="G31" s="77">
        <v>1</v>
      </c>
      <c r="H31" s="146"/>
      <c r="I31" s="147"/>
      <c r="J31" s="77">
        <v>1</v>
      </c>
      <c r="K31" s="77">
        <v>1</v>
      </c>
      <c r="L31" s="77">
        <v>1</v>
      </c>
      <c r="M31" s="77">
        <v>1</v>
      </c>
      <c r="N31" s="77">
        <v>1</v>
      </c>
      <c r="O31" s="146"/>
      <c r="P31" s="147"/>
      <c r="Q31" s="77">
        <v>1</v>
      </c>
      <c r="R31" s="77">
        <v>1</v>
      </c>
      <c r="S31" s="77">
        <v>1</v>
      </c>
      <c r="T31" s="77">
        <v>1</v>
      </c>
      <c r="U31" s="77">
        <v>1</v>
      </c>
      <c r="V31" s="146"/>
      <c r="W31" s="147"/>
      <c r="X31" s="77">
        <v>1</v>
      </c>
      <c r="Y31" s="77">
        <v>1</v>
      </c>
      <c r="Z31" s="77">
        <v>1</v>
      </c>
      <c r="AA31" s="77">
        <v>1</v>
      </c>
      <c r="AB31" s="77">
        <v>1</v>
      </c>
      <c r="AC31" s="146"/>
      <c r="AD31" s="147"/>
      <c r="AE31" s="77">
        <v>1</v>
      </c>
      <c r="AF31" s="91"/>
      <c r="AG31" s="78">
        <f>COUNTIF(B31:AF31,AG$1)</f>
        <v>21</v>
      </c>
      <c r="AH31" s="79"/>
      <c r="AI31" s="70"/>
      <c r="AJ31" s="80"/>
      <c r="AK31" s="80"/>
      <c r="AL31" s="80"/>
      <c r="AM31" s="80"/>
      <c r="AN31" s="80"/>
      <c r="AO31" s="80"/>
      <c r="AP31" s="80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</row>
    <row r="32" spans="1:52" s="81" customFormat="1" ht="13.5" thickBot="1">
      <c r="A32" s="111"/>
      <c r="B32" s="154"/>
      <c r="C32" s="83">
        <v>1</v>
      </c>
      <c r="D32" s="83">
        <v>1</v>
      </c>
      <c r="E32" s="83">
        <v>1</v>
      </c>
      <c r="F32" s="83">
        <v>1</v>
      </c>
      <c r="G32" s="83">
        <v>1</v>
      </c>
      <c r="H32" s="148"/>
      <c r="I32" s="149"/>
      <c r="J32" s="83">
        <v>1</v>
      </c>
      <c r="K32" s="83">
        <v>1</v>
      </c>
      <c r="L32" s="83">
        <v>1</v>
      </c>
      <c r="M32" s="83">
        <v>1</v>
      </c>
      <c r="N32" s="83">
        <v>1</v>
      </c>
      <c r="O32" s="148"/>
      <c r="P32" s="149"/>
      <c r="Q32" s="83">
        <v>1</v>
      </c>
      <c r="R32" s="83">
        <v>1</v>
      </c>
      <c r="S32" s="83">
        <v>1</v>
      </c>
      <c r="T32" s="83">
        <v>1</v>
      </c>
      <c r="U32" s="83">
        <v>1</v>
      </c>
      <c r="V32" s="148"/>
      <c r="W32" s="149"/>
      <c r="X32" s="83">
        <v>1</v>
      </c>
      <c r="Y32" s="83">
        <v>1</v>
      </c>
      <c r="Z32" s="83">
        <v>1</v>
      </c>
      <c r="AA32" s="83">
        <v>1</v>
      </c>
      <c r="AB32" s="83">
        <v>1</v>
      </c>
      <c r="AC32" s="148"/>
      <c r="AD32" s="149"/>
      <c r="AE32" s="83">
        <v>1</v>
      </c>
      <c r="AF32" s="96"/>
      <c r="AG32" s="84">
        <f>COUNTIF(B31:AF31,"CA")+COUNTIF(B31:AF31,"HP")+COUNTIF(B31:AF31,"RTT")+COUNTIF(B31:AF31,"/RTT")/2+COUNTIF(B31:AF31,"1/2CA")/2+COUNTIF(B31:AF31,"1/2HP")/2</f>
        <v>0</v>
      </c>
      <c r="AH32" s="79"/>
      <c r="AI32" s="70"/>
      <c r="AJ32" s="80"/>
      <c r="AK32" s="80"/>
      <c r="AL32" s="112"/>
      <c r="AM32" s="80"/>
      <c r="AN32" s="80"/>
      <c r="AO32" s="80"/>
      <c r="AP32" s="80"/>
      <c r="AQ32" s="276"/>
      <c r="AR32" s="276"/>
      <c r="AS32" s="276"/>
      <c r="AT32" s="276"/>
      <c r="AU32" s="276"/>
      <c r="AV32" s="276"/>
      <c r="AW32" s="276"/>
      <c r="AX32" s="276"/>
      <c r="AY32" s="276"/>
      <c r="AZ32" s="276"/>
    </row>
    <row r="33" spans="1:52" s="90" customFormat="1" ht="13.5" thickBot="1">
      <c r="A33" s="144" t="s">
        <v>35</v>
      </c>
      <c r="B33" s="62">
        <f>IF(WEEKDAY(B35,2)=1,AE27+1,AE27)</f>
        <v>18</v>
      </c>
      <c r="C33" s="62">
        <f t="shared" ref="C33:AF33" si="12">IF(WEEKDAY(C35,2)=1,B33+1,B33)</f>
        <v>18</v>
      </c>
      <c r="D33" s="62">
        <f>IF(WEEKDAY(D35,2)=1,C33+1,C33)</f>
        <v>18</v>
      </c>
      <c r="E33" s="62">
        <f t="shared" si="12"/>
        <v>18</v>
      </c>
      <c r="F33" s="62">
        <f t="shared" si="12"/>
        <v>18</v>
      </c>
      <c r="G33" s="62">
        <f t="shared" si="12"/>
        <v>18</v>
      </c>
      <c r="H33" s="62">
        <f t="shared" si="12"/>
        <v>19</v>
      </c>
      <c r="I33" s="62">
        <f t="shared" si="12"/>
        <v>19</v>
      </c>
      <c r="J33" s="62">
        <f t="shared" si="12"/>
        <v>19</v>
      </c>
      <c r="K33" s="62">
        <f t="shared" si="12"/>
        <v>19</v>
      </c>
      <c r="L33" s="62">
        <f t="shared" si="12"/>
        <v>19</v>
      </c>
      <c r="M33" s="62">
        <f t="shared" si="12"/>
        <v>19</v>
      </c>
      <c r="N33" s="62">
        <f t="shared" si="12"/>
        <v>19</v>
      </c>
      <c r="O33" s="62">
        <f t="shared" si="12"/>
        <v>20</v>
      </c>
      <c r="P33" s="62">
        <f t="shared" si="12"/>
        <v>20</v>
      </c>
      <c r="Q33" s="62">
        <f t="shared" si="12"/>
        <v>20</v>
      </c>
      <c r="R33" s="62">
        <f t="shared" si="12"/>
        <v>20</v>
      </c>
      <c r="S33" s="62">
        <f t="shared" si="12"/>
        <v>20</v>
      </c>
      <c r="T33" s="62">
        <f t="shared" si="12"/>
        <v>20</v>
      </c>
      <c r="U33" s="62">
        <f t="shared" si="12"/>
        <v>20</v>
      </c>
      <c r="V33" s="62">
        <f t="shared" si="12"/>
        <v>21</v>
      </c>
      <c r="W33" s="62">
        <f t="shared" si="12"/>
        <v>21</v>
      </c>
      <c r="X33" s="62">
        <f t="shared" si="12"/>
        <v>21</v>
      </c>
      <c r="Y33" s="62">
        <f t="shared" si="12"/>
        <v>21</v>
      </c>
      <c r="Z33" s="62">
        <f t="shared" si="12"/>
        <v>21</v>
      </c>
      <c r="AA33" s="62">
        <f t="shared" si="12"/>
        <v>21</v>
      </c>
      <c r="AB33" s="62">
        <f t="shared" si="12"/>
        <v>21</v>
      </c>
      <c r="AC33" s="62">
        <f t="shared" si="12"/>
        <v>22</v>
      </c>
      <c r="AD33" s="62">
        <f t="shared" si="12"/>
        <v>22</v>
      </c>
      <c r="AE33" s="62">
        <f t="shared" si="12"/>
        <v>22</v>
      </c>
      <c r="AF33" s="62">
        <f t="shared" si="12"/>
        <v>22</v>
      </c>
      <c r="AG33" s="86"/>
      <c r="AH33" s="87"/>
      <c r="AI33" s="88"/>
      <c r="AJ33" s="109"/>
      <c r="AK33" s="109"/>
      <c r="AL33" s="109"/>
      <c r="AM33" s="109"/>
      <c r="AN33" s="109"/>
      <c r="AO33" s="109"/>
      <c r="AP33" s="109"/>
      <c r="AQ33" s="277"/>
      <c r="AR33" s="277"/>
      <c r="AS33" s="277"/>
      <c r="AT33" s="277"/>
      <c r="AU33" s="277"/>
      <c r="AV33" s="277"/>
      <c r="AW33" s="277"/>
      <c r="AX33" s="277"/>
      <c r="AY33" s="277"/>
      <c r="AZ33" s="277"/>
    </row>
    <row r="34" spans="1:52" s="81" customFormat="1">
      <c r="A34" s="144"/>
      <c r="B34" s="198">
        <f>B35</f>
        <v>43221</v>
      </c>
      <c r="C34" s="198">
        <f t="shared" ref="C34:AF34" si="13">C35</f>
        <v>43222</v>
      </c>
      <c r="D34" s="198">
        <f>D35</f>
        <v>43223</v>
      </c>
      <c r="E34" s="202">
        <f t="shared" si="13"/>
        <v>43224</v>
      </c>
      <c r="F34" s="198">
        <f t="shared" si="13"/>
        <v>43225</v>
      </c>
      <c r="G34" s="198">
        <f t="shared" si="13"/>
        <v>43226</v>
      </c>
      <c r="H34" s="198">
        <f t="shared" si="13"/>
        <v>43227</v>
      </c>
      <c r="I34" s="198">
        <f t="shared" si="13"/>
        <v>43228</v>
      </c>
      <c r="J34" s="198">
        <f t="shared" si="13"/>
        <v>43229</v>
      </c>
      <c r="K34" s="198">
        <f t="shared" si="13"/>
        <v>43230</v>
      </c>
      <c r="L34" s="198">
        <f t="shared" si="13"/>
        <v>43231</v>
      </c>
      <c r="M34" s="198">
        <f t="shared" si="13"/>
        <v>43232</v>
      </c>
      <c r="N34" s="198">
        <f t="shared" si="13"/>
        <v>43233</v>
      </c>
      <c r="O34" s="198">
        <f t="shared" si="13"/>
        <v>43234</v>
      </c>
      <c r="P34" s="198">
        <f t="shared" si="13"/>
        <v>43235</v>
      </c>
      <c r="Q34" s="198">
        <f t="shared" si="13"/>
        <v>43236</v>
      </c>
      <c r="R34" s="198">
        <f t="shared" si="13"/>
        <v>43237</v>
      </c>
      <c r="S34" s="198">
        <f t="shared" si="13"/>
        <v>43238</v>
      </c>
      <c r="T34" s="198">
        <f t="shared" si="13"/>
        <v>43239</v>
      </c>
      <c r="U34" s="198">
        <f t="shared" si="13"/>
        <v>43240</v>
      </c>
      <c r="V34" s="198">
        <f t="shared" si="13"/>
        <v>43241</v>
      </c>
      <c r="W34" s="198">
        <f t="shared" si="13"/>
        <v>43242</v>
      </c>
      <c r="X34" s="198">
        <f t="shared" si="13"/>
        <v>43243</v>
      </c>
      <c r="Y34" s="198">
        <f t="shared" si="13"/>
        <v>43244</v>
      </c>
      <c r="Z34" s="198">
        <f t="shared" si="13"/>
        <v>43245</v>
      </c>
      <c r="AA34" s="198">
        <f t="shared" si="13"/>
        <v>43246</v>
      </c>
      <c r="AB34" s="198">
        <f t="shared" si="13"/>
        <v>43247</v>
      </c>
      <c r="AC34" s="198">
        <f t="shared" si="13"/>
        <v>43248</v>
      </c>
      <c r="AD34" s="198">
        <f t="shared" si="13"/>
        <v>43249</v>
      </c>
      <c r="AE34" s="198">
        <f t="shared" si="13"/>
        <v>43250</v>
      </c>
      <c r="AF34" s="198">
        <f t="shared" si="13"/>
        <v>43251</v>
      </c>
      <c r="AG34" s="68" t="s">
        <v>30</v>
      </c>
      <c r="AH34" s="79"/>
      <c r="AI34" s="70"/>
      <c r="AJ34" s="80"/>
      <c r="AK34" s="80"/>
      <c r="AL34" s="80"/>
      <c r="AM34" s="80"/>
      <c r="AN34" s="80"/>
      <c r="AO34" s="80"/>
      <c r="AP34" s="80"/>
      <c r="AQ34" s="276"/>
      <c r="AR34" s="276"/>
      <c r="AS34" s="276"/>
      <c r="AT34" s="276"/>
      <c r="AU34" s="276"/>
      <c r="AV34" s="276"/>
      <c r="AW34" s="276"/>
      <c r="AX34" s="276"/>
      <c r="AY34" s="276"/>
      <c r="AZ34" s="276"/>
    </row>
    <row r="35" spans="1:52" s="81" customFormat="1" ht="12" thickBot="1">
      <c r="A35" s="144"/>
      <c r="B35" s="199">
        <f>DATE(D2,5,1)</f>
        <v>43221</v>
      </c>
      <c r="C35" s="199">
        <f>B35+1</f>
        <v>43222</v>
      </c>
      <c r="D35" s="199">
        <f t="shared" ref="D35:AF35" si="14">C35+1</f>
        <v>43223</v>
      </c>
      <c r="E35" s="203">
        <f t="shared" si="14"/>
        <v>43224</v>
      </c>
      <c r="F35" s="199">
        <f t="shared" si="14"/>
        <v>43225</v>
      </c>
      <c r="G35" s="199">
        <f t="shared" si="14"/>
        <v>43226</v>
      </c>
      <c r="H35" s="199">
        <f t="shared" si="14"/>
        <v>43227</v>
      </c>
      <c r="I35" s="199">
        <f t="shared" si="14"/>
        <v>43228</v>
      </c>
      <c r="J35" s="199">
        <f t="shared" si="14"/>
        <v>43229</v>
      </c>
      <c r="K35" s="199">
        <f t="shared" si="14"/>
        <v>43230</v>
      </c>
      <c r="L35" s="199">
        <f t="shared" si="14"/>
        <v>43231</v>
      </c>
      <c r="M35" s="199">
        <f t="shared" si="14"/>
        <v>43232</v>
      </c>
      <c r="N35" s="199">
        <f t="shared" si="14"/>
        <v>43233</v>
      </c>
      <c r="O35" s="199">
        <f t="shared" si="14"/>
        <v>43234</v>
      </c>
      <c r="P35" s="199">
        <f t="shared" si="14"/>
        <v>43235</v>
      </c>
      <c r="Q35" s="199">
        <f t="shared" si="14"/>
        <v>43236</v>
      </c>
      <c r="R35" s="199">
        <f t="shared" si="14"/>
        <v>43237</v>
      </c>
      <c r="S35" s="199">
        <f t="shared" si="14"/>
        <v>43238</v>
      </c>
      <c r="T35" s="199">
        <f t="shared" si="14"/>
        <v>43239</v>
      </c>
      <c r="U35" s="199">
        <f t="shared" si="14"/>
        <v>43240</v>
      </c>
      <c r="V35" s="199">
        <f t="shared" si="14"/>
        <v>43241</v>
      </c>
      <c r="W35" s="199">
        <f t="shared" si="14"/>
        <v>43242</v>
      </c>
      <c r="X35" s="199">
        <f t="shared" si="14"/>
        <v>43243</v>
      </c>
      <c r="Y35" s="199">
        <f t="shared" si="14"/>
        <v>43244</v>
      </c>
      <c r="Z35" s="199">
        <f t="shared" si="14"/>
        <v>43245</v>
      </c>
      <c r="AA35" s="199">
        <f t="shared" si="14"/>
        <v>43246</v>
      </c>
      <c r="AB35" s="199">
        <f t="shared" si="14"/>
        <v>43247</v>
      </c>
      <c r="AC35" s="199">
        <f t="shared" si="14"/>
        <v>43248</v>
      </c>
      <c r="AD35" s="199">
        <f t="shared" si="14"/>
        <v>43249</v>
      </c>
      <c r="AE35" s="199">
        <f t="shared" si="14"/>
        <v>43250</v>
      </c>
      <c r="AF35" s="199">
        <f t="shared" si="14"/>
        <v>43251</v>
      </c>
      <c r="AG35" s="72">
        <f>COUNTA(B34:E34,H34:L34,O34:S34,V34:Z34,AC34:AF34)</f>
        <v>23</v>
      </c>
      <c r="AH35" s="79"/>
      <c r="AI35" s="70"/>
      <c r="AJ35" s="80"/>
      <c r="AK35" s="80"/>
      <c r="AL35" s="80"/>
      <c r="AM35" s="80"/>
      <c r="AN35" s="80"/>
      <c r="AO35" s="80"/>
      <c r="AP35" s="80"/>
      <c r="AQ35" s="276"/>
      <c r="AR35" s="276"/>
      <c r="AS35" s="276"/>
      <c r="AT35" s="276"/>
      <c r="AU35" s="276"/>
      <c r="AV35" s="276"/>
      <c r="AW35" s="276"/>
      <c r="AX35" s="276"/>
      <c r="AY35" s="276"/>
      <c r="AZ35" s="276"/>
    </row>
    <row r="36" spans="1:52" s="81" customFormat="1" ht="5.25" customHeight="1">
      <c r="A36" s="145"/>
      <c r="B36" s="73"/>
      <c r="C36" s="73"/>
      <c r="D36" s="73"/>
      <c r="E36" s="74"/>
      <c r="F36" s="74"/>
      <c r="G36" s="73"/>
      <c r="H36" s="73"/>
      <c r="I36" s="73"/>
      <c r="J36" s="73"/>
      <c r="K36" s="73"/>
      <c r="L36" s="74"/>
      <c r="M36" s="74"/>
      <c r="N36" s="73"/>
      <c r="O36" s="73"/>
      <c r="P36" s="73"/>
      <c r="Q36" s="73"/>
      <c r="R36" s="74"/>
      <c r="S36" s="74"/>
      <c r="T36" s="74"/>
      <c r="U36" s="73"/>
      <c r="V36" s="73"/>
      <c r="W36" s="73"/>
      <c r="X36" s="74"/>
      <c r="Y36" s="74"/>
      <c r="Z36" s="74"/>
      <c r="AA36" s="74"/>
      <c r="AB36" s="73"/>
      <c r="AC36" s="73"/>
      <c r="AD36" s="73"/>
      <c r="AE36" s="73"/>
      <c r="AF36" s="74"/>
      <c r="AG36" s="95"/>
      <c r="AH36" s="79"/>
      <c r="AI36" s="70"/>
      <c r="AJ36" s="80"/>
      <c r="AK36" s="80"/>
      <c r="AL36" s="80"/>
      <c r="AM36" s="80"/>
      <c r="AN36" s="80"/>
      <c r="AO36" s="80"/>
      <c r="AP36" s="80"/>
      <c r="AQ36" s="276"/>
      <c r="AR36" s="276"/>
      <c r="AS36" s="276"/>
      <c r="AT36" s="276"/>
      <c r="AU36" s="276"/>
      <c r="AV36" s="276"/>
      <c r="AW36" s="276"/>
      <c r="AX36" s="276"/>
      <c r="AY36" s="276"/>
      <c r="AZ36" s="276"/>
    </row>
    <row r="37" spans="1:52" s="81" customFormat="1" ht="12.75" customHeight="1">
      <c r="A37" s="76" t="s">
        <v>31</v>
      </c>
      <c r="B37" s="77">
        <v>1</v>
      </c>
      <c r="C37" s="77">
        <v>1</v>
      </c>
      <c r="D37" s="77">
        <v>1</v>
      </c>
      <c r="E37" s="77">
        <v>1</v>
      </c>
      <c r="F37" s="146"/>
      <c r="G37" s="147"/>
      <c r="H37" s="77">
        <v>1</v>
      </c>
      <c r="I37" s="77">
        <v>1</v>
      </c>
      <c r="J37" s="77">
        <v>1</v>
      </c>
      <c r="K37" s="77">
        <v>1</v>
      </c>
      <c r="L37" s="77">
        <v>1</v>
      </c>
      <c r="M37" s="146"/>
      <c r="N37" s="147"/>
      <c r="O37" s="77">
        <v>1</v>
      </c>
      <c r="P37" s="77">
        <v>1</v>
      </c>
      <c r="Q37" s="77">
        <v>1</v>
      </c>
      <c r="R37" s="77">
        <v>1</v>
      </c>
      <c r="S37" s="77">
        <v>1</v>
      </c>
      <c r="T37" s="146"/>
      <c r="U37" s="147"/>
      <c r="V37" s="77">
        <v>1</v>
      </c>
      <c r="W37" s="77">
        <v>1</v>
      </c>
      <c r="X37" s="77">
        <v>1</v>
      </c>
      <c r="Y37" s="77">
        <v>1</v>
      </c>
      <c r="Z37" s="77">
        <v>1</v>
      </c>
      <c r="AA37" s="146"/>
      <c r="AB37" s="147"/>
      <c r="AC37" s="77">
        <v>1</v>
      </c>
      <c r="AD37" s="77">
        <v>1</v>
      </c>
      <c r="AE37" s="77">
        <v>1</v>
      </c>
      <c r="AF37" s="113">
        <v>1</v>
      </c>
      <c r="AG37" s="78">
        <f>COUNTIF(B37:AF37,AG$1)</f>
        <v>23</v>
      </c>
      <c r="AH37" s="79"/>
      <c r="AI37" s="70"/>
      <c r="AJ37" s="70"/>
      <c r="AK37" s="70"/>
      <c r="AL37" s="80"/>
      <c r="AM37" s="80"/>
      <c r="AN37" s="80"/>
      <c r="AO37" s="80"/>
      <c r="AP37" s="80"/>
      <c r="AQ37" s="276"/>
      <c r="AR37" s="276"/>
      <c r="AS37" s="276"/>
      <c r="AT37" s="276"/>
      <c r="AU37" s="276"/>
      <c r="AV37" s="276"/>
      <c r="AW37" s="276"/>
      <c r="AX37" s="276"/>
      <c r="AY37" s="276"/>
      <c r="AZ37" s="276"/>
    </row>
    <row r="38" spans="1:52" s="81" customFormat="1" ht="13.5" customHeight="1" thickBot="1">
      <c r="A38" s="82"/>
      <c r="B38" s="83">
        <v>1</v>
      </c>
      <c r="C38" s="83">
        <v>1</v>
      </c>
      <c r="D38" s="83">
        <v>1</v>
      </c>
      <c r="E38" s="83">
        <v>1</v>
      </c>
      <c r="F38" s="148"/>
      <c r="G38" s="149"/>
      <c r="H38" s="83">
        <v>1</v>
      </c>
      <c r="I38" s="83">
        <v>1</v>
      </c>
      <c r="J38" s="83">
        <v>1</v>
      </c>
      <c r="K38" s="83">
        <v>1</v>
      </c>
      <c r="L38" s="83">
        <v>1</v>
      </c>
      <c r="M38" s="148"/>
      <c r="N38" s="149"/>
      <c r="O38" s="83">
        <v>1</v>
      </c>
      <c r="P38" s="83">
        <v>1</v>
      </c>
      <c r="Q38" s="83">
        <v>1</v>
      </c>
      <c r="R38" s="83">
        <v>1</v>
      </c>
      <c r="S38" s="83">
        <v>1</v>
      </c>
      <c r="T38" s="148"/>
      <c r="U38" s="149"/>
      <c r="V38" s="83">
        <v>1</v>
      </c>
      <c r="W38" s="83">
        <v>1</v>
      </c>
      <c r="X38" s="83">
        <v>1</v>
      </c>
      <c r="Y38" s="83">
        <v>1</v>
      </c>
      <c r="Z38" s="83">
        <v>1</v>
      </c>
      <c r="AA38" s="148"/>
      <c r="AB38" s="149"/>
      <c r="AC38" s="83">
        <v>1</v>
      </c>
      <c r="AD38" s="83">
        <v>1</v>
      </c>
      <c r="AE38" s="83">
        <v>1</v>
      </c>
      <c r="AF38" s="114">
        <v>1</v>
      </c>
      <c r="AG38" s="115"/>
      <c r="AH38" s="79"/>
      <c r="AI38" s="70"/>
      <c r="AJ38" s="80"/>
      <c r="AK38" s="80"/>
      <c r="AL38" s="80"/>
      <c r="AM38" s="80"/>
      <c r="AN38" s="80"/>
      <c r="AO38" s="80"/>
      <c r="AP38" s="80"/>
      <c r="AQ38" s="276"/>
      <c r="AR38" s="276"/>
      <c r="AS38" s="276"/>
      <c r="AT38" s="276"/>
      <c r="AU38" s="276"/>
      <c r="AV38" s="276"/>
      <c r="AW38" s="276"/>
      <c r="AX38" s="276"/>
      <c r="AY38" s="276"/>
      <c r="AZ38" s="276"/>
    </row>
    <row r="39" spans="1:52" s="90" customFormat="1" ht="12.75">
      <c r="A39" s="144" t="s">
        <v>36</v>
      </c>
      <c r="B39" s="62">
        <f>IF(WEEKDAY(B41,2)=1,AF33+1,AF33)</f>
        <v>22</v>
      </c>
      <c r="C39" s="62">
        <f t="shared" ref="C39:AE39" si="15">IF(WEEKDAY(C41,2)=1,B39+1,B39)</f>
        <v>22</v>
      </c>
      <c r="D39" s="62">
        <f t="shared" si="15"/>
        <v>22</v>
      </c>
      <c r="E39" s="62">
        <f t="shared" si="15"/>
        <v>23</v>
      </c>
      <c r="F39" s="62">
        <f t="shared" si="15"/>
        <v>23</v>
      </c>
      <c r="G39" s="62">
        <f t="shared" si="15"/>
        <v>23</v>
      </c>
      <c r="H39" s="62">
        <f t="shared" si="15"/>
        <v>23</v>
      </c>
      <c r="I39" s="62">
        <f t="shared" si="15"/>
        <v>23</v>
      </c>
      <c r="J39" s="62">
        <f t="shared" si="15"/>
        <v>23</v>
      </c>
      <c r="K39" s="62">
        <f t="shared" si="15"/>
        <v>23</v>
      </c>
      <c r="L39" s="62">
        <f t="shared" si="15"/>
        <v>24</v>
      </c>
      <c r="M39" s="62">
        <f t="shared" si="15"/>
        <v>24</v>
      </c>
      <c r="N39" s="62">
        <f t="shared" si="15"/>
        <v>24</v>
      </c>
      <c r="O39" s="62">
        <f t="shared" si="15"/>
        <v>24</v>
      </c>
      <c r="P39" s="62">
        <f t="shared" si="15"/>
        <v>24</v>
      </c>
      <c r="Q39" s="62">
        <f t="shared" si="15"/>
        <v>24</v>
      </c>
      <c r="R39" s="62">
        <f t="shared" si="15"/>
        <v>24</v>
      </c>
      <c r="S39" s="62">
        <f t="shared" si="15"/>
        <v>25</v>
      </c>
      <c r="T39" s="62">
        <f t="shared" si="15"/>
        <v>25</v>
      </c>
      <c r="U39" s="62">
        <f t="shared" si="15"/>
        <v>25</v>
      </c>
      <c r="V39" s="62">
        <f t="shared" si="15"/>
        <v>25</v>
      </c>
      <c r="W39" s="62">
        <f t="shared" si="15"/>
        <v>25</v>
      </c>
      <c r="X39" s="62">
        <f t="shared" si="15"/>
        <v>25</v>
      </c>
      <c r="Y39" s="62">
        <f t="shared" si="15"/>
        <v>25</v>
      </c>
      <c r="Z39" s="62">
        <f t="shared" si="15"/>
        <v>26</v>
      </c>
      <c r="AA39" s="62">
        <f t="shared" si="15"/>
        <v>26</v>
      </c>
      <c r="AB39" s="62">
        <f t="shared" si="15"/>
        <v>26</v>
      </c>
      <c r="AC39" s="62">
        <f t="shared" si="15"/>
        <v>26</v>
      </c>
      <c r="AD39" s="62">
        <f t="shared" si="15"/>
        <v>26</v>
      </c>
      <c r="AE39" s="62">
        <f t="shared" si="15"/>
        <v>26</v>
      </c>
      <c r="AF39" s="108" t="str">
        <f>IF(WEEKDAY(AF41,2)=1,WEEKNUM(AF41),"")</f>
        <v/>
      </c>
      <c r="AG39" s="101"/>
      <c r="AH39" s="87"/>
      <c r="AI39" s="88"/>
      <c r="AJ39" s="109"/>
      <c r="AK39" s="109"/>
      <c r="AL39" s="109"/>
      <c r="AM39" s="109"/>
      <c r="AN39" s="109"/>
      <c r="AO39" s="109"/>
      <c r="AP39" s="109"/>
      <c r="AQ39" s="277"/>
      <c r="AR39" s="277"/>
      <c r="AS39" s="277"/>
      <c r="AT39" s="277"/>
      <c r="AU39" s="277"/>
      <c r="AV39" s="277"/>
      <c r="AW39" s="277"/>
      <c r="AX39" s="277"/>
      <c r="AY39" s="277"/>
      <c r="AZ39" s="277"/>
    </row>
    <row r="40" spans="1:52" s="117" customFormat="1">
      <c r="A40" s="144"/>
      <c r="B40" s="198">
        <f t="shared" ref="B40:AE40" si="16">B41</f>
        <v>43252</v>
      </c>
      <c r="C40" s="198">
        <f t="shared" si="16"/>
        <v>43253</v>
      </c>
      <c r="D40" s="198">
        <f t="shared" si="16"/>
        <v>43254</v>
      </c>
      <c r="E40" s="198">
        <f t="shared" si="16"/>
        <v>43255</v>
      </c>
      <c r="F40" s="198">
        <f t="shared" si="16"/>
        <v>43256</v>
      </c>
      <c r="G40" s="198">
        <f t="shared" si="16"/>
        <v>43257</v>
      </c>
      <c r="H40" s="198">
        <f t="shared" si="16"/>
        <v>43258</v>
      </c>
      <c r="I40" s="198">
        <f t="shared" si="16"/>
        <v>43259</v>
      </c>
      <c r="J40" s="198">
        <f t="shared" si="16"/>
        <v>43260</v>
      </c>
      <c r="K40" s="198">
        <f t="shared" si="16"/>
        <v>43261</v>
      </c>
      <c r="L40" s="198">
        <f t="shared" si="16"/>
        <v>43262</v>
      </c>
      <c r="M40" s="198">
        <f t="shared" si="16"/>
        <v>43263</v>
      </c>
      <c r="N40" s="198">
        <f t="shared" si="16"/>
        <v>43264</v>
      </c>
      <c r="O40" s="198">
        <f t="shared" si="16"/>
        <v>43265</v>
      </c>
      <c r="P40" s="198">
        <f t="shared" si="16"/>
        <v>43266</v>
      </c>
      <c r="Q40" s="198">
        <f t="shared" si="16"/>
        <v>43267</v>
      </c>
      <c r="R40" s="198">
        <f t="shared" si="16"/>
        <v>43268</v>
      </c>
      <c r="S40" s="198">
        <f t="shared" si="16"/>
        <v>43269</v>
      </c>
      <c r="T40" s="198">
        <f t="shared" si="16"/>
        <v>43270</v>
      </c>
      <c r="U40" s="198">
        <f t="shared" si="16"/>
        <v>43271</v>
      </c>
      <c r="V40" s="198">
        <f t="shared" si="16"/>
        <v>43272</v>
      </c>
      <c r="W40" s="198">
        <f t="shared" si="16"/>
        <v>43273</v>
      </c>
      <c r="X40" s="198">
        <f t="shared" si="16"/>
        <v>43274</v>
      </c>
      <c r="Y40" s="198">
        <f t="shared" si="16"/>
        <v>43275</v>
      </c>
      <c r="Z40" s="198">
        <f t="shared" si="16"/>
        <v>43276</v>
      </c>
      <c r="AA40" s="198">
        <f t="shared" si="16"/>
        <v>43277</v>
      </c>
      <c r="AB40" s="198">
        <f t="shared" si="16"/>
        <v>43278</v>
      </c>
      <c r="AC40" s="198">
        <f t="shared" si="16"/>
        <v>43279</v>
      </c>
      <c r="AD40" s="198">
        <f t="shared" si="16"/>
        <v>43280</v>
      </c>
      <c r="AE40" s="198">
        <f t="shared" si="16"/>
        <v>43281</v>
      </c>
      <c r="AF40" s="200"/>
      <c r="AG40" s="68" t="s">
        <v>30</v>
      </c>
      <c r="AH40" s="79"/>
      <c r="AI40" s="70"/>
      <c r="AJ40" s="116"/>
      <c r="AK40" s="116"/>
      <c r="AL40" s="116"/>
      <c r="AM40" s="116"/>
      <c r="AN40" s="116"/>
      <c r="AO40" s="116"/>
      <c r="AP40" s="116"/>
      <c r="AQ40" s="126"/>
      <c r="AR40" s="126"/>
      <c r="AS40" s="126"/>
      <c r="AT40" s="126"/>
      <c r="AU40" s="126"/>
      <c r="AV40" s="126"/>
      <c r="AW40" s="126"/>
      <c r="AX40" s="126"/>
      <c r="AY40" s="126"/>
      <c r="AZ40" s="126"/>
    </row>
    <row r="41" spans="1:52" s="117" customFormat="1">
      <c r="A41" s="144"/>
      <c r="B41" s="199">
        <f>DATE(D2,6,1)</f>
        <v>43252</v>
      </c>
      <c r="C41" s="199">
        <f t="shared" ref="C41:AE41" si="17">B41+1</f>
        <v>43253</v>
      </c>
      <c r="D41" s="199">
        <f t="shared" si="17"/>
        <v>43254</v>
      </c>
      <c r="E41" s="199">
        <f t="shared" si="17"/>
        <v>43255</v>
      </c>
      <c r="F41" s="199">
        <f t="shared" si="17"/>
        <v>43256</v>
      </c>
      <c r="G41" s="199">
        <f t="shared" si="17"/>
        <v>43257</v>
      </c>
      <c r="H41" s="199">
        <f t="shared" si="17"/>
        <v>43258</v>
      </c>
      <c r="I41" s="199">
        <f t="shared" si="17"/>
        <v>43259</v>
      </c>
      <c r="J41" s="199">
        <f t="shared" si="17"/>
        <v>43260</v>
      </c>
      <c r="K41" s="199">
        <f t="shared" si="17"/>
        <v>43261</v>
      </c>
      <c r="L41" s="199">
        <f t="shared" si="17"/>
        <v>43262</v>
      </c>
      <c r="M41" s="199">
        <f t="shared" si="17"/>
        <v>43263</v>
      </c>
      <c r="N41" s="199">
        <f t="shared" si="17"/>
        <v>43264</v>
      </c>
      <c r="O41" s="199">
        <f t="shared" si="17"/>
        <v>43265</v>
      </c>
      <c r="P41" s="199">
        <f t="shared" si="17"/>
        <v>43266</v>
      </c>
      <c r="Q41" s="199">
        <f t="shared" si="17"/>
        <v>43267</v>
      </c>
      <c r="R41" s="199">
        <f t="shared" si="17"/>
        <v>43268</v>
      </c>
      <c r="S41" s="199">
        <f t="shared" si="17"/>
        <v>43269</v>
      </c>
      <c r="T41" s="199">
        <f t="shared" si="17"/>
        <v>43270</v>
      </c>
      <c r="U41" s="199">
        <f t="shared" si="17"/>
        <v>43271</v>
      </c>
      <c r="V41" s="199">
        <f t="shared" si="17"/>
        <v>43272</v>
      </c>
      <c r="W41" s="199">
        <f t="shared" si="17"/>
        <v>43273</v>
      </c>
      <c r="X41" s="199">
        <f t="shared" si="17"/>
        <v>43274</v>
      </c>
      <c r="Y41" s="199">
        <f t="shared" si="17"/>
        <v>43275</v>
      </c>
      <c r="Z41" s="199">
        <f t="shared" si="17"/>
        <v>43276</v>
      </c>
      <c r="AA41" s="199">
        <f t="shared" si="17"/>
        <v>43277</v>
      </c>
      <c r="AB41" s="199">
        <f t="shared" si="17"/>
        <v>43278</v>
      </c>
      <c r="AC41" s="199">
        <f t="shared" si="17"/>
        <v>43279</v>
      </c>
      <c r="AD41" s="199">
        <f t="shared" si="17"/>
        <v>43280</v>
      </c>
      <c r="AE41" s="199">
        <f t="shared" si="17"/>
        <v>43281</v>
      </c>
      <c r="AF41" s="201"/>
      <c r="AG41" s="72">
        <f>COUNTA(B40,E40:I40,L40:P40,S40:W40,Z40:AD40)</f>
        <v>21</v>
      </c>
      <c r="AH41" s="79"/>
      <c r="AI41" s="70"/>
      <c r="AJ41" s="116"/>
      <c r="AK41" s="116"/>
      <c r="AL41" s="116"/>
      <c r="AM41" s="116"/>
      <c r="AN41" s="116"/>
      <c r="AO41" s="116"/>
      <c r="AP41" s="116"/>
      <c r="AQ41" s="126"/>
      <c r="AR41" s="126"/>
      <c r="AS41" s="126"/>
      <c r="AT41" s="126"/>
      <c r="AU41" s="126"/>
      <c r="AV41" s="126"/>
      <c r="AW41" s="126"/>
      <c r="AX41" s="126"/>
      <c r="AY41" s="126"/>
      <c r="AZ41" s="126"/>
    </row>
    <row r="42" spans="1:52" s="117" customFormat="1" ht="5.25" customHeight="1">
      <c r="A42" s="145"/>
      <c r="B42" s="74"/>
      <c r="C42" s="74"/>
      <c r="D42" s="73"/>
      <c r="E42" s="73"/>
      <c r="F42" s="73"/>
      <c r="G42" s="73"/>
      <c r="H42" s="73"/>
      <c r="I42" s="74"/>
      <c r="J42" s="74"/>
      <c r="K42" s="73"/>
      <c r="L42" s="73"/>
      <c r="M42" s="73"/>
      <c r="N42" s="73"/>
      <c r="O42" s="73"/>
      <c r="P42" s="74"/>
      <c r="Q42" s="74"/>
      <c r="R42" s="73"/>
      <c r="S42" s="73"/>
      <c r="T42" s="73"/>
      <c r="U42" s="73"/>
      <c r="V42" s="73"/>
      <c r="W42" s="74"/>
      <c r="X42" s="74"/>
      <c r="Y42" s="73"/>
      <c r="Z42" s="73"/>
      <c r="AA42" s="73"/>
      <c r="AB42" s="73"/>
      <c r="AC42" s="74"/>
      <c r="AD42" s="74"/>
      <c r="AE42" s="74"/>
      <c r="AF42" s="91"/>
      <c r="AG42" s="95"/>
      <c r="AH42" s="79"/>
      <c r="AI42" s="70"/>
      <c r="AJ42" s="116"/>
      <c r="AK42" s="116"/>
      <c r="AL42" s="116"/>
      <c r="AM42" s="116"/>
      <c r="AN42" s="116"/>
      <c r="AO42" s="116"/>
      <c r="AP42" s="116"/>
      <c r="AQ42" s="126"/>
      <c r="AR42" s="126"/>
      <c r="AS42" s="126"/>
      <c r="AT42" s="126"/>
      <c r="AU42" s="126"/>
      <c r="AV42" s="126"/>
      <c r="AW42" s="126"/>
      <c r="AX42" s="126"/>
      <c r="AY42" s="126"/>
      <c r="AZ42" s="126"/>
    </row>
    <row r="43" spans="1:52" s="117" customFormat="1" ht="12.75" customHeight="1">
      <c r="A43" s="110" t="s">
        <v>31</v>
      </c>
      <c r="B43" s="106">
        <v>1</v>
      </c>
      <c r="C43" s="146"/>
      <c r="D43" s="147"/>
      <c r="E43" s="77">
        <v>1</v>
      </c>
      <c r="F43" s="77">
        <v>1</v>
      </c>
      <c r="G43" s="77">
        <v>1</v>
      </c>
      <c r="H43" s="77">
        <v>1</v>
      </c>
      <c r="I43" s="77">
        <v>1</v>
      </c>
      <c r="J43" s="146"/>
      <c r="K43" s="147"/>
      <c r="L43" s="77">
        <v>1</v>
      </c>
      <c r="M43" s="77">
        <v>1</v>
      </c>
      <c r="N43" s="77">
        <v>1</v>
      </c>
      <c r="O43" s="77">
        <v>1</v>
      </c>
      <c r="P43" s="77">
        <v>1</v>
      </c>
      <c r="Q43" s="146"/>
      <c r="R43" s="147"/>
      <c r="S43" s="77">
        <v>1</v>
      </c>
      <c r="T43" s="77">
        <v>1</v>
      </c>
      <c r="U43" s="77">
        <v>1</v>
      </c>
      <c r="V43" s="77">
        <v>1</v>
      </c>
      <c r="W43" s="77">
        <v>1</v>
      </c>
      <c r="X43" s="146"/>
      <c r="Y43" s="147"/>
      <c r="Z43" s="77">
        <v>1</v>
      </c>
      <c r="AA43" s="77">
        <v>1</v>
      </c>
      <c r="AB43" s="77">
        <v>1</v>
      </c>
      <c r="AC43" s="77">
        <v>1</v>
      </c>
      <c r="AD43" s="106">
        <v>1</v>
      </c>
      <c r="AE43" s="153"/>
      <c r="AF43" s="92"/>
      <c r="AG43" s="78">
        <f>COUNTIF(B43:AF43,AG$1)</f>
        <v>21</v>
      </c>
      <c r="AH43" s="79"/>
      <c r="AI43" s="70"/>
      <c r="AJ43" s="70"/>
      <c r="AK43" s="70"/>
      <c r="AL43" s="116"/>
      <c r="AM43" s="116"/>
      <c r="AN43" s="70"/>
      <c r="AO43" s="116"/>
      <c r="AP43" s="116"/>
      <c r="AQ43" s="126"/>
      <c r="AR43" s="126"/>
      <c r="AS43" s="126"/>
      <c r="AT43" s="126"/>
      <c r="AU43" s="126"/>
      <c r="AV43" s="126"/>
      <c r="AW43" s="126"/>
      <c r="AX43" s="126"/>
      <c r="AY43" s="126"/>
      <c r="AZ43" s="126"/>
    </row>
    <row r="44" spans="1:52" s="117" customFormat="1" ht="13.5" customHeight="1" thickBot="1">
      <c r="A44" s="111"/>
      <c r="B44" s="107">
        <v>1</v>
      </c>
      <c r="C44" s="148"/>
      <c r="D44" s="149"/>
      <c r="E44" s="83">
        <v>1</v>
      </c>
      <c r="F44" s="83">
        <v>1</v>
      </c>
      <c r="G44" s="83">
        <v>1</v>
      </c>
      <c r="H44" s="83">
        <v>1</v>
      </c>
      <c r="I44" s="83">
        <v>1</v>
      </c>
      <c r="J44" s="148"/>
      <c r="K44" s="149"/>
      <c r="L44" s="83">
        <v>1</v>
      </c>
      <c r="M44" s="83">
        <v>1</v>
      </c>
      <c r="N44" s="83">
        <v>1</v>
      </c>
      <c r="O44" s="83">
        <v>1</v>
      </c>
      <c r="P44" s="83">
        <v>1</v>
      </c>
      <c r="Q44" s="148"/>
      <c r="R44" s="149"/>
      <c r="S44" s="83">
        <v>1</v>
      </c>
      <c r="T44" s="83">
        <v>1</v>
      </c>
      <c r="U44" s="83">
        <v>1</v>
      </c>
      <c r="V44" s="83">
        <v>1</v>
      </c>
      <c r="W44" s="83">
        <v>1</v>
      </c>
      <c r="X44" s="148"/>
      <c r="Y44" s="149"/>
      <c r="Z44" s="83">
        <v>1</v>
      </c>
      <c r="AA44" s="83">
        <v>1</v>
      </c>
      <c r="AB44" s="83">
        <v>1</v>
      </c>
      <c r="AC44" s="83">
        <v>1</v>
      </c>
      <c r="AD44" s="118">
        <v>1</v>
      </c>
      <c r="AE44" s="154"/>
      <c r="AF44" s="119"/>
      <c r="AG44" s="115"/>
      <c r="AH44" s="79"/>
      <c r="AI44" s="70"/>
      <c r="AJ44" s="116"/>
      <c r="AK44" s="116"/>
      <c r="AL44" s="116"/>
      <c r="AM44" s="116"/>
      <c r="AN44" s="116"/>
      <c r="AO44" s="116"/>
      <c r="AP44" s="116"/>
      <c r="AQ44" s="126"/>
      <c r="AR44" s="126"/>
      <c r="AS44" s="126"/>
      <c r="AT44" s="126"/>
      <c r="AU44" s="126"/>
      <c r="AV44" s="126"/>
      <c r="AW44" s="126"/>
      <c r="AX44" s="126"/>
      <c r="AY44" s="126"/>
      <c r="AZ44" s="126"/>
    </row>
    <row r="45" spans="1:52" s="121" customFormat="1" ht="12.75">
      <c r="A45" s="144" t="s">
        <v>37</v>
      </c>
      <c r="B45" s="62">
        <f>IF(WEEKDAY(B47,2)=1,AE39+1,AE39)</f>
        <v>26</v>
      </c>
      <c r="C45" s="62">
        <f t="shared" ref="C45:AF45" si="18">IF(WEEKDAY(C47,2)=1,B45+1,B45)</f>
        <v>27</v>
      </c>
      <c r="D45" s="62">
        <f t="shared" si="18"/>
        <v>27</v>
      </c>
      <c r="E45" s="62">
        <f t="shared" si="18"/>
        <v>27</v>
      </c>
      <c r="F45" s="62">
        <f t="shared" si="18"/>
        <v>27</v>
      </c>
      <c r="G45" s="62">
        <f t="shared" si="18"/>
        <v>27</v>
      </c>
      <c r="H45" s="62">
        <f t="shared" si="18"/>
        <v>27</v>
      </c>
      <c r="I45" s="62">
        <f t="shared" si="18"/>
        <v>27</v>
      </c>
      <c r="J45" s="62">
        <f t="shared" si="18"/>
        <v>28</v>
      </c>
      <c r="K45" s="62">
        <f t="shared" si="18"/>
        <v>28</v>
      </c>
      <c r="L45" s="62">
        <f t="shared" si="18"/>
        <v>28</v>
      </c>
      <c r="M45" s="62">
        <f t="shared" si="18"/>
        <v>28</v>
      </c>
      <c r="N45" s="62">
        <f t="shared" si="18"/>
        <v>28</v>
      </c>
      <c r="O45" s="62">
        <f t="shared" si="18"/>
        <v>28</v>
      </c>
      <c r="P45" s="62">
        <f t="shared" si="18"/>
        <v>28</v>
      </c>
      <c r="Q45" s="62">
        <f t="shared" si="18"/>
        <v>29</v>
      </c>
      <c r="R45" s="62">
        <f t="shared" si="18"/>
        <v>29</v>
      </c>
      <c r="S45" s="62">
        <f t="shared" si="18"/>
        <v>29</v>
      </c>
      <c r="T45" s="62">
        <f t="shared" si="18"/>
        <v>29</v>
      </c>
      <c r="U45" s="62">
        <f t="shared" si="18"/>
        <v>29</v>
      </c>
      <c r="V45" s="62">
        <f t="shared" si="18"/>
        <v>29</v>
      </c>
      <c r="W45" s="62">
        <f t="shared" si="18"/>
        <v>29</v>
      </c>
      <c r="X45" s="62">
        <f t="shared" si="18"/>
        <v>30</v>
      </c>
      <c r="Y45" s="62">
        <f t="shared" si="18"/>
        <v>30</v>
      </c>
      <c r="Z45" s="62">
        <f t="shared" si="18"/>
        <v>30</v>
      </c>
      <c r="AA45" s="62">
        <f t="shared" si="18"/>
        <v>30</v>
      </c>
      <c r="AB45" s="62">
        <f t="shared" si="18"/>
        <v>30</v>
      </c>
      <c r="AC45" s="62">
        <f t="shared" si="18"/>
        <v>30</v>
      </c>
      <c r="AD45" s="62">
        <f t="shared" si="18"/>
        <v>30</v>
      </c>
      <c r="AE45" s="62">
        <f t="shared" si="18"/>
        <v>31</v>
      </c>
      <c r="AF45" s="62">
        <f t="shared" si="18"/>
        <v>31</v>
      </c>
      <c r="AG45" s="101"/>
      <c r="AH45" s="87"/>
      <c r="AI45" s="88"/>
      <c r="AJ45" s="120"/>
      <c r="AK45" s="120"/>
      <c r="AL45" s="120"/>
      <c r="AM45" s="120"/>
      <c r="AN45" s="120"/>
      <c r="AO45" s="120"/>
      <c r="AP45" s="120"/>
      <c r="AQ45" s="127"/>
      <c r="AR45" s="127"/>
      <c r="AS45" s="127"/>
      <c r="AT45" s="127"/>
      <c r="AU45" s="127"/>
      <c r="AV45" s="127"/>
      <c r="AW45" s="127"/>
      <c r="AX45" s="127"/>
      <c r="AY45" s="127"/>
      <c r="AZ45" s="127"/>
    </row>
    <row r="46" spans="1:52" s="81" customFormat="1">
      <c r="A46" s="144"/>
      <c r="B46" s="198">
        <f t="shared" ref="B46:AF46" si="19">B47</f>
        <v>43282</v>
      </c>
      <c r="C46" s="198">
        <f t="shared" si="19"/>
        <v>43283</v>
      </c>
      <c r="D46" s="198">
        <f t="shared" si="19"/>
        <v>43284</v>
      </c>
      <c r="E46" s="198">
        <f t="shared" si="19"/>
        <v>43285</v>
      </c>
      <c r="F46" s="198">
        <f t="shared" si="19"/>
        <v>43286</v>
      </c>
      <c r="G46" s="198">
        <f t="shared" si="19"/>
        <v>43287</v>
      </c>
      <c r="H46" s="198">
        <f t="shared" si="19"/>
        <v>43288</v>
      </c>
      <c r="I46" s="198">
        <f t="shared" si="19"/>
        <v>43289</v>
      </c>
      <c r="J46" s="198">
        <f t="shared" si="19"/>
        <v>43290</v>
      </c>
      <c r="K46" s="198">
        <f t="shared" si="19"/>
        <v>43291</v>
      </c>
      <c r="L46" s="198">
        <f t="shared" si="19"/>
        <v>43292</v>
      </c>
      <c r="M46" s="198">
        <f t="shared" si="19"/>
        <v>43293</v>
      </c>
      <c r="N46" s="198">
        <f t="shared" si="19"/>
        <v>43294</v>
      </c>
      <c r="O46" s="198">
        <f t="shared" si="19"/>
        <v>43295</v>
      </c>
      <c r="P46" s="198">
        <f t="shared" si="19"/>
        <v>43296</v>
      </c>
      <c r="Q46" s="198">
        <f t="shared" si="19"/>
        <v>43297</v>
      </c>
      <c r="R46" s="198">
        <f t="shared" si="19"/>
        <v>43298</v>
      </c>
      <c r="S46" s="198">
        <f t="shared" si="19"/>
        <v>43299</v>
      </c>
      <c r="T46" s="198">
        <f t="shared" si="19"/>
        <v>43300</v>
      </c>
      <c r="U46" s="198">
        <f t="shared" si="19"/>
        <v>43301</v>
      </c>
      <c r="V46" s="198">
        <f t="shared" si="19"/>
        <v>43302</v>
      </c>
      <c r="W46" s="198">
        <f t="shared" si="19"/>
        <v>43303</v>
      </c>
      <c r="X46" s="198">
        <f t="shared" si="19"/>
        <v>43304</v>
      </c>
      <c r="Y46" s="198">
        <f t="shared" si="19"/>
        <v>43305</v>
      </c>
      <c r="Z46" s="198">
        <f t="shared" si="19"/>
        <v>43306</v>
      </c>
      <c r="AA46" s="198">
        <f t="shared" si="19"/>
        <v>43307</v>
      </c>
      <c r="AB46" s="198">
        <f t="shared" si="19"/>
        <v>43308</v>
      </c>
      <c r="AC46" s="198">
        <f t="shared" si="19"/>
        <v>43309</v>
      </c>
      <c r="AD46" s="198">
        <f t="shared" si="19"/>
        <v>43310</v>
      </c>
      <c r="AE46" s="198">
        <f t="shared" si="19"/>
        <v>43311</v>
      </c>
      <c r="AF46" s="198">
        <f t="shared" si="19"/>
        <v>43312</v>
      </c>
      <c r="AG46" s="68" t="s">
        <v>30</v>
      </c>
      <c r="AH46" s="79"/>
      <c r="AI46" s="70"/>
      <c r="AJ46" s="80"/>
      <c r="AK46" s="80"/>
      <c r="AL46" s="80"/>
      <c r="AM46" s="80"/>
      <c r="AN46" s="80"/>
      <c r="AO46" s="80"/>
      <c r="AP46" s="80"/>
      <c r="AQ46" s="276"/>
      <c r="AR46" s="276"/>
      <c r="AS46" s="276"/>
      <c r="AT46" s="276"/>
      <c r="AU46" s="276"/>
      <c r="AV46" s="276"/>
      <c r="AW46" s="276"/>
      <c r="AX46" s="276"/>
      <c r="AY46" s="276"/>
      <c r="AZ46" s="276"/>
    </row>
    <row r="47" spans="1:52" s="81" customFormat="1">
      <c r="A47" s="144"/>
      <c r="B47" s="199">
        <f>DATE(D2,7,1)</f>
        <v>43282</v>
      </c>
      <c r="C47" s="199">
        <f t="shared" ref="C47:AF47" si="20">B47+1</f>
        <v>43283</v>
      </c>
      <c r="D47" s="199">
        <f t="shared" si="20"/>
        <v>43284</v>
      </c>
      <c r="E47" s="199">
        <f t="shared" si="20"/>
        <v>43285</v>
      </c>
      <c r="F47" s="199">
        <f t="shared" si="20"/>
        <v>43286</v>
      </c>
      <c r="G47" s="199">
        <f t="shared" si="20"/>
        <v>43287</v>
      </c>
      <c r="H47" s="199">
        <f t="shared" si="20"/>
        <v>43288</v>
      </c>
      <c r="I47" s="199">
        <f t="shared" si="20"/>
        <v>43289</v>
      </c>
      <c r="J47" s="199">
        <f t="shared" si="20"/>
        <v>43290</v>
      </c>
      <c r="K47" s="199">
        <f t="shared" si="20"/>
        <v>43291</v>
      </c>
      <c r="L47" s="199">
        <f t="shared" si="20"/>
        <v>43292</v>
      </c>
      <c r="M47" s="199">
        <f t="shared" si="20"/>
        <v>43293</v>
      </c>
      <c r="N47" s="199">
        <f t="shared" si="20"/>
        <v>43294</v>
      </c>
      <c r="O47" s="199">
        <f t="shared" si="20"/>
        <v>43295</v>
      </c>
      <c r="P47" s="199">
        <f t="shared" si="20"/>
        <v>43296</v>
      </c>
      <c r="Q47" s="199">
        <f t="shared" si="20"/>
        <v>43297</v>
      </c>
      <c r="R47" s="199">
        <f t="shared" si="20"/>
        <v>43298</v>
      </c>
      <c r="S47" s="199">
        <f t="shared" si="20"/>
        <v>43299</v>
      </c>
      <c r="T47" s="199">
        <f t="shared" si="20"/>
        <v>43300</v>
      </c>
      <c r="U47" s="199">
        <f t="shared" si="20"/>
        <v>43301</v>
      </c>
      <c r="V47" s="199">
        <f t="shared" si="20"/>
        <v>43302</v>
      </c>
      <c r="W47" s="199">
        <f t="shared" si="20"/>
        <v>43303</v>
      </c>
      <c r="X47" s="199">
        <f t="shared" si="20"/>
        <v>43304</v>
      </c>
      <c r="Y47" s="199">
        <f t="shared" si="20"/>
        <v>43305</v>
      </c>
      <c r="Z47" s="199">
        <f t="shared" si="20"/>
        <v>43306</v>
      </c>
      <c r="AA47" s="199">
        <f t="shared" si="20"/>
        <v>43307</v>
      </c>
      <c r="AB47" s="199">
        <f t="shared" si="20"/>
        <v>43308</v>
      </c>
      <c r="AC47" s="199">
        <f t="shared" si="20"/>
        <v>43309</v>
      </c>
      <c r="AD47" s="199">
        <f t="shared" si="20"/>
        <v>43310</v>
      </c>
      <c r="AE47" s="199">
        <f t="shared" si="20"/>
        <v>43311</v>
      </c>
      <c r="AF47" s="199">
        <f t="shared" si="20"/>
        <v>43312</v>
      </c>
      <c r="AG47" s="72">
        <f>COUNTA(X46:AB46,AE46:AF46,C46:G46,J46:N46,Q46:U46)</f>
        <v>22</v>
      </c>
      <c r="AH47" s="79"/>
      <c r="AI47" s="70"/>
      <c r="AJ47" s="80"/>
      <c r="AK47" s="80"/>
      <c r="AL47" s="80"/>
      <c r="AM47" s="80"/>
      <c r="AN47" s="80"/>
      <c r="AO47" s="80"/>
      <c r="AP47" s="80"/>
      <c r="AQ47" s="276"/>
      <c r="AR47" s="276"/>
      <c r="AS47" s="276"/>
      <c r="AT47" s="276"/>
      <c r="AU47" s="276"/>
      <c r="AV47" s="276"/>
      <c r="AW47" s="276"/>
      <c r="AX47" s="276"/>
      <c r="AY47" s="276"/>
      <c r="AZ47" s="276"/>
    </row>
    <row r="48" spans="1:52" s="81" customFormat="1" ht="5.25" customHeight="1">
      <c r="A48" s="145"/>
      <c r="B48" s="94"/>
      <c r="C48" s="73"/>
      <c r="D48" s="73"/>
      <c r="E48" s="73"/>
      <c r="F48" s="73"/>
      <c r="G48" s="73"/>
      <c r="H48" s="74"/>
      <c r="I48" s="73"/>
      <c r="J48" s="73"/>
      <c r="K48" s="73"/>
      <c r="L48" s="73"/>
      <c r="M48" s="73"/>
      <c r="N48" s="73"/>
      <c r="O48" s="74"/>
      <c r="P48" s="73"/>
      <c r="Q48" s="73"/>
      <c r="R48" s="73"/>
      <c r="S48" s="73"/>
      <c r="T48" s="73"/>
      <c r="U48" s="73"/>
      <c r="V48" s="74"/>
      <c r="W48" s="73"/>
      <c r="X48" s="73"/>
      <c r="Y48" s="73"/>
      <c r="Z48" s="73"/>
      <c r="AA48" s="73"/>
      <c r="AB48" s="73"/>
      <c r="AC48" s="74"/>
      <c r="AD48" s="73"/>
      <c r="AE48" s="73"/>
      <c r="AF48" s="73"/>
      <c r="AG48" s="95"/>
      <c r="AH48" s="79"/>
      <c r="AI48" s="70"/>
      <c r="AJ48" s="80"/>
      <c r="AK48" s="80"/>
      <c r="AL48" s="80"/>
      <c r="AM48" s="80"/>
      <c r="AN48" s="80"/>
      <c r="AO48" s="80"/>
      <c r="AP48" s="80"/>
      <c r="AQ48" s="276"/>
      <c r="AR48" s="276"/>
      <c r="AS48" s="276"/>
      <c r="AT48" s="276"/>
      <c r="AU48" s="276"/>
      <c r="AV48" s="276"/>
      <c r="AW48" s="276"/>
      <c r="AX48" s="276"/>
      <c r="AY48" s="276"/>
      <c r="AZ48" s="276"/>
    </row>
    <row r="49" spans="1:52" s="81" customFormat="1" ht="12.75" customHeight="1">
      <c r="A49" s="110" t="s">
        <v>31</v>
      </c>
      <c r="B49" s="153"/>
      <c r="C49" s="77">
        <v>1</v>
      </c>
      <c r="D49" s="77">
        <v>1</v>
      </c>
      <c r="E49" s="77">
        <v>1</v>
      </c>
      <c r="F49" s="77">
        <v>1</v>
      </c>
      <c r="G49" s="77">
        <v>1</v>
      </c>
      <c r="H49" s="146"/>
      <c r="I49" s="147"/>
      <c r="J49" s="77">
        <v>1</v>
      </c>
      <c r="K49" s="77">
        <v>1</v>
      </c>
      <c r="L49" s="77">
        <v>1</v>
      </c>
      <c r="M49" s="77">
        <v>1</v>
      </c>
      <c r="N49" s="77">
        <v>1</v>
      </c>
      <c r="O49" s="146"/>
      <c r="P49" s="147"/>
      <c r="Q49" s="77">
        <v>1</v>
      </c>
      <c r="R49" s="77">
        <v>1</v>
      </c>
      <c r="S49" s="77">
        <v>1</v>
      </c>
      <c r="T49" s="77">
        <v>1</v>
      </c>
      <c r="U49" s="77">
        <v>1</v>
      </c>
      <c r="V49" s="146"/>
      <c r="W49" s="147"/>
      <c r="X49" s="77">
        <v>1</v>
      </c>
      <c r="Y49" s="77">
        <v>1</v>
      </c>
      <c r="Z49" s="77">
        <v>1</v>
      </c>
      <c r="AA49" s="77">
        <v>1</v>
      </c>
      <c r="AB49" s="77">
        <v>1</v>
      </c>
      <c r="AC49" s="146"/>
      <c r="AD49" s="147"/>
      <c r="AE49" s="77">
        <v>1</v>
      </c>
      <c r="AF49" s="77">
        <v>1</v>
      </c>
      <c r="AG49" s="78">
        <f>COUNTIF(B49:AF49,AG$1)</f>
        <v>22</v>
      </c>
      <c r="AH49" s="79"/>
      <c r="AI49" s="70"/>
      <c r="AJ49" s="80"/>
      <c r="AK49" s="122"/>
      <c r="AL49" s="80"/>
      <c r="AM49" s="80"/>
      <c r="AN49" s="80"/>
      <c r="AO49" s="80"/>
      <c r="AP49" s="80"/>
      <c r="AQ49" s="276"/>
      <c r="AR49" s="276"/>
      <c r="AS49" s="276"/>
      <c r="AT49" s="276"/>
      <c r="AU49" s="276"/>
      <c r="AV49" s="276"/>
      <c r="AW49" s="276"/>
      <c r="AX49" s="276"/>
      <c r="AY49" s="276"/>
      <c r="AZ49" s="276"/>
    </row>
    <row r="50" spans="1:52" s="81" customFormat="1" ht="13.5" customHeight="1" thickBot="1">
      <c r="A50" s="111"/>
      <c r="B50" s="154"/>
      <c r="C50" s="83">
        <v>1</v>
      </c>
      <c r="D50" s="83">
        <v>1</v>
      </c>
      <c r="E50" s="83">
        <v>1</v>
      </c>
      <c r="F50" s="83">
        <v>1</v>
      </c>
      <c r="G50" s="83">
        <v>1</v>
      </c>
      <c r="H50" s="148"/>
      <c r="I50" s="149"/>
      <c r="J50" s="83">
        <v>1</v>
      </c>
      <c r="K50" s="83">
        <v>1</v>
      </c>
      <c r="L50" s="83">
        <v>1</v>
      </c>
      <c r="M50" s="83">
        <v>1</v>
      </c>
      <c r="N50" s="83">
        <v>1</v>
      </c>
      <c r="O50" s="148"/>
      <c r="P50" s="149"/>
      <c r="Q50" s="83">
        <v>1</v>
      </c>
      <c r="R50" s="83">
        <v>1</v>
      </c>
      <c r="S50" s="83">
        <v>1</v>
      </c>
      <c r="T50" s="83">
        <v>1</v>
      </c>
      <c r="U50" s="83">
        <v>1</v>
      </c>
      <c r="V50" s="148"/>
      <c r="W50" s="149"/>
      <c r="X50" s="83">
        <v>1</v>
      </c>
      <c r="Y50" s="83">
        <v>1</v>
      </c>
      <c r="Z50" s="83">
        <v>1</v>
      </c>
      <c r="AA50" s="83">
        <v>1</v>
      </c>
      <c r="AB50" s="83">
        <v>1</v>
      </c>
      <c r="AC50" s="148"/>
      <c r="AD50" s="149"/>
      <c r="AE50" s="83">
        <v>1</v>
      </c>
      <c r="AF50" s="83">
        <v>1</v>
      </c>
      <c r="AG50" s="115"/>
      <c r="AH50" s="79"/>
      <c r="AI50" s="70"/>
      <c r="AJ50" s="80"/>
      <c r="AK50" s="80"/>
      <c r="AL50" s="80"/>
      <c r="AM50" s="80"/>
      <c r="AN50" s="80"/>
      <c r="AO50" s="80"/>
      <c r="AP50" s="80"/>
      <c r="AQ50" s="276"/>
      <c r="AR50" s="276"/>
      <c r="AS50" s="276"/>
      <c r="AT50" s="276"/>
      <c r="AU50" s="276"/>
      <c r="AV50" s="276"/>
      <c r="AW50" s="276"/>
      <c r="AX50" s="276"/>
      <c r="AY50" s="276"/>
      <c r="AZ50" s="276"/>
    </row>
    <row r="51" spans="1:52" s="90" customFormat="1" ht="12.75">
      <c r="A51" s="144" t="s">
        <v>38</v>
      </c>
      <c r="B51" s="62">
        <f>IF(WEEKDAY(B53,2)=1,AF45+1,AF45)</f>
        <v>31</v>
      </c>
      <c r="C51" s="62">
        <f t="shared" ref="C51:AF51" si="21">IF(WEEKDAY(C53,2)=1,B51+1,B51)</f>
        <v>31</v>
      </c>
      <c r="D51" s="62">
        <f t="shared" si="21"/>
        <v>31</v>
      </c>
      <c r="E51" s="62">
        <f t="shared" si="21"/>
        <v>31</v>
      </c>
      <c r="F51" s="62">
        <f t="shared" si="21"/>
        <v>31</v>
      </c>
      <c r="G51" s="62">
        <f t="shared" si="21"/>
        <v>32</v>
      </c>
      <c r="H51" s="62">
        <f t="shared" si="21"/>
        <v>32</v>
      </c>
      <c r="I51" s="62">
        <f t="shared" si="21"/>
        <v>32</v>
      </c>
      <c r="J51" s="62">
        <f t="shared" si="21"/>
        <v>32</v>
      </c>
      <c r="K51" s="62">
        <f t="shared" si="21"/>
        <v>32</v>
      </c>
      <c r="L51" s="62">
        <f t="shared" si="21"/>
        <v>32</v>
      </c>
      <c r="M51" s="62">
        <f t="shared" si="21"/>
        <v>32</v>
      </c>
      <c r="N51" s="62">
        <f t="shared" si="21"/>
        <v>33</v>
      </c>
      <c r="O51" s="62">
        <f t="shared" si="21"/>
        <v>33</v>
      </c>
      <c r="P51" s="62">
        <f t="shared" si="21"/>
        <v>33</v>
      </c>
      <c r="Q51" s="62">
        <f t="shared" si="21"/>
        <v>33</v>
      </c>
      <c r="R51" s="62">
        <f t="shared" si="21"/>
        <v>33</v>
      </c>
      <c r="S51" s="62">
        <f t="shared" si="21"/>
        <v>33</v>
      </c>
      <c r="T51" s="62">
        <f t="shared" si="21"/>
        <v>33</v>
      </c>
      <c r="U51" s="62">
        <f t="shared" si="21"/>
        <v>34</v>
      </c>
      <c r="V51" s="62">
        <f t="shared" si="21"/>
        <v>34</v>
      </c>
      <c r="W51" s="62">
        <f t="shared" si="21"/>
        <v>34</v>
      </c>
      <c r="X51" s="62">
        <f t="shared" si="21"/>
        <v>34</v>
      </c>
      <c r="Y51" s="62">
        <f t="shared" si="21"/>
        <v>34</v>
      </c>
      <c r="Z51" s="62">
        <f t="shared" si="21"/>
        <v>34</v>
      </c>
      <c r="AA51" s="62">
        <f t="shared" si="21"/>
        <v>34</v>
      </c>
      <c r="AB51" s="62">
        <f t="shared" si="21"/>
        <v>35</v>
      </c>
      <c r="AC51" s="62">
        <f t="shared" si="21"/>
        <v>35</v>
      </c>
      <c r="AD51" s="62">
        <f t="shared" si="21"/>
        <v>35</v>
      </c>
      <c r="AE51" s="62">
        <f t="shared" si="21"/>
        <v>35</v>
      </c>
      <c r="AF51" s="62">
        <f t="shared" si="21"/>
        <v>35</v>
      </c>
      <c r="AG51" s="101"/>
      <c r="AH51" s="87"/>
      <c r="AI51" s="88"/>
      <c r="AJ51" s="109"/>
      <c r="AK51" s="109"/>
      <c r="AL51" s="109"/>
      <c r="AM51" s="109"/>
      <c r="AN51" s="109"/>
      <c r="AO51" s="109"/>
      <c r="AP51" s="109"/>
      <c r="AQ51" s="277"/>
      <c r="AR51" s="277"/>
      <c r="AS51" s="277"/>
      <c r="AT51" s="277"/>
      <c r="AU51" s="277"/>
      <c r="AV51" s="277"/>
      <c r="AW51" s="277"/>
      <c r="AX51" s="277"/>
      <c r="AY51" s="277"/>
      <c r="AZ51" s="277"/>
    </row>
    <row r="52" spans="1:52" s="117" customFormat="1">
      <c r="A52" s="152"/>
      <c r="B52" s="198">
        <f t="shared" ref="B52:AF52" si="22">B53</f>
        <v>43313</v>
      </c>
      <c r="C52" s="198">
        <f t="shared" si="22"/>
        <v>43314</v>
      </c>
      <c r="D52" s="198">
        <f t="shared" si="22"/>
        <v>43315</v>
      </c>
      <c r="E52" s="198">
        <f t="shared" si="22"/>
        <v>43316</v>
      </c>
      <c r="F52" s="198">
        <f t="shared" si="22"/>
        <v>43317</v>
      </c>
      <c r="G52" s="198">
        <f t="shared" si="22"/>
        <v>43318</v>
      </c>
      <c r="H52" s="198">
        <f t="shared" si="22"/>
        <v>43319</v>
      </c>
      <c r="I52" s="198">
        <f t="shared" si="22"/>
        <v>43320</v>
      </c>
      <c r="J52" s="198">
        <f t="shared" si="22"/>
        <v>43321</v>
      </c>
      <c r="K52" s="198">
        <f t="shared" si="22"/>
        <v>43322</v>
      </c>
      <c r="L52" s="198">
        <f t="shared" si="22"/>
        <v>43323</v>
      </c>
      <c r="M52" s="198">
        <f t="shared" si="22"/>
        <v>43324</v>
      </c>
      <c r="N52" s="198">
        <f t="shared" si="22"/>
        <v>43325</v>
      </c>
      <c r="O52" s="198">
        <f t="shared" si="22"/>
        <v>43326</v>
      </c>
      <c r="P52" s="198">
        <f t="shared" si="22"/>
        <v>43327</v>
      </c>
      <c r="Q52" s="198">
        <f t="shared" si="22"/>
        <v>43328</v>
      </c>
      <c r="R52" s="198">
        <f t="shared" si="22"/>
        <v>43329</v>
      </c>
      <c r="S52" s="198">
        <f t="shared" si="22"/>
        <v>43330</v>
      </c>
      <c r="T52" s="198">
        <f t="shared" si="22"/>
        <v>43331</v>
      </c>
      <c r="U52" s="198">
        <f t="shared" si="22"/>
        <v>43332</v>
      </c>
      <c r="V52" s="198">
        <f t="shared" si="22"/>
        <v>43333</v>
      </c>
      <c r="W52" s="198">
        <f t="shared" si="22"/>
        <v>43334</v>
      </c>
      <c r="X52" s="198">
        <f t="shared" si="22"/>
        <v>43335</v>
      </c>
      <c r="Y52" s="198">
        <f t="shared" si="22"/>
        <v>43336</v>
      </c>
      <c r="Z52" s="198">
        <f t="shared" si="22"/>
        <v>43337</v>
      </c>
      <c r="AA52" s="198">
        <f t="shared" si="22"/>
        <v>43338</v>
      </c>
      <c r="AB52" s="198">
        <f t="shared" si="22"/>
        <v>43339</v>
      </c>
      <c r="AC52" s="198">
        <f t="shared" si="22"/>
        <v>43340</v>
      </c>
      <c r="AD52" s="198">
        <f t="shared" si="22"/>
        <v>43341</v>
      </c>
      <c r="AE52" s="198">
        <f t="shared" si="22"/>
        <v>43342</v>
      </c>
      <c r="AF52" s="198">
        <f t="shared" si="22"/>
        <v>43343</v>
      </c>
      <c r="AG52" s="68" t="s">
        <v>30</v>
      </c>
      <c r="AH52" s="79"/>
      <c r="AI52" s="70"/>
      <c r="AJ52" s="116"/>
      <c r="AK52" s="116"/>
      <c r="AL52" s="116"/>
      <c r="AM52" s="116"/>
      <c r="AN52" s="116"/>
      <c r="AO52" s="116"/>
      <c r="AP52" s="116"/>
      <c r="AQ52" s="126"/>
      <c r="AR52" s="126"/>
      <c r="AS52" s="126"/>
      <c r="AT52" s="126"/>
      <c r="AU52" s="126"/>
      <c r="AV52" s="126"/>
      <c r="AW52" s="126"/>
      <c r="AX52" s="126"/>
      <c r="AY52" s="126"/>
      <c r="AZ52" s="126"/>
    </row>
    <row r="53" spans="1:52" s="117" customFormat="1">
      <c r="A53" s="152"/>
      <c r="B53" s="199">
        <f>DATE(D2,8,1)</f>
        <v>43313</v>
      </c>
      <c r="C53" s="199">
        <f t="shared" ref="C53:AF53" si="23">B53+1</f>
        <v>43314</v>
      </c>
      <c r="D53" s="199">
        <f t="shared" si="23"/>
        <v>43315</v>
      </c>
      <c r="E53" s="199">
        <f t="shared" si="23"/>
        <v>43316</v>
      </c>
      <c r="F53" s="199">
        <f t="shared" si="23"/>
        <v>43317</v>
      </c>
      <c r="G53" s="199">
        <f t="shared" si="23"/>
        <v>43318</v>
      </c>
      <c r="H53" s="199">
        <f t="shared" si="23"/>
        <v>43319</v>
      </c>
      <c r="I53" s="199">
        <f t="shared" si="23"/>
        <v>43320</v>
      </c>
      <c r="J53" s="199">
        <f t="shared" si="23"/>
        <v>43321</v>
      </c>
      <c r="K53" s="199">
        <f t="shared" si="23"/>
        <v>43322</v>
      </c>
      <c r="L53" s="199">
        <f t="shared" si="23"/>
        <v>43323</v>
      </c>
      <c r="M53" s="199">
        <f t="shared" si="23"/>
        <v>43324</v>
      </c>
      <c r="N53" s="199">
        <f t="shared" si="23"/>
        <v>43325</v>
      </c>
      <c r="O53" s="199">
        <f t="shared" si="23"/>
        <v>43326</v>
      </c>
      <c r="P53" s="199">
        <f t="shared" si="23"/>
        <v>43327</v>
      </c>
      <c r="Q53" s="199">
        <f t="shared" si="23"/>
        <v>43328</v>
      </c>
      <c r="R53" s="199">
        <f t="shared" si="23"/>
        <v>43329</v>
      </c>
      <c r="S53" s="199">
        <f t="shared" si="23"/>
        <v>43330</v>
      </c>
      <c r="T53" s="199">
        <f t="shared" si="23"/>
        <v>43331</v>
      </c>
      <c r="U53" s="199">
        <f t="shared" si="23"/>
        <v>43332</v>
      </c>
      <c r="V53" s="199">
        <f t="shared" si="23"/>
        <v>43333</v>
      </c>
      <c r="W53" s="199">
        <f t="shared" si="23"/>
        <v>43334</v>
      </c>
      <c r="X53" s="199">
        <f t="shared" si="23"/>
        <v>43335</v>
      </c>
      <c r="Y53" s="199">
        <f t="shared" si="23"/>
        <v>43336</v>
      </c>
      <c r="Z53" s="199">
        <f t="shared" si="23"/>
        <v>43337</v>
      </c>
      <c r="AA53" s="199">
        <f t="shared" si="23"/>
        <v>43338</v>
      </c>
      <c r="AB53" s="199">
        <f t="shared" si="23"/>
        <v>43339</v>
      </c>
      <c r="AC53" s="199">
        <f t="shared" si="23"/>
        <v>43340</v>
      </c>
      <c r="AD53" s="199">
        <f t="shared" si="23"/>
        <v>43341</v>
      </c>
      <c r="AE53" s="199">
        <f t="shared" si="23"/>
        <v>43342</v>
      </c>
      <c r="AF53" s="199">
        <f t="shared" si="23"/>
        <v>43343</v>
      </c>
      <c r="AG53" s="72">
        <f>COUNTA(B52:D52,G52:K52,N52:R52,U52:Y52,AB52:AF52)</f>
        <v>23</v>
      </c>
      <c r="AH53" s="79"/>
      <c r="AI53" s="70"/>
      <c r="AJ53" s="116"/>
      <c r="AK53" s="116"/>
      <c r="AL53" s="123"/>
      <c r="AM53" s="116"/>
      <c r="AN53" s="116"/>
      <c r="AO53" s="116"/>
      <c r="AP53" s="116"/>
      <c r="AQ53" s="126"/>
      <c r="AR53" s="126"/>
      <c r="AS53" s="126"/>
      <c r="AT53" s="126"/>
      <c r="AU53" s="126"/>
      <c r="AV53" s="126"/>
      <c r="AW53" s="126"/>
      <c r="AX53" s="126"/>
      <c r="AY53" s="126"/>
      <c r="AZ53" s="126"/>
    </row>
    <row r="54" spans="1:52" s="117" customFormat="1" ht="5.25" customHeight="1">
      <c r="A54" s="145"/>
      <c r="B54" s="73"/>
      <c r="C54" s="73"/>
      <c r="D54" s="73"/>
      <c r="E54" s="74"/>
      <c r="F54" s="73"/>
      <c r="G54" s="73"/>
      <c r="H54" s="73"/>
      <c r="I54" s="73"/>
      <c r="J54" s="73"/>
      <c r="K54" s="73"/>
      <c r="L54" s="74"/>
      <c r="M54" s="73"/>
      <c r="N54" s="73"/>
      <c r="O54" s="73"/>
      <c r="P54" s="73"/>
      <c r="Q54" s="73"/>
      <c r="R54" s="73"/>
      <c r="S54" s="74"/>
      <c r="T54" s="73"/>
      <c r="U54" s="73"/>
      <c r="V54" s="73"/>
      <c r="W54" s="73"/>
      <c r="X54" s="73"/>
      <c r="Y54" s="73"/>
      <c r="Z54" s="74"/>
      <c r="AA54" s="73"/>
      <c r="AB54" s="73"/>
      <c r="AC54" s="73"/>
      <c r="AD54" s="73"/>
      <c r="AE54" s="73"/>
      <c r="AF54" s="73"/>
      <c r="AG54" s="95"/>
      <c r="AH54" s="79"/>
      <c r="AI54" s="70"/>
      <c r="AJ54" s="116"/>
      <c r="AK54" s="116"/>
      <c r="AL54" s="116"/>
      <c r="AM54" s="116"/>
      <c r="AN54" s="116"/>
      <c r="AO54" s="116"/>
      <c r="AP54" s="116"/>
      <c r="AQ54" s="126"/>
      <c r="AR54" s="126"/>
      <c r="AS54" s="126"/>
      <c r="AT54" s="126"/>
      <c r="AU54" s="126"/>
      <c r="AV54" s="126"/>
      <c r="AW54" s="126"/>
      <c r="AX54" s="126"/>
      <c r="AY54" s="126"/>
      <c r="AZ54" s="126"/>
    </row>
    <row r="55" spans="1:52" s="117" customFormat="1" ht="12.75" customHeight="1">
      <c r="A55" s="76" t="s">
        <v>31</v>
      </c>
      <c r="B55" s="77">
        <v>1</v>
      </c>
      <c r="C55" s="77">
        <v>1</v>
      </c>
      <c r="D55" s="77">
        <v>1</v>
      </c>
      <c r="E55" s="146"/>
      <c r="F55" s="147"/>
      <c r="G55" s="77">
        <v>1</v>
      </c>
      <c r="H55" s="77">
        <v>1</v>
      </c>
      <c r="I55" s="77">
        <v>1</v>
      </c>
      <c r="J55" s="77">
        <v>1</v>
      </c>
      <c r="K55" s="77">
        <v>1</v>
      </c>
      <c r="L55" s="146"/>
      <c r="M55" s="147"/>
      <c r="N55" s="77">
        <v>1</v>
      </c>
      <c r="O55" s="77">
        <v>1</v>
      </c>
      <c r="P55" s="77">
        <v>1</v>
      </c>
      <c r="Q55" s="77">
        <v>1</v>
      </c>
      <c r="R55" s="77">
        <v>1</v>
      </c>
      <c r="S55" s="146"/>
      <c r="T55" s="147"/>
      <c r="U55" s="77">
        <v>1</v>
      </c>
      <c r="V55" s="77">
        <v>1</v>
      </c>
      <c r="W55" s="77">
        <v>1</v>
      </c>
      <c r="X55" s="77">
        <v>1</v>
      </c>
      <c r="Y55" s="77">
        <v>1</v>
      </c>
      <c r="Z55" s="146"/>
      <c r="AA55" s="147"/>
      <c r="AB55" s="77">
        <v>1</v>
      </c>
      <c r="AC55" s="77">
        <v>1</v>
      </c>
      <c r="AD55" s="77">
        <v>1</v>
      </c>
      <c r="AE55" s="77">
        <v>1</v>
      </c>
      <c r="AF55" s="77">
        <v>1</v>
      </c>
      <c r="AG55" s="78">
        <f>COUNTIF(B55:AF55,AG$1)</f>
        <v>23</v>
      </c>
      <c r="AH55" s="79"/>
      <c r="AI55" s="70"/>
      <c r="AJ55" s="116"/>
      <c r="AK55" s="116"/>
      <c r="AL55" s="123"/>
      <c r="AM55" s="116"/>
      <c r="AN55" s="70"/>
      <c r="AO55" s="116"/>
      <c r="AP55" s="116"/>
      <c r="AQ55" s="126"/>
      <c r="AR55" s="126"/>
      <c r="AS55" s="126"/>
      <c r="AT55" s="126"/>
      <c r="AU55" s="126"/>
      <c r="AV55" s="126"/>
      <c r="AW55" s="126"/>
      <c r="AX55" s="126"/>
      <c r="AY55" s="126"/>
      <c r="AZ55" s="126"/>
    </row>
    <row r="56" spans="1:52" s="117" customFormat="1" ht="13.5" customHeight="1" thickBot="1">
      <c r="A56" s="82"/>
      <c r="B56" s="83">
        <v>1</v>
      </c>
      <c r="C56" s="83">
        <v>1</v>
      </c>
      <c r="D56" s="83">
        <v>1</v>
      </c>
      <c r="E56" s="148"/>
      <c r="F56" s="149"/>
      <c r="G56" s="83">
        <v>1</v>
      </c>
      <c r="H56" s="83">
        <v>1</v>
      </c>
      <c r="I56" s="83">
        <v>1</v>
      </c>
      <c r="J56" s="83">
        <v>1</v>
      </c>
      <c r="K56" s="83">
        <v>1</v>
      </c>
      <c r="L56" s="148"/>
      <c r="M56" s="149"/>
      <c r="N56" s="83">
        <v>1</v>
      </c>
      <c r="O56" s="83">
        <v>1</v>
      </c>
      <c r="P56" s="83">
        <v>1</v>
      </c>
      <c r="Q56" s="83">
        <v>1</v>
      </c>
      <c r="R56" s="83">
        <v>1</v>
      </c>
      <c r="S56" s="148"/>
      <c r="T56" s="149"/>
      <c r="U56" s="83">
        <v>1</v>
      </c>
      <c r="V56" s="83">
        <v>1</v>
      </c>
      <c r="W56" s="83">
        <v>1</v>
      </c>
      <c r="X56" s="83">
        <v>1</v>
      </c>
      <c r="Y56" s="83">
        <v>1</v>
      </c>
      <c r="Z56" s="148"/>
      <c r="AA56" s="149"/>
      <c r="AB56" s="83">
        <v>1</v>
      </c>
      <c r="AC56" s="83">
        <v>1</v>
      </c>
      <c r="AD56" s="83">
        <v>1</v>
      </c>
      <c r="AE56" s="83">
        <v>1</v>
      </c>
      <c r="AF56" s="83">
        <v>1</v>
      </c>
      <c r="AG56" s="115"/>
      <c r="AH56" s="79"/>
      <c r="AI56" s="70"/>
      <c r="AJ56" s="116"/>
      <c r="AK56" s="116"/>
      <c r="AL56" s="116"/>
      <c r="AM56" s="116"/>
      <c r="AN56" s="116"/>
      <c r="AO56" s="116"/>
      <c r="AP56" s="116"/>
      <c r="AQ56" s="126"/>
      <c r="AR56" s="126"/>
      <c r="AS56" s="126"/>
      <c r="AT56" s="126"/>
      <c r="AU56" s="126"/>
      <c r="AV56" s="126"/>
      <c r="AW56" s="126"/>
      <c r="AX56" s="126"/>
      <c r="AY56" s="126"/>
      <c r="AZ56" s="126"/>
    </row>
    <row r="57" spans="1:52" s="121" customFormat="1" ht="12.75">
      <c r="A57" s="144" t="s">
        <v>39</v>
      </c>
      <c r="B57" s="62">
        <f>IF(WEEKDAY(B59,2)=1,AF51+1,AF51)</f>
        <v>35</v>
      </c>
      <c r="C57" s="62">
        <f t="shared" ref="C57:AE57" si="24">IF(WEEKDAY(C59,2)=1,B57+1,B57)</f>
        <v>35</v>
      </c>
      <c r="D57" s="62">
        <f t="shared" si="24"/>
        <v>36</v>
      </c>
      <c r="E57" s="62">
        <f t="shared" si="24"/>
        <v>36</v>
      </c>
      <c r="F57" s="62">
        <f t="shared" si="24"/>
        <v>36</v>
      </c>
      <c r="G57" s="62">
        <f t="shared" si="24"/>
        <v>36</v>
      </c>
      <c r="H57" s="62">
        <f t="shared" si="24"/>
        <v>36</v>
      </c>
      <c r="I57" s="62">
        <f t="shared" si="24"/>
        <v>36</v>
      </c>
      <c r="J57" s="62">
        <f t="shared" si="24"/>
        <v>36</v>
      </c>
      <c r="K57" s="62">
        <f t="shared" si="24"/>
        <v>37</v>
      </c>
      <c r="L57" s="62">
        <f t="shared" si="24"/>
        <v>37</v>
      </c>
      <c r="M57" s="62">
        <f t="shared" si="24"/>
        <v>37</v>
      </c>
      <c r="N57" s="62">
        <f t="shared" si="24"/>
        <v>37</v>
      </c>
      <c r="O57" s="62">
        <f t="shared" si="24"/>
        <v>37</v>
      </c>
      <c r="P57" s="62">
        <f t="shared" si="24"/>
        <v>37</v>
      </c>
      <c r="Q57" s="62">
        <f t="shared" si="24"/>
        <v>37</v>
      </c>
      <c r="R57" s="62">
        <f t="shared" si="24"/>
        <v>38</v>
      </c>
      <c r="S57" s="62">
        <f t="shared" si="24"/>
        <v>38</v>
      </c>
      <c r="T57" s="62">
        <f t="shared" si="24"/>
        <v>38</v>
      </c>
      <c r="U57" s="62">
        <f t="shared" si="24"/>
        <v>38</v>
      </c>
      <c r="V57" s="62">
        <f t="shared" si="24"/>
        <v>38</v>
      </c>
      <c r="W57" s="62">
        <f t="shared" si="24"/>
        <v>38</v>
      </c>
      <c r="X57" s="62">
        <f t="shared" si="24"/>
        <v>38</v>
      </c>
      <c r="Y57" s="62">
        <f t="shared" si="24"/>
        <v>39</v>
      </c>
      <c r="Z57" s="62">
        <f t="shared" si="24"/>
        <v>39</v>
      </c>
      <c r="AA57" s="62">
        <f t="shared" si="24"/>
        <v>39</v>
      </c>
      <c r="AB57" s="62">
        <f t="shared" si="24"/>
        <v>39</v>
      </c>
      <c r="AC57" s="62">
        <f t="shared" si="24"/>
        <v>39</v>
      </c>
      <c r="AD57" s="62">
        <f t="shared" si="24"/>
        <v>39</v>
      </c>
      <c r="AE57" s="62">
        <f t="shared" si="24"/>
        <v>39</v>
      </c>
      <c r="AF57" s="108" t="str">
        <f>IF(WEEKDAY(AF59,2)=1,WEEKNUM(AF59),"")</f>
        <v/>
      </c>
      <c r="AG57" s="101"/>
      <c r="AH57" s="87"/>
      <c r="AI57" s="88"/>
      <c r="AJ57" s="120"/>
      <c r="AK57" s="120"/>
      <c r="AL57" s="120"/>
      <c r="AM57" s="120"/>
      <c r="AN57" s="120"/>
      <c r="AO57" s="120"/>
      <c r="AP57" s="120"/>
      <c r="AQ57" s="127"/>
      <c r="AR57" s="127"/>
      <c r="AS57" s="127"/>
      <c r="AT57" s="127"/>
      <c r="AU57" s="127"/>
      <c r="AV57" s="127"/>
      <c r="AW57" s="127"/>
      <c r="AX57" s="127"/>
      <c r="AY57" s="127"/>
      <c r="AZ57" s="127"/>
    </row>
    <row r="58" spans="1:52" s="117" customFormat="1">
      <c r="A58" s="152"/>
      <c r="B58" s="198">
        <f t="shared" ref="B58:AE58" si="25">B59</f>
        <v>43344</v>
      </c>
      <c r="C58" s="198">
        <f t="shared" si="25"/>
        <v>43345</v>
      </c>
      <c r="D58" s="198">
        <f t="shared" si="25"/>
        <v>43346</v>
      </c>
      <c r="E58" s="198">
        <f t="shared" si="25"/>
        <v>43347</v>
      </c>
      <c r="F58" s="198">
        <f t="shared" si="25"/>
        <v>43348</v>
      </c>
      <c r="G58" s="198">
        <f t="shared" si="25"/>
        <v>43349</v>
      </c>
      <c r="H58" s="198">
        <f t="shared" si="25"/>
        <v>43350</v>
      </c>
      <c r="I58" s="198">
        <f t="shared" si="25"/>
        <v>43351</v>
      </c>
      <c r="J58" s="198">
        <f t="shared" si="25"/>
        <v>43352</v>
      </c>
      <c r="K58" s="198">
        <f t="shared" si="25"/>
        <v>43353</v>
      </c>
      <c r="L58" s="198">
        <f t="shared" si="25"/>
        <v>43354</v>
      </c>
      <c r="M58" s="198">
        <f t="shared" si="25"/>
        <v>43355</v>
      </c>
      <c r="N58" s="198">
        <f t="shared" si="25"/>
        <v>43356</v>
      </c>
      <c r="O58" s="198">
        <f t="shared" si="25"/>
        <v>43357</v>
      </c>
      <c r="P58" s="198">
        <f t="shared" si="25"/>
        <v>43358</v>
      </c>
      <c r="Q58" s="198">
        <f t="shared" si="25"/>
        <v>43359</v>
      </c>
      <c r="R58" s="198">
        <f t="shared" si="25"/>
        <v>43360</v>
      </c>
      <c r="S58" s="198">
        <f t="shared" si="25"/>
        <v>43361</v>
      </c>
      <c r="T58" s="198">
        <f t="shared" si="25"/>
        <v>43362</v>
      </c>
      <c r="U58" s="198">
        <f t="shared" si="25"/>
        <v>43363</v>
      </c>
      <c r="V58" s="198">
        <f t="shared" si="25"/>
        <v>43364</v>
      </c>
      <c r="W58" s="198">
        <f t="shared" si="25"/>
        <v>43365</v>
      </c>
      <c r="X58" s="198">
        <f t="shared" si="25"/>
        <v>43366</v>
      </c>
      <c r="Y58" s="198">
        <f t="shared" si="25"/>
        <v>43367</v>
      </c>
      <c r="Z58" s="198">
        <f t="shared" si="25"/>
        <v>43368</v>
      </c>
      <c r="AA58" s="198">
        <f t="shared" si="25"/>
        <v>43369</v>
      </c>
      <c r="AB58" s="198">
        <f t="shared" si="25"/>
        <v>43370</v>
      </c>
      <c r="AC58" s="198">
        <f t="shared" si="25"/>
        <v>43371</v>
      </c>
      <c r="AD58" s="198">
        <f t="shared" si="25"/>
        <v>43372</v>
      </c>
      <c r="AE58" s="198">
        <f t="shared" si="25"/>
        <v>43373</v>
      </c>
      <c r="AF58" s="200"/>
      <c r="AG58" s="68" t="s">
        <v>30</v>
      </c>
      <c r="AH58" s="79"/>
      <c r="AI58" s="70"/>
      <c r="AJ58" s="116"/>
      <c r="AK58" s="116"/>
      <c r="AL58" s="116"/>
      <c r="AM58" s="116"/>
      <c r="AN58" s="116"/>
      <c r="AO58" s="116"/>
      <c r="AP58" s="116"/>
      <c r="AQ58" s="126"/>
      <c r="AR58" s="126"/>
      <c r="AS58" s="126"/>
      <c r="AT58" s="126"/>
      <c r="AU58" s="126"/>
      <c r="AV58" s="126"/>
      <c r="AW58" s="126"/>
      <c r="AX58" s="126"/>
      <c r="AY58" s="126"/>
      <c r="AZ58" s="126"/>
    </row>
    <row r="59" spans="1:52" s="117" customFormat="1">
      <c r="A59" s="152"/>
      <c r="B59" s="199">
        <f>DATE(D2,9,1)</f>
        <v>43344</v>
      </c>
      <c r="C59" s="199">
        <f t="shared" ref="C59:AE59" si="26">B59+1</f>
        <v>43345</v>
      </c>
      <c r="D59" s="199">
        <f t="shared" si="26"/>
        <v>43346</v>
      </c>
      <c r="E59" s="199">
        <f t="shared" si="26"/>
        <v>43347</v>
      </c>
      <c r="F59" s="199">
        <f t="shared" si="26"/>
        <v>43348</v>
      </c>
      <c r="G59" s="199">
        <f t="shared" si="26"/>
        <v>43349</v>
      </c>
      <c r="H59" s="199">
        <f t="shared" si="26"/>
        <v>43350</v>
      </c>
      <c r="I59" s="199">
        <f t="shared" si="26"/>
        <v>43351</v>
      </c>
      <c r="J59" s="199">
        <f t="shared" si="26"/>
        <v>43352</v>
      </c>
      <c r="K59" s="199">
        <f t="shared" si="26"/>
        <v>43353</v>
      </c>
      <c r="L59" s="199">
        <f t="shared" si="26"/>
        <v>43354</v>
      </c>
      <c r="M59" s="199">
        <f t="shared" si="26"/>
        <v>43355</v>
      </c>
      <c r="N59" s="199">
        <f t="shared" si="26"/>
        <v>43356</v>
      </c>
      <c r="O59" s="199">
        <f t="shared" si="26"/>
        <v>43357</v>
      </c>
      <c r="P59" s="199">
        <f t="shared" si="26"/>
        <v>43358</v>
      </c>
      <c r="Q59" s="199">
        <f t="shared" si="26"/>
        <v>43359</v>
      </c>
      <c r="R59" s="199">
        <f t="shared" si="26"/>
        <v>43360</v>
      </c>
      <c r="S59" s="199">
        <f t="shared" si="26"/>
        <v>43361</v>
      </c>
      <c r="T59" s="199">
        <f t="shared" si="26"/>
        <v>43362</v>
      </c>
      <c r="U59" s="199">
        <f t="shared" si="26"/>
        <v>43363</v>
      </c>
      <c r="V59" s="199">
        <f t="shared" si="26"/>
        <v>43364</v>
      </c>
      <c r="W59" s="199">
        <f t="shared" si="26"/>
        <v>43365</v>
      </c>
      <c r="X59" s="199">
        <f t="shared" si="26"/>
        <v>43366</v>
      </c>
      <c r="Y59" s="199">
        <f t="shared" si="26"/>
        <v>43367</v>
      </c>
      <c r="Z59" s="199">
        <f t="shared" si="26"/>
        <v>43368</v>
      </c>
      <c r="AA59" s="199">
        <f t="shared" si="26"/>
        <v>43369</v>
      </c>
      <c r="AB59" s="199">
        <f t="shared" si="26"/>
        <v>43370</v>
      </c>
      <c r="AC59" s="199">
        <f t="shared" si="26"/>
        <v>43371</v>
      </c>
      <c r="AD59" s="199">
        <f t="shared" si="26"/>
        <v>43372</v>
      </c>
      <c r="AE59" s="199">
        <f t="shared" si="26"/>
        <v>43373</v>
      </c>
      <c r="AF59" s="201"/>
      <c r="AG59" s="72">
        <f>COUNTA(D58:H58,K58:O58,R58:V58,Y58:AC58)</f>
        <v>20</v>
      </c>
      <c r="AH59" s="79"/>
      <c r="AI59" s="70"/>
      <c r="AJ59" s="116"/>
      <c r="AK59" s="116"/>
      <c r="AL59" s="116"/>
      <c r="AM59" s="116"/>
      <c r="AN59" s="116"/>
      <c r="AO59" s="116"/>
      <c r="AP59" s="116"/>
      <c r="AQ59" s="126"/>
      <c r="AR59" s="126"/>
      <c r="AS59" s="126"/>
      <c r="AT59" s="126"/>
      <c r="AU59" s="126"/>
      <c r="AV59" s="126"/>
      <c r="AW59" s="126"/>
      <c r="AX59" s="126"/>
      <c r="AY59" s="126"/>
      <c r="AZ59" s="126"/>
    </row>
    <row r="60" spans="1:52" s="117" customFormat="1" ht="5.25" customHeight="1">
      <c r="A60" s="145"/>
      <c r="B60" s="73"/>
      <c r="C60" s="73"/>
      <c r="D60" s="73"/>
      <c r="E60" s="73"/>
      <c r="F60" s="74"/>
      <c r="G60" s="74"/>
      <c r="H60" s="74"/>
      <c r="I60" s="74"/>
      <c r="J60" s="73"/>
      <c r="K60" s="73"/>
      <c r="L60" s="73"/>
      <c r="M60" s="74"/>
      <c r="N60" s="74"/>
      <c r="O60" s="74"/>
      <c r="P60" s="74"/>
      <c r="Q60" s="73"/>
      <c r="R60" s="73"/>
      <c r="S60" s="73"/>
      <c r="T60" s="74"/>
      <c r="U60" s="74"/>
      <c r="V60" s="74"/>
      <c r="W60" s="74"/>
      <c r="X60" s="73"/>
      <c r="Y60" s="73"/>
      <c r="Z60" s="73"/>
      <c r="AA60" s="74"/>
      <c r="AB60" s="74"/>
      <c r="AC60" s="74"/>
      <c r="AD60" s="74"/>
      <c r="AE60" s="73"/>
      <c r="AF60" s="91"/>
      <c r="AG60" s="95"/>
      <c r="AH60" s="79"/>
      <c r="AI60" s="70"/>
      <c r="AJ60" s="116"/>
      <c r="AK60" s="116"/>
      <c r="AL60" s="116"/>
      <c r="AM60" s="116"/>
      <c r="AN60" s="116"/>
      <c r="AO60" s="116"/>
      <c r="AP60" s="116"/>
      <c r="AQ60" s="126"/>
      <c r="AR60" s="126"/>
      <c r="AS60" s="126"/>
      <c r="AT60" s="126"/>
      <c r="AU60" s="126"/>
      <c r="AV60" s="126"/>
      <c r="AW60" s="126"/>
      <c r="AX60" s="126"/>
      <c r="AY60" s="126"/>
      <c r="AZ60" s="126"/>
    </row>
    <row r="61" spans="1:52" s="117" customFormat="1" ht="12.75" customHeight="1">
      <c r="A61" s="110" t="s">
        <v>31</v>
      </c>
      <c r="B61" s="146"/>
      <c r="C61" s="147"/>
      <c r="D61" s="77">
        <v>1</v>
      </c>
      <c r="E61" s="77">
        <v>1</v>
      </c>
      <c r="F61" s="77">
        <v>1</v>
      </c>
      <c r="G61" s="77">
        <v>1</v>
      </c>
      <c r="H61" s="77">
        <v>1</v>
      </c>
      <c r="I61" s="146"/>
      <c r="J61" s="147"/>
      <c r="K61" s="77">
        <v>1</v>
      </c>
      <c r="L61" s="77">
        <v>1</v>
      </c>
      <c r="M61" s="77">
        <v>1</v>
      </c>
      <c r="N61" s="77">
        <v>1</v>
      </c>
      <c r="O61" s="77">
        <v>1</v>
      </c>
      <c r="P61" s="146"/>
      <c r="Q61" s="147"/>
      <c r="R61" s="77">
        <v>1</v>
      </c>
      <c r="S61" s="77">
        <v>1</v>
      </c>
      <c r="T61" s="77">
        <v>1</v>
      </c>
      <c r="U61" s="77">
        <v>1</v>
      </c>
      <c r="V61" s="77">
        <v>1</v>
      </c>
      <c r="W61" s="146"/>
      <c r="X61" s="147"/>
      <c r="Y61" s="77">
        <v>1</v>
      </c>
      <c r="Z61" s="77">
        <v>1</v>
      </c>
      <c r="AA61" s="77">
        <v>1</v>
      </c>
      <c r="AB61" s="77">
        <v>1</v>
      </c>
      <c r="AC61" s="77">
        <v>1</v>
      </c>
      <c r="AD61" s="146"/>
      <c r="AE61" s="147"/>
      <c r="AF61" s="91"/>
      <c r="AG61" s="78">
        <f>COUNTIF(B61:AF61,AG$1)</f>
        <v>20</v>
      </c>
      <c r="AH61" s="79"/>
      <c r="AI61" s="70"/>
      <c r="AJ61" s="116"/>
      <c r="AK61" s="116"/>
      <c r="AL61" s="116"/>
      <c r="AM61" s="116"/>
      <c r="AN61" s="116"/>
      <c r="AO61" s="116"/>
      <c r="AP61" s="116"/>
      <c r="AQ61" s="126"/>
      <c r="AR61" s="126"/>
      <c r="AS61" s="126"/>
      <c r="AT61" s="126"/>
      <c r="AU61" s="126"/>
      <c r="AV61" s="126"/>
      <c r="AW61" s="126"/>
      <c r="AX61" s="126"/>
      <c r="AY61" s="126"/>
      <c r="AZ61" s="126"/>
    </row>
    <row r="62" spans="1:52" s="117" customFormat="1" ht="13.5" customHeight="1" thickBot="1">
      <c r="A62" s="111"/>
      <c r="B62" s="148"/>
      <c r="C62" s="149"/>
      <c r="D62" s="83">
        <v>1</v>
      </c>
      <c r="E62" s="83">
        <v>1</v>
      </c>
      <c r="F62" s="83">
        <v>1</v>
      </c>
      <c r="G62" s="83">
        <v>1</v>
      </c>
      <c r="H62" s="83">
        <v>1</v>
      </c>
      <c r="I62" s="148"/>
      <c r="J62" s="149"/>
      <c r="K62" s="83">
        <v>1</v>
      </c>
      <c r="L62" s="83">
        <v>1</v>
      </c>
      <c r="M62" s="83">
        <v>1</v>
      </c>
      <c r="N62" s="83">
        <v>1</v>
      </c>
      <c r="O62" s="83">
        <v>1</v>
      </c>
      <c r="P62" s="148"/>
      <c r="Q62" s="149"/>
      <c r="R62" s="83">
        <v>1</v>
      </c>
      <c r="S62" s="83">
        <v>1</v>
      </c>
      <c r="T62" s="83">
        <v>1</v>
      </c>
      <c r="U62" s="83">
        <v>1</v>
      </c>
      <c r="V62" s="83">
        <v>1</v>
      </c>
      <c r="W62" s="148"/>
      <c r="X62" s="149"/>
      <c r="Y62" s="83">
        <v>1</v>
      </c>
      <c r="Z62" s="83">
        <v>1</v>
      </c>
      <c r="AA62" s="83">
        <v>1</v>
      </c>
      <c r="AB62" s="83">
        <v>1</v>
      </c>
      <c r="AC62" s="83">
        <v>1</v>
      </c>
      <c r="AD62" s="148"/>
      <c r="AE62" s="149"/>
      <c r="AF62" s="96"/>
      <c r="AG62" s="115"/>
      <c r="AH62" s="79"/>
      <c r="AI62" s="70"/>
      <c r="AJ62" s="116"/>
      <c r="AK62" s="116"/>
      <c r="AL62" s="116"/>
      <c r="AM62" s="116"/>
      <c r="AN62" s="116"/>
      <c r="AO62" s="116"/>
      <c r="AP62" s="116"/>
      <c r="AQ62" s="126"/>
      <c r="AR62" s="126"/>
      <c r="AS62" s="126"/>
      <c r="AT62" s="126"/>
      <c r="AU62" s="126"/>
      <c r="AV62" s="126"/>
      <c r="AW62" s="126"/>
      <c r="AX62" s="126"/>
      <c r="AY62" s="126"/>
      <c r="AZ62" s="126"/>
    </row>
    <row r="63" spans="1:52" s="121" customFormat="1" ht="12.75">
      <c r="A63" s="150" t="s">
        <v>40</v>
      </c>
      <c r="B63" s="62">
        <f>IF(WEEKDAY(B65,2)=1,AE57+1,AE57)</f>
        <v>40</v>
      </c>
      <c r="C63" s="62">
        <f t="shared" ref="C63:AF63" si="27">IF(WEEKDAY(C65,2)=1,B63+1,B63)</f>
        <v>40</v>
      </c>
      <c r="D63" s="62">
        <f t="shared" si="27"/>
        <v>40</v>
      </c>
      <c r="E63" s="62">
        <f t="shared" si="27"/>
        <v>40</v>
      </c>
      <c r="F63" s="62">
        <f t="shared" si="27"/>
        <v>40</v>
      </c>
      <c r="G63" s="62">
        <f t="shared" si="27"/>
        <v>40</v>
      </c>
      <c r="H63" s="62">
        <f t="shared" si="27"/>
        <v>40</v>
      </c>
      <c r="I63" s="62">
        <f t="shared" si="27"/>
        <v>41</v>
      </c>
      <c r="J63" s="62">
        <f t="shared" si="27"/>
        <v>41</v>
      </c>
      <c r="K63" s="62">
        <f t="shared" si="27"/>
        <v>41</v>
      </c>
      <c r="L63" s="62">
        <f t="shared" si="27"/>
        <v>41</v>
      </c>
      <c r="M63" s="62">
        <f t="shared" si="27"/>
        <v>41</v>
      </c>
      <c r="N63" s="62">
        <f t="shared" si="27"/>
        <v>41</v>
      </c>
      <c r="O63" s="62">
        <f t="shared" si="27"/>
        <v>41</v>
      </c>
      <c r="P63" s="62">
        <f t="shared" si="27"/>
        <v>42</v>
      </c>
      <c r="Q63" s="62">
        <f t="shared" si="27"/>
        <v>42</v>
      </c>
      <c r="R63" s="62">
        <f t="shared" si="27"/>
        <v>42</v>
      </c>
      <c r="S63" s="62">
        <f t="shared" si="27"/>
        <v>42</v>
      </c>
      <c r="T63" s="62">
        <f t="shared" si="27"/>
        <v>42</v>
      </c>
      <c r="U63" s="62">
        <f t="shared" si="27"/>
        <v>42</v>
      </c>
      <c r="V63" s="62">
        <f t="shared" si="27"/>
        <v>42</v>
      </c>
      <c r="W63" s="62">
        <f t="shared" si="27"/>
        <v>43</v>
      </c>
      <c r="X63" s="62">
        <f t="shared" si="27"/>
        <v>43</v>
      </c>
      <c r="Y63" s="62">
        <f t="shared" si="27"/>
        <v>43</v>
      </c>
      <c r="Z63" s="62">
        <f t="shared" si="27"/>
        <v>43</v>
      </c>
      <c r="AA63" s="62">
        <f t="shared" si="27"/>
        <v>43</v>
      </c>
      <c r="AB63" s="62">
        <f t="shared" si="27"/>
        <v>43</v>
      </c>
      <c r="AC63" s="62">
        <f t="shared" si="27"/>
        <v>43</v>
      </c>
      <c r="AD63" s="62">
        <f t="shared" si="27"/>
        <v>44</v>
      </c>
      <c r="AE63" s="62">
        <f t="shared" si="27"/>
        <v>44</v>
      </c>
      <c r="AF63" s="62">
        <f t="shared" si="27"/>
        <v>44</v>
      </c>
      <c r="AG63" s="101"/>
      <c r="AH63" s="87"/>
      <c r="AI63" s="88"/>
      <c r="AJ63" s="120"/>
      <c r="AK63" s="120"/>
      <c r="AL63" s="120"/>
      <c r="AM63" s="120"/>
      <c r="AN63" s="120"/>
      <c r="AO63" s="120"/>
      <c r="AP63" s="120"/>
      <c r="AQ63" s="127"/>
      <c r="AR63" s="127"/>
      <c r="AS63" s="127"/>
      <c r="AT63" s="127"/>
      <c r="AU63" s="127"/>
      <c r="AV63" s="127"/>
      <c r="AW63" s="127"/>
      <c r="AX63" s="127"/>
      <c r="AY63" s="127"/>
      <c r="AZ63" s="127"/>
    </row>
    <row r="64" spans="1:52" s="117" customFormat="1">
      <c r="A64" s="150"/>
      <c r="B64" s="198">
        <f t="shared" ref="B64:AF64" si="28">B65</f>
        <v>43374</v>
      </c>
      <c r="C64" s="198">
        <f t="shared" si="28"/>
        <v>43375</v>
      </c>
      <c r="D64" s="198">
        <f t="shared" si="28"/>
        <v>43376</v>
      </c>
      <c r="E64" s="198">
        <f t="shared" si="28"/>
        <v>43377</v>
      </c>
      <c r="F64" s="198">
        <f t="shared" si="28"/>
        <v>43378</v>
      </c>
      <c r="G64" s="198">
        <f t="shared" si="28"/>
        <v>43379</v>
      </c>
      <c r="H64" s="198">
        <f t="shared" si="28"/>
        <v>43380</v>
      </c>
      <c r="I64" s="198">
        <f t="shared" si="28"/>
        <v>43381</v>
      </c>
      <c r="J64" s="198">
        <f t="shared" si="28"/>
        <v>43382</v>
      </c>
      <c r="K64" s="198">
        <f t="shared" si="28"/>
        <v>43383</v>
      </c>
      <c r="L64" s="198">
        <f t="shared" si="28"/>
        <v>43384</v>
      </c>
      <c r="M64" s="198">
        <f t="shared" si="28"/>
        <v>43385</v>
      </c>
      <c r="N64" s="198">
        <f t="shared" si="28"/>
        <v>43386</v>
      </c>
      <c r="O64" s="198">
        <f t="shared" si="28"/>
        <v>43387</v>
      </c>
      <c r="P64" s="198">
        <f t="shared" si="28"/>
        <v>43388</v>
      </c>
      <c r="Q64" s="198">
        <f t="shared" si="28"/>
        <v>43389</v>
      </c>
      <c r="R64" s="198">
        <f t="shared" si="28"/>
        <v>43390</v>
      </c>
      <c r="S64" s="198">
        <f t="shared" si="28"/>
        <v>43391</v>
      </c>
      <c r="T64" s="198">
        <f t="shared" si="28"/>
        <v>43392</v>
      </c>
      <c r="U64" s="198">
        <f t="shared" si="28"/>
        <v>43393</v>
      </c>
      <c r="V64" s="198">
        <f t="shared" si="28"/>
        <v>43394</v>
      </c>
      <c r="W64" s="198">
        <f t="shared" si="28"/>
        <v>43395</v>
      </c>
      <c r="X64" s="198">
        <f t="shared" si="28"/>
        <v>43396</v>
      </c>
      <c r="Y64" s="198">
        <f t="shared" si="28"/>
        <v>43397</v>
      </c>
      <c r="Z64" s="198">
        <f t="shared" si="28"/>
        <v>43398</v>
      </c>
      <c r="AA64" s="198">
        <f t="shared" si="28"/>
        <v>43399</v>
      </c>
      <c r="AB64" s="198">
        <f t="shared" si="28"/>
        <v>43400</v>
      </c>
      <c r="AC64" s="198">
        <f t="shared" si="28"/>
        <v>43401</v>
      </c>
      <c r="AD64" s="198">
        <f t="shared" si="28"/>
        <v>43402</v>
      </c>
      <c r="AE64" s="198">
        <f t="shared" si="28"/>
        <v>43403</v>
      </c>
      <c r="AF64" s="198">
        <f t="shared" si="28"/>
        <v>43404</v>
      </c>
      <c r="AG64" s="68" t="s">
        <v>30</v>
      </c>
      <c r="AH64" s="79"/>
      <c r="AI64" s="70"/>
      <c r="AJ64" s="116"/>
      <c r="AK64" s="116"/>
      <c r="AL64" s="116"/>
      <c r="AM64" s="116"/>
      <c r="AN64" s="116"/>
      <c r="AO64" s="116"/>
      <c r="AP64" s="116"/>
      <c r="AQ64" s="126"/>
      <c r="AR64" s="126"/>
      <c r="AS64" s="126"/>
      <c r="AT64" s="126"/>
      <c r="AU64" s="126"/>
      <c r="AV64" s="126"/>
      <c r="AW64" s="126"/>
      <c r="AX64" s="126"/>
      <c r="AY64" s="126"/>
      <c r="AZ64" s="126"/>
    </row>
    <row r="65" spans="1:52" s="117" customFormat="1">
      <c r="A65" s="150"/>
      <c r="B65" s="199">
        <f>DATE(D2,10,1)</f>
        <v>43374</v>
      </c>
      <c r="C65" s="199">
        <f t="shared" ref="C65:AF65" si="29">B65+1</f>
        <v>43375</v>
      </c>
      <c r="D65" s="199">
        <f t="shared" si="29"/>
        <v>43376</v>
      </c>
      <c r="E65" s="199">
        <f t="shared" si="29"/>
        <v>43377</v>
      </c>
      <c r="F65" s="199">
        <f t="shared" si="29"/>
        <v>43378</v>
      </c>
      <c r="G65" s="199">
        <f t="shared" si="29"/>
        <v>43379</v>
      </c>
      <c r="H65" s="199">
        <f t="shared" si="29"/>
        <v>43380</v>
      </c>
      <c r="I65" s="199">
        <f t="shared" si="29"/>
        <v>43381</v>
      </c>
      <c r="J65" s="199">
        <f t="shared" si="29"/>
        <v>43382</v>
      </c>
      <c r="K65" s="199">
        <f t="shared" si="29"/>
        <v>43383</v>
      </c>
      <c r="L65" s="199">
        <f t="shared" si="29"/>
        <v>43384</v>
      </c>
      <c r="M65" s="199">
        <f t="shared" si="29"/>
        <v>43385</v>
      </c>
      <c r="N65" s="199">
        <f t="shared" si="29"/>
        <v>43386</v>
      </c>
      <c r="O65" s="199">
        <f t="shared" si="29"/>
        <v>43387</v>
      </c>
      <c r="P65" s="199">
        <f t="shared" si="29"/>
        <v>43388</v>
      </c>
      <c r="Q65" s="199">
        <f t="shared" si="29"/>
        <v>43389</v>
      </c>
      <c r="R65" s="199">
        <f t="shared" si="29"/>
        <v>43390</v>
      </c>
      <c r="S65" s="199">
        <f t="shared" si="29"/>
        <v>43391</v>
      </c>
      <c r="T65" s="199">
        <f t="shared" si="29"/>
        <v>43392</v>
      </c>
      <c r="U65" s="199">
        <f t="shared" si="29"/>
        <v>43393</v>
      </c>
      <c r="V65" s="199">
        <f t="shared" si="29"/>
        <v>43394</v>
      </c>
      <c r="W65" s="199">
        <f t="shared" si="29"/>
        <v>43395</v>
      </c>
      <c r="X65" s="199">
        <f t="shared" si="29"/>
        <v>43396</v>
      </c>
      <c r="Y65" s="199">
        <f t="shared" si="29"/>
        <v>43397</v>
      </c>
      <c r="Z65" s="199">
        <f t="shared" si="29"/>
        <v>43398</v>
      </c>
      <c r="AA65" s="199">
        <f t="shared" si="29"/>
        <v>43399</v>
      </c>
      <c r="AB65" s="199">
        <f t="shared" si="29"/>
        <v>43400</v>
      </c>
      <c r="AC65" s="199">
        <f t="shared" si="29"/>
        <v>43401</v>
      </c>
      <c r="AD65" s="199">
        <f t="shared" si="29"/>
        <v>43402</v>
      </c>
      <c r="AE65" s="199">
        <f t="shared" si="29"/>
        <v>43403</v>
      </c>
      <c r="AF65" s="199">
        <f t="shared" si="29"/>
        <v>43404</v>
      </c>
      <c r="AG65" s="72">
        <f>COUNTA(AD64:AF64,B64:F64,I64:M64,P64:T64,W64:AA64)</f>
        <v>23</v>
      </c>
      <c r="AH65" s="79"/>
      <c r="AI65" s="70"/>
      <c r="AJ65" s="116"/>
      <c r="AK65" s="116"/>
      <c r="AL65" s="116"/>
      <c r="AM65" s="116"/>
      <c r="AN65" s="116"/>
      <c r="AO65" s="116"/>
      <c r="AP65" s="116"/>
      <c r="AQ65" s="126"/>
      <c r="AR65" s="126"/>
      <c r="AS65" s="126"/>
      <c r="AT65" s="126"/>
      <c r="AU65" s="126"/>
      <c r="AV65" s="126"/>
      <c r="AW65" s="126"/>
      <c r="AX65" s="126"/>
      <c r="AY65" s="126"/>
      <c r="AZ65" s="126"/>
    </row>
    <row r="66" spans="1:52" s="117" customFormat="1" ht="5.25" customHeight="1">
      <c r="A66" s="151"/>
      <c r="B66" s="73"/>
      <c r="C66" s="73"/>
      <c r="D66" s="74"/>
      <c r="E66" s="74"/>
      <c r="F66" s="74"/>
      <c r="G66" s="74"/>
      <c r="H66" s="73"/>
      <c r="I66" s="73"/>
      <c r="J66" s="73"/>
      <c r="K66" s="74"/>
      <c r="L66" s="74"/>
      <c r="M66" s="74"/>
      <c r="N66" s="74"/>
      <c r="O66" s="73"/>
      <c r="P66" s="73"/>
      <c r="Q66" s="73"/>
      <c r="R66" s="74"/>
      <c r="S66" s="74"/>
      <c r="T66" s="74"/>
      <c r="U66" s="74"/>
      <c r="V66" s="73"/>
      <c r="W66" s="73"/>
      <c r="X66" s="73"/>
      <c r="Y66" s="74"/>
      <c r="Z66" s="74"/>
      <c r="AA66" s="74"/>
      <c r="AB66" s="74"/>
      <c r="AC66" s="74"/>
      <c r="AD66" s="74"/>
      <c r="AE66" s="74"/>
      <c r="AF66" s="74"/>
      <c r="AG66" s="95"/>
      <c r="AH66" s="79"/>
      <c r="AI66" s="70"/>
      <c r="AJ66" s="116"/>
      <c r="AK66" s="116"/>
      <c r="AL66" s="116"/>
      <c r="AM66" s="116"/>
      <c r="AN66" s="116"/>
      <c r="AO66" s="116"/>
      <c r="AP66" s="116"/>
      <c r="AQ66" s="126"/>
      <c r="AR66" s="126"/>
      <c r="AS66" s="126"/>
      <c r="AT66" s="126"/>
      <c r="AU66" s="126"/>
      <c r="AV66" s="126"/>
      <c r="AW66" s="126"/>
      <c r="AX66" s="126"/>
      <c r="AY66" s="126"/>
      <c r="AZ66" s="126"/>
    </row>
    <row r="67" spans="1:52" s="117" customFormat="1" ht="12.75" customHeight="1">
      <c r="A67" s="124" t="s">
        <v>31</v>
      </c>
      <c r="B67" s="106">
        <v>1</v>
      </c>
      <c r="C67" s="77">
        <v>1</v>
      </c>
      <c r="D67" s="77">
        <v>1</v>
      </c>
      <c r="E67" s="77">
        <v>1</v>
      </c>
      <c r="F67" s="77">
        <v>1</v>
      </c>
      <c r="G67" s="146"/>
      <c r="H67" s="147"/>
      <c r="I67" s="77">
        <v>1</v>
      </c>
      <c r="J67" s="77">
        <v>1</v>
      </c>
      <c r="K67" s="77">
        <v>1</v>
      </c>
      <c r="L67" s="77">
        <v>1</v>
      </c>
      <c r="M67" s="77">
        <v>1</v>
      </c>
      <c r="N67" s="146"/>
      <c r="O67" s="147"/>
      <c r="P67" s="77">
        <v>1</v>
      </c>
      <c r="Q67" s="77">
        <v>1</v>
      </c>
      <c r="R67" s="77">
        <v>1</v>
      </c>
      <c r="S67" s="77">
        <v>1</v>
      </c>
      <c r="T67" s="77">
        <v>1</v>
      </c>
      <c r="U67" s="146"/>
      <c r="V67" s="147"/>
      <c r="W67" s="77">
        <v>1</v>
      </c>
      <c r="X67" s="77">
        <v>1</v>
      </c>
      <c r="Y67" s="77">
        <v>1</v>
      </c>
      <c r="Z67" s="77">
        <v>1</v>
      </c>
      <c r="AA67" s="77">
        <v>1</v>
      </c>
      <c r="AB67" s="146"/>
      <c r="AC67" s="147"/>
      <c r="AD67" s="77">
        <v>1</v>
      </c>
      <c r="AE67" s="77">
        <v>1</v>
      </c>
      <c r="AF67" s="77">
        <v>1</v>
      </c>
      <c r="AG67" s="78">
        <f>COUNTIF(B67:AF67,AG$1)</f>
        <v>23</v>
      </c>
      <c r="AH67" s="79"/>
      <c r="AI67" s="70"/>
      <c r="AJ67" s="116"/>
      <c r="AK67" s="116"/>
      <c r="AL67" s="116"/>
      <c r="AM67" s="116"/>
      <c r="AN67" s="116"/>
      <c r="AO67" s="116"/>
      <c r="AP67" s="116"/>
      <c r="AQ67" s="126"/>
      <c r="AR67" s="126"/>
      <c r="AS67" s="126"/>
      <c r="AT67" s="126"/>
      <c r="AU67" s="126"/>
      <c r="AV67" s="126"/>
      <c r="AW67" s="126"/>
      <c r="AX67" s="126"/>
      <c r="AY67" s="126"/>
      <c r="AZ67" s="126"/>
    </row>
    <row r="68" spans="1:52" s="117" customFormat="1" ht="13.5" customHeight="1" thickBot="1">
      <c r="A68" s="125"/>
      <c r="B68" s="107">
        <v>1</v>
      </c>
      <c r="C68" s="83">
        <v>1</v>
      </c>
      <c r="D68" s="83">
        <v>1</v>
      </c>
      <c r="E68" s="83">
        <v>1</v>
      </c>
      <c r="F68" s="83">
        <v>1</v>
      </c>
      <c r="G68" s="148"/>
      <c r="H68" s="149"/>
      <c r="I68" s="83">
        <v>1</v>
      </c>
      <c r="J68" s="83">
        <v>1</v>
      </c>
      <c r="K68" s="83">
        <v>1</v>
      </c>
      <c r="L68" s="83">
        <v>1</v>
      </c>
      <c r="M68" s="83">
        <v>1</v>
      </c>
      <c r="N68" s="148"/>
      <c r="O68" s="149"/>
      <c r="P68" s="83">
        <v>1</v>
      </c>
      <c r="Q68" s="83">
        <v>1</v>
      </c>
      <c r="R68" s="83">
        <v>1</v>
      </c>
      <c r="S68" s="83">
        <v>1</v>
      </c>
      <c r="T68" s="83">
        <v>1</v>
      </c>
      <c r="U68" s="148"/>
      <c r="V68" s="149"/>
      <c r="W68" s="83">
        <v>1</v>
      </c>
      <c r="X68" s="83">
        <v>1</v>
      </c>
      <c r="Y68" s="83">
        <v>1</v>
      </c>
      <c r="Z68" s="83">
        <v>1</v>
      </c>
      <c r="AA68" s="83">
        <v>1</v>
      </c>
      <c r="AB68" s="148"/>
      <c r="AC68" s="149"/>
      <c r="AD68" s="83">
        <v>1</v>
      </c>
      <c r="AE68" s="83">
        <v>1</v>
      </c>
      <c r="AF68" s="83">
        <v>1</v>
      </c>
      <c r="AG68" s="115"/>
      <c r="AH68" s="79"/>
      <c r="AI68" s="70"/>
      <c r="AJ68" s="116"/>
      <c r="AK68" s="116"/>
      <c r="AL68" s="116"/>
      <c r="AM68" s="116"/>
      <c r="AN68" s="116"/>
      <c r="AO68" s="116"/>
      <c r="AP68" s="116"/>
      <c r="AQ68" s="126"/>
      <c r="AR68" s="126"/>
      <c r="AS68" s="126"/>
      <c r="AT68" s="126"/>
      <c r="AU68" s="126"/>
      <c r="AV68" s="126"/>
      <c r="AW68" s="126"/>
      <c r="AX68" s="126"/>
      <c r="AY68" s="126"/>
      <c r="AZ68" s="126"/>
    </row>
    <row r="69" spans="1:52" s="121" customFormat="1" ht="12.75">
      <c r="A69" s="144" t="s">
        <v>41</v>
      </c>
      <c r="B69" s="62">
        <f>IF(WEEKDAY(B71,2)=1,AF63+1,AF63)</f>
        <v>44</v>
      </c>
      <c r="C69" s="62">
        <f t="shared" ref="C69:AF69" si="30">IF(WEEKDAY(C71,2)=1,B69+1,B69)</f>
        <v>44</v>
      </c>
      <c r="D69" s="62">
        <f t="shared" si="30"/>
        <v>44</v>
      </c>
      <c r="E69" s="62">
        <f t="shared" si="30"/>
        <v>44</v>
      </c>
      <c r="F69" s="62">
        <f t="shared" si="30"/>
        <v>45</v>
      </c>
      <c r="G69" s="62">
        <f t="shared" si="30"/>
        <v>45</v>
      </c>
      <c r="H69" s="62">
        <f t="shared" si="30"/>
        <v>45</v>
      </c>
      <c r="I69" s="62">
        <f t="shared" si="30"/>
        <v>45</v>
      </c>
      <c r="J69" s="62">
        <f t="shared" si="30"/>
        <v>45</v>
      </c>
      <c r="K69" s="62">
        <f t="shared" si="30"/>
        <v>45</v>
      </c>
      <c r="L69" s="62">
        <f t="shared" si="30"/>
        <v>45</v>
      </c>
      <c r="M69" s="62">
        <f t="shared" si="30"/>
        <v>46</v>
      </c>
      <c r="N69" s="62">
        <f t="shared" si="30"/>
        <v>46</v>
      </c>
      <c r="O69" s="62">
        <f t="shared" si="30"/>
        <v>46</v>
      </c>
      <c r="P69" s="62">
        <f t="shared" si="30"/>
        <v>46</v>
      </c>
      <c r="Q69" s="62">
        <f t="shared" si="30"/>
        <v>46</v>
      </c>
      <c r="R69" s="62">
        <f t="shared" si="30"/>
        <v>46</v>
      </c>
      <c r="S69" s="62">
        <f t="shared" si="30"/>
        <v>46</v>
      </c>
      <c r="T69" s="62">
        <f t="shared" si="30"/>
        <v>47</v>
      </c>
      <c r="U69" s="62">
        <f t="shared" si="30"/>
        <v>47</v>
      </c>
      <c r="V69" s="62">
        <f t="shared" si="30"/>
        <v>47</v>
      </c>
      <c r="W69" s="62">
        <f t="shared" si="30"/>
        <v>47</v>
      </c>
      <c r="X69" s="62">
        <f t="shared" si="30"/>
        <v>47</v>
      </c>
      <c r="Y69" s="62">
        <f t="shared" si="30"/>
        <v>47</v>
      </c>
      <c r="Z69" s="62">
        <f t="shared" si="30"/>
        <v>47</v>
      </c>
      <c r="AA69" s="62">
        <f t="shared" si="30"/>
        <v>48</v>
      </c>
      <c r="AB69" s="62">
        <f t="shared" si="30"/>
        <v>48</v>
      </c>
      <c r="AC69" s="62">
        <f t="shared" si="30"/>
        <v>48</v>
      </c>
      <c r="AD69" s="62">
        <f t="shared" si="30"/>
        <v>48</v>
      </c>
      <c r="AE69" s="62">
        <f t="shared" si="30"/>
        <v>48</v>
      </c>
      <c r="AF69" s="62">
        <f t="shared" si="30"/>
        <v>48</v>
      </c>
      <c r="AG69" s="101"/>
      <c r="AH69" s="87"/>
      <c r="AI69" s="88"/>
      <c r="AJ69" s="120"/>
      <c r="AK69" s="120"/>
      <c r="AL69" s="120"/>
      <c r="AM69" s="120"/>
      <c r="AN69" s="120"/>
      <c r="AO69" s="120"/>
      <c r="AP69" s="120"/>
      <c r="AQ69" s="127"/>
      <c r="AR69" s="127"/>
      <c r="AS69" s="127"/>
      <c r="AT69" s="127"/>
      <c r="AU69" s="127"/>
      <c r="AV69" s="127"/>
      <c r="AW69" s="127"/>
      <c r="AX69" s="127"/>
      <c r="AY69" s="127"/>
      <c r="AZ69" s="127"/>
    </row>
    <row r="70" spans="1:52" s="117" customFormat="1">
      <c r="A70" s="144"/>
      <c r="B70" s="198">
        <f t="shared" ref="B70:AE70" si="31">B71</f>
        <v>43405</v>
      </c>
      <c r="C70" s="198">
        <f t="shared" si="31"/>
        <v>43406</v>
      </c>
      <c r="D70" s="198">
        <f t="shared" si="31"/>
        <v>43407</v>
      </c>
      <c r="E70" s="198">
        <f t="shared" si="31"/>
        <v>43408</v>
      </c>
      <c r="F70" s="198">
        <f t="shared" si="31"/>
        <v>43409</v>
      </c>
      <c r="G70" s="198">
        <f t="shared" si="31"/>
        <v>43410</v>
      </c>
      <c r="H70" s="198">
        <f t="shared" si="31"/>
        <v>43411</v>
      </c>
      <c r="I70" s="198">
        <f t="shared" si="31"/>
        <v>43412</v>
      </c>
      <c r="J70" s="198">
        <f t="shared" si="31"/>
        <v>43413</v>
      </c>
      <c r="K70" s="198">
        <f t="shared" si="31"/>
        <v>43414</v>
      </c>
      <c r="L70" s="198">
        <f t="shared" si="31"/>
        <v>43415</v>
      </c>
      <c r="M70" s="198">
        <f t="shared" si="31"/>
        <v>43416</v>
      </c>
      <c r="N70" s="198">
        <f t="shared" si="31"/>
        <v>43417</v>
      </c>
      <c r="O70" s="198">
        <f t="shared" si="31"/>
        <v>43418</v>
      </c>
      <c r="P70" s="198">
        <f t="shared" si="31"/>
        <v>43419</v>
      </c>
      <c r="Q70" s="198">
        <f t="shared" si="31"/>
        <v>43420</v>
      </c>
      <c r="R70" s="198">
        <f t="shared" si="31"/>
        <v>43421</v>
      </c>
      <c r="S70" s="198">
        <f t="shared" si="31"/>
        <v>43422</v>
      </c>
      <c r="T70" s="198">
        <f t="shared" si="31"/>
        <v>43423</v>
      </c>
      <c r="U70" s="198">
        <f t="shared" si="31"/>
        <v>43424</v>
      </c>
      <c r="V70" s="198">
        <f t="shared" si="31"/>
        <v>43425</v>
      </c>
      <c r="W70" s="198">
        <f t="shared" si="31"/>
        <v>43426</v>
      </c>
      <c r="X70" s="198">
        <f t="shared" si="31"/>
        <v>43427</v>
      </c>
      <c r="Y70" s="198">
        <f t="shared" si="31"/>
        <v>43428</v>
      </c>
      <c r="Z70" s="198">
        <f t="shared" si="31"/>
        <v>43429</v>
      </c>
      <c r="AA70" s="198">
        <f t="shared" si="31"/>
        <v>43430</v>
      </c>
      <c r="AB70" s="198">
        <f t="shared" si="31"/>
        <v>43431</v>
      </c>
      <c r="AC70" s="198">
        <f t="shared" si="31"/>
        <v>43432</v>
      </c>
      <c r="AD70" s="198">
        <f t="shared" si="31"/>
        <v>43433</v>
      </c>
      <c r="AE70" s="198">
        <f t="shared" si="31"/>
        <v>43434</v>
      </c>
      <c r="AF70" s="200"/>
      <c r="AG70" s="68" t="s">
        <v>30</v>
      </c>
      <c r="AH70" s="79"/>
      <c r="AI70" s="70"/>
      <c r="AJ70" s="116"/>
      <c r="AK70" s="116"/>
      <c r="AL70" s="116"/>
      <c r="AM70" s="116"/>
      <c r="AN70" s="116"/>
      <c r="AO70" s="116"/>
      <c r="AP70" s="116"/>
      <c r="AQ70" s="126"/>
      <c r="AR70" s="126"/>
      <c r="AS70" s="126"/>
      <c r="AT70" s="126"/>
      <c r="AU70" s="126"/>
      <c r="AV70" s="126"/>
      <c r="AW70" s="126"/>
      <c r="AX70" s="126"/>
      <c r="AY70" s="126"/>
      <c r="AZ70" s="126"/>
    </row>
    <row r="71" spans="1:52" s="117" customFormat="1">
      <c r="A71" s="144"/>
      <c r="B71" s="199">
        <f>DATE(D2,11,1)</f>
        <v>43405</v>
      </c>
      <c r="C71" s="199">
        <f t="shared" ref="C71:AE71" si="32">B71+1</f>
        <v>43406</v>
      </c>
      <c r="D71" s="199">
        <f t="shared" si="32"/>
        <v>43407</v>
      </c>
      <c r="E71" s="199">
        <f t="shared" si="32"/>
        <v>43408</v>
      </c>
      <c r="F71" s="199">
        <f t="shared" si="32"/>
        <v>43409</v>
      </c>
      <c r="G71" s="199">
        <f t="shared" si="32"/>
        <v>43410</v>
      </c>
      <c r="H71" s="199">
        <f t="shared" si="32"/>
        <v>43411</v>
      </c>
      <c r="I71" s="199">
        <f t="shared" si="32"/>
        <v>43412</v>
      </c>
      <c r="J71" s="199">
        <f t="shared" si="32"/>
        <v>43413</v>
      </c>
      <c r="K71" s="199">
        <f t="shared" si="32"/>
        <v>43414</v>
      </c>
      <c r="L71" s="199">
        <f t="shared" si="32"/>
        <v>43415</v>
      </c>
      <c r="M71" s="199">
        <f t="shared" si="32"/>
        <v>43416</v>
      </c>
      <c r="N71" s="199">
        <f t="shared" si="32"/>
        <v>43417</v>
      </c>
      <c r="O71" s="199">
        <f t="shared" si="32"/>
        <v>43418</v>
      </c>
      <c r="P71" s="199">
        <f t="shared" si="32"/>
        <v>43419</v>
      </c>
      <c r="Q71" s="199">
        <f t="shared" si="32"/>
        <v>43420</v>
      </c>
      <c r="R71" s="199">
        <f t="shared" si="32"/>
        <v>43421</v>
      </c>
      <c r="S71" s="199">
        <f t="shared" si="32"/>
        <v>43422</v>
      </c>
      <c r="T71" s="199">
        <f t="shared" si="32"/>
        <v>43423</v>
      </c>
      <c r="U71" s="199">
        <f t="shared" si="32"/>
        <v>43424</v>
      </c>
      <c r="V71" s="199">
        <f t="shared" si="32"/>
        <v>43425</v>
      </c>
      <c r="W71" s="199">
        <f t="shared" si="32"/>
        <v>43426</v>
      </c>
      <c r="X71" s="199">
        <f t="shared" si="32"/>
        <v>43427</v>
      </c>
      <c r="Y71" s="199">
        <f t="shared" si="32"/>
        <v>43428</v>
      </c>
      <c r="Z71" s="199">
        <f t="shared" si="32"/>
        <v>43429</v>
      </c>
      <c r="AA71" s="199">
        <f t="shared" si="32"/>
        <v>43430</v>
      </c>
      <c r="AB71" s="199">
        <f t="shared" si="32"/>
        <v>43431</v>
      </c>
      <c r="AC71" s="199">
        <f t="shared" si="32"/>
        <v>43432</v>
      </c>
      <c r="AD71" s="199">
        <f t="shared" si="32"/>
        <v>43433</v>
      </c>
      <c r="AE71" s="199">
        <f t="shared" si="32"/>
        <v>43434</v>
      </c>
      <c r="AF71" s="201"/>
      <c r="AG71" s="72">
        <f>COUNTA(B70:C70,F70:J70,M70:Q70,T70:X70,AA70:AE70)</f>
        <v>22</v>
      </c>
      <c r="AH71" s="79"/>
      <c r="AI71" s="70"/>
      <c r="AJ71" s="116"/>
      <c r="AK71" s="116"/>
      <c r="AL71" s="116"/>
      <c r="AM71" s="116"/>
      <c r="AN71" s="116"/>
      <c r="AO71" s="116"/>
      <c r="AP71" s="116"/>
      <c r="AQ71" s="126"/>
      <c r="AR71" s="126"/>
      <c r="AS71" s="126"/>
      <c r="AT71" s="126"/>
      <c r="AU71" s="126"/>
      <c r="AV71" s="126"/>
      <c r="AW71" s="126"/>
      <c r="AX71" s="126"/>
      <c r="AY71" s="126"/>
      <c r="AZ71" s="126"/>
    </row>
    <row r="72" spans="1:52" s="117" customFormat="1" ht="5.25" customHeight="1">
      <c r="A72" s="145"/>
      <c r="B72" s="73"/>
      <c r="C72" s="73"/>
      <c r="D72" s="74"/>
      <c r="E72" s="73"/>
      <c r="F72" s="73"/>
      <c r="G72" s="73"/>
      <c r="H72" s="74"/>
      <c r="I72" s="74"/>
      <c r="J72" s="74"/>
      <c r="K72" s="74"/>
      <c r="L72" s="73"/>
      <c r="M72" s="73"/>
      <c r="N72" s="73"/>
      <c r="O72" s="74"/>
      <c r="P72" s="74"/>
      <c r="Q72" s="74"/>
      <c r="R72" s="74"/>
      <c r="S72" s="73"/>
      <c r="T72" s="73"/>
      <c r="U72" s="73"/>
      <c r="V72" s="74"/>
      <c r="W72" s="74"/>
      <c r="X72" s="74"/>
      <c r="Y72" s="74"/>
      <c r="Z72" s="73"/>
      <c r="AA72" s="73"/>
      <c r="AB72" s="73"/>
      <c r="AC72" s="74"/>
      <c r="AD72" s="74"/>
      <c r="AE72" s="74"/>
      <c r="AF72" s="91"/>
      <c r="AG72" s="95"/>
      <c r="AH72" s="79"/>
      <c r="AI72" s="70"/>
      <c r="AJ72" s="116"/>
      <c r="AK72" s="116"/>
      <c r="AL72" s="116"/>
      <c r="AM72" s="116"/>
      <c r="AN72" s="116"/>
      <c r="AO72" s="116"/>
      <c r="AP72" s="116"/>
      <c r="AQ72" s="126"/>
      <c r="AR72" s="126"/>
      <c r="AS72" s="126"/>
      <c r="AT72" s="126"/>
      <c r="AU72" s="126"/>
      <c r="AV72" s="126"/>
      <c r="AW72" s="126"/>
      <c r="AX72" s="126"/>
      <c r="AY72" s="126"/>
      <c r="AZ72" s="126"/>
    </row>
    <row r="73" spans="1:52" s="117" customFormat="1" ht="12.75" customHeight="1">
      <c r="A73" s="76" t="s">
        <v>31</v>
      </c>
      <c r="B73" s="77">
        <v>1</v>
      </c>
      <c r="C73" s="77">
        <v>1</v>
      </c>
      <c r="D73" s="146"/>
      <c r="E73" s="147"/>
      <c r="F73" s="77">
        <v>1</v>
      </c>
      <c r="G73" s="77">
        <v>1</v>
      </c>
      <c r="H73" s="77">
        <v>1</v>
      </c>
      <c r="I73" s="77">
        <v>1</v>
      </c>
      <c r="J73" s="77">
        <v>1</v>
      </c>
      <c r="K73" s="146"/>
      <c r="L73" s="147"/>
      <c r="M73" s="77">
        <v>1</v>
      </c>
      <c r="N73" s="77">
        <v>1</v>
      </c>
      <c r="O73" s="77">
        <v>1</v>
      </c>
      <c r="P73" s="77">
        <v>1</v>
      </c>
      <c r="Q73" s="77">
        <v>1</v>
      </c>
      <c r="R73" s="146"/>
      <c r="S73" s="147"/>
      <c r="T73" s="77">
        <v>1</v>
      </c>
      <c r="U73" s="77">
        <v>1</v>
      </c>
      <c r="V73" s="77">
        <v>1</v>
      </c>
      <c r="W73" s="77">
        <v>1</v>
      </c>
      <c r="X73" s="77">
        <v>1</v>
      </c>
      <c r="Y73" s="146"/>
      <c r="Z73" s="147"/>
      <c r="AA73" s="77">
        <v>1</v>
      </c>
      <c r="AB73" s="77">
        <v>1</v>
      </c>
      <c r="AC73" s="77">
        <v>1</v>
      </c>
      <c r="AD73" s="77">
        <v>1</v>
      </c>
      <c r="AE73" s="77">
        <v>1</v>
      </c>
      <c r="AF73" s="92"/>
      <c r="AG73" s="78">
        <f>COUNTIF(B73:AF73,AG$1)</f>
        <v>22</v>
      </c>
      <c r="AH73" s="79"/>
      <c r="AI73" s="70"/>
      <c r="AJ73" s="116"/>
      <c r="AK73" s="116"/>
      <c r="AL73" s="116"/>
      <c r="AM73" s="116"/>
      <c r="AN73" s="116"/>
      <c r="AO73" s="116"/>
      <c r="AP73" s="116"/>
      <c r="AQ73" s="126"/>
      <c r="AR73" s="126"/>
      <c r="AS73" s="126"/>
      <c r="AT73" s="126"/>
      <c r="AU73" s="126"/>
      <c r="AV73" s="126"/>
      <c r="AW73" s="126"/>
      <c r="AX73" s="126"/>
      <c r="AY73" s="126"/>
      <c r="AZ73" s="126"/>
    </row>
    <row r="74" spans="1:52" s="117" customFormat="1" ht="13.5" customHeight="1" thickBot="1">
      <c r="A74" s="82"/>
      <c r="B74" s="83">
        <v>1</v>
      </c>
      <c r="C74" s="83">
        <v>1</v>
      </c>
      <c r="D74" s="148"/>
      <c r="E74" s="149"/>
      <c r="F74" s="83">
        <v>1</v>
      </c>
      <c r="G74" s="83">
        <v>1</v>
      </c>
      <c r="H74" s="83">
        <v>1</v>
      </c>
      <c r="I74" s="83">
        <v>1</v>
      </c>
      <c r="J74" s="83">
        <v>1</v>
      </c>
      <c r="K74" s="148"/>
      <c r="L74" s="149"/>
      <c r="M74" s="83">
        <v>1</v>
      </c>
      <c r="N74" s="83">
        <v>1</v>
      </c>
      <c r="O74" s="83">
        <v>1</v>
      </c>
      <c r="P74" s="83">
        <v>1</v>
      </c>
      <c r="Q74" s="83">
        <v>1</v>
      </c>
      <c r="R74" s="148"/>
      <c r="S74" s="149"/>
      <c r="T74" s="83">
        <v>1</v>
      </c>
      <c r="U74" s="83">
        <v>1</v>
      </c>
      <c r="V74" s="83">
        <v>1</v>
      </c>
      <c r="W74" s="83">
        <v>1</v>
      </c>
      <c r="X74" s="83">
        <v>1</v>
      </c>
      <c r="Y74" s="148"/>
      <c r="Z74" s="149"/>
      <c r="AA74" s="83">
        <v>1</v>
      </c>
      <c r="AB74" s="83">
        <v>1</v>
      </c>
      <c r="AC74" s="83">
        <v>1</v>
      </c>
      <c r="AD74" s="83">
        <v>1</v>
      </c>
      <c r="AE74" s="83">
        <v>1</v>
      </c>
      <c r="AF74" s="97"/>
      <c r="AG74" s="84">
        <f>COUNTIF(B73:AF73,"CA")+COUNTIF(B73:AF73,"HP")+COUNTIF(B73:AF73,"RTT")+COUNTIF(B73:AF73,"/RTT")/2+COUNTIF(B73:AF73,"1/2CA")/2+COUNTIF(B73:AF73,"1/2HP")/2</f>
        <v>0</v>
      </c>
      <c r="AH74" s="79"/>
      <c r="AI74" s="70"/>
      <c r="AJ74" s="116"/>
      <c r="AK74" s="116"/>
      <c r="AL74" s="116"/>
      <c r="AM74" s="116"/>
      <c r="AN74" s="116"/>
      <c r="AO74" s="116"/>
      <c r="AP74" s="116"/>
      <c r="AQ74" s="126"/>
      <c r="AR74" s="126"/>
      <c r="AS74" s="126"/>
      <c r="AT74" s="126"/>
      <c r="AU74" s="126"/>
      <c r="AV74" s="126"/>
      <c r="AW74" s="126"/>
      <c r="AX74" s="126"/>
      <c r="AY74" s="126"/>
      <c r="AZ74" s="126"/>
    </row>
    <row r="75" spans="1:52" s="121" customFormat="1" ht="12.75">
      <c r="A75" s="144" t="s">
        <v>42</v>
      </c>
      <c r="B75" s="62">
        <f>IF(WEEKDAY(B77,2)=1,AE69+1,AE69)</f>
        <v>48</v>
      </c>
      <c r="C75" s="62">
        <f t="shared" ref="C75:AF75" si="33">IF(WEEKDAY(C77,2)=1,B75+1,B75)</f>
        <v>48</v>
      </c>
      <c r="D75" s="62">
        <f t="shared" si="33"/>
        <v>49</v>
      </c>
      <c r="E75" s="62">
        <f t="shared" si="33"/>
        <v>49</v>
      </c>
      <c r="F75" s="62">
        <f t="shared" si="33"/>
        <v>49</v>
      </c>
      <c r="G75" s="62">
        <f t="shared" si="33"/>
        <v>49</v>
      </c>
      <c r="H75" s="62">
        <f t="shared" si="33"/>
        <v>49</v>
      </c>
      <c r="I75" s="62">
        <f t="shared" si="33"/>
        <v>49</v>
      </c>
      <c r="J75" s="62">
        <f t="shared" si="33"/>
        <v>49</v>
      </c>
      <c r="K75" s="62">
        <f t="shared" si="33"/>
        <v>50</v>
      </c>
      <c r="L75" s="62">
        <f t="shared" si="33"/>
        <v>50</v>
      </c>
      <c r="M75" s="62">
        <f t="shared" si="33"/>
        <v>50</v>
      </c>
      <c r="N75" s="62">
        <f t="shared" si="33"/>
        <v>50</v>
      </c>
      <c r="O75" s="62">
        <f t="shared" si="33"/>
        <v>50</v>
      </c>
      <c r="P75" s="62">
        <f t="shared" si="33"/>
        <v>50</v>
      </c>
      <c r="Q75" s="62">
        <f t="shared" si="33"/>
        <v>50</v>
      </c>
      <c r="R75" s="62">
        <f t="shared" si="33"/>
        <v>51</v>
      </c>
      <c r="S75" s="62">
        <f t="shared" si="33"/>
        <v>51</v>
      </c>
      <c r="T75" s="62">
        <f t="shared" si="33"/>
        <v>51</v>
      </c>
      <c r="U75" s="62">
        <f t="shared" si="33"/>
        <v>51</v>
      </c>
      <c r="V75" s="62">
        <f t="shared" si="33"/>
        <v>51</v>
      </c>
      <c r="W75" s="62">
        <f t="shared" si="33"/>
        <v>51</v>
      </c>
      <c r="X75" s="62">
        <f t="shared" si="33"/>
        <v>51</v>
      </c>
      <c r="Y75" s="62">
        <f t="shared" si="33"/>
        <v>52</v>
      </c>
      <c r="Z75" s="62">
        <f t="shared" si="33"/>
        <v>52</v>
      </c>
      <c r="AA75" s="62">
        <f t="shared" si="33"/>
        <v>52</v>
      </c>
      <c r="AB75" s="62">
        <f t="shared" si="33"/>
        <v>52</v>
      </c>
      <c r="AC75" s="62">
        <f t="shared" si="33"/>
        <v>52</v>
      </c>
      <c r="AD75" s="62">
        <f t="shared" si="33"/>
        <v>52</v>
      </c>
      <c r="AE75" s="62">
        <f t="shared" si="33"/>
        <v>52</v>
      </c>
      <c r="AF75" s="62">
        <f t="shared" si="33"/>
        <v>53</v>
      </c>
      <c r="AG75" s="101"/>
      <c r="AH75" s="87"/>
      <c r="AI75" s="88"/>
      <c r="AJ75" s="120"/>
      <c r="AK75" s="120"/>
      <c r="AL75" s="120"/>
      <c r="AM75" s="120"/>
      <c r="AN75" s="120"/>
      <c r="AO75" s="120"/>
      <c r="AP75" s="120"/>
      <c r="AQ75" s="127"/>
      <c r="AR75" s="127"/>
      <c r="AS75" s="127"/>
      <c r="AT75" s="127"/>
      <c r="AU75" s="127"/>
      <c r="AV75" s="127"/>
      <c r="AW75" s="127"/>
      <c r="AX75" s="127"/>
      <c r="AY75" s="127"/>
      <c r="AZ75" s="127"/>
    </row>
    <row r="76" spans="1:52" s="117" customFormat="1">
      <c r="A76" s="144"/>
      <c r="B76" s="198">
        <f t="shared" ref="B76:AF76" si="34">B77</f>
        <v>43435</v>
      </c>
      <c r="C76" s="198">
        <f t="shared" si="34"/>
        <v>43436</v>
      </c>
      <c r="D76" s="198">
        <f t="shared" si="34"/>
        <v>43437</v>
      </c>
      <c r="E76" s="198">
        <f t="shared" si="34"/>
        <v>43438</v>
      </c>
      <c r="F76" s="198">
        <f t="shared" si="34"/>
        <v>43439</v>
      </c>
      <c r="G76" s="198">
        <f t="shared" si="34"/>
        <v>43440</v>
      </c>
      <c r="H76" s="198">
        <f t="shared" si="34"/>
        <v>43441</v>
      </c>
      <c r="I76" s="198">
        <f t="shared" si="34"/>
        <v>43442</v>
      </c>
      <c r="J76" s="198">
        <f t="shared" si="34"/>
        <v>43443</v>
      </c>
      <c r="K76" s="198">
        <f t="shared" si="34"/>
        <v>43444</v>
      </c>
      <c r="L76" s="198">
        <f t="shared" si="34"/>
        <v>43445</v>
      </c>
      <c r="M76" s="198">
        <f t="shared" si="34"/>
        <v>43446</v>
      </c>
      <c r="N76" s="198">
        <f t="shared" si="34"/>
        <v>43447</v>
      </c>
      <c r="O76" s="198">
        <f t="shared" si="34"/>
        <v>43448</v>
      </c>
      <c r="P76" s="198">
        <f t="shared" si="34"/>
        <v>43449</v>
      </c>
      <c r="Q76" s="198">
        <f t="shared" si="34"/>
        <v>43450</v>
      </c>
      <c r="R76" s="198">
        <f t="shared" si="34"/>
        <v>43451</v>
      </c>
      <c r="S76" s="198">
        <f t="shared" si="34"/>
        <v>43452</v>
      </c>
      <c r="T76" s="198">
        <f t="shared" si="34"/>
        <v>43453</v>
      </c>
      <c r="U76" s="198">
        <f t="shared" si="34"/>
        <v>43454</v>
      </c>
      <c r="V76" s="198">
        <f t="shared" si="34"/>
        <v>43455</v>
      </c>
      <c r="W76" s="198">
        <f t="shared" si="34"/>
        <v>43456</v>
      </c>
      <c r="X76" s="198">
        <f t="shared" si="34"/>
        <v>43457</v>
      </c>
      <c r="Y76" s="198">
        <f t="shared" si="34"/>
        <v>43458</v>
      </c>
      <c r="Z76" s="198">
        <f t="shared" si="34"/>
        <v>43459</v>
      </c>
      <c r="AA76" s="198">
        <f t="shared" si="34"/>
        <v>43460</v>
      </c>
      <c r="AB76" s="198">
        <f t="shared" si="34"/>
        <v>43461</v>
      </c>
      <c r="AC76" s="198">
        <f t="shared" si="34"/>
        <v>43462</v>
      </c>
      <c r="AD76" s="198">
        <f t="shared" si="34"/>
        <v>43463</v>
      </c>
      <c r="AE76" s="198">
        <f t="shared" si="34"/>
        <v>43464</v>
      </c>
      <c r="AF76" s="198">
        <f t="shared" si="34"/>
        <v>43465</v>
      </c>
      <c r="AG76" s="68" t="s">
        <v>30</v>
      </c>
      <c r="AH76" s="79"/>
      <c r="AI76" s="70"/>
      <c r="AJ76" s="116"/>
      <c r="AK76" s="116"/>
      <c r="AL76" s="116"/>
      <c r="AM76" s="116"/>
      <c r="AN76" s="116"/>
      <c r="AO76" s="116"/>
      <c r="AP76" s="116"/>
      <c r="AQ76" s="126"/>
      <c r="AR76" s="126"/>
      <c r="AS76" s="126"/>
      <c r="AT76" s="126"/>
      <c r="AU76" s="126"/>
      <c r="AV76" s="126"/>
      <c r="AW76" s="126"/>
      <c r="AX76" s="126"/>
      <c r="AY76" s="126"/>
      <c r="AZ76" s="126"/>
    </row>
    <row r="77" spans="1:52" s="117" customFormat="1">
      <c r="A77" s="144"/>
      <c r="B77" s="199">
        <f>DATE(D2,12,1)</f>
        <v>43435</v>
      </c>
      <c r="C77" s="199">
        <f t="shared" ref="C77:AF77" si="35">B77+1</f>
        <v>43436</v>
      </c>
      <c r="D77" s="199">
        <f t="shared" si="35"/>
        <v>43437</v>
      </c>
      <c r="E77" s="199">
        <f t="shared" si="35"/>
        <v>43438</v>
      </c>
      <c r="F77" s="199">
        <f t="shared" si="35"/>
        <v>43439</v>
      </c>
      <c r="G77" s="199">
        <f t="shared" si="35"/>
        <v>43440</v>
      </c>
      <c r="H77" s="199">
        <f t="shared" si="35"/>
        <v>43441</v>
      </c>
      <c r="I77" s="199">
        <f t="shared" si="35"/>
        <v>43442</v>
      </c>
      <c r="J77" s="199">
        <f t="shared" si="35"/>
        <v>43443</v>
      </c>
      <c r="K77" s="199">
        <f t="shared" si="35"/>
        <v>43444</v>
      </c>
      <c r="L77" s="199">
        <f t="shared" si="35"/>
        <v>43445</v>
      </c>
      <c r="M77" s="199">
        <f t="shared" si="35"/>
        <v>43446</v>
      </c>
      <c r="N77" s="199">
        <f t="shared" si="35"/>
        <v>43447</v>
      </c>
      <c r="O77" s="199">
        <f t="shared" si="35"/>
        <v>43448</v>
      </c>
      <c r="P77" s="199">
        <f t="shared" si="35"/>
        <v>43449</v>
      </c>
      <c r="Q77" s="199">
        <f t="shared" si="35"/>
        <v>43450</v>
      </c>
      <c r="R77" s="199">
        <f t="shared" si="35"/>
        <v>43451</v>
      </c>
      <c r="S77" s="199">
        <f t="shared" si="35"/>
        <v>43452</v>
      </c>
      <c r="T77" s="199">
        <f t="shared" si="35"/>
        <v>43453</v>
      </c>
      <c r="U77" s="199">
        <f t="shared" si="35"/>
        <v>43454</v>
      </c>
      <c r="V77" s="199">
        <f t="shared" si="35"/>
        <v>43455</v>
      </c>
      <c r="W77" s="199">
        <f t="shared" si="35"/>
        <v>43456</v>
      </c>
      <c r="X77" s="199">
        <f t="shared" si="35"/>
        <v>43457</v>
      </c>
      <c r="Y77" s="199">
        <f t="shared" si="35"/>
        <v>43458</v>
      </c>
      <c r="Z77" s="199">
        <f t="shared" si="35"/>
        <v>43459</v>
      </c>
      <c r="AA77" s="199">
        <f t="shared" si="35"/>
        <v>43460</v>
      </c>
      <c r="AB77" s="199">
        <f t="shared" si="35"/>
        <v>43461</v>
      </c>
      <c r="AC77" s="199">
        <f t="shared" si="35"/>
        <v>43462</v>
      </c>
      <c r="AD77" s="199">
        <f t="shared" si="35"/>
        <v>43463</v>
      </c>
      <c r="AE77" s="199">
        <f t="shared" si="35"/>
        <v>43464</v>
      </c>
      <c r="AF77" s="199">
        <f t="shared" si="35"/>
        <v>43465</v>
      </c>
      <c r="AG77" s="72">
        <f>COUNTA(AF76,D76:H76,K76:O76,R76:V76,Y76:AC76)</f>
        <v>21</v>
      </c>
      <c r="AH77" s="79"/>
      <c r="AI77" s="70"/>
      <c r="AJ77" s="116"/>
      <c r="AK77" s="116"/>
      <c r="AL77" s="116"/>
      <c r="AM77" s="116"/>
      <c r="AN77" s="116"/>
      <c r="AO77" s="116"/>
      <c r="AP77" s="116"/>
      <c r="AQ77" s="126"/>
      <c r="AR77" s="126"/>
      <c r="AS77" s="126"/>
      <c r="AT77" s="126"/>
      <c r="AU77" s="126"/>
      <c r="AV77" s="126"/>
      <c r="AW77" s="126"/>
      <c r="AX77" s="126"/>
      <c r="AY77" s="126"/>
      <c r="AZ77" s="126"/>
    </row>
    <row r="78" spans="1:52" s="117" customFormat="1" ht="5.25" customHeight="1">
      <c r="A78" s="145"/>
      <c r="B78" s="128"/>
      <c r="C78" s="73"/>
      <c r="D78" s="74"/>
      <c r="E78" s="74"/>
      <c r="F78" s="74"/>
      <c r="G78" s="74"/>
      <c r="H78" s="74"/>
      <c r="I78" s="74"/>
      <c r="J78" s="73"/>
      <c r="K78" s="74"/>
      <c r="L78" s="74"/>
      <c r="M78" s="74"/>
      <c r="N78" s="74"/>
      <c r="O78" s="74"/>
      <c r="P78" s="74"/>
      <c r="Q78" s="73"/>
      <c r="R78" s="74"/>
      <c r="S78" s="74"/>
      <c r="T78" s="74"/>
      <c r="U78" s="74"/>
      <c r="V78" s="74"/>
      <c r="W78" s="74"/>
      <c r="X78" s="74"/>
      <c r="Y78" s="74"/>
      <c r="Z78" s="74"/>
      <c r="AA78" s="74"/>
      <c r="AB78" s="74"/>
      <c r="AC78" s="73"/>
      <c r="AD78" s="74"/>
      <c r="AE78" s="74"/>
      <c r="AF78" s="129"/>
      <c r="AG78" s="95"/>
      <c r="AH78" s="79"/>
      <c r="AI78" s="70"/>
      <c r="AJ78" s="116"/>
      <c r="AK78" s="116"/>
      <c r="AL78" s="116"/>
      <c r="AM78" s="116"/>
      <c r="AN78" s="116"/>
      <c r="AO78" s="116"/>
      <c r="AP78" s="116"/>
      <c r="AQ78" s="126"/>
      <c r="AR78" s="126"/>
      <c r="AS78" s="126"/>
      <c r="AT78" s="126"/>
      <c r="AU78" s="126"/>
      <c r="AV78" s="126"/>
      <c r="AW78" s="126"/>
      <c r="AX78" s="126"/>
      <c r="AY78" s="126"/>
      <c r="AZ78" s="126"/>
    </row>
    <row r="79" spans="1:52" s="117" customFormat="1" ht="12.75" customHeight="1">
      <c r="A79" s="110" t="s">
        <v>31</v>
      </c>
      <c r="B79" s="146"/>
      <c r="C79" s="147"/>
      <c r="D79" s="77">
        <v>1</v>
      </c>
      <c r="E79" s="77">
        <v>1</v>
      </c>
      <c r="F79" s="77">
        <v>1</v>
      </c>
      <c r="G79" s="77">
        <v>1</v>
      </c>
      <c r="H79" s="77">
        <v>1</v>
      </c>
      <c r="I79" s="146"/>
      <c r="J79" s="147"/>
      <c r="K79" s="77">
        <v>1</v>
      </c>
      <c r="L79" s="77">
        <v>1</v>
      </c>
      <c r="M79" s="77">
        <v>1</v>
      </c>
      <c r="N79" s="77">
        <v>1</v>
      </c>
      <c r="O79" s="77">
        <v>1</v>
      </c>
      <c r="P79" s="146"/>
      <c r="Q79" s="147"/>
      <c r="R79" s="77">
        <v>1</v>
      </c>
      <c r="S79" s="77">
        <v>1</v>
      </c>
      <c r="T79" s="77">
        <v>1</v>
      </c>
      <c r="U79" s="77">
        <v>1</v>
      </c>
      <c r="V79" s="77">
        <v>1</v>
      </c>
      <c r="W79" s="146"/>
      <c r="X79" s="147"/>
      <c r="Y79" s="77">
        <v>1</v>
      </c>
      <c r="Z79" s="77">
        <v>1</v>
      </c>
      <c r="AA79" s="77">
        <v>1</v>
      </c>
      <c r="AB79" s="77">
        <v>1</v>
      </c>
      <c r="AC79" s="77">
        <v>1</v>
      </c>
      <c r="AD79" s="146"/>
      <c r="AE79" s="147"/>
      <c r="AF79" s="77">
        <v>1</v>
      </c>
      <c r="AG79" s="78">
        <f>COUNTIF(B79:AF79,AG$1)</f>
        <v>21</v>
      </c>
      <c r="AH79" s="79"/>
      <c r="AI79" s="70"/>
      <c r="AJ79" s="116"/>
      <c r="AK79" s="116"/>
      <c r="AL79" s="116"/>
      <c r="AM79" s="116"/>
      <c r="AN79" s="116"/>
      <c r="AO79" s="116"/>
      <c r="AP79" s="116"/>
      <c r="AQ79" s="126"/>
      <c r="AR79" s="126"/>
      <c r="AS79" s="126"/>
      <c r="AT79" s="126"/>
      <c r="AU79" s="126"/>
      <c r="AV79" s="126"/>
      <c r="AW79" s="126"/>
      <c r="AX79" s="126"/>
      <c r="AY79" s="126"/>
      <c r="AZ79" s="126"/>
    </row>
    <row r="80" spans="1:52" s="117" customFormat="1" ht="13.5" customHeight="1" thickBot="1">
      <c r="A80" s="111"/>
      <c r="B80" s="148"/>
      <c r="C80" s="149"/>
      <c r="D80" s="83">
        <v>1</v>
      </c>
      <c r="E80" s="83">
        <v>1</v>
      </c>
      <c r="F80" s="83">
        <v>1</v>
      </c>
      <c r="G80" s="83">
        <v>1</v>
      </c>
      <c r="H80" s="83">
        <v>1</v>
      </c>
      <c r="I80" s="148"/>
      <c r="J80" s="149"/>
      <c r="K80" s="83">
        <v>1</v>
      </c>
      <c r="L80" s="83">
        <v>1</v>
      </c>
      <c r="M80" s="83">
        <v>1</v>
      </c>
      <c r="N80" s="83">
        <v>1</v>
      </c>
      <c r="O80" s="83">
        <v>1</v>
      </c>
      <c r="P80" s="148"/>
      <c r="Q80" s="149"/>
      <c r="R80" s="83">
        <v>1</v>
      </c>
      <c r="S80" s="83">
        <v>1</v>
      </c>
      <c r="T80" s="83">
        <v>1</v>
      </c>
      <c r="U80" s="83">
        <v>1</v>
      </c>
      <c r="V80" s="83">
        <v>1</v>
      </c>
      <c r="W80" s="148"/>
      <c r="X80" s="149"/>
      <c r="Y80" s="83">
        <v>1</v>
      </c>
      <c r="Z80" s="83">
        <v>1</v>
      </c>
      <c r="AA80" s="83">
        <v>1</v>
      </c>
      <c r="AB80" s="83">
        <v>1</v>
      </c>
      <c r="AC80" s="83">
        <v>1</v>
      </c>
      <c r="AD80" s="148"/>
      <c r="AE80" s="149"/>
      <c r="AF80" s="83">
        <v>1</v>
      </c>
      <c r="AG80" s="84">
        <f>COUNTIF(B79:AF79,"CA")+COUNTIF(B79:AF79,"HP")+COUNTIF(B79:AF79,"RTT")+COUNTIF(B79:AF79,"/RTT")/2+COUNTIF(B79:AF79,"1/2CA")/2+COUNTIF(B79:AF79,"1/2HP")/2</f>
        <v>0</v>
      </c>
      <c r="AH80" s="79"/>
      <c r="AI80" s="70"/>
      <c r="AJ80" s="116"/>
      <c r="AK80" s="116"/>
      <c r="AL80" s="116"/>
      <c r="AM80" s="116"/>
      <c r="AN80" s="116"/>
      <c r="AO80" s="116"/>
      <c r="AP80" s="116"/>
      <c r="AQ80" s="126"/>
      <c r="AR80" s="126"/>
      <c r="AS80" s="126"/>
      <c r="AT80" s="126"/>
      <c r="AU80" s="126"/>
      <c r="AV80" s="126"/>
      <c r="AW80" s="126"/>
      <c r="AX80" s="126"/>
      <c r="AY80" s="126"/>
      <c r="AZ80" s="126"/>
    </row>
    <row r="81" spans="1:42" ht="12" thickBot="1">
      <c r="A81" s="130" t="s">
        <v>43</v>
      </c>
      <c r="B81" s="131"/>
      <c r="C81" s="132"/>
      <c r="D81" s="132"/>
      <c r="E81" s="132"/>
      <c r="F81" s="132"/>
      <c r="G81" s="132"/>
      <c r="H81" s="132"/>
      <c r="I81" s="132"/>
      <c r="J81" s="132"/>
      <c r="K81" s="132"/>
      <c r="L81" s="132"/>
      <c r="M81" s="132"/>
      <c r="N81" s="132"/>
      <c r="O81" s="132"/>
      <c r="P81" s="132"/>
      <c r="Q81" s="132"/>
      <c r="R81" s="132"/>
      <c r="S81" s="132"/>
      <c r="T81" s="132"/>
      <c r="U81" s="132"/>
      <c r="V81" s="132"/>
      <c r="W81" s="132"/>
      <c r="X81" s="132"/>
      <c r="Y81" s="132"/>
      <c r="Z81" s="132"/>
      <c r="AA81" s="132"/>
      <c r="AB81" s="132"/>
      <c r="AC81" s="132"/>
      <c r="AD81" s="132"/>
      <c r="AE81" s="132"/>
      <c r="AF81" s="132"/>
      <c r="AG81" s="133">
        <f>SUM(AG77,AG71,AG65,AG59,AG53,AG47,AG41,AG35,AG29,AG23,AG17,AG11)</f>
        <v>261</v>
      </c>
      <c r="AH81" s="134"/>
      <c r="AI81" s="135"/>
      <c r="AJ81" s="123"/>
      <c r="AK81" s="123"/>
      <c r="AL81" s="123"/>
      <c r="AM81" s="123"/>
      <c r="AN81" s="123"/>
      <c r="AO81" s="123"/>
      <c r="AP81" s="123"/>
    </row>
    <row r="82" spans="1:42" ht="12" thickBot="1">
      <c r="A82" s="130" t="s">
        <v>44</v>
      </c>
      <c r="B82" s="131"/>
      <c r="C82" s="132"/>
      <c r="D82" s="132"/>
      <c r="E82" s="132"/>
      <c r="F82" s="132"/>
      <c r="G82" s="132"/>
      <c r="H82" s="132"/>
      <c r="I82" s="132"/>
      <c r="J82" s="132"/>
      <c r="K82" s="132"/>
      <c r="L82" s="132"/>
      <c r="M82" s="132"/>
      <c r="N82" s="132"/>
      <c r="O82" s="132"/>
      <c r="P82" s="132"/>
      <c r="Q82" s="132"/>
      <c r="R82" s="132"/>
      <c r="S82" s="132"/>
      <c r="T82" s="132"/>
      <c r="U82" s="132"/>
      <c r="V82" s="132"/>
      <c r="W82" s="132"/>
      <c r="X82" s="132"/>
      <c r="Y82" s="132"/>
      <c r="Z82" s="132"/>
      <c r="AA82" s="132"/>
      <c r="AB82" s="132"/>
      <c r="AC82" s="132"/>
      <c r="AD82" s="132"/>
      <c r="AE82" s="132"/>
      <c r="AF82" s="132"/>
      <c r="AG82" s="138">
        <f>SUM(AG79,AG73,AG67,AG61,AG55,AG49,AG43,AG37,AG31,AG25,AG13,AG19)</f>
        <v>261</v>
      </c>
      <c r="AH82" s="134"/>
    </row>
    <row r="83" spans="1:42" ht="12" thickBot="1">
      <c r="A83" s="130" t="s">
        <v>45</v>
      </c>
      <c r="B83" s="131"/>
      <c r="C83" s="132"/>
      <c r="D83" s="132"/>
      <c r="E83" s="132"/>
      <c r="F83" s="132"/>
      <c r="G83" s="132"/>
      <c r="H83" s="132"/>
      <c r="I83" s="132"/>
      <c r="J83" s="132"/>
      <c r="K83" s="132"/>
      <c r="L83" s="132"/>
      <c r="M83" s="132"/>
      <c r="N83" s="132"/>
      <c r="O83" s="132"/>
      <c r="P83" s="132"/>
      <c r="Q83" s="132"/>
      <c r="R83" s="132"/>
      <c r="S83" s="132"/>
      <c r="T83" s="132"/>
      <c r="U83" s="132"/>
      <c r="V83" s="132"/>
      <c r="W83" s="132"/>
      <c r="X83" s="132"/>
      <c r="Y83" s="132"/>
      <c r="Z83" s="132"/>
      <c r="AA83" s="132"/>
      <c r="AB83" s="132"/>
      <c r="AC83" s="132"/>
      <c r="AD83" s="132"/>
      <c r="AE83" s="132"/>
      <c r="AF83" s="132"/>
      <c r="AG83" s="133">
        <f>AG81-AG82</f>
        <v>0</v>
      </c>
      <c r="AH83" s="134"/>
    </row>
    <row r="84" spans="1:42">
      <c r="A84" s="139" t="s">
        <v>46</v>
      </c>
      <c r="B84" s="140"/>
      <c r="C84" s="140"/>
      <c r="D84" s="140"/>
      <c r="E84" s="140"/>
      <c r="F84" s="140"/>
      <c r="G84" s="140"/>
      <c r="H84" s="140"/>
      <c r="I84" s="140"/>
      <c r="J84" s="140"/>
      <c r="K84" s="140"/>
    </row>
    <row r="85" spans="1:42">
      <c r="AC85" s="136"/>
      <c r="AD85" s="136"/>
      <c r="AE85" s="136"/>
    </row>
    <row r="86" spans="1:42">
      <c r="AC86" s="136"/>
      <c r="AD86" s="136"/>
      <c r="AE86" s="136"/>
    </row>
    <row r="87" spans="1:42">
      <c r="AC87" s="136"/>
      <c r="AD87" s="136"/>
      <c r="AE87" s="136"/>
    </row>
  </sheetData>
  <mergeCells count="89">
    <mergeCell ref="A1:C4"/>
    <mergeCell ref="D2:F3"/>
    <mergeCell ref="G2:AA3"/>
    <mergeCell ref="AI2:AX2"/>
    <mergeCell ref="N4:U5"/>
    <mergeCell ref="Z5:AC5"/>
    <mergeCell ref="AD5:AE5"/>
    <mergeCell ref="Y7:Z7"/>
    <mergeCell ref="AA7:AC7"/>
    <mergeCell ref="A8:B8"/>
    <mergeCell ref="D8:E8"/>
    <mergeCell ref="F8:H8"/>
    <mergeCell ref="K8:L8"/>
    <mergeCell ref="R8:S8"/>
    <mergeCell ref="T8:V8"/>
    <mergeCell ref="AA8:AB8"/>
    <mergeCell ref="A7:B7"/>
    <mergeCell ref="D7:E7"/>
    <mergeCell ref="F7:H7"/>
    <mergeCell ref="K7:L7"/>
    <mergeCell ref="R7:S7"/>
    <mergeCell ref="T7:V7"/>
    <mergeCell ref="AD8:AE8"/>
    <mergeCell ref="A9:A12"/>
    <mergeCell ref="G13:H14"/>
    <mergeCell ref="N13:O14"/>
    <mergeCell ref="U13:V14"/>
    <mergeCell ref="AB13:AC14"/>
    <mergeCell ref="AF25:AF26"/>
    <mergeCell ref="A27:A30"/>
    <mergeCell ref="A15:A18"/>
    <mergeCell ref="D19:E20"/>
    <mergeCell ref="K19:L20"/>
    <mergeCell ref="R19:S20"/>
    <mergeCell ref="Y19:Z20"/>
    <mergeCell ref="A21:A24"/>
    <mergeCell ref="A33:A36"/>
    <mergeCell ref="D25:E26"/>
    <mergeCell ref="K25:L26"/>
    <mergeCell ref="R25:S26"/>
    <mergeCell ref="Y25:Z26"/>
    <mergeCell ref="B31:B32"/>
    <mergeCell ref="H31:I32"/>
    <mergeCell ref="O31:P32"/>
    <mergeCell ref="V31:W32"/>
    <mergeCell ref="AC31:AD32"/>
    <mergeCell ref="F37:G38"/>
    <mergeCell ref="M37:N38"/>
    <mergeCell ref="T37:U38"/>
    <mergeCell ref="AA37:AB38"/>
    <mergeCell ref="A39:A42"/>
    <mergeCell ref="Z55:AA56"/>
    <mergeCell ref="A57:A60"/>
    <mergeCell ref="AE43:AE44"/>
    <mergeCell ref="A45:A48"/>
    <mergeCell ref="B49:B50"/>
    <mergeCell ref="H49:I50"/>
    <mergeCell ref="O49:P50"/>
    <mergeCell ref="V49:W50"/>
    <mergeCell ref="AC49:AD50"/>
    <mergeCell ref="C43:D44"/>
    <mergeCell ref="J43:K44"/>
    <mergeCell ref="Q43:R44"/>
    <mergeCell ref="X43:Y44"/>
    <mergeCell ref="A63:A66"/>
    <mergeCell ref="A51:A54"/>
    <mergeCell ref="E55:F56"/>
    <mergeCell ref="L55:M56"/>
    <mergeCell ref="S55:T56"/>
    <mergeCell ref="B61:C62"/>
    <mergeCell ref="I61:J62"/>
    <mergeCell ref="P61:Q62"/>
    <mergeCell ref="W61:X62"/>
    <mergeCell ref="AD61:AE62"/>
    <mergeCell ref="A69:A72"/>
    <mergeCell ref="D73:E74"/>
    <mergeCell ref="K73:L74"/>
    <mergeCell ref="R73:S74"/>
    <mergeCell ref="Y73:Z74"/>
    <mergeCell ref="AD79:AE80"/>
    <mergeCell ref="G67:H68"/>
    <mergeCell ref="N67:O68"/>
    <mergeCell ref="U67:V68"/>
    <mergeCell ref="AB67:AC68"/>
    <mergeCell ref="A75:A78"/>
    <mergeCell ref="B79:C80"/>
    <mergeCell ref="I79:J80"/>
    <mergeCell ref="P79:Q80"/>
    <mergeCell ref="W79:X80"/>
  </mergeCells>
  <conditionalFormatting sqref="AF25 AD43:AD44 B43:B44 B19:C20">
    <cfRule type="expression" dxfId="95" priority="91" stopIfTrue="1">
      <formula>OR(WEEKDAY(B16,2)=6,WEEKDAY(B16,2)=7)</formula>
    </cfRule>
  </conditionalFormatting>
  <conditionalFormatting sqref="B15:AC15 B21:AF21 B27:AE27 B39:AE39 B33:AF33 B45:AF45 B51:AF51 B57:AE57 B63:AF63 B75:AF75 B69:AF69 G9:AF9">
    <cfRule type="expression" dxfId="94" priority="92" stopIfTrue="1">
      <formula>WEEKDAY(B11,2)&lt;&gt;1</formula>
    </cfRule>
    <cfRule type="expression" dxfId="93" priority="93" stopIfTrue="1">
      <formula>WEEKDAY(B11,2)=1</formula>
    </cfRule>
  </conditionalFormatting>
  <conditionalFormatting sqref="AH9:AI9">
    <cfRule type="cellIs" dxfId="92" priority="94" stopIfTrue="1" operator="equal">
      <formula>#REF!</formula>
    </cfRule>
    <cfRule type="cellIs" dxfId="91" priority="95" stopIfTrue="1" operator="equal">
      <formula>$D$7</formula>
    </cfRule>
    <cfRule type="cellIs" dxfId="90" priority="96" stopIfTrue="1" operator="equal">
      <formula>#REF!</formula>
    </cfRule>
  </conditionalFormatting>
  <conditionalFormatting sqref="B25:C26">
    <cfRule type="expression" dxfId="89" priority="90" stopIfTrue="1">
      <formula>OR(WEEKDAY(B22,2)=6,WEEKDAY(B22,2)=7)</formula>
    </cfRule>
  </conditionalFormatting>
  <conditionalFormatting sqref="B73:C74">
    <cfRule type="expression" dxfId="88" priority="89" stopIfTrue="1">
      <formula>OR(WEEKDAY(B70,2)=6,WEEKDAY(B70,2)=7)</formula>
    </cfRule>
  </conditionalFormatting>
  <conditionalFormatting sqref="C14:F14 C13:G13 B13:B14">
    <cfRule type="expression" dxfId="87" priority="88" stopIfTrue="1">
      <formula>OR(WEEKDAY(B10,2)=6,WEEKDAY(B10,2)=7)</formula>
    </cfRule>
  </conditionalFormatting>
  <conditionalFormatting sqref="AF55:AF56">
    <cfRule type="expression" dxfId="86" priority="87" stopIfTrue="1">
      <formula>OR(WEEKDAY(AF52,2)=6,WEEKDAY(AF52,2)=7)</formula>
    </cfRule>
  </conditionalFormatting>
  <conditionalFormatting sqref="AE73:AE74">
    <cfRule type="expression" dxfId="85" priority="86" stopIfTrue="1">
      <formula>OR(WEEKDAY(AE70,2)=6,WEEKDAY(AE70,2)=7)</formula>
    </cfRule>
  </conditionalFormatting>
  <conditionalFormatting sqref="AB25:AE26">
    <cfRule type="expression" dxfId="84" priority="85" stopIfTrue="1">
      <formula>OR(WEEKDAY(AB22,2)=6,WEEKDAY(AB22,2)=7)</formula>
    </cfRule>
  </conditionalFormatting>
  <conditionalFormatting sqref="C9:F9">
    <cfRule type="expression" dxfId="83" priority="82" stopIfTrue="1">
      <formula>WEEKDAY(C11,2)&lt;&gt;1</formula>
    </cfRule>
    <cfRule type="expression" dxfId="82" priority="83" stopIfTrue="1">
      <formula>WEEKDAY(C11,2)=1</formula>
    </cfRule>
  </conditionalFormatting>
  <conditionalFormatting sqref="B9">
    <cfRule type="cellIs" dxfId="81" priority="84" stopIfTrue="1" operator="equal">
      <formula>0</formula>
    </cfRule>
  </conditionalFormatting>
  <conditionalFormatting sqref="B55:D56">
    <cfRule type="expression" dxfId="80" priority="81" stopIfTrue="1">
      <formula>OR(WEEKDAY(B52,2)=6,WEEKDAY(B52,2)=7)</formula>
    </cfRule>
  </conditionalFormatting>
  <conditionalFormatting sqref="AD37:AF38">
    <cfRule type="expression" dxfId="79" priority="80" stopIfTrue="1">
      <formula>OR(WEEKDAY(AD34,2)=6,WEEKDAY(AD34,2)=7)</formula>
    </cfRule>
  </conditionalFormatting>
  <conditionalFormatting sqref="AA43:AC44">
    <cfRule type="expression" dxfId="78" priority="79" stopIfTrue="1">
      <formula>OR(WEEKDAY(AA40,2)=6,WEEKDAY(AA40,2)=7)</formula>
    </cfRule>
  </conditionalFormatting>
  <conditionalFormatting sqref="AC55:AE56">
    <cfRule type="expression" dxfId="77" priority="78" stopIfTrue="1">
      <formula>OR(WEEKDAY(AC52,2)=6,WEEKDAY(AC52,2)=7)</formula>
    </cfRule>
  </conditionalFormatting>
  <conditionalFormatting sqref="AB73:AD74">
    <cfRule type="expression" dxfId="76" priority="77" stopIfTrue="1">
      <formula>OR(WEEKDAY(AB70,2)=6,WEEKDAY(AB70,2)=7)</formula>
    </cfRule>
  </conditionalFormatting>
  <conditionalFormatting sqref="AD67:AF68">
    <cfRule type="expression" dxfId="75" priority="76" stopIfTrue="1">
      <formula>OR(WEEKDAY(AD64,2)=6,WEEKDAY(AD64,2)=7)</formula>
    </cfRule>
  </conditionalFormatting>
  <conditionalFormatting sqref="AB19:AC20">
    <cfRule type="expression" dxfId="74" priority="75" stopIfTrue="1">
      <formula>OR(WEEKDAY(AB16,2)=6,WEEKDAY(AB16,2)=7)</formula>
    </cfRule>
  </conditionalFormatting>
  <conditionalFormatting sqref="B37:E38">
    <cfRule type="expression" dxfId="73" priority="74" stopIfTrue="1">
      <formula>OR(WEEKDAY(B34,2)=6,WEEKDAY(B34,2)=7)</formula>
    </cfRule>
  </conditionalFormatting>
  <conditionalFormatting sqref="AF49:AF50">
    <cfRule type="expression" dxfId="72" priority="73" stopIfTrue="1">
      <formula>OR(WEEKDAY(AF46,2)=6,WEEKDAY(AF46,2)=7)</formula>
    </cfRule>
  </conditionalFormatting>
  <conditionalFormatting sqref="AE13:AF14">
    <cfRule type="expression" dxfId="71" priority="72" stopIfTrue="1">
      <formula>OR(WEEKDAY(AE10,2)=6,WEEKDAY(AE10,2)=7)</formula>
    </cfRule>
  </conditionalFormatting>
  <conditionalFormatting sqref="J14:M14 J13:N13 I13:I14">
    <cfRule type="expression" dxfId="70" priority="71" stopIfTrue="1">
      <formula>OR(WEEKDAY(I10,2)=6,WEEKDAY(I10,2)=7)</formula>
    </cfRule>
  </conditionalFormatting>
  <conditionalFormatting sqref="Q14:T14 Q13:U13 P13:P14">
    <cfRule type="expression" dxfId="69" priority="70" stopIfTrue="1">
      <formula>OR(WEEKDAY(P10,2)=6,WEEKDAY(P10,2)=7)</formula>
    </cfRule>
  </conditionalFormatting>
  <conditionalFormatting sqref="X14:AA14 X13:AB13 W13:W14">
    <cfRule type="expression" dxfId="68" priority="69" stopIfTrue="1">
      <formula>OR(WEEKDAY(W10,2)=6,WEEKDAY(W10,2)=7)</formula>
    </cfRule>
  </conditionalFormatting>
  <conditionalFormatting sqref="G20:J20 G19:K19 F19:F20">
    <cfRule type="expression" dxfId="67" priority="68" stopIfTrue="1">
      <formula>OR(WEEKDAY(F16,2)=6,WEEKDAY(F16,2)=7)</formula>
    </cfRule>
  </conditionalFormatting>
  <conditionalFormatting sqref="N20:Q20 N19:R19 M19:M20">
    <cfRule type="expression" dxfId="66" priority="67" stopIfTrue="1">
      <formula>OR(WEEKDAY(M16,2)=6,WEEKDAY(M16,2)=7)</formula>
    </cfRule>
  </conditionalFormatting>
  <conditionalFormatting sqref="U20:X20 T19:T20 U19:Y19">
    <cfRule type="expression" dxfId="65" priority="66" stopIfTrue="1">
      <formula>OR(WEEKDAY(T16,2)=6,WEEKDAY(T16,2)=7)</formula>
    </cfRule>
  </conditionalFormatting>
  <conditionalFormatting sqref="G26:J26 G25:K25 F25:F26">
    <cfRule type="expression" dxfId="64" priority="65" stopIfTrue="1">
      <formula>OR(WEEKDAY(F22,2)=6,WEEKDAY(F22,2)=7)</formula>
    </cfRule>
  </conditionalFormatting>
  <conditionalFormatting sqref="N26:Q26 N25:R25 M25:M26">
    <cfRule type="expression" dxfId="63" priority="64" stopIfTrue="1">
      <formula>OR(WEEKDAY(M22,2)=6,WEEKDAY(M22,2)=7)</formula>
    </cfRule>
  </conditionalFormatting>
  <conditionalFormatting sqref="U26:X26 U25:Y25 T25:T26">
    <cfRule type="expression" dxfId="62" priority="63" stopIfTrue="1">
      <formula>OR(WEEKDAY(T22,2)=6,WEEKDAY(T22,2)=7)</formula>
    </cfRule>
  </conditionalFormatting>
  <conditionalFormatting sqref="D32:G32 D31:H31 C31:C32">
    <cfRule type="expression" dxfId="61" priority="62" stopIfTrue="1">
      <formula>OR(WEEKDAY(C28,2)=6,WEEKDAY(C28,2)=7)</formula>
    </cfRule>
  </conditionalFormatting>
  <conditionalFormatting sqref="K32:N32 K31:O31 J31:J32">
    <cfRule type="expression" dxfId="60" priority="61" stopIfTrue="1">
      <formula>OR(WEEKDAY(J28,2)=6,WEEKDAY(J28,2)=7)</formula>
    </cfRule>
  </conditionalFormatting>
  <conditionalFormatting sqref="R32:U32 R31:V31 Q31:Q32">
    <cfRule type="expression" dxfId="59" priority="60" stopIfTrue="1">
      <formula>OR(WEEKDAY(Q28,2)=6,WEEKDAY(Q28,2)=7)</formula>
    </cfRule>
  </conditionalFormatting>
  <conditionalFormatting sqref="Y32:AB32 Y31:AC31 X31:X32">
    <cfRule type="expression" dxfId="58" priority="59" stopIfTrue="1">
      <formula>OR(WEEKDAY(X28,2)=6,WEEKDAY(X28,2)=7)</formula>
    </cfRule>
  </conditionalFormatting>
  <conditionalFormatting sqref="I38:L38 I37:M37 H37:H38">
    <cfRule type="expression" dxfId="57" priority="58" stopIfTrue="1">
      <formula>OR(WEEKDAY(H34,2)=6,WEEKDAY(H34,2)=7)</formula>
    </cfRule>
  </conditionalFormatting>
  <conditionalFormatting sqref="P38:S38 P37:T37 O37:O38">
    <cfRule type="expression" dxfId="56" priority="57" stopIfTrue="1">
      <formula>OR(WEEKDAY(O34,2)=6,WEEKDAY(O34,2)=7)</formula>
    </cfRule>
  </conditionalFormatting>
  <conditionalFormatting sqref="W38:Z38 W37:AA37 V37:V38">
    <cfRule type="expression" dxfId="55" priority="56" stopIfTrue="1">
      <formula>OR(WEEKDAY(V34,2)=6,WEEKDAY(V34,2)=7)</formula>
    </cfRule>
  </conditionalFormatting>
  <conditionalFormatting sqref="F44:I44 F43:J43 E43:E44">
    <cfRule type="expression" dxfId="54" priority="55" stopIfTrue="1">
      <formula>OR(WEEKDAY(E40,2)=6,WEEKDAY(E40,2)=7)</formula>
    </cfRule>
  </conditionalFormatting>
  <conditionalFormatting sqref="M44:P44 M43:Q43 L43:L44">
    <cfRule type="expression" dxfId="53" priority="54" stopIfTrue="1">
      <formula>OR(WEEKDAY(L40,2)=6,WEEKDAY(L40,2)=7)</formula>
    </cfRule>
  </conditionalFormatting>
  <conditionalFormatting sqref="T44:W44 T43:X43 S43:S44">
    <cfRule type="expression" dxfId="52" priority="53" stopIfTrue="1">
      <formula>OR(WEEKDAY(S40,2)=6,WEEKDAY(S40,2)=7)</formula>
    </cfRule>
  </conditionalFormatting>
  <conditionalFormatting sqref="D50:G50 D49:H49 C49:C50">
    <cfRule type="expression" dxfId="51" priority="52" stopIfTrue="1">
      <formula>OR(WEEKDAY(C46,2)=6,WEEKDAY(C46,2)=7)</formula>
    </cfRule>
  </conditionalFormatting>
  <conditionalFormatting sqref="K50:N50 K49:O49 J49:J50">
    <cfRule type="expression" dxfId="50" priority="51" stopIfTrue="1">
      <formula>OR(WEEKDAY(J46,2)=6,WEEKDAY(J46,2)=7)</formula>
    </cfRule>
  </conditionalFormatting>
  <conditionalFormatting sqref="R50:U50 R49:V49 Q49:Q50">
    <cfRule type="expression" dxfId="49" priority="50" stopIfTrue="1">
      <formula>OR(WEEKDAY(Q46,2)=6,WEEKDAY(Q46,2)=7)</formula>
    </cfRule>
  </conditionalFormatting>
  <conditionalFormatting sqref="Y50:AB50 Y49:AC49 X49:X50">
    <cfRule type="expression" dxfId="48" priority="49" stopIfTrue="1">
      <formula>OR(WEEKDAY(X46,2)=6,WEEKDAY(X46,2)=7)</formula>
    </cfRule>
  </conditionalFormatting>
  <conditionalFormatting sqref="H56:K56 H55:L55 G55:G56">
    <cfRule type="expression" dxfId="47" priority="48" stopIfTrue="1">
      <formula>OR(WEEKDAY(G52,2)=6,WEEKDAY(G52,2)=7)</formula>
    </cfRule>
  </conditionalFormatting>
  <conditionalFormatting sqref="O56:R56 O55:S55 N55:N56">
    <cfRule type="expression" dxfId="46" priority="47" stopIfTrue="1">
      <formula>OR(WEEKDAY(N52,2)=6,WEEKDAY(N52,2)=7)</formula>
    </cfRule>
  </conditionalFormatting>
  <conditionalFormatting sqref="V56:Y56 V55:Z55 U55:U56">
    <cfRule type="expression" dxfId="45" priority="46" stopIfTrue="1">
      <formula>OR(WEEKDAY(U52,2)=6,WEEKDAY(U52,2)=7)</formula>
    </cfRule>
  </conditionalFormatting>
  <conditionalFormatting sqref="E62:H62 E61:I61 D61:D62">
    <cfRule type="expression" dxfId="44" priority="45" stopIfTrue="1">
      <formula>OR(WEEKDAY(D58,2)=6,WEEKDAY(D58,2)=7)</formula>
    </cfRule>
  </conditionalFormatting>
  <conditionalFormatting sqref="L62:O62 L61:P61 K61:K62">
    <cfRule type="expression" dxfId="43" priority="44" stopIfTrue="1">
      <formula>OR(WEEKDAY(K58,2)=6,WEEKDAY(K58,2)=7)</formula>
    </cfRule>
  </conditionalFormatting>
  <conditionalFormatting sqref="S62:V62 S61:W61 R61:R62">
    <cfRule type="expression" dxfId="42" priority="43" stopIfTrue="1">
      <formula>OR(WEEKDAY(R58,2)=6,WEEKDAY(R58,2)=7)</formula>
    </cfRule>
  </conditionalFormatting>
  <conditionalFormatting sqref="Z62:AC62 Z61:AD61 Y61:Y62">
    <cfRule type="expression" dxfId="41" priority="42" stopIfTrue="1">
      <formula>OR(WEEKDAY(Y58,2)=6,WEEKDAY(Y58,2)=7)</formula>
    </cfRule>
  </conditionalFormatting>
  <conditionalFormatting sqref="C68:F68 C67:G67 B67:B68">
    <cfRule type="expression" dxfId="40" priority="41" stopIfTrue="1">
      <formula>OR(WEEKDAY(B64,2)=6,WEEKDAY(B64,2)=7)</formula>
    </cfRule>
  </conditionalFormatting>
  <conditionalFormatting sqref="J68:M68 J67:N67 I67:I68">
    <cfRule type="expression" dxfId="39" priority="40" stopIfTrue="1">
      <formula>OR(WEEKDAY(I64,2)=6,WEEKDAY(I64,2)=7)</formula>
    </cfRule>
  </conditionalFormatting>
  <conditionalFormatting sqref="Q68:T68 Q67:U67 P67:P68">
    <cfRule type="expression" dxfId="38" priority="39" stopIfTrue="1">
      <formula>OR(WEEKDAY(P64,2)=6,WEEKDAY(P64,2)=7)</formula>
    </cfRule>
  </conditionalFormatting>
  <conditionalFormatting sqref="X68:AA68 X67:AB67 W67:W68">
    <cfRule type="expression" dxfId="37" priority="38" stopIfTrue="1">
      <formula>OR(WEEKDAY(W64,2)=6,WEEKDAY(W64,2)=7)</formula>
    </cfRule>
  </conditionalFormatting>
  <conditionalFormatting sqref="G74:J74 G73:K73 F73:F74">
    <cfRule type="expression" dxfId="36" priority="37" stopIfTrue="1">
      <formula>OR(WEEKDAY(F70,2)=6,WEEKDAY(F70,2)=7)</formula>
    </cfRule>
  </conditionalFormatting>
  <conditionalFormatting sqref="N74:Q74 N73:R73 M73:M74">
    <cfRule type="expression" dxfId="35" priority="36" stopIfTrue="1">
      <formula>OR(WEEKDAY(M70,2)=6,WEEKDAY(M70,2)=7)</formula>
    </cfRule>
  </conditionalFormatting>
  <conditionalFormatting sqref="U74:X74 U73:Y73 T73:T74">
    <cfRule type="expression" dxfId="34" priority="35" stopIfTrue="1">
      <formula>OR(WEEKDAY(T70,2)=6,WEEKDAY(T70,2)=7)</formula>
    </cfRule>
  </conditionalFormatting>
  <conditionalFormatting sqref="E80:H80 E79:I79 D79:D80">
    <cfRule type="expression" dxfId="33" priority="34" stopIfTrue="1">
      <formula>OR(WEEKDAY(D76,2)=6,WEEKDAY(D76,2)=7)</formula>
    </cfRule>
  </conditionalFormatting>
  <conditionalFormatting sqref="L80:O80 L79:P79 K79:K80">
    <cfRule type="expression" dxfId="32" priority="33" stopIfTrue="1">
      <formula>OR(WEEKDAY(K76,2)=6,WEEKDAY(K76,2)=7)</formula>
    </cfRule>
  </conditionalFormatting>
  <conditionalFormatting sqref="S80:V80 S79:W79 R79:R80">
    <cfRule type="expression" dxfId="31" priority="32" stopIfTrue="1">
      <formula>OR(WEEKDAY(R76,2)=6,WEEKDAY(R76,2)=7)</formula>
    </cfRule>
  </conditionalFormatting>
  <conditionalFormatting sqref="Z80:AC80 Z79:AD79 Y79:Y80">
    <cfRule type="expression" dxfId="30" priority="31" stopIfTrue="1">
      <formula>OR(WEEKDAY(Y76,2)=6,WEEKDAY(Y76,2)=7)</formula>
    </cfRule>
  </conditionalFormatting>
  <conditionalFormatting sqref="B79">
    <cfRule type="expression" dxfId="29" priority="30" stopIfTrue="1">
      <formula>OR(WEEKDAY(B76,2)=6,WEEKDAY(B76,2)=7)</formula>
    </cfRule>
  </conditionalFormatting>
  <conditionalFormatting sqref="D73">
    <cfRule type="expression" dxfId="28" priority="29" stopIfTrue="1">
      <formula>OR(WEEKDAY(D70,2)=6,WEEKDAY(D70,2)=7)</formula>
    </cfRule>
  </conditionalFormatting>
  <conditionalFormatting sqref="B61">
    <cfRule type="expression" dxfId="27" priority="28" stopIfTrue="1">
      <formula>OR(WEEKDAY(B58,2)=6,WEEKDAY(B58,2)=7)</formula>
    </cfRule>
  </conditionalFormatting>
  <conditionalFormatting sqref="E55">
    <cfRule type="expression" dxfId="26" priority="27" stopIfTrue="1">
      <formula>OR(WEEKDAY(E52,2)=6,WEEKDAY(E52,2)=7)</formula>
    </cfRule>
  </conditionalFormatting>
  <conditionalFormatting sqref="C43">
    <cfRule type="expression" dxfId="25" priority="26" stopIfTrue="1">
      <formula>OR(WEEKDAY(C40,2)=6,WEEKDAY(C40,2)=7)</formula>
    </cfRule>
  </conditionalFormatting>
  <conditionalFormatting sqref="F37">
    <cfRule type="expression" dxfId="24" priority="25" stopIfTrue="1">
      <formula>OR(WEEKDAY(F34,2)=6,WEEKDAY(F34,2)=7)</formula>
    </cfRule>
  </conditionalFormatting>
  <conditionalFormatting sqref="D25">
    <cfRule type="expression" dxfId="23" priority="24" stopIfTrue="1">
      <formula>OR(WEEKDAY(D22,2)=6,WEEKDAY(D22,2)=7)</formula>
    </cfRule>
  </conditionalFormatting>
  <conditionalFormatting sqref="D19">
    <cfRule type="expression" dxfId="22" priority="23" stopIfTrue="1">
      <formula>OR(WEEKDAY(D16,2)=6,WEEKDAY(D16,2)=7)</formula>
    </cfRule>
  </conditionalFormatting>
  <conditionalFormatting sqref="B31">
    <cfRule type="expression" dxfId="21" priority="22" stopIfTrue="1">
      <formula>OR(WEEKDAY(B28,2)=6,WEEKDAY(B28,2)=7)</formula>
    </cfRule>
  </conditionalFormatting>
  <conditionalFormatting sqref="AE43">
    <cfRule type="expression" dxfId="20" priority="21" stopIfTrue="1">
      <formula>OR(WEEKDAY(AE40,2)=6,WEEKDAY(AE40,2)=7)</formula>
    </cfRule>
  </conditionalFormatting>
  <conditionalFormatting sqref="B49">
    <cfRule type="expression" dxfId="19" priority="20" stopIfTrue="1">
      <formula>OR(WEEKDAY(B46,2)=6,WEEKDAY(B46,2)=7)</formula>
    </cfRule>
  </conditionalFormatting>
  <conditionalFormatting sqref="AD13:AD14">
    <cfRule type="expression" dxfId="18" priority="19" stopIfTrue="1">
      <formula>OR(WEEKDAY(AD10,2)=6,WEEKDAY(AD10,2)=7)</formula>
    </cfRule>
  </conditionalFormatting>
  <conditionalFormatting sqref="AA19:AA20">
    <cfRule type="expression" dxfId="17" priority="18" stopIfTrue="1">
      <formula>OR(WEEKDAY(AA16,2)=6,WEEKDAY(AA16,2)=7)</formula>
    </cfRule>
  </conditionalFormatting>
  <conditionalFormatting sqref="AA25:AA26">
    <cfRule type="expression" dxfId="16" priority="17" stopIfTrue="1">
      <formula>OR(WEEKDAY(AA22,2)=6,WEEKDAY(AA22,2)=7)</formula>
    </cfRule>
  </conditionalFormatting>
  <conditionalFormatting sqref="AE31:AE32">
    <cfRule type="expression" dxfId="15" priority="16" stopIfTrue="1">
      <formula>OR(WEEKDAY(AE28,2)=6,WEEKDAY(AE28,2)=7)</formula>
    </cfRule>
  </conditionalFormatting>
  <conditionalFormatting sqref="AC37:AC38">
    <cfRule type="expression" dxfId="14" priority="15" stopIfTrue="1">
      <formula>OR(WEEKDAY(AC34,2)=6,WEEKDAY(AC34,2)=7)</formula>
    </cfRule>
  </conditionalFormatting>
  <conditionalFormatting sqref="Z43:Z44">
    <cfRule type="expression" dxfId="13" priority="14" stopIfTrue="1">
      <formula>OR(WEEKDAY(Z40,2)=6,WEEKDAY(Z40,2)=7)</formula>
    </cfRule>
  </conditionalFormatting>
  <conditionalFormatting sqref="AE49:AE50">
    <cfRule type="expression" dxfId="12" priority="13" stopIfTrue="1">
      <formula>OR(WEEKDAY(AE46,2)=6,WEEKDAY(AE46,2)=7)</formula>
    </cfRule>
  </conditionalFormatting>
  <conditionalFormatting sqref="AB55:AB56">
    <cfRule type="expression" dxfId="11" priority="12" stopIfTrue="1">
      <formula>OR(WEEKDAY(AB52,2)=6,WEEKDAY(AB52,2)=7)</formula>
    </cfRule>
  </conditionalFormatting>
  <conditionalFormatting sqref="AA73:AA74">
    <cfRule type="expression" dxfId="10" priority="11" stopIfTrue="1">
      <formula>OR(WEEKDAY(AA70,2)=6,WEEKDAY(AA70,2)=7)</formula>
    </cfRule>
  </conditionalFormatting>
  <conditionalFormatting sqref="AF79:AF80">
    <cfRule type="expression" dxfId="9" priority="10" stopIfTrue="1">
      <formula>OR(WEEKDAY(AF76,2)=6,WEEKDAY(AF76,2)=7)</formula>
    </cfRule>
  </conditionalFormatting>
  <conditionalFormatting sqref="AH7:AH8">
    <cfRule type="cellIs" dxfId="8" priority="7" stopIfTrue="1" operator="equal">
      <formula>#REF!</formula>
    </cfRule>
    <cfRule type="cellIs" dxfId="7" priority="8" stopIfTrue="1" operator="equal">
      <formula>$C$7</formula>
    </cfRule>
    <cfRule type="cellIs" dxfId="6" priority="9" stopIfTrue="1" operator="equal">
      <formula>#REF!</formula>
    </cfRule>
  </conditionalFormatting>
  <conditionalFormatting sqref="AG1">
    <cfRule type="cellIs" dxfId="5" priority="4" stopIfTrue="1" operator="equal">
      <formula>#REF!</formula>
    </cfRule>
    <cfRule type="cellIs" dxfId="4" priority="5" stopIfTrue="1" operator="equal">
      <formula>$D$7</formula>
    </cfRule>
    <cfRule type="cellIs" dxfId="3" priority="6" stopIfTrue="1" operator="equal">
      <formula>#REF!</formula>
    </cfRule>
  </conditionalFormatting>
  <conditionalFormatting sqref="AH2 AJ1">
    <cfRule type="cellIs" dxfId="2" priority="1" stopIfTrue="1" operator="equal">
      <formula>#REF!</formula>
    </cfRule>
    <cfRule type="cellIs" dxfId="1" priority="2" stopIfTrue="1" operator="equal">
      <formula>$D$7</formula>
    </cfRule>
    <cfRule type="cellIs" dxfId="0" priority="3" stopIfTrue="1" operator="equal">
      <formula>#REF!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27</xdr:col>
                <xdr:colOff>161925</xdr:colOff>
                <xdr:row>1</xdr:row>
                <xdr:rowOff>0</xdr:rowOff>
              </from>
              <to>
                <xdr:col>31</xdr:col>
                <xdr:colOff>200025</xdr:colOff>
                <xdr:row>2</xdr:row>
                <xdr:rowOff>38100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26</xdr:col>
                <xdr:colOff>0</xdr:colOff>
                <xdr:row>7</xdr:row>
                <xdr:rowOff>0</xdr:rowOff>
              </from>
              <to>
                <xdr:col>28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3">
          <controlPr defaultSize="0" autoLine="0" r:id="rId7">
            <anchor moveWithCells="1">
              <from>
                <xdr:col>29</xdr:col>
                <xdr:colOff>9525</xdr:colOff>
                <xdr:row>7</xdr:row>
                <xdr:rowOff>9525</xdr:rowOff>
              </from>
              <to>
                <xdr:col>30</xdr:col>
                <xdr:colOff>238125</xdr:colOff>
                <xdr:row>8</xdr:row>
                <xdr:rowOff>9525</xdr:rowOff>
              </to>
            </anchor>
          </controlPr>
        </control>
      </mc:Choice>
      <mc:Fallback>
        <control shapeId="1027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C34"/>
  <sheetViews>
    <sheetView workbookViewId="0">
      <selection activeCell="N40" sqref="N40"/>
    </sheetView>
  </sheetViews>
  <sheetFormatPr baseColWidth="10" defaultRowHeight="12.75"/>
  <cols>
    <col min="1" max="1" width="3.7109375" customWidth="1"/>
    <col min="2" max="2" width="2.7109375" bestFit="1" customWidth="1"/>
    <col min="3" max="3" width="2.140625" bestFit="1" customWidth="1"/>
    <col min="5" max="5" width="1.7109375" customWidth="1"/>
    <col min="6" max="6" width="3.7109375" style="261" customWidth="1"/>
    <col min="7" max="7" width="2.7109375" bestFit="1" customWidth="1"/>
    <col min="8" max="8" width="2.140625" bestFit="1" customWidth="1"/>
    <col min="10" max="10" width="1.7109375" customWidth="1"/>
    <col min="11" max="11" width="3.7109375" style="261" customWidth="1"/>
    <col min="12" max="12" width="2.7109375" bestFit="1" customWidth="1"/>
    <col min="13" max="13" width="2.140625" bestFit="1" customWidth="1"/>
    <col min="15" max="15" width="1.7109375" customWidth="1"/>
    <col min="16" max="16" width="3.7109375" style="261" customWidth="1"/>
    <col min="17" max="17" width="2.7109375" bestFit="1" customWidth="1"/>
    <col min="18" max="18" width="2.140625" bestFit="1" customWidth="1"/>
    <col min="20" max="20" width="1.7109375" customWidth="1"/>
    <col min="21" max="21" width="3.7109375" style="261" customWidth="1"/>
    <col min="22" max="22" width="2.7109375" bestFit="1" customWidth="1"/>
    <col min="23" max="23" width="2.140625" bestFit="1" customWidth="1"/>
    <col min="25" max="25" width="1.7109375" customWidth="1"/>
    <col min="26" max="26" width="3.7109375" style="261" customWidth="1"/>
    <col min="27" max="27" width="2.7109375" bestFit="1" customWidth="1"/>
    <col min="28" max="28" width="2.140625" bestFit="1" customWidth="1"/>
    <col min="30" max="30" width="1.7109375" customWidth="1"/>
    <col min="31" max="31" width="3.7109375" style="261" customWidth="1"/>
    <col min="32" max="32" width="2.7109375" bestFit="1" customWidth="1"/>
    <col min="33" max="33" width="2.140625" bestFit="1" customWidth="1"/>
    <col min="35" max="35" width="1.7109375" customWidth="1"/>
    <col min="36" max="36" width="3.7109375" customWidth="1"/>
    <col min="37" max="37" width="2.7109375" bestFit="1" customWidth="1"/>
    <col min="38" max="38" width="2.140625" bestFit="1" customWidth="1"/>
    <col min="40" max="40" width="1.7109375" customWidth="1"/>
    <col min="41" max="41" width="3.7109375" customWidth="1"/>
    <col min="42" max="42" width="2.7109375" bestFit="1" customWidth="1"/>
    <col min="43" max="43" width="2.140625" bestFit="1" customWidth="1"/>
    <col min="45" max="45" width="1.7109375" customWidth="1"/>
    <col min="46" max="46" width="3.7109375" customWidth="1"/>
    <col min="47" max="47" width="2.7109375" bestFit="1" customWidth="1"/>
    <col min="48" max="48" width="2.140625" bestFit="1" customWidth="1"/>
    <col min="50" max="50" width="1.7109375" customWidth="1"/>
    <col min="51" max="51" width="3.7109375" customWidth="1"/>
    <col min="52" max="52" width="2.7109375" bestFit="1" customWidth="1"/>
    <col min="53" max="53" width="2.140625" bestFit="1" customWidth="1"/>
    <col min="55" max="55" width="1.7109375" customWidth="1"/>
  </cols>
  <sheetData>
    <row r="1" spans="2:55" ht="31.5">
      <c r="B1" s="204"/>
      <c r="C1" s="205" t="s">
        <v>47</v>
      </c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05"/>
      <c r="R1" s="205"/>
      <c r="S1" s="205"/>
      <c r="T1" s="205"/>
      <c r="U1" s="205"/>
      <c r="V1" s="206" t="s">
        <v>48</v>
      </c>
      <c r="W1" s="206"/>
      <c r="X1" s="206"/>
      <c r="Y1" s="206"/>
      <c r="Z1" s="206"/>
      <c r="AA1" s="206"/>
      <c r="AB1" s="206"/>
      <c r="AC1" s="206"/>
      <c r="AD1" s="206"/>
      <c r="AE1" s="206"/>
      <c r="AF1" s="206"/>
      <c r="AG1" s="206"/>
      <c r="AH1" s="206"/>
      <c r="AI1" s="206"/>
      <c r="AJ1" s="206"/>
      <c r="AK1" s="206"/>
      <c r="AL1" s="206"/>
      <c r="AM1" s="206"/>
      <c r="AN1" s="206"/>
      <c r="AO1" s="206"/>
      <c r="AP1" s="206"/>
      <c r="AQ1" s="206"/>
      <c r="AR1" s="206"/>
      <c r="AS1" s="206"/>
      <c r="AT1" s="206"/>
      <c r="AU1" s="206"/>
      <c r="AV1" s="206"/>
      <c r="AW1" s="206"/>
      <c r="AX1" s="206"/>
      <c r="AY1" s="206"/>
      <c r="AZ1" s="206"/>
      <c r="BA1" s="206"/>
      <c r="BB1" s="206"/>
      <c r="BC1" s="206"/>
    </row>
    <row r="2" spans="2:55">
      <c r="B2" s="207" t="s">
        <v>39</v>
      </c>
      <c r="C2" s="208"/>
      <c r="D2" s="208"/>
      <c r="E2" s="209"/>
      <c r="F2" s="258"/>
      <c r="G2" s="210" t="s">
        <v>40</v>
      </c>
      <c r="H2" s="210"/>
      <c r="I2" s="210"/>
      <c r="J2" s="210"/>
      <c r="K2" s="258"/>
      <c r="L2" s="210" t="s">
        <v>41</v>
      </c>
      <c r="M2" s="210"/>
      <c r="N2" s="210"/>
      <c r="O2" s="210"/>
      <c r="P2" s="258"/>
      <c r="Q2" s="210" t="s">
        <v>42</v>
      </c>
      <c r="R2" s="210"/>
      <c r="S2" s="210"/>
      <c r="T2" s="210"/>
      <c r="U2" s="262"/>
      <c r="V2" s="210" t="s">
        <v>29</v>
      </c>
      <c r="W2" s="210"/>
      <c r="X2" s="210"/>
      <c r="Y2" s="210"/>
      <c r="Z2" s="258"/>
      <c r="AA2" s="210" t="s">
        <v>32</v>
      </c>
      <c r="AB2" s="210"/>
      <c r="AC2" s="210"/>
      <c r="AD2" s="210"/>
      <c r="AE2" s="258"/>
      <c r="AF2" s="210" t="s">
        <v>33</v>
      </c>
      <c r="AG2" s="210"/>
      <c r="AH2" s="211"/>
      <c r="AI2" s="211"/>
      <c r="AJ2" s="212"/>
      <c r="AK2" s="213" t="s">
        <v>34</v>
      </c>
      <c r="AL2" s="211"/>
      <c r="AM2" s="211"/>
      <c r="AN2" s="211"/>
      <c r="AO2" s="212"/>
      <c r="AP2" s="213" t="s">
        <v>35</v>
      </c>
      <c r="AQ2" s="211"/>
      <c r="AR2" s="211"/>
      <c r="AS2" s="211"/>
      <c r="AT2" s="212"/>
      <c r="AU2" s="214" t="s">
        <v>36</v>
      </c>
      <c r="AV2" s="215"/>
      <c r="AW2" s="215"/>
      <c r="AX2" s="215"/>
      <c r="AY2" s="212"/>
      <c r="AZ2" s="214" t="s">
        <v>37</v>
      </c>
      <c r="BA2" s="214"/>
      <c r="BB2" s="213"/>
      <c r="BC2" s="216"/>
    </row>
    <row r="3" spans="2:55">
      <c r="B3" s="217">
        <v>1</v>
      </c>
      <c r="C3" s="217" t="s">
        <v>49</v>
      </c>
      <c r="D3" s="218"/>
      <c r="E3" s="219"/>
      <c r="F3" s="259"/>
      <c r="G3" s="220">
        <v>1</v>
      </c>
      <c r="H3" s="220" t="s">
        <v>50</v>
      </c>
      <c r="I3" s="221"/>
      <c r="J3" s="222"/>
      <c r="K3" s="259"/>
      <c r="L3" s="220">
        <v>1</v>
      </c>
      <c r="M3" s="220" t="s">
        <v>51</v>
      </c>
      <c r="N3" s="223"/>
      <c r="O3" s="224"/>
      <c r="P3" s="259"/>
      <c r="Q3" s="217">
        <v>1</v>
      </c>
      <c r="R3" s="218" t="s">
        <v>49</v>
      </c>
      <c r="S3" s="225"/>
      <c r="T3" s="226"/>
      <c r="U3" s="263"/>
      <c r="V3" s="220">
        <v>1</v>
      </c>
      <c r="W3" s="220" t="s">
        <v>10</v>
      </c>
      <c r="X3" s="220"/>
      <c r="Y3" s="227"/>
      <c r="Z3" s="264"/>
      <c r="AA3" s="220">
        <v>1</v>
      </c>
      <c r="AB3" s="220" t="s">
        <v>52</v>
      </c>
      <c r="AC3" s="228"/>
      <c r="AD3" s="229"/>
      <c r="AE3" s="264"/>
      <c r="AF3" s="220">
        <v>1</v>
      </c>
      <c r="AG3" s="220" t="s">
        <v>52</v>
      </c>
      <c r="AH3" s="230"/>
      <c r="AI3" s="231"/>
      <c r="AJ3" s="232"/>
      <c r="AK3" s="230">
        <v>1</v>
      </c>
      <c r="AL3" s="230" t="s">
        <v>50</v>
      </c>
      <c r="AM3" s="233"/>
      <c r="AN3" s="234"/>
      <c r="AO3" s="232"/>
      <c r="AP3" s="230">
        <v>1</v>
      </c>
      <c r="AQ3" s="230" t="s">
        <v>10</v>
      </c>
      <c r="AR3" s="230"/>
      <c r="AS3" s="235"/>
      <c r="AT3" s="232"/>
      <c r="AU3" s="236">
        <v>1</v>
      </c>
      <c r="AV3" s="236" t="s">
        <v>49</v>
      </c>
      <c r="AW3" s="237"/>
      <c r="AX3" s="238"/>
      <c r="AY3" s="232"/>
      <c r="AZ3" s="230">
        <v>1</v>
      </c>
      <c r="BA3" s="230" t="s">
        <v>50</v>
      </c>
      <c r="BB3" s="233"/>
      <c r="BC3" s="239"/>
    </row>
    <row r="4" spans="2:55">
      <c r="B4" s="217">
        <v>2</v>
      </c>
      <c r="C4" s="236" t="s">
        <v>53</v>
      </c>
      <c r="D4" s="236"/>
      <c r="E4" s="240"/>
      <c r="F4" s="241"/>
      <c r="G4" s="230">
        <v>2</v>
      </c>
      <c r="H4" s="230" t="s">
        <v>10</v>
      </c>
      <c r="I4" s="233"/>
      <c r="J4" s="239"/>
      <c r="K4" s="241"/>
      <c r="L4" s="230">
        <v>2</v>
      </c>
      <c r="M4" s="230" t="s">
        <v>52</v>
      </c>
      <c r="N4" s="230"/>
      <c r="O4" s="242"/>
      <c r="P4" s="241"/>
      <c r="Q4" s="236">
        <v>2</v>
      </c>
      <c r="R4" s="236" t="s">
        <v>53</v>
      </c>
      <c r="S4" s="237"/>
      <c r="T4" s="243"/>
      <c r="U4" s="244"/>
      <c r="V4" s="230">
        <v>2</v>
      </c>
      <c r="W4" s="230" t="s">
        <v>10</v>
      </c>
      <c r="X4" s="230"/>
      <c r="Y4" s="245"/>
      <c r="Z4" s="241"/>
      <c r="AA4" s="236">
        <v>2</v>
      </c>
      <c r="AB4" s="236" t="s">
        <v>49</v>
      </c>
      <c r="AC4" s="237"/>
      <c r="AD4" s="238"/>
      <c r="AE4" s="241"/>
      <c r="AF4" s="236">
        <v>2</v>
      </c>
      <c r="AG4" s="236" t="s">
        <v>49</v>
      </c>
      <c r="AH4" s="236"/>
      <c r="AI4" s="242"/>
      <c r="AJ4" s="241"/>
      <c r="AK4" s="230">
        <v>2</v>
      </c>
      <c r="AL4" s="230" t="s">
        <v>10</v>
      </c>
      <c r="AM4" s="233"/>
      <c r="AN4" s="234"/>
      <c r="AO4" s="241"/>
      <c r="AP4" s="230">
        <v>2</v>
      </c>
      <c r="AQ4" s="230" t="s">
        <v>51</v>
      </c>
      <c r="AR4" s="230"/>
      <c r="AS4" s="245"/>
      <c r="AT4" s="241"/>
      <c r="AU4" s="236">
        <v>2</v>
      </c>
      <c r="AV4" s="236" t="s">
        <v>53</v>
      </c>
      <c r="AW4" s="237"/>
      <c r="AX4" s="243"/>
      <c r="AY4" s="241"/>
      <c r="AZ4" s="230">
        <v>2</v>
      </c>
      <c r="BA4" s="230" t="s">
        <v>10</v>
      </c>
      <c r="BB4" s="233"/>
      <c r="BC4" s="239"/>
    </row>
    <row r="5" spans="2:55">
      <c r="B5" s="223">
        <v>3</v>
      </c>
      <c r="C5" s="230" t="s">
        <v>50</v>
      </c>
      <c r="D5" s="246"/>
      <c r="E5" s="239"/>
      <c r="F5" s="241"/>
      <c r="G5" s="230">
        <v>3</v>
      </c>
      <c r="H5" s="230" t="s">
        <v>10</v>
      </c>
      <c r="I5" s="233"/>
      <c r="J5" s="239"/>
      <c r="K5" s="241"/>
      <c r="L5" s="236">
        <v>3</v>
      </c>
      <c r="M5" s="236" t="s">
        <v>49</v>
      </c>
      <c r="N5" s="236"/>
      <c r="O5" s="247"/>
      <c r="P5" s="241"/>
      <c r="Q5" s="230">
        <v>3</v>
      </c>
      <c r="R5" s="230" t="s">
        <v>50</v>
      </c>
      <c r="S5" s="233"/>
      <c r="T5" s="234"/>
      <c r="U5" s="244"/>
      <c r="V5" s="230">
        <v>3</v>
      </c>
      <c r="W5" s="230" t="s">
        <v>51</v>
      </c>
      <c r="X5" s="230"/>
      <c r="Y5" s="245"/>
      <c r="Z5" s="241"/>
      <c r="AA5" s="236">
        <v>3</v>
      </c>
      <c r="AB5" s="236" t="s">
        <v>53</v>
      </c>
      <c r="AC5" s="237"/>
      <c r="AD5" s="243"/>
      <c r="AE5" s="241"/>
      <c r="AF5" s="236">
        <v>3</v>
      </c>
      <c r="AG5" s="236" t="s">
        <v>53</v>
      </c>
      <c r="AH5" s="236"/>
      <c r="AI5" s="242"/>
      <c r="AJ5" s="241"/>
      <c r="AK5" s="230">
        <v>3</v>
      </c>
      <c r="AL5" s="230" t="s">
        <v>10</v>
      </c>
      <c r="AM5" s="233"/>
      <c r="AN5" s="239"/>
      <c r="AO5" s="241"/>
      <c r="AP5" s="230">
        <v>3</v>
      </c>
      <c r="AQ5" s="230" t="s">
        <v>52</v>
      </c>
      <c r="AR5" s="230"/>
      <c r="AS5" s="245"/>
      <c r="AT5" s="241"/>
      <c r="AU5" s="230">
        <v>3</v>
      </c>
      <c r="AV5" s="230" t="s">
        <v>50</v>
      </c>
      <c r="AW5" s="233"/>
      <c r="AX5" s="234"/>
      <c r="AY5" s="241"/>
      <c r="AZ5" s="230">
        <v>3</v>
      </c>
      <c r="BA5" s="230" t="s">
        <v>10</v>
      </c>
      <c r="BB5" s="233"/>
      <c r="BC5" s="239"/>
    </row>
    <row r="6" spans="2:55">
      <c r="B6" s="230">
        <v>4</v>
      </c>
      <c r="C6" s="230" t="s">
        <v>10</v>
      </c>
      <c r="D6" s="246"/>
      <c r="E6" s="239"/>
      <c r="F6" s="232"/>
      <c r="G6" s="230">
        <v>4</v>
      </c>
      <c r="H6" s="230" t="s">
        <v>51</v>
      </c>
      <c r="I6" s="233"/>
      <c r="J6" s="239"/>
      <c r="K6" s="232"/>
      <c r="L6" s="236">
        <v>4</v>
      </c>
      <c r="M6" s="236" t="s">
        <v>53</v>
      </c>
      <c r="N6" s="236"/>
      <c r="O6" s="240"/>
      <c r="P6" s="232"/>
      <c r="Q6" s="230">
        <v>4</v>
      </c>
      <c r="R6" s="230" t="s">
        <v>10</v>
      </c>
      <c r="S6" s="233"/>
      <c r="T6" s="239"/>
      <c r="U6" s="244"/>
      <c r="V6" s="230">
        <v>4</v>
      </c>
      <c r="W6" s="230" t="s">
        <v>52</v>
      </c>
      <c r="X6" s="230"/>
      <c r="Y6" s="245"/>
      <c r="Z6" s="232"/>
      <c r="AA6" s="230">
        <v>4</v>
      </c>
      <c r="AB6" s="230" t="s">
        <v>50</v>
      </c>
      <c r="AC6" s="233"/>
      <c r="AD6" s="234"/>
      <c r="AE6" s="232"/>
      <c r="AF6" s="230">
        <v>4</v>
      </c>
      <c r="AG6" s="230" t="s">
        <v>50</v>
      </c>
      <c r="AH6" s="230"/>
      <c r="AI6" s="242"/>
      <c r="AJ6" s="241"/>
      <c r="AK6" s="230">
        <v>4</v>
      </c>
      <c r="AL6" s="230" t="s">
        <v>51</v>
      </c>
      <c r="AM6" s="233"/>
      <c r="AN6" s="239"/>
      <c r="AO6" s="232"/>
      <c r="AP6" s="236">
        <v>4</v>
      </c>
      <c r="AQ6" s="236" t="s">
        <v>49</v>
      </c>
      <c r="AR6" s="236"/>
      <c r="AS6" s="245"/>
      <c r="AT6" s="232"/>
      <c r="AU6" s="230">
        <v>4</v>
      </c>
      <c r="AV6" s="230" t="s">
        <v>10</v>
      </c>
      <c r="AW6" s="233"/>
      <c r="AX6" s="239"/>
      <c r="AY6" s="232"/>
      <c r="AZ6" s="230">
        <v>4</v>
      </c>
      <c r="BA6" s="230" t="s">
        <v>51</v>
      </c>
      <c r="BB6" s="233"/>
      <c r="BC6" s="239"/>
    </row>
    <row r="7" spans="2:55">
      <c r="B7" s="230">
        <v>5</v>
      </c>
      <c r="C7" s="220" t="s">
        <v>10</v>
      </c>
      <c r="D7" s="228"/>
      <c r="E7" s="229"/>
      <c r="F7" s="260"/>
      <c r="G7" s="220">
        <v>5</v>
      </c>
      <c r="H7" s="220" t="s">
        <v>52</v>
      </c>
      <c r="I7" s="228"/>
      <c r="J7" s="229"/>
      <c r="K7" s="241"/>
      <c r="L7" s="230">
        <v>5</v>
      </c>
      <c r="M7" s="230" t="s">
        <v>50</v>
      </c>
      <c r="N7" s="233"/>
      <c r="O7" s="234"/>
      <c r="P7" s="241"/>
      <c r="Q7" s="230">
        <v>5</v>
      </c>
      <c r="R7" s="230" t="s">
        <v>10</v>
      </c>
      <c r="S7" s="233"/>
      <c r="T7" s="239"/>
      <c r="U7" s="244"/>
      <c r="V7" s="236">
        <v>5</v>
      </c>
      <c r="W7" s="236" t="s">
        <v>49</v>
      </c>
      <c r="X7" s="236"/>
      <c r="Y7" s="245"/>
      <c r="Z7" s="241"/>
      <c r="AA7" s="230">
        <v>5</v>
      </c>
      <c r="AB7" s="230" t="s">
        <v>10</v>
      </c>
      <c r="AC7" s="233"/>
      <c r="AD7" s="239"/>
      <c r="AE7" s="241"/>
      <c r="AF7" s="230">
        <v>5</v>
      </c>
      <c r="AG7" s="230" t="s">
        <v>10</v>
      </c>
      <c r="AH7" s="230"/>
      <c r="AI7" s="245"/>
      <c r="AJ7" s="241"/>
      <c r="AK7" s="230">
        <v>5</v>
      </c>
      <c r="AL7" s="230" t="s">
        <v>52</v>
      </c>
      <c r="AM7" s="233"/>
      <c r="AN7" s="239"/>
      <c r="AO7" s="241"/>
      <c r="AP7" s="236">
        <v>5</v>
      </c>
      <c r="AQ7" s="236" t="s">
        <v>53</v>
      </c>
      <c r="AR7" s="236"/>
      <c r="AS7" s="240"/>
      <c r="AT7" s="241"/>
      <c r="AU7" s="230">
        <v>5</v>
      </c>
      <c r="AV7" s="230" t="s">
        <v>10</v>
      </c>
      <c r="AW7" s="233"/>
      <c r="AX7" s="239"/>
      <c r="AY7" s="241"/>
      <c r="AZ7" s="230">
        <v>5</v>
      </c>
      <c r="BA7" s="230" t="s">
        <v>52</v>
      </c>
      <c r="BB7" s="233"/>
      <c r="BC7" s="239"/>
    </row>
    <row r="8" spans="2:55">
      <c r="B8" s="230">
        <v>6</v>
      </c>
      <c r="C8" s="220" t="s">
        <v>51</v>
      </c>
      <c r="D8" s="228"/>
      <c r="E8" s="229"/>
      <c r="F8" s="260"/>
      <c r="G8" s="217">
        <v>6</v>
      </c>
      <c r="H8" s="217" t="s">
        <v>49</v>
      </c>
      <c r="I8" s="248"/>
      <c r="J8" s="249"/>
      <c r="K8" s="241"/>
      <c r="L8" s="230">
        <v>6</v>
      </c>
      <c r="M8" s="230" t="s">
        <v>10</v>
      </c>
      <c r="N8" s="233"/>
      <c r="O8" s="239"/>
      <c r="P8" s="241"/>
      <c r="Q8" s="230">
        <v>6</v>
      </c>
      <c r="R8" s="230" t="s">
        <v>51</v>
      </c>
      <c r="S8" s="233"/>
      <c r="T8" s="239"/>
      <c r="U8" s="244"/>
      <c r="V8" s="236">
        <v>6</v>
      </c>
      <c r="W8" s="236" t="s">
        <v>53</v>
      </c>
      <c r="X8" s="236"/>
      <c r="Y8" s="240"/>
      <c r="Z8" s="241"/>
      <c r="AA8" s="230">
        <v>6</v>
      </c>
      <c r="AB8" s="230" t="s">
        <v>10</v>
      </c>
      <c r="AC8" s="233"/>
      <c r="AD8" s="239"/>
      <c r="AE8" s="241"/>
      <c r="AF8" s="230">
        <v>6</v>
      </c>
      <c r="AG8" s="230" t="s">
        <v>10</v>
      </c>
      <c r="AH8" s="230"/>
      <c r="AI8" s="245"/>
      <c r="AJ8" s="241"/>
      <c r="AK8" s="236">
        <v>6</v>
      </c>
      <c r="AL8" s="236" t="s">
        <v>49</v>
      </c>
      <c r="AM8" s="237"/>
      <c r="AN8" s="238"/>
      <c r="AO8" s="241"/>
      <c r="AP8" s="230">
        <v>6</v>
      </c>
      <c r="AQ8" s="230" t="s">
        <v>50</v>
      </c>
      <c r="AR8" s="233"/>
      <c r="AS8" s="234"/>
      <c r="AT8" s="241"/>
      <c r="AU8" s="230">
        <v>6</v>
      </c>
      <c r="AV8" s="230" t="s">
        <v>51</v>
      </c>
      <c r="AW8" s="233"/>
      <c r="AX8" s="239"/>
      <c r="AY8" s="241"/>
      <c r="AZ8" s="236">
        <v>6</v>
      </c>
      <c r="BA8" s="236" t="s">
        <v>49</v>
      </c>
      <c r="BB8" s="236"/>
      <c r="BC8" s="235"/>
    </row>
    <row r="9" spans="2:55">
      <c r="B9" s="230">
        <v>7</v>
      </c>
      <c r="C9" s="230" t="s">
        <v>52</v>
      </c>
      <c r="D9" s="233"/>
      <c r="E9" s="239"/>
      <c r="F9" s="241"/>
      <c r="G9" s="236">
        <v>7</v>
      </c>
      <c r="H9" s="236" t="s">
        <v>53</v>
      </c>
      <c r="I9" s="237"/>
      <c r="J9" s="243"/>
      <c r="K9" s="241"/>
      <c r="L9" s="230">
        <v>7</v>
      </c>
      <c r="M9" s="230" t="s">
        <v>10</v>
      </c>
      <c r="N9" s="233"/>
      <c r="O9" s="239"/>
      <c r="P9" s="241"/>
      <c r="Q9" s="230">
        <v>7</v>
      </c>
      <c r="R9" s="230" t="s">
        <v>52</v>
      </c>
      <c r="S9" s="233"/>
      <c r="T9" s="239"/>
      <c r="U9" s="244"/>
      <c r="V9" s="230">
        <v>7</v>
      </c>
      <c r="W9" s="230" t="s">
        <v>50</v>
      </c>
      <c r="X9" s="233"/>
      <c r="Y9" s="234"/>
      <c r="Z9" s="241"/>
      <c r="AA9" s="230">
        <v>7</v>
      </c>
      <c r="AB9" s="230" t="s">
        <v>51</v>
      </c>
      <c r="AC9" s="233"/>
      <c r="AD9" s="239"/>
      <c r="AE9" s="241"/>
      <c r="AF9" s="230">
        <v>7</v>
      </c>
      <c r="AG9" s="230" t="s">
        <v>51</v>
      </c>
      <c r="AH9" s="230"/>
      <c r="AI9" s="245"/>
      <c r="AJ9" s="241"/>
      <c r="AK9" s="236">
        <v>7</v>
      </c>
      <c r="AL9" s="236" t="s">
        <v>53</v>
      </c>
      <c r="AM9" s="237"/>
      <c r="AN9" s="243"/>
      <c r="AO9" s="241"/>
      <c r="AP9" s="230">
        <v>7</v>
      </c>
      <c r="AQ9" s="230" t="s">
        <v>10</v>
      </c>
      <c r="AR9" s="233"/>
      <c r="AS9" s="239"/>
      <c r="AT9" s="241"/>
      <c r="AU9" s="230">
        <v>7</v>
      </c>
      <c r="AV9" s="230" t="s">
        <v>52</v>
      </c>
      <c r="AW9" s="233"/>
      <c r="AX9" s="239"/>
      <c r="AY9" s="241"/>
      <c r="AZ9" s="236">
        <v>7</v>
      </c>
      <c r="BA9" s="236" t="s">
        <v>53</v>
      </c>
      <c r="BB9" s="236"/>
      <c r="BC9" s="242"/>
    </row>
    <row r="10" spans="2:55">
      <c r="B10" s="236">
        <v>8</v>
      </c>
      <c r="C10" s="236" t="str">
        <f t="shared" ref="C10:C32" si="0">C3</f>
        <v>S</v>
      </c>
      <c r="D10" s="237"/>
      <c r="E10" s="238"/>
      <c r="F10" s="241"/>
      <c r="G10" s="230">
        <v>8</v>
      </c>
      <c r="H10" s="230" t="str">
        <f t="shared" ref="H10:H33" si="1">H3</f>
        <v>L</v>
      </c>
      <c r="I10" s="233"/>
      <c r="J10" s="234"/>
      <c r="K10" s="241"/>
      <c r="L10" s="230">
        <v>8</v>
      </c>
      <c r="M10" s="230" t="str">
        <f t="shared" ref="M10:M32" si="2">M3</f>
        <v>J</v>
      </c>
      <c r="N10" s="233"/>
      <c r="O10" s="239"/>
      <c r="P10" s="241"/>
      <c r="Q10" s="236">
        <v>8</v>
      </c>
      <c r="R10" s="236" t="str">
        <f t="shared" ref="R10:R32" si="3">R3</f>
        <v>S</v>
      </c>
      <c r="S10" s="237"/>
      <c r="T10" s="238"/>
      <c r="U10" s="244"/>
      <c r="V10" s="230">
        <v>8</v>
      </c>
      <c r="W10" s="230" t="s">
        <v>10</v>
      </c>
      <c r="X10" s="233"/>
      <c r="Y10" s="239"/>
      <c r="Z10" s="241"/>
      <c r="AA10" s="230">
        <v>8</v>
      </c>
      <c r="AB10" s="230" t="s">
        <v>52</v>
      </c>
      <c r="AC10" s="233"/>
      <c r="AD10" s="239"/>
      <c r="AE10" s="241"/>
      <c r="AF10" s="230">
        <v>8</v>
      </c>
      <c r="AG10" s="230" t="s">
        <v>52</v>
      </c>
      <c r="AH10" s="230"/>
      <c r="AI10" s="245"/>
      <c r="AJ10" s="241"/>
      <c r="AK10" s="230">
        <v>8</v>
      </c>
      <c r="AL10" s="230" t="s">
        <v>50</v>
      </c>
      <c r="AM10" s="233"/>
      <c r="AN10" s="234"/>
      <c r="AO10" s="241"/>
      <c r="AP10" s="230">
        <v>8</v>
      </c>
      <c r="AQ10" s="230" t="s">
        <v>10</v>
      </c>
      <c r="AR10" s="233"/>
      <c r="AS10" s="234"/>
      <c r="AT10" s="241"/>
      <c r="AU10" s="236">
        <v>8</v>
      </c>
      <c r="AV10" s="236" t="s">
        <v>49</v>
      </c>
      <c r="AW10" s="237"/>
      <c r="AX10" s="238"/>
      <c r="AY10" s="241"/>
      <c r="AZ10" s="230">
        <v>8</v>
      </c>
      <c r="BA10" s="230" t="s">
        <v>50</v>
      </c>
      <c r="BB10" s="230"/>
      <c r="BC10" s="242"/>
    </row>
    <row r="11" spans="2:55">
      <c r="B11" s="236">
        <v>9</v>
      </c>
      <c r="C11" s="236" t="str">
        <f t="shared" si="0"/>
        <v>D</v>
      </c>
      <c r="D11" s="237"/>
      <c r="E11" s="243"/>
      <c r="F11" s="241"/>
      <c r="G11" s="230">
        <v>9</v>
      </c>
      <c r="H11" s="230" t="str">
        <f t="shared" si="1"/>
        <v>M</v>
      </c>
      <c r="I11" s="233"/>
      <c r="J11" s="239"/>
      <c r="K11" s="241"/>
      <c r="L11" s="230">
        <v>9</v>
      </c>
      <c r="M11" s="230" t="str">
        <f t="shared" si="2"/>
        <v>V</v>
      </c>
      <c r="N11" s="233"/>
      <c r="O11" s="239"/>
      <c r="P11" s="241"/>
      <c r="Q11" s="236">
        <v>9</v>
      </c>
      <c r="R11" s="236" t="str">
        <f t="shared" si="3"/>
        <v>D</v>
      </c>
      <c r="S11" s="237"/>
      <c r="T11" s="243"/>
      <c r="U11" s="244"/>
      <c r="V11" s="230">
        <v>9</v>
      </c>
      <c r="W11" s="230" t="s">
        <v>10</v>
      </c>
      <c r="X11" s="233"/>
      <c r="Y11" s="239"/>
      <c r="Z11" s="241"/>
      <c r="AA11" s="236">
        <v>9</v>
      </c>
      <c r="AB11" s="236" t="s">
        <v>49</v>
      </c>
      <c r="AC11" s="237"/>
      <c r="AD11" s="238"/>
      <c r="AE11" s="241"/>
      <c r="AF11" s="236">
        <v>9</v>
      </c>
      <c r="AG11" s="236" t="s">
        <v>49</v>
      </c>
      <c r="AH11" s="236"/>
      <c r="AI11" s="245"/>
      <c r="AJ11" s="241"/>
      <c r="AK11" s="230">
        <v>9</v>
      </c>
      <c r="AL11" s="230" t="s">
        <v>10</v>
      </c>
      <c r="AM11" s="233"/>
      <c r="AN11" s="239"/>
      <c r="AO11" s="241"/>
      <c r="AP11" s="230">
        <v>9</v>
      </c>
      <c r="AQ11" s="230" t="s">
        <v>51</v>
      </c>
      <c r="AR11" s="233"/>
      <c r="AS11" s="239"/>
      <c r="AT11" s="241"/>
      <c r="AU11" s="236">
        <v>9</v>
      </c>
      <c r="AV11" s="236" t="s">
        <v>53</v>
      </c>
      <c r="AW11" s="237"/>
      <c r="AX11" s="243"/>
      <c r="AY11" s="241"/>
      <c r="AZ11" s="230">
        <v>9</v>
      </c>
      <c r="BA11" s="230" t="s">
        <v>10</v>
      </c>
      <c r="BB11" s="230"/>
      <c r="BC11" s="242"/>
    </row>
    <row r="12" spans="2:55">
      <c r="B12" s="230">
        <v>10</v>
      </c>
      <c r="C12" s="230" t="str">
        <f t="shared" si="0"/>
        <v>L</v>
      </c>
      <c r="D12" s="233"/>
      <c r="E12" s="234"/>
      <c r="F12" s="241"/>
      <c r="G12" s="230">
        <v>10</v>
      </c>
      <c r="H12" s="230" t="str">
        <f t="shared" si="1"/>
        <v>M</v>
      </c>
      <c r="I12" s="233"/>
      <c r="J12" s="239"/>
      <c r="K12" s="241"/>
      <c r="L12" s="236">
        <v>10</v>
      </c>
      <c r="M12" s="236" t="str">
        <f t="shared" si="2"/>
        <v>S</v>
      </c>
      <c r="N12" s="237"/>
      <c r="O12" s="238"/>
      <c r="P12" s="241"/>
      <c r="Q12" s="230">
        <v>10</v>
      </c>
      <c r="R12" s="230" t="str">
        <f t="shared" si="3"/>
        <v>L</v>
      </c>
      <c r="S12" s="233"/>
      <c r="T12" s="234"/>
      <c r="U12" s="244"/>
      <c r="V12" s="230">
        <v>10</v>
      </c>
      <c r="W12" s="230" t="s">
        <v>51</v>
      </c>
      <c r="X12" s="233"/>
      <c r="Y12" s="239"/>
      <c r="Z12" s="241"/>
      <c r="AA12" s="236">
        <v>10</v>
      </c>
      <c r="AB12" s="236" t="s">
        <v>53</v>
      </c>
      <c r="AC12" s="237"/>
      <c r="AD12" s="250"/>
      <c r="AE12" s="241"/>
      <c r="AF12" s="236">
        <v>10</v>
      </c>
      <c r="AG12" s="236" t="s">
        <v>53</v>
      </c>
      <c r="AH12" s="236"/>
      <c r="AI12" s="240"/>
      <c r="AJ12" s="241"/>
      <c r="AK12" s="230">
        <v>10</v>
      </c>
      <c r="AL12" s="230" t="s">
        <v>10</v>
      </c>
      <c r="AM12" s="233"/>
      <c r="AN12" s="239"/>
      <c r="AO12" s="241"/>
      <c r="AP12" s="230">
        <v>10</v>
      </c>
      <c r="AQ12" s="230" t="s">
        <v>52</v>
      </c>
      <c r="AR12" s="233"/>
      <c r="AS12" s="234"/>
      <c r="AT12" s="241"/>
      <c r="AU12" s="230">
        <v>10</v>
      </c>
      <c r="AV12" s="230" t="s">
        <v>50</v>
      </c>
      <c r="AW12" s="233"/>
      <c r="AX12" s="234"/>
      <c r="AY12" s="241"/>
      <c r="AZ12" s="230">
        <v>10</v>
      </c>
      <c r="BA12" s="230" t="s">
        <v>10</v>
      </c>
      <c r="BB12" s="230"/>
      <c r="BC12" s="242"/>
    </row>
    <row r="13" spans="2:55">
      <c r="B13" s="230">
        <v>11</v>
      </c>
      <c r="C13" s="230" t="str">
        <f t="shared" si="0"/>
        <v>M</v>
      </c>
      <c r="D13" s="233"/>
      <c r="E13" s="239"/>
      <c r="F13" s="241"/>
      <c r="G13" s="230">
        <v>11</v>
      </c>
      <c r="H13" s="230" t="str">
        <f t="shared" si="1"/>
        <v>J</v>
      </c>
      <c r="I13" s="233"/>
      <c r="J13" s="239"/>
      <c r="K13" s="241"/>
      <c r="L13" s="236">
        <v>11</v>
      </c>
      <c r="M13" s="236" t="str">
        <f t="shared" si="2"/>
        <v>D</v>
      </c>
      <c r="N13" s="237"/>
      <c r="O13" s="243"/>
      <c r="P13" s="241"/>
      <c r="Q13" s="230">
        <v>11</v>
      </c>
      <c r="R13" s="230" t="str">
        <f t="shared" si="3"/>
        <v>M</v>
      </c>
      <c r="S13" s="233"/>
      <c r="T13" s="239"/>
      <c r="U13" s="244"/>
      <c r="V13" s="230">
        <v>11</v>
      </c>
      <c r="W13" s="230" t="s">
        <v>52</v>
      </c>
      <c r="X13" s="233"/>
      <c r="Y13" s="239"/>
      <c r="Z13" s="241"/>
      <c r="AA13" s="230">
        <v>11</v>
      </c>
      <c r="AB13" s="230" t="s">
        <v>50</v>
      </c>
      <c r="AC13" s="233"/>
      <c r="AD13" s="234"/>
      <c r="AE13" s="241"/>
      <c r="AF13" s="230">
        <v>11</v>
      </c>
      <c r="AG13" s="230" t="s">
        <v>50</v>
      </c>
      <c r="AH13" s="233"/>
      <c r="AI13" s="234"/>
      <c r="AJ13" s="241"/>
      <c r="AK13" s="230">
        <v>11</v>
      </c>
      <c r="AL13" s="230" t="s">
        <v>51</v>
      </c>
      <c r="AM13" s="233"/>
      <c r="AN13" s="239"/>
      <c r="AO13" s="241"/>
      <c r="AP13" s="236">
        <v>11</v>
      </c>
      <c r="AQ13" s="236" t="s">
        <v>49</v>
      </c>
      <c r="AR13" s="237"/>
      <c r="AS13" s="238"/>
      <c r="AT13" s="241"/>
      <c r="AU13" s="230">
        <v>11</v>
      </c>
      <c r="AV13" s="230" t="s">
        <v>10</v>
      </c>
      <c r="AW13" s="233"/>
      <c r="AX13" s="239"/>
      <c r="AY13" s="241"/>
      <c r="AZ13" s="230">
        <v>11</v>
      </c>
      <c r="BA13" s="230" t="s">
        <v>51</v>
      </c>
      <c r="BB13" s="230"/>
      <c r="BC13" s="242"/>
    </row>
    <row r="14" spans="2:55">
      <c r="B14" s="230">
        <v>12</v>
      </c>
      <c r="C14" s="230" t="str">
        <f t="shared" si="0"/>
        <v>M</v>
      </c>
      <c r="D14" s="233"/>
      <c r="E14" s="239"/>
      <c r="F14" s="241"/>
      <c r="G14" s="230">
        <v>12</v>
      </c>
      <c r="H14" s="230" t="str">
        <f t="shared" si="1"/>
        <v>V</v>
      </c>
      <c r="I14" s="233"/>
      <c r="J14" s="239"/>
      <c r="K14" s="241"/>
      <c r="L14" s="230">
        <v>12</v>
      </c>
      <c r="M14" s="230" t="str">
        <f t="shared" si="2"/>
        <v>L</v>
      </c>
      <c r="N14" s="233"/>
      <c r="O14" s="234"/>
      <c r="P14" s="241"/>
      <c r="Q14" s="230">
        <v>12</v>
      </c>
      <c r="R14" s="230" t="str">
        <f t="shared" si="3"/>
        <v>M</v>
      </c>
      <c r="S14" s="233"/>
      <c r="T14" s="239"/>
      <c r="U14" s="244"/>
      <c r="V14" s="236">
        <v>12</v>
      </c>
      <c r="W14" s="236" t="s">
        <v>49</v>
      </c>
      <c r="X14" s="237"/>
      <c r="Y14" s="238"/>
      <c r="Z14" s="241"/>
      <c r="AA14" s="230">
        <v>12</v>
      </c>
      <c r="AB14" s="230" t="s">
        <v>10</v>
      </c>
      <c r="AC14" s="233"/>
      <c r="AD14" s="239"/>
      <c r="AE14" s="241"/>
      <c r="AF14" s="230">
        <v>12</v>
      </c>
      <c r="AG14" s="230" t="s">
        <v>10</v>
      </c>
      <c r="AH14" s="233"/>
      <c r="AI14" s="239"/>
      <c r="AJ14" s="241"/>
      <c r="AK14" s="230">
        <v>12</v>
      </c>
      <c r="AL14" s="230" t="s">
        <v>52</v>
      </c>
      <c r="AM14" s="233"/>
      <c r="AN14" s="239"/>
      <c r="AO14" s="241"/>
      <c r="AP14" s="236">
        <v>12</v>
      </c>
      <c r="AQ14" s="236" t="s">
        <v>53</v>
      </c>
      <c r="AR14" s="237"/>
      <c r="AS14" s="243"/>
      <c r="AT14" s="241"/>
      <c r="AU14" s="230">
        <v>12</v>
      </c>
      <c r="AV14" s="230" t="s">
        <v>10</v>
      </c>
      <c r="AW14" s="233"/>
      <c r="AX14" s="239"/>
      <c r="AY14" s="241"/>
      <c r="AZ14" s="230">
        <v>12</v>
      </c>
      <c r="BA14" s="230" t="s">
        <v>52</v>
      </c>
      <c r="BB14" s="230"/>
      <c r="BC14" s="242"/>
    </row>
    <row r="15" spans="2:55">
      <c r="B15" s="230">
        <v>13</v>
      </c>
      <c r="C15" s="230" t="str">
        <f t="shared" si="0"/>
        <v>J</v>
      </c>
      <c r="D15" s="233"/>
      <c r="E15" s="239"/>
      <c r="F15" s="241"/>
      <c r="G15" s="236">
        <v>13</v>
      </c>
      <c r="H15" s="236" t="str">
        <f t="shared" si="1"/>
        <v>S</v>
      </c>
      <c r="I15" s="237"/>
      <c r="J15" s="238"/>
      <c r="K15" s="241"/>
      <c r="L15" s="230">
        <v>13</v>
      </c>
      <c r="M15" s="230" t="str">
        <f t="shared" si="2"/>
        <v>M</v>
      </c>
      <c r="N15" s="233"/>
      <c r="O15" s="239"/>
      <c r="P15" s="241"/>
      <c r="Q15" s="230">
        <v>13</v>
      </c>
      <c r="R15" s="230" t="str">
        <f t="shared" si="3"/>
        <v>J</v>
      </c>
      <c r="S15" s="233"/>
      <c r="T15" s="239"/>
      <c r="U15" s="244"/>
      <c r="V15" s="236">
        <v>13</v>
      </c>
      <c r="W15" s="236" t="s">
        <v>53</v>
      </c>
      <c r="X15" s="237"/>
      <c r="Y15" s="243"/>
      <c r="Z15" s="241"/>
      <c r="AA15" s="230">
        <v>13</v>
      </c>
      <c r="AB15" s="230" t="s">
        <v>10</v>
      </c>
      <c r="AC15" s="233"/>
      <c r="AD15" s="239"/>
      <c r="AE15" s="241"/>
      <c r="AF15" s="230">
        <v>13</v>
      </c>
      <c r="AG15" s="230" t="s">
        <v>10</v>
      </c>
      <c r="AH15" s="233"/>
      <c r="AI15" s="239"/>
      <c r="AJ15" s="241"/>
      <c r="AK15" s="236">
        <v>13</v>
      </c>
      <c r="AL15" s="236" t="s">
        <v>49</v>
      </c>
      <c r="AM15" s="237"/>
      <c r="AN15" s="238"/>
      <c r="AO15" s="241"/>
      <c r="AP15" s="230">
        <v>13</v>
      </c>
      <c r="AQ15" s="230" t="s">
        <v>50</v>
      </c>
      <c r="AR15" s="233"/>
      <c r="AS15" s="234"/>
      <c r="AT15" s="241"/>
      <c r="AU15" s="230">
        <v>13</v>
      </c>
      <c r="AV15" s="230" t="s">
        <v>51</v>
      </c>
      <c r="AW15" s="233"/>
      <c r="AX15" s="239"/>
      <c r="AY15" s="241"/>
      <c r="AZ15" s="236">
        <v>13</v>
      </c>
      <c r="BA15" s="236" t="s">
        <v>49</v>
      </c>
      <c r="BB15" s="236"/>
      <c r="BC15" s="245"/>
    </row>
    <row r="16" spans="2:55">
      <c r="B16" s="230">
        <v>14</v>
      </c>
      <c r="C16" s="230" t="str">
        <f t="shared" si="0"/>
        <v>V</v>
      </c>
      <c r="D16" s="233"/>
      <c r="E16" s="239"/>
      <c r="F16" s="241"/>
      <c r="G16" s="236">
        <v>14</v>
      </c>
      <c r="H16" s="236" t="str">
        <f t="shared" si="1"/>
        <v>D</v>
      </c>
      <c r="I16" s="237"/>
      <c r="J16" s="243"/>
      <c r="K16" s="241"/>
      <c r="L16" s="230">
        <v>14</v>
      </c>
      <c r="M16" s="230" t="str">
        <f t="shared" si="2"/>
        <v>M</v>
      </c>
      <c r="N16" s="233"/>
      <c r="O16" s="239"/>
      <c r="P16" s="241"/>
      <c r="Q16" s="230">
        <v>14</v>
      </c>
      <c r="R16" s="230" t="str">
        <f t="shared" si="3"/>
        <v>V</v>
      </c>
      <c r="S16" s="233"/>
      <c r="T16" s="239"/>
      <c r="U16" s="244"/>
      <c r="V16" s="230">
        <v>14</v>
      </c>
      <c r="W16" s="230" t="s">
        <v>50</v>
      </c>
      <c r="X16" s="233"/>
      <c r="Y16" s="234"/>
      <c r="Z16" s="241"/>
      <c r="AA16" s="230">
        <v>14</v>
      </c>
      <c r="AB16" s="230" t="s">
        <v>51</v>
      </c>
      <c r="AC16" s="233"/>
      <c r="AD16" s="239"/>
      <c r="AE16" s="241"/>
      <c r="AF16" s="230">
        <v>14</v>
      </c>
      <c r="AG16" s="230" t="s">
        <v>51</v>
      </c>
      <c r="AH16" s="233"/>
      <c r="AI16" s="239"/>
      <c r="AJ16" s="241"/>
      <c r="AK16" s="236">
        <v>14</v>
      </c>
      <c r="AL16" s="236" t="s">
        <v>53</v>
      </c>
      <c r="AM16" s="237"/>
      <c r="AN16" s="243"/>
      <c r="AO16" s="241"/>
      <c r="AP16" s="230">
        <v>14</v>
      </c>
      <c r="AQ16" s="230" t="s">
        <v>10</v>
      </c>
      <c r="AR16" s="233"/>
      <c r="AS16" s="239"/>
      <c r="AT16" s="241"/>
      <c r="AU16" s="230">
        <v>14</v>
      </c>
      <c r="AV16" s="230" t="s">
        <v>52</v>
      </c>
      <c r="AW16" s="233"/>
      <c r="AX16" s="239"/>
      <c r="AY16" s="241"/>
      <c r="AZ16" s="236">
        <v>14</v>
      </c>
      <c r="BA16" s="236" t="s">
        <v>53</v>
      </c>
      <c r="BB16" s="236"/>
      <c r="BC16" s="242"/>
    </row>
    <row r="17" spans="2:55">
      <c r="B17" s="236">
        <v>15</v>
      </c>
      <c r="C17" s="236" t="str">
        <f t="shared" si="0"/>
        <v>S</v>
      </c>
      <c r="D17" s="237"/>
      <c r="E17" s="238"/>
      <c r="F17" s="241"/>
      <c r="G17" s="230">
        <v>15</v>
      </c>
      <c r="H17" s="230" t="str">
        <f t="shared" si="1"/>
        <v>L</v>
      </c>
      <c r="I17" s="233"/>
      <c r="J17" s="234"/>
      <c r="K17" s="241"/>
      <c r="L17" s="230">
        <v>15</v>
      </c>
      <c r="M17" s="230" t="str">
        <f t="shared" si="2"/>
        <v>J</v>
      </c>
      <c r="N17" s="233"/>
      <c r="O17" s="239"/>
      <c r="P17" s="241"/>
      <c r="Q17" s="236">
        <v>15</v>
      </c>
      <c r="R17" s="236" t="str">
        <f t="shared" si="3"/>
        <v>S</v>
      </c>
      <c r="S17" s="237"/>
      <c r="T17" s="238"/>
      <c r="U17" s="244"/>
      <c r="V17" s="230">
        <v>15</v>
      </c>
      <c r="W17" s="230" t="s">
        <v>10</v>
      </c>
      <c r="X17" s="233"/>
      <c r="Y17" s="239"/>
      <c r="Z17" s="241"/>
      <c r="AA17" s="230">
        <v>15</v>
      </c>
      <c r="AB17" s="230" t="s">
        <v>52</v>
      </c>
      <c r="AC17" s="233"/>
      <c r="AD17" s="239"/>
      <c r="AE17" s="241"/>
      <c r="AF17" s="230">
        <v>15</v>
      </c>
      <c r="AG17" s="230" t="s">
        <v>52</v>
      </c>
      <c r="AH17" s="233"/>
      <c r="AI17" s="239"/>
      <c r="AJ17" s="241"/>
      <c r="AK17" s="230">
        <v>15</v>
      </c>
      <c r="AL17" s="230" t="s">
        <v>50</v>
      </c>
      <c r="AM17" s="233"/>
      <c r="AN17" s="234"/>
      <c r="AO17" s="241"/>
      <c r="AP17" s="230">
        <v>15</v>
      </c>
      <c r="AQ17" s="230" t="s">
        <v>10</v>
      </c>
      <c r="AR17" s="233"/>
      <c r="AS17" s="239"/>
      <c r="AT17" s="241"/>
      <c r="AU17" s="236">
        <v>15</v>
      </c>
      <c r="AV17" s="236" t="s">
        <v>49</v>
      </c>
      <c r="AW17" s="237"/>
      <c r="AX17" s="238"/>
      <c r="AY17" s="241"/>
      <c r="AZ17" s="230">
        <v>15</v>
      </c>
      <c r="BA17" s="230" t="s">
        <v>50</v>
      </c>
      <c r="BB17" s="230"/>
      <c r="BC17" s="247"/>
    </row>
    <row r="18" spans="2:55">
      <c r="B18" s="236">
        <v>16</v>
      </c>
      <c r="C18" s="236" t="str">
        <f t="shared" si="0"/>
        <v>D</v>
      </c>
      <c r="D18" s="237"/>
      <c r="E18" s="243"/>
      <c r="F18" s="241"/>
      <c r="G18" s="230">
        <v>16</v>
      </c>
      <c r="H18" s="230" t="str">
        <f t="shared" si="1"/>
        <v>M</v>
      </c>
      <c r="I18" s="233"/>
      <c r="J18" s="239"/>
      <c r="K18" s="241"/>
      <c r="L18" s="230">
        <v>16</v>
      </c>
      <c r="M18" s="230" t="str">
        <f t="shared" si="2"/>
        <v>V</v>
      </c>
      <c r="N18" s="233"/>
      <c r="O18" s="239"/>
      <c r="P18" s="241"/>
      <c r="Q18" s="236">
        <v>16</v>
      </c>
      <c r="R18" s="236" t="str">
        <f t="shared" si="3"/>
        <v>D</v>
      </c>
      <c r="S18" s="237"/>
      <c r="T18" s="243"/>
      <c r="U18" s="244"/>
      <c r="V18" s="230">
        <v>16</v>
      </c>
      <c r="W18" s="230" t="s">
        <v>10</v>
      </c>
      <c r="X18" s="233"/>
      <c r="Y18" s="239"/>
      <c r="Z18" s="241"/>
      <c r="AA18" s="236">
        <v>16</v>
      </c>
      <c r="AB18" s="236" t="s">
        <v>49</v>
      </c>
      <c r="AC18" s="237"/>
      <c r="AD18" s="238"/>
      <c r="AE18" s="241"/>
      <c r="AF18" s="236">
        <v>16</v>
      </c>
      <c r="AG18" s="236" t="s">
        <v>49</v>
      </c>
      <c r="AH18" s="237"/>
      <c r="AI18" s="238"/>
      <c r="AJ18" s="241"/>
      <c r="AK18" s="230">
        <v>16</v>
      </c>
      <c r="AL18" s="230" t="s">
        <v>10</v>
      </c>
      <c r="AM18" s="233"/>
      <c r="AN18" s="234"/>
      <c r="AO18" s="241"/>
      <c r="AP18" s="230">
        <v>16</v>
      </c>
      <c r="AQ18" s="230" t="s">
        <v>51</v>
      </c>
      <c r="AR18" s="233"/>
      <c r="AS18" s="239"/>
      <c r="AT18" s="241"/>
      <c r="AU18" s="236">
        <v>16</v>
      </c>
      <c r="AV18" s="236" t="s">
        <v>53</v>
      </c>
      <c r="AW18" s="237"/>
      <c r="AX18" s="243"/>
      <c r="AY18" s="241"/>
      <c r="AZ18" s="230">
        <v>16</v>
      </c>
      <c r="BA18" s="230" t="s">
        <v>10</v>
      </c>
      <c r="BB18" s="230"/>
      <c r="BC18" s="245"/>
    </row>
    <row r="19" spans="2:55">
      <c r="B19" s="230">
        <v>17</v>
      </c>
      <c r="C19" s="230" t="str">
        <f t="shared" si="0"/>
        <v>L</v>
      </c>
      <c r="D19" s="233"/>
      <c r="E19" s="234"/>
      <c r="F19" s="241"/>
      <c r="G19" s="230">
        <v>17</v>
      </c>
      <c r="H19" s="230" t="str">
        <f t="shared" si="1"/>
        <v>M</v>
      </c>
      <c r="I19" s="233"/>
      <c r="J19" s="239"/>
      <c r="K19" s="241"/>
      <c r="L19" s="236">
        <v>17</v>
      </c>
      <c r="M19" s="236" t="str">
        <f t="shared" si="2"/>
        <v>S</v>
      </c>
      <c r="N19" s="237"/>
      <c r="O19" s="238"/>
      <c r="P19" s="241"/>
      <c r="Q19" s="230">
        <v>17</v>
      </c>
      <c r="R19" s="230" t="str">
        <f t="shared" si="3"/>
        <v>L</v>
      </c>
      <c r="S19" s="233"/>
      <c r="T19" s="234"/>
      <c r="U19" s="244"/>
      <c r="V19" s="230">
        <v>17</v>
      </c>
      <c r="W19" s="230" t="s">
        <v>51</v>
      </c>
      <c r="X19" s="233"/>
      <c r="Y19" s="239"/>
      <c r="Z19" s="241"/>
      <c r="AA19" s="236">
        <v>17</v>
      </c>
      <c r="AB19" s="236" t="s">
        <v>53</v>
      </c>
      <c r="AC19" s="237"/>
      <c r="AD19" s="243"/>
      <c r="AE19" s="241"/>
      <c r="AF19" s="236">
        <v>17</v>
      </c>
      <c r="AG19" s="236" t="s">
        <v>53</v>
      </c>
      <c r="AH19" s="237"/>
      <c r="AI19" s="243"/>
      <c r="AJ19" s="241"/>
      <c r="AK19" s="230">
        <v>17</v>
      </c>
      <c r="AL19" s="230" t="s">
        <v>10</v>
      </c>
      <c r="AM19" s="233"/>
      <c r="AN19" s="234"/>
      <c r="AO19" s="241"/>
      <c r="AP19" s="230">
        <v>17</v>
      </c>
      <c r="AQ19" s="230" t="s">
        <v>52</v>
      </c>
      <c r="AR19" s="233"/>
      <c r="AS19" s="239"/>
      <c r="AT19" s="241"/>
      <c r="AU19" s="230">
        <v>17</v>
      </c>
      <c r="AV19" s="230" t="s">
        <v>50</v>
      </c>
      <c r="AW19" s="233"/>
      <c r="AX19" s="234"/>
      <c r="AY19" s="241"/>
      <c r="AZ19" s="230">
        <v>17</v>
      </c>
      <c r="BA19" s="230" t="s">
        <v>10</v>
      </c>
      <c r="BB19" s="230"/>
      <c r="BC19" s="245"/>
    </row>
    <row r="20" spans="2:55">
      <c r="B20" s="230">
        <v>18</v>
      </c>
      <c r="C20" s="230" t="str">
        <f t="shared" si="0"/>
        <v>M</v>
      </c>
      <c r="D20" s="233"/>
      <c r="E20" s="239"/>
      <c r="F20" s="241"/>
      <c r="G20" s="230">
        <v>18</v>
      </c>
      <c r="H20" s="230" t="str">
        <f t="shared" si="1"/>
        <v>J</v>
      </c>
      <c r="I20" s="233"/>
      <c r="J20" s="239"/>
      <c r="K20" s="241"/>
      <c r="L20" s="236">
        <v>18</v>
      </c>
      <c r="M20" s="236" t="str">
        <f t="shared" si="2"/>
        <v>D</v>
      </c>
      <c r="N20" s="237"/>
      <c r="O20" s="243"/>
      <c r="P20" s="241"/>
      <c r="Q20" s="230">
        <v>18</v>
      </c>
      <c r="R20" s="230" t="str">
        <f t="shared" si="3"/>
        <v>M</v>
      </c>
      <c r="S20" s="233"/>
      <c r="T20" s="239"/>
      <c r="U20" s="244"/>
      <c r="V20" s="230">
        <v>18</v>
      </c>
      <c r="W20" s="230" t="s">
        <v>52</v>
      </c>
      <c r="X20" s="233"/>
      <c r="Y20" s="239"/>
      <c r="Z20" s="241"/>
      <c r="AA20" s="230">
        <v>18</v>
      </c>
      <c r="AB20" s="230" t="s">
        <v>50</v>
      </c>
      <c r="AC20" s="233"/>
      <c r="AD20" s="234"/>
      <c r="AE20" s="241"/>
      <c r="AF20" s="230">
        <v>18</v>
      </c>
      <c r="AG20" s="230" t="s">
        <v>50</v>
      </c>
      <c r="AH20" s="233"/>
      <c r="AI20" s="234"/>
      <c r="AJ20" s="241"/>
      <c r="AK20" s="230">
        <v>18</v>
      </c>
      <c r="AL20" s="230" t="s">
        <v>51</v>
      </c>
      <c r="AM20" s="233"/>
      <c r="AN20" s="234"/>
      <c r="AO20" s="241"/>
      <c r="AP20" s="236">
        <v>18</v>
      </c>
      <c r="AQ20" s="236" t="s">
        <v>49</v>
      </c>
      <c r="AR20" s="237"/>
      <c r="AS20" s="238"/>
      <c r="AT20" s="241"/>
      <c r="AU20" s="230">
        <v>18</v>
      </c>
      <c r="AV20" s="230" t="s">
        <v>10</v>
      </c>
      <c r="AW20" s="233"/>
      <c r="AX20" s="239"/>
      <c r="AY20" s="241"/>
      <c r="AZ20" s="230">
        <v>18</v>
      </c>
      <c r="BA20" s="230" t="s">
        <v>51</v>
      </c>
      <c r="BB20" s="230"/>
      <c r="BC20" s="245"/>
    </row>
    <row r="21" spans="2:55">
      <c r="B21" s="230">
        <v>19</v>
      </c>
      <c r="C21" s="230" t="str">
        <f t="shared" si="0"/>
        <v>M</v>
      </c>
      <c r="D21" s="233"/>
      <c r="E21" s="239"/>
      <c r="F21" s="241"/>
      <c r="G21" s="230">
        <v>19</v>
      </c>
      <c r="H21" s="230" t="str">
        <f t="shared" si="1"/>
        <v>V</v>
      </c>
      <c r="I21" s="233"/>
      <c r="J21" s="239"/>
      <c r="K21" s="241"/>
      <c r="L21" s="230">
        <v>19</v>
      </c>
      <c r="M21" s="230" t="str">
        <f t="shared" si="2"/>
        <v>L</v>
      </c>
      <c r="N21" s="233"/>
      <c r="O21" s="234"/>
      <c r="P21" s="241"/>
      <c r="Q21" s="230">
        <v>19</v>
      </c>
      <c r="R21" s="230" t="str">
        <f t="shared" si="3"/>
        <v>M</v>
      </c>
      <c r="S21" s="233"/>
      <c r="T21" s="239"/>
      <c r="U21" s="244"/>
      <c r="V21" s="236">
        <v>19</v>
      </c>
      <c r="W21" s="236" t="s">
        <v>49</v>
      </c>
      <c r="X21" s="237"/>
      <c r="Y21" s="238"/>
      <c r="Z21" s="241"/>
      <c r="AA21" s="230">
        <v>19</v>
      </c>
      <c r="AB21" s="230" t="s">
        <v>10</v>
      </c>
      <c r="AC21" s="233"/>
      <c r="AD21" s="234"/>
      <c r="AE21" s="241"/>
      <c r="AF21" s="230">
        <v>19</v>
      </c>
      <c r="AG21" s="230" t="s">
        <v>10</v>
      </c>
      <c r="AH21" s="233"/>
      <c r="AI21" s="239"/>
      <c r="AJ21" s="241"/>
      <c r="AK21" s="230">
        <v>19</v>
      </c>
      <c r="AL21" s="230" t="s">
        <v>52</v>
      </c>
      <c r="AM21" s="233"/>
      <c r="AN21" s="234"/>
      <c r="AO21" s="241"/>
      <c r="AP21" s="236">
        <v>19</v>
      </c>
      <c r="AQ21" s="236" t="s">
        <v>53</v>
      </c>
      <c r="AR21" s="237"/>
      <c r="AS21" s="250"/>
      <c r="AT21" s="241"/>
      <c r="AU21" s="230">
        <v>19</v>
      </c>
      <c r="AV21" s="230" t="s">
        <v>10</v>
      </c>
      <c r="AW21" s="233"/>
      <c r="AX21" s="239"/>
      <c r="AY21" s="241"/>
      <c r="AZ21" s="230">
        <v>19</v>
      </c>
      <c r="BA21" s="230" t="s">
        <v>52</v>
      </c>
      <c r="BB21" s="230"/>
      <c r="BC21" s="245"/>
    </row>
    <row r="22" spans="2:55">
      <c r="B22" s="230">
        <v>20</v>
      </c>
      <c r="C22" s="230" t="str">
        <f t="shared" si="0"/>
        <v>J</v>
      </c>
      <c r="D22" s="233"/>
      <c r="E22" s="239"/>
      <c r="F22" s="241"/>
      <c r="G22" s="236">
        <v>20</v>
      </c>
      <c r="H22" s="236" t="str">
        <f t="shared" si="1"/>
        <v>S</v>
      </c>
      <c r="I22" s="236"/>
      <c r="J22" s="245"/>
      <c r="K22" s="241"/>
      <c r="L22" s="230">
        <v>20</v>
      </c>
      <c r="M22" s="230" t="str">
        <f t="shared" si="2"/>
        <v>M</v>
      </c>
      <c r="N22" s="233"/>
      <c r="O22" s="239"/>
      <c r="P22" s="241"/>
      <c r="Q22" s="230">
        <v>20</v>
      </c>
      <c r="R22" s="230" t="str">
        <f t="shared" si="3"/>
        <v>J</v>
      </c>
      <c r="S22" s="233"/>
      <c r="T22" s="239"/>
      <c r="U22" s="244"/>
      <c r="V22" s="236">
        <v>20</v>
      </c>
      <c r="W22" s="236" t="s">
        <v>53</v>
      </c>
      <c r="X22" s="237"/>
      <c r="Y22" s="243"/>
      <c r="Z22" s="241"/>
      <c r="AA22" s="230">
        <v>20</v>
      </c>
      <c r="AB22" s="230" t="s">
        <v>10</v>
      </c>
      <c r="AC22" s="233"/>
      <c r="AD22" s="234"/>
      <c r="AE22" s="241"/>
      <c r="AF22" s="230">
        <v>20</v>
      </c>
      <c r="AG22" s="230" t="s">
        <v>10</v>
      </c>
      <c r="AH22" s="233"/>
      <c r="AI22" s="239"/>
      <c r="AJ22" s="241"/>
      <c r="AK22" s="236">
        <v>20</v>
      </c>
      <c r="AL22" s="236" t="s">
        <v>49</v>
      </c>
      <c r="AM22" s="236"/>
      <c r="AN22" s="231"/>
      <c r="AO22" s="241"/>
      <c r="AP22" s="230">
        <v>20</v>
      </c>
      <c r="AQ22" s="230" t="s">
        <v>50</v>
      </c>
      <c r="AR22" s="233"/>
      <c r="AS22" s="234"/>
      <c r="AT22" s="241"/>
      <c r="AU22" s="230">
        <v>20</v>
      </c>
      <c r="AV22" s="230" t="s">
        <v>51</v>
      </c>
      <c r="AW22" s="233"/>
      <c r="AX22" s="239"/>
      <c r="AY22" s="241"/>
      <c r="AZ22" s="236">
        <v>20</v>
      </c>
      <c r="BA22" s="236" t="s">
        <v>49</v>
      </c>
      <c r="BB22" s="236"/>
      <c r="BC22" s="245"/>
    </row>
    <row r="23" spans="2:55">
      <c r="B23" s="230">
        <v>21</v>
      </c>
      <c r="C23" s="230" t="str">
        <f t="shared" si="0"/>
        <v>V</v>
      </c>
      <c r="D23" s="233"/>
      <c r="E23" s="239"/>
      <c r="F23" s="241"/>
      <c r="G23" s="236">
        <v>21</v>
      </c>
      <c r="H23" s="236" t="str">
        <f t="shared" si="1"/>
        <v>D</v>
      </c>
      <c r="I23" s="236"/>
      <c r="J23" s="242"/>
      <c r="K23" s="241"/>
      <c r="L23" s="230">
        <v>21</v>
      </c>
      <c r="M23" s="230" t="str">
        <f t="shared" si="2"/>
        <v>M</v>
      </c>
      <c r="N23" s="233"/>
      <c r="O23" s="239"/>
      <c r="P23" s="241"/>
      <c r="Q23" s="230">
        <v>21</v>
      </c>
      <c r="R23" s="230" t="str">
        <f t="shared" si="3"/>
        <v>V</v>
      </c>
      <c r="S23" s="233"/>
      <c r="T23" s="239"/>
      <c r="U23" s="244"/>
      <c r="V23" s="230">
        <v>21</v>
      </c>
      <c r="W23" s="230" t="s">
        <v>50</v>
      </c>
      <c r="X23" s="233"/>
      <c r="Y23" s="234"/>
      <c r="Z23" s="241"/>
      <c r="AA23" s="230">
        <v>21</v>
      </c>
      <c r="AB23" s="230" t="s">
        <v>51</v>
      </c>
      <c r="AC23" s="233"/>
      <c r="AD23" s="234"/>
      <c r="AE23" s="241"/>
      <c r="AF23" s="230">
        <v>21</v>
      </c>
      <c r="AG23" s="230" t="s">
        <v>51</v>
      </c>
      <c r="AH23" s="233"/>
      <c r="AI23" s="239"/>
      <c r="AJ23" s="241"/>
      <c r="AK23" s="236">
        <v>21</v>
      </c>
      <c r="AL23" s="236" t="s">
        <v>53</v>
      </c>
      <c r="AM23" s="236"/>
      <c r="AN23" s="242"/>
      <c r="AO23" s="241"/>
      <c r="AP23" s="230">
        <v>21</v>
      </c>
      <c r="AQ23" s="230" t="s">
        <v>10</v>
      </c>
      <c r="AR23" s="233"/>
      <c r="AS23" s="234"/>
      <c r="AT23" s="241"/>
      <c r="AU23" s="230">
        <v>21</v>
      </c>
      <c r="AV23" s="230" t="s">
        <v>52</v>
      </c>
      <c r="AW23" s="233"/>
      <c r="AX23" s="239"/>
      <c r="AY23" s="241"/>
      <c r="AZ23" s="236">
        <v>21</v>
      </c>
      <c r="BA23" s="236" t="s">
        <v>53</v>
      </c>
      <c r="BB23" s="236"/>
      <c r="BC23" s="242"/>
    </row>
    <row r="24" spans="2:55">
      <c r="B24" s="236">
        <v>22</v>
      </c>
      <c r="C24" s="236" t="str">
        <f t="shared" si="0"/>
        <v>S</v>
      </c>
      <c r="D24" s="237"/>
      <c r="E24" s="238"/>
      <c r="F24" s="241"/>
      <c r="G24" s="230">
        <v>22</v>
      </c>
      <c r="H24" s="230" t="str">
        <f t="shared" si="1"/>
        <v>L</v>
      </c>
      <c r="I24" s="230"/>
      <c r="J24" s="242"/>
      <c r="K24" s="241"/>
      <c r="L24" s="230">
        <v>22</v>
      </c>
      <c r="M24" s="230" t="str">
        <f t="shared" si="2"/>
        <v>J</v>
      </c>
      <c r="N24" s="233"/>
      <c r="O24" s="239"/>
      <c r="P24" s="241"/>
      <c r="Q24" s="236">
        <v>22</v>
      </c>
      <c r="R24" s="236" t="str">
        <f t="shared" si="3"/>
        <v>S</v>
      </c>
      <c r="S24" s="236"/>
      <c r="T24" s="245"/>
      <c r="U24" s="244"/>
      <c r="V24" s="230">
        <v>22</v>
      </c>
      <c r="W24" s="230" t="s">
        <v>10</v>
      </c>
      <c r="X24" s="233"/>
      <c r="Y24" s="239"/>
      <c r="Z24" s="241"/>
      <c r="AA24" s="230">
        <v>22</v>
      </c>
      <c r="AB24" s="230" t="s">
        <v>52</v>
      </c>
      <c r="AC24" s="233"/>
      <c r="AD24" s="234"/>
      <c r="AE24" s="241"/>
      <c r="AF24" s="230">
        <v>22</v>
      </c>
      <c r="AG24" s="230" t="s">
        <v>52</v>
      </c>
      <c r="AH24" s="233"/>
      <c r="AI24" s="239"/>
      <c r="AJ24" s="241"/>
      <c r="AK24" s="230">
        <v>22</v>
      </c>
      <c r="AL24" s="230" t="s">
        <v>50</v>
      </c>
      <c r="AM24" s="230"/>
      <c r="AN24" s="242"/>
      <c r="AO24" s="241"/>
      <c r="AP24" s="230">
        <v>22</v>
      </c>
      <c r="AQ24" s="230" t="s">
        <v>10</v>
      </c>
      <c r="AR24" s="233"/>
      <c r="AS24" s="239"/>
      <c r="AT24" s="241"/>
      <c r="AU24" s="236">
        <v>22</v>
      </c>
      <c r="AV24" s="236" t="s">
        <v>49</v>
      </c>
      <c r="AW24" s="237"/>
      <c r="AX24" s="238"/>
      <c r="AY24" s="241"/>
      <c r="AZ24" s="230">
        <v>22</v>
      </c>
      <c r="BA24" s="230" t="s">
        <v>50</v>
      </c>
      <c r="BB24" s="230"/>
      <c r="BC24" s="242"/>
    </row>
    <row r="25" spans="2:55">
      <c r="B25" s="236">
        <v>23</v>
      </c>
      <c r="C25" s="236" t="str">
        <f t="shared" si="0"/>
        <v>D</v>
      </c>
      <c r="D25" s="237"/>
      <c r="E25" s="243"/>
      <c r="F25" s="241"/>
      <c r="G25" s="230">
        <v>23</v>
      </c>
      <c r="H25" s="230" t="str">
        <f t="shared" si="1"/>
        <v>M</v>
      </c>
      <c r="I25" s="230"/>
      <c r="J25" s="242"/>
      <c r="K25" s="241"/>
      <c r="L25" s="230">
        <v>23</v>
      </c>
      <c r="M25" s="230" t="str">
        <f t="shared" si="2"/>
        <v>V</v>
      </c>
      <c r="N25" s="233"/>
      <c r="O25" s="239"/>
      <c r="P25" s="241"/>
      <c r="Q25" s="236">
        <v>23</v>
      </c>
      <c r="R25" s="236" t="str">
        <f t="shared" si="3"/>
        <v>D</v>
      </c>
      <c r="S25" s="236"/>
      <c r="T25" s="242"/>
      <c r="U25" s="244"/>
      <c r="V25" s="230">
        <v>23</v>
      </c>
      <c r="W25" s="230" t="s">
        <v>10</v>
      </c>
      <c r="X25" s="233"/>
      <c r="Y25" s="239"/>
      <c r="Z25" s="241"/>
      <c r="AA25" s="236">
        <v>23</v>
      </c>
      <c r="AB25" s="236" t="s">
        <v>49</v>
      </c>
      <c r="AC25" s="236"/>
      <c r="AD25" s="251"/>
      <c r="AE25" s="241"/>
      <c r="AF25" s="236">
        <v>23</v>
      </c>
      <c r="AG25" s="236" t="s">
        <v>49</v>
      </c>
      <c r="AH25" s="237"/>
      <c r="AI25" s="238"/>
      <c r="AJ25" s="241"/>
      <c r="AK25" s="230">
        <v>23</v>
      </c>
      <c r="AL25" s="230" t="s">
        <v>10</v>
      </c>
      <c r="AM25" s="230"/>
      <c r="AN25" s="245"/>
      <c r="AO25" s="241"/>
      <c r="AP25" s="230">
        <v>23</v>
      </c>
      <c r="AQ25" s="230" t="s">
        <v>51</v>
      </c>
      <c r="AR25" s="233"/>
      <c r="AS25" s="239"/>
      <c r="AT25" s="241"/>
      <c r="AU25" s="236">
        <v>23</v>
      </c>
      <c r="AV25" s="236" t="s">
        <v>53</v>
      </c>
      <c r="AW25" s="237"/>
      <c r="AX25" s="243"/>
      <c r="AY25" s="241"/>
      <c r="AZ25" s="230">
        <v>23</v>
      </c>
      <c r="BA25" s="230" t="s">
        <v>10</v>
      </c>
      <c r="BB25" s="230"/>
      <c r="BC25" s="245"/>
    </row>
    <row r="26" spans="2:55">
      <c r="B26" s="230">
        <v>24</v>
      </c>
      <c r="C26" s="230" t="str">
        <f t="shared" si="0"/>
        <v>L</v>
      </c>
      <c r="D26" s="233"/>
      <c r="E26" s="234"/>
      <c r="F26" s="241"/>
      <c r="G26" s="230">
        <v>24</v>
      </c>
      <c r="H26" s="230" t="str">
        <f t="shared" si="1"/>
        <v>M</v>
      </c>
      <c r="I26" s="230"/>
      <c r="J26" s="242"/>
      <c r="K26" s="241"/>
      <c r="L26" s="236">
        <v>24</v>
      </c>
      <c r="M26" s="236" t="str">
        <f t="shared" si="2"/>
        <v>S</v>
      </c>
      <c r="N26" s="237"/>
      <c r="O26" s="238"/>
      <c r="P26" s="241"/>
      <c r="Q26" s="230">
        <v>24</v>
      </c>
      <c r="R26" s="230" t="str">
        <f t="shared" si="3"/>
        <v>L</v>
      </c>
      <c r="S26" s="230"/>
      <c r="T26" s="242"/>
      <c r="U26" s="244"/>
      <c r="V26" s="230">
        <v>24</v>
      </c>
      <c r="W26" s="230" t="s">
        <v>51</v>
      </c>
      <c r="X26" s="233"/>
      <c r="Y26" s="239"/>
      <c r="Z26" s="241"/>
      <c r="AA26" s="236">
        <v>24</v>
      </c>
      <c r="AB26" s="236" t="s">
        <v>53</v>
      </c>
      <c r="AC26" s="236"/>
      <c r="AD26" s="242"/>
      <c r="AE26" s="241"/>
      <c r="AF26" s="236">
        <v>24</v>
      </c>
      <c r="AG26" s="236" t="s">
        <v>53</v>
      </c>
      <c r="AH26" s="237"/>
      <c r="AI26" s="250"/>
      <c r="AJ26" s="241"/>
      <c r="AK26" s="230">
        <v>24</v>
      </c>
      <c r="AL26" s="230" t="s">
        <v>10</v>
      </c>
      <c r="AM26" s="230"/>
      <c r="AN26" s="245"/>
      <c r="AO26" s="241"/>
      <c r="AP26" s="230">
        <v>24</v>
      </c>
      <c r="AQ26" s="230" t="s">
        <v>52</v>
      </c>
      <c r="AR26" s="233"/>
      <c r="AS26" s="239"/>
      <c r="AT26" s="241"/>
      <c r="AU26" s="230">
        <v>24</v>
      </c>
      <c r="AV26" s="230" t="s">
        <v>50</v>
      </c>
      <c r="AW26" s="233"/>
      <c r="AX26" s="234"/>
      <c r="AY26" s="241"/>
      <c r="AZ26" s="230">
        <v>24</v>
      </c>
      <c r="BA26" s="230" t="s">
        <v>10</v>
      </c>
      <c r="BB26" s="230"/>
      <c r="BC26" s="245"/>
    </row>
    <row r="27" spans="2:55">
      <c r="B27" s="230">
        <v>25</v>
      </c>
      <c r="C27" s="230" t="str">
        <f t="shared" si="0"/>
        <v>M</v>
      </c>
      <c r="D27" s="233"/>
      <c r="E27" s="239"/>
      <c r="F27" s="241"/>
      <c r="G27" s="230">
        <v>25</v>
      </c>
      <c r="H27" s="230" t="str">
        <f t="shared" si="1"/>
        <v>J</v>
      </c>
      <c r="I27" s="230"/>
      <c r="J27" s="242"/>
      <c r="K27" s="241"/>
      <c r="L27" s="236">
        <v>25</v>
      </c>
      <c r="M27" s="236" t="str">
        <f t="shared" si="2"/>
        <v>D</v>
      </c>
      <c r="N27" s="237"/>
      <c r="O27" s="243"/>
      <c r="P27" s="241"/>
      <c r="Q27" s="230">
        <v>25</v>
      </c>
      <c r="R27" s="230" t="str">
        <f t="shared" si="3"/>
        <v>M</v>
      </c>
      <c r="S27" s="230"/>
      <c r="T27" s="242"/>
      <c r="U27" s="244"/>
      <c r="V27" s="230">
        <v>25</v>
      </c>
      <c r="W27" s="230" t="s">
        <v>52</v>
      </c>
      <c r="X27" s="233"/>
      <c r="Y27" s="239"/>
      <c r="Z27" s="241"/>
      <c r="AA27" s="230">
        <v>25</v>
      </c>
      <c r="AB27" s="230" t="s">
        <v>50</v>
      </c>
      <c r="AC27" s="230"/>
      <c r="AD27" s="242"/>
      <c r="AE27" s="241"/>
      <c r="AF27" s="230">
        <v>25</v>
      </c>
      <c r="AG27" s="230" t="s">
        <v>50</v>
      </c>
      <c r="AH27" s="233"/>
      <c r="AI27" s="234"/>
      <c r="AJ27" s="241"/>
      <c r="AK27" s="230">
        <v>25</v>
      </c>
      <c r="AL27" s="230" t="s">
        <v>51</v>
      </c>
      <c r="AM27" s="230"/>
      <c r="AN27" s="245"/>
      <c r="AO27" s="241"/>
      <c r="AP27" s="236">
        <v>25</v>
      </c>
      <c r="AQ27" s="236" t="s">
        <v>49</v>
      </c>
      <c r="AR27" s="237"/>
      <c r="AS27" s="238"/>
      <c r="AT27" s="241"/>
      <c r="AU27" s="230">
        <v>25</v>
      </c>
      <c r="AV27" s="230" t="s">
        <v>10</v>
      </c>
      <c r="AW27" s="233"/>
      <c r="AX27" s="239"/>
      <c r="AY27" s="241"/>
      <c r="AZ27" s="230">
        <v>25</v>
      </c>
      <c r="BA27" s="230" t="s">
        <v>51</v>
      </c>
      <c r="BB27" s="230"/>
      <c r="BC27" s="245"/>
    </row>
    <row r="28" spans="2:55">
      <c r="B28" s="230">
        <v>26</v>
      </c>
      <c r="C28" s="230" t="str">
        <f t="shared" si="0"/>
        <v>M</v>
      </c>
      <c r="D28" s="233"/>
      <c r="E28" s="239"/>
      <c r="F28" s="241"/>
      <c r="G28" s="230">
        <v>26</v>
      </c>
      <c r="H28" s="230" t="str">
        <f t="shared" si="1"/>
        <v>V</v>
      </c>
      <c r="I28" s="230"/>
      <c r="J28" s="242"/>
      <c r="K28" s="241"/>
      <c r="L28" s="230">
        <v>26</v>
      </c>
      <c r="M28" s="230" t="str">
        <f t="shared" si="2"/>
        <v>L</v>
      </c>
      <c r="N28" s="233"/>
      <c r="O28" s="234"/>
      <c r="P28" s="241"/>
      <c r="Q28" s="230">
        <v>26</v>
      </c>
      <c r="R28" s="230" t="str">
        <f t="shared" si="3"/>
        <v>M</v>
      </c>
      <c r="S28" s="230"/>
      <c r="T28" s="242"/>
      <c r="U28" s="244"/>
      <c r="V28" s="236">
        <v>26</v>
      </c>
      <c r="W28" s="236" t="s">
        <v>49</v>
      </c>
      <c r="X28" s="237"/>
      <c r="Y28" s="238"/>
      <c r="Z28" s="241"/>
      <c r="AA28" s="230">
        <v>26</v>
      </c>
      <c r="AB28" s="230" t="s">
        <v>10</v>
      </c>
      <c r="AC28" s="230"/>
      <c r="AD28" s="242"/>
      <c r="AE28" s="241"/>
      <c r="AF28" s="230">
        <v>26</v>
      </c>
      <c r="AG28" s="230" t="s">
        <v>10</v>
      </c>
      <c r="AH28" s="233"/>
      <c r="AI28" s="239"/>
      <c r="AJ28" s="241"/>
      <c r="AK28" s="230">
        <v>26</v>
      </c>
      <c r="AL28" s="230" t="s">
        <v>52</v>
      </c>
      <c r="AM28" s="230"/>
      <c r="AN28" s="245"/>
      <c r="AO28" s="241"/>
      <c r="AP28" s="236">
        <v>26</v>
      </c>
      <c r="AQ28" s="236" t="s">
        <v>53</v>
      </c>
      <c r="AR28" s="237"/>
      <c r="AS28" s="243"/>
      <c r="AT28" s="241"/>
      <c r="AU28" s="230">
        <v>26</v>
      </c>
      <c r="AV28" s="230" t="s">
        <v>10</v>
      </c>
      <c r="AW28" s="233"/>
      <c r="AX28" s="239"/>
      <c r="AY28" s="241"/>
      <c r="AZ28" s="230">
        <v>26</v>
      </c>
      <c r="BA28" s="230" t="s">
        <v>52</v>
      </c>
      <c r="BB28" s="230"/>
      <c r="BC28" s="245"/>
    </row>
    <row r="29" spans="2:55">
      <c r="B29" s="230">
        <v>27</v>
      </c>
      <c r="C29" s="230" t="str">
        <f t="shared" si="0"/>
        <v>J</v>
      </c>
      <c r="D29" s="233"/>
      <c r="E29" s="239"/>
      <c r="F29" s="232"/>
      <c r="G29" s="236">
        <v>27</v>
      </c>
      <c r="H29" s="236" t="str">
        <f t="shared" si="1"/>
        <v>S</v>
      </c>
      <c r="I29" s="236"/>
      <c r="J29" s="247"/>
      <c r="K29" s="232"/>
      <c r="L29" s="230">
        <v>27</v>
      </c>
      <c r="M29" s="230" t="str">
        <f t="shared" si="2"/>
        <v>M</v>
      </c>
      <c r="N29" s="233"/>
      <c r="O29" s="239"/>
      <c r="P29" s="232"/>
      <c r="Q29" s="230">
        <v>27</v>
      </c>
      <c r="R29" s="230" t="str">
        <f t="shared" si="3"/>
        <v>J</v>
      </c>
      <c r="S29" s="230"/>
      <c r="T29" s="242"/>
      <c r="U29" s="244"/>
      <c r="V29" s="236">
        <v>27</v>
      </c>
      <c r="W29" s="236" t="s">
        <v>53</v>
      </c>
      <c r="X29" s="237"/>
      <c r="Y29" s="243"/>
      <c r="Z29" s="232"/>
      <c r="AA29" s="230">
        <v>27</v>
      </c>
      <c r="AB29" s="230" t="s">
        <v>10</v>
      </c>
      <c r="AC29" s="230"/>
      <c r="AD29" s="242"/>
      <c r="AE29" s="232"/>
      <c r="AF29" s="230">
        <v>27</v>
      </c>
      <c r="AG29" s="230" t="s">
        <v>10</v>
      </c>
      <c r="AH29" s="233"/>
      <c r="AI29" s="239"/>
      <c r="AJ29" s="232"/>
      <c r="AK29" s="236">
        <v>27</v>
      </c>
      <c r="AL29" s="236" t="s">
        <v>49</v>
      </c>
      <c r="AM29" s="236"/>
      <c r="AN29" s="245"/>
      <c r="AO29" s="232"/>
      <c r="AP29" s="230">
        <v>27</v>
      </c>
      <c r="AQ29" s="230" t="s">
        <v>50</v>
      </c>
      <c r="AR29" s="233"/>
      <c r="AS29" s="234"/>
      <c r="AT29" s="232"/>
      <c r="AU29" s="230">
        <v>27</v>
      </c>
      <c r="AV29" s="230" t="s">
        <v>51</v>
      </c>
      <c r="AW29" s="233"/>
      <c r="AX29" s="239"/>
      <c r="AY29" s="232"/>
      <c r="AZ29" s="236">
        <v>27</v>
      </c>
      <c r="BA29" s="236" t="s">
        <v>49</v>
      </c>
      <c r="BB29" s="236"/>
      <c r="BC29" s="245"/>
    </row>
    <row r="30" spans="2:55">
      <c r="B30" s="230">
        <v>28</v>
      </c>
      <c r="C30" s="230" t="str">
        <f t="shared" si="0"/>
        <v>V</v>
      </c>
      <c r="D30" s="233"/>
      <c r="E30" s="239"/>
      <c r="F30" s="241"/>
      <c r="G30" s="236">
        <v>28</v>
      </c>
      <c r="H30" s="236" t="str">
        <f t="shared" si="1"/>
        <v>D</v>
      </c>
      <c r="I30" s="236"/>
      <c r="J30" s="242"/>
      <c r="K30" s="241"/>
      <c r="L30" s="230">
        <v>28</v>
      </c>
      <c r="M30" s="230" t="str">
        <f t="shared" si="2"/>
        <v>M</v>
      </c>
      <c r="N30" s="233"/>
      <c r="O30" s="239"/>
      <c r="P30" s="241"/>
      <c r="Q30" s="230">
        <v>28</v>
      </c>
      <c r="R30" s="230" t="str">
        <f t="shared" si="3"/>
        <v>V</v>
      </c>
      <c r="S30" s="230"/>
      <c r="T30" s="242"/>
      <c r="U30" s="244"/>
      <c r="V30" s="230">
        <v>28</v>
      </c>
      <c r="W30" s="230" t="s">
        <v>50</v>
      </c>
      <c r="X30" s="233"/>
      <c r="Y30" s="234"/>
      <c r="Z30" s="241"/>
      <c r="AA30" s="230">
        <v>28</v>
      </c>
      <c r="AB30" s="230" t="s">
        <v>51</v>
      </c>
      <c r="AC30" s="230"/>
      <c r="AD30" s="252"/>
      <c r="AE30" s="241"/>
      <c r="AF30" s="230">
        <v>28</v>
      </c>
      <c r="AG30" s="230" t="s">
        <v>51</v>
      </c>
      <c r="AH30" s="233"/>
      <c r="AI30" s="239"/>
      <c r="AJ30" s="241"/>
      <c r="AK30" s="236">
        <v>28</v>
      </c>
      <c r="AL30" s="236" t="s">
        <v>53</v>
      </c>
      <c r="AM30" s="236"/>
      <c r="AN30" s="242"/>
      <c r="AO30" s="241"/>
      <c r="AP30" s="230">
        <v>28</v>
      </c>
      <c r="AQ30" s="230" t="s">
        <v>10</v>
      </c>
      <c r="AR30" s="233"/>
      <c r="AS30" s="239"/>
      <c r="AT30" s="241"/>
      <c r="AU30" s="230">
        <v>28</v>
      </c>
      <c r="AV30" s="230" t="s">
        <v>52</v>
      </c>
      <c r="AW30" s="233"/>
      <c r="AX30" s="239"/>
      <c r="AY30" s="241"/>
      <c r="AZ30" s="236">
        <v>28</v>
      </c>
      <c r="BA30" s="236" t="s">
        <v>53</v>
      </c>
      <c r="BB30" s="236"/>
      <c r="BC30" s="242"/>
    </row>
    <row r="31" spans="2:55">
      <c r="B31" s="236">
        <v>29</v>
      </c>
      <c r="C31" s="236" t="str">
        <f t="shared" si="0"/>
        <v>S</v>
      </c>
      <c r="D31" s="237"/>
      <c r="E31" s="238"/>
      <c r="F31" s="241"/>
      <c r="G31" s="230">
        <v>29</v>
      </c>
      <c r="H31" s="230" t="str">
        <f t="shared" si="1"/>
        <v>L</v>
      </c>
      <c r="I31" s="230"/>
      <c r="J31" s="242"/>
      <c r="K31" s="241"/>
      <c r="L31" s="230">
        <v>29</v>
      </c>
      <c r="M31" s="230" t="str">
        <f t="shared" si="2"/>
        <v>J</v>
      </c>
      <c r="N31" s="233"/>
      <c r="O31" s="239"/>
      <c r="P31" s="241"/>
      <c r="Q31" s="236">
        <v>29</v>
      </c>
      <c r="R31" s="236" t="str">
        <f t="shared" si="3"/>
        <v>S</v>
      </c>
      <c r="S31" s="236"/>
      <c r="T31" s="247"/>
      <c r="U31" s="244"/>
      <c r="V31" s="230">
        <v>29</v>
      </c>
      <c r="W31" s="230" t="s">
        <v>10</v>
      </c>
      <c r="X31" s="233"/>
      <c r="Y31" s="239"/>
      <c r="Z31" s="241"/>
      <c r="AA31" s="253"/>
      <c r="AB31" s="253"/>
      <c r="AC31" s="253"/>
      <c r="AD31" s="253"/>
      <c r="AE31" s="241"/>
      <c r="AF31" s="230">
        <v>29</v>
      </c>
      <c r="AG31" s="230" t="s">
        <v>52</v>
      </c>
      <c r="AH31" s="233"/>
      <c r="AI31" s="239"/>
      <c r="AJ31" s="241"/>
      <c r="AK31" s="230">
        <v>29</v>
      </c>
      <c r="AL31" s="230" t="s">
        <v>50</v>
      </c>
      <c r="AM31" s="230"/>
      <c r="AN31" s="242"/>
      <c r="AO31" s="241"/>
      <c r="AP31" s="230">
        <v>29</v>
      </c>
      <c r="AQ31" s="230" t="s">
        <v>10</v>
      </c>
      <c r="AR31" s="233"/>
      <c r="AS31" s="239"/>
      <c r="AT31" s="241"/>
      <c r="AU31" s="236">
        <v>29</v>
      </c>
      <c r="AV31" s="236" t="s">
        <v>49</v>
      </c>
      <c r="AW31" s="237"/>
      <c r="AX31" s="238"/>
      <c r="AY31" s="241"/>
      <c r="AZ31" s="230">
        <v>29</v>
      </c>
      <c r="BA31" s="230" t="s">
        <v>50</v>
      </c>
      <c r="BB31" s="230"/>
      <c r="BC31" s="242"/>
    </row>
    <row r="32" spans="2:55">
      <c r="B32" s="236">
        <v>30</v>
      </c>
      <c r="C32" s="236" t="str">
        <f t="shared" si="0"/>
        <v>D</v>
      </c>
      <c r="D32" s="237"/>
      <c r="E32" s="243"/>
      <c r="F32" s="241"/>
      <c r="G32" s="230">
        <v>30</v>
      </c>
      <c r="H32" s="230" t="str">
        <f t="shared" si="1"/>
        <v>M</v>
      </c>
      <c r="I32" s="230"/>
      <c r="J32" s="242"/>
      <c r="K32" s="241"/>
      <c r="L32" s="230">
        <v>30</v>
      </c>
      <c r="M32" s="230" t="str">
        <f t="shared" si="2"/>
        <v>V</v>
      </c>
      <c r="N32" s="233"/>
      <c r="O32" s="239"/>
      <c r="P32" s="241"/>
      <c r="Q32" s="236">
        <v>30</v>
      </c>
      <c r="R32" s="236" t="str">
        <f t="shared" si="3"/>
        <v>D</v>
      </c>
      <c r="S32" s="236"/>
      <c r="T32" s="242"/>
      <c r="U32" s="244"/>
      <c r="V32" s="230">
        <v>30</v>
      </c>
      <c r="W32" s="230" t="s">
        <v>10</v>
      </c>
      <c r="X32" s="233"/>
      <c r="Y32" s="239"/>
      <c r="Z32" s="241"/>
      <c r="AA32" s="253"/>
      <c r="AB32" s="253"/>
      <c r="AC32" s="253"/>
      <c r="AD32" s="253"/>
      <c r="AE32" s="241"/>
      <c r="AF32" s="236">
        <v>30</v>
      </c>
      <c r="AG32" s="236" t="s">
        <v>49</v>
      </c>
      <c r="AH32" s="237"/>
      <c r="AI32" s="238"/>
      <c r="AJ32" s="241"/>
      <c r="AK32" s="230">
        <v>30</v>
      </c>
      <c r="AL32" s="230" t="s">
        <v>10</v>
      </c>
      <c r="AM32" s="230"/>
      <c r="AN32" s="254"/>
      <c r="AO32" s="241"/>
      <c r="AP32" s="230">
        <v>30</v>
      </c>
      <c r="AQ32" s="230" t="s">
        <v>51</v>
      </c>
      <c r="AR32" s="233"/>
      <c r="AS32" s="239"/>
      <c r="AT32" s="241"/>
      <c r="AU32" s="236">
        <v>30</v>
      </c>
      <c r="AV32" s="236" t="s">
        <v>53</v>
      </c>
      <c r="AW32" s="237"/>
      <c r="AX32" s="243"/>
      <c r="AY32" s="241"/>
      <c r="AZ32" s="230">
        <v>30</v>
      </c>
      <c r="BA32" s="230" t="s">
        <v>10</v>
      </c>
      <c r="BB32" s="230"/>
      <c r="BC32" s="242"/>
    </row>
    <row r="33" spans="2:55">
      <c r="B33" s="253"/>
      <c r="C33" s="253"/>
      <c r="D33" s="253"/>
      <c r="E33" s="253"/>
      <c r="F33" s="241"/>
      <c r="G33" s="230">
        <v>31</v>
      </c>
      <c r="H33" s="230" t="str">
        <f t="shared" si="1"/>
        <v>M</v>
      </c>
      <c r="I33" s="230"/>
      <c r="J33" s="240"/>
      <c r="K33" s="241"/>
      <c r="L33" s="253"/>
      <c r="M33" s="253"/>
      <c r="N33" s="253"/>
      <c r="O33" s="253"/>
      <c r="P33" s="241"/>
      <c r="Q33" s="230">
        <v>31</v>
      </c>
      <c r="R33" s="230" t="s">
        <v>50</v>
      </c>
      <c r="S33" s="230"/>
      <c r="T33" s="240"/>
      <c r="U33" s="244"/>
      <c r="V33" s="230">
        <v>31</v>
      </c>
      <c r="W33" s="230" t="s">
        <v>51</v>
      </c>
      <c r="X33" s="233"/>
      <c r="Y33" s="239"/>
      <c r="Z33" s="241"/>
      <c r="AA33" s="253"/>
      <c r="AB33" s="253"/>
      <c r="AC33" s="253"/>
      <c r="AD33" s="253"/>
      <c r="AE33" s="241"/>
      <c r="AF33" s="236">
        <v>31</v>
      </c>
      <c r="AG33" s="236" t="s">
        <v>53</v>
      </c>
      <c r="AH33" s="237"/>
      <c r="AI33" s="243"/>
      <c r="AJ33" s="241"/>
      <c r="AK33" s="253"/>
      <c r="AL33" s="253"/>
      <c r="AM33" s="253"/>
      <c r="AN33" s="253"/>
      <c r="AO33" s="241"/>
      <c r="AP33" s="230">
        <v>31</v>
      </c>
      <c r="AQ33" s="230" t="s">
        <v>52</v>
      </c>
      <c r="AR33" s="233"/>
      <c r="AS33" s="239"/>
      <c r="AT33" s="241"/>
      <c r="AU33" s="253"/>
      <c r="AV33" s="253"/>
      <c r="AW33" s="253"/>
      <c r="AX33" s="253"/>
      <c r="AY33" s="241"/>
      <c r="AZ33" s="230">
        <v>31</v>
      </c>
      <c r="BA33" s="230" t="s">
        <v>10</v>
      </c>
      <c r="BB33" s="230"/>
      <c r="BC33" s="240"/>
    </row>
    <row r="34" spans="2:55" ht="15">
      <c r="B34" s="241"/>
      <c r="C34" s="255">
        <f>COUNTA(E3:E32)</f>
        <v>0</v>
      </c>
      <c r="D34" s="256">
        <f>SUM(D3:D33)</f>
        <v>0</v>
      </c>
      <c r="E34" s="256"/>
      <c r="F34" s="241"/>
      <c r="G34" s="241"/>
      <c r="H34" s="255">
        <f>COUNTA(J3:J32)</f>
        <v>0</v>
      </c>
      <c r="I34" s="256">
        <f>SUM(I3:I33)</f>
        <v>0</v>
      </c>
      <c r="J34" s="256"/>
      <c r="K34" s="241"/>
      <c r="L34" s="257"/>
      <c r="M34" s="255">
        <f>COUNTA(O3:O32)</f>
        <v>0</v>
      </c>
      <c r="N34" s="256">
        <f>SUM(N3:N33)</f>
        <v>0</v>
      </c>
      <c r="O34" s="256"/>
      <c r="P34" s="241"/>
      <c r="Q34" s="241"/>
      <c r="R34" s="255">
        <f>COUNTA(T3:T32)</f>
        <v>0</v>
      </c>
      <c r="S34" s="256">
        <f>SUM(S3:S33)</f>
        <v>0</v>
      </c>
      <c r="T34" s="256"/>
      <c r="U34" s="244"/>
      <c r="V34" s="241"/>
      <c r="W34" s="255">
        <f>COUNTA(Y3:Y32)</f>
        <v>0</v>
      </c>
      <c r="X34" s="256">
        <f>SUM(X3:X33)</f>
        <v>0</v>
      </c>
      <c r="Y34" s="256"/>
      <c r="Z34" s="241"/>
      <c r="AA34" s="241"/>
      <c r="AB34" s="255">
        <f>COUNTA(AD3:AD32)</f>
        <v>0</v>
      </c>
      <c r="AC34" s="256">
        <f>SUM(AC3:AC30)</f>
        <v>0</v>
      </c>
      <c r="AD34" s="256"/>
      <c r="AE34" s="241"/>
      <c r="AF34" s="241"/>
      <c r="AG34" s="255">
        <f>COUNTA(AI3:AI32)</f>
        <v>0</v>
      </c>
      <c r="AH34" s="256">
        <f>SUM(AH3:AH33)</f>
        <v>0</v>
      </c>
      <c r="AI34" s="256"/>
      <c r="AJ34" s="241"/>
      <c r="AK34" s="241"/>
      <c r="AL34" s="255">
        <f>COUNTA(AN3:AN32)</f>
        <v>0</v>
      </c>
      <c r="AM34" s="256">
        <f>SUM(AM3:AM33)</f>
        <v>0</v>
      </c>
      <c r="AN34" s="256"/>
      <c r="AO34" s="241"/>
      <c r="AP34" s="241"/>
      <c r="AQ34" s="255">
        <f>COUNTA(AS4:AS32)</f>
        <v>0</v>
      </c>
      <c r="AR34" s="256">
        <f>SUM(AR3:AR33)</f>
        <v>0</v>
      </c>
      <c r="AS34" s="256"/>
      <c r="AT34" s="241"/>
      <c r="AU34" s="241"/>
      <c r="AV34" s="255">
        <f>COUNTA(AX3:AX32)</f>
        <v>0</v>
      </c>
      <c r="AW34" s="256">
        <f>SUM(AW3:AW33)</f>
        <v>0</v>
      </c>
      <c r="AX34" s="256"/>
      <c r="AY34" s="241"/>
      <c r="AZ34" s="241"/>
      <c r="BA34" s="255"/>
      <c r="BB34" s="256">
        <f>SUM(BB3:BB33)</f>
        <v>0</v>
      </c>
      <c r="BC34" s="256"/>
    </row>
  </sheetData>
  <mergeCells count="29">
    <mergeCell ref="AH34:AI34"/>
    <mergeCell ref="AM34:AN34"/>
    <mergeCell ref="AR34:AS34"/>
    <mergeCell ref="AW34:AX34"/>
    <mergeCell ref="BB34:BC34"/>
    <mergeCell ref="D34:E34"/>
    <mergeCell ref="I34:J34"/>
    <mergeCell ref="N34:O34"/>
    <mergeCell ref="S34:T34"/>
    <mergeCell ref="X34:Y34"/>
    <mergeCell ref="AC34:AD34"/>
    <mergeCell ref="AP2:AS2"/>
    <mergeCell ref="AU2:AX2"/>
    <mergeCell ref="AZ2:BC2"/>
    <mergeCell ref="AA31:AD33"/>
    <mergeCell ref="B33:E33"/>
    <mergeCell ref="L33:O33"/>
    <mergeCell ref="AK33:AN33"/>
    <mergeCell ref="AU33:AX33"/>
    <mergeCell ref="C1:U1"/>
    <mergeCell ref="V1:BC1"/>
    <mergeCell ref="B2:E2"/>
    <mergeCell ref="G2:J2"/>
    <mergeCell ref="L2:O2"/>
    <mergeCell ref="Q2:T2"/>
    <mergeCell ref="V2:Y2"/>
    <mergeCell ref="AA2:AD2"/>
    <mergeCell ref="AF2:AI2"/>
    <mergeCell ref="AK2:A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2018 Horizontal</vt:lpstr>
      <vt:lpstr>2018 Vertical</vt:lpstr>
      <vt:lpstr>'2018 Horizontal'!HP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BJC</dc:creator>
  <cp:lastModifiedBy>BJC</cp:lastModifiedBy>
  <dcterms:created xsi:type="dcterms:W3CDTF">2018-05-04T13:49:40Z</dcterms:created>
  <dcterms:modified xsi:type="dcterms:W3CDTF">2018-05-04T13:59:34Z</dcterms:modified>
</cp:coreProperties>
</file>