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-Charles\OneDrive\Bureau\"/>
    </mc:Choice>
  </mc:AlternateContent>
  <xr:revisionPtr revIDLastSave="0" documentId="13_ncr:1_{B6778DD2-B6C2-4962-B535-DE573962EC91}" xr6:coauthVersionLast="47" xr6:coauthVersionMax="47" xr10:uidLastSave="{00000000-0000-0000-0000-000000000000}"/>
  <bookViews>
    <workbookView xWindow="-120" yWindow="-120" windowWidth="29040" windowHeight="15840" tabRatio="948" xr2:uid="{00000000-000D-0000-FFFF-FFFF00000000}"/>
  </bookViews>
  <sheets>
    <sheet name="Menu" sheetId="29" r:id="rId1"/>
    <sheet name="Membres 2025" sheetId="21" r:id="rId2"/>
  </sheets>
  <functionGroups builtInGroupCount="19"/>
  <externalReferences>
    <externalReference r:id="rId3"/>
    <externalReference r:id="rId4"/>
  </externalReferences>
  <definedNames>
    <definedName name="_xlnm._FilterDatabase" localSheetId="1" hidden="1">'Membres 2025'!$A$3:$R$63</definedName>
    <definedName name="_xlpm.w" hidden="1" xlm="1">#NAME?</definedName>
    <definedName name="_xlpm.x" hidden="1" xlm="1">#NAME?</definedName>
    <definedName name="_xlpm.y" hidden="1" xlm="1">#NAME?</definedName>
    <definedName name="compte">'[1]Bilan ouverture'!$A$18:$A$49</definedName>
    <definedName name="comptes">'[1]Bilan ouverture'!$A$18:$A$50</definedName>
    <definedName name="d.comptes">#REF!</definedName>
    <definedName name="date">[1]Journal!$O$1:$O$365</definedName>
    <definedName name="DateSauve">Menu!$C$1</definedName>
    <definedName name="Entete">#REF!</definedName>
    <definedName name="Feuille">#REF!</definedName>
    <definedName name="toto">[2]!t_Comptes[LIBELLES]</definedName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21" l="1"/>
  <c r="N16" i="21"/>
  <c r="V3" i="21"/>
  <c r="S7" i="21"/>
  <c r="Q60" i="21" l="1"/>
  <c r="N57" i="21"/>
  <c r="N58" i="21"/>
  <c r="M57" i="21"/>
  <c r="M58" i="21"/>
  <c r="I57" i="21"/>
  <c r="I58" i="21"/>
  <c r="S55" i="21"/>
  <c r="Q59" i="21"/>
  <c r="Q61" i="21"/>
  <c r="S44" i="21"/>
  <c r="S45" i="21"/>
  <c r="S46" i="21"/>
  <c r="S47" i="21"/>
  <c r="S48" i="21"/>
  <c r="S49" i="21"/>
  <c r="S50" i="21"/>
  <c r="S51" i="21"/>
  <c r="S52" i="21"/>
  <c r="S53" i="21"/>
  <c r="S54" i="21"/>
  <c r="S57" i="21"/>
  <c r="S58" i="21"/>
  <c r="S43" i="21"/>
  <c r="S42" i="21"/>
  <c r="O59" i="21"/>
  <c r="R61" i="21"/>
  <c r="R62" i="21"/>
  <c r="R60" i="21"/>
  <c r="Q62" i="21"/>
  <c r="H60" i="21" l="1"/>
  <c r="J60" i="21"/>
  <c r="S4" i="21"/>
  <c r="S5" i="21"/>
  <c r="S6" i="21"/>
  <c r="S8" i="21"/>
  <c r="S9" i="21"/>
  <c r="S10" i="21"/>
  <c r="S11" i="21"/>
  <c r="S12" i="21"/>
  <c r="S13" i="21"/>
  <c r="S14" i="21"/>
  <c r="S15" i="21"/>
  <c r="S17" i="21"/>
  <c r="S18" i="21"/>
  <c r="S19" i="21"/>
  <c r="S20" i="21"/>
  <c r="S21" i="21"/>
  <c r="S22" i="21"/>
  <c r="S23" i="21"/>
  <c r="S24" i="21"/>
  <c r="S25" i="21"/>
  <c r="S26" i="21"/>
  <c r="S27" i="21"/>
  <c r="S28" i="21"/>
  <c r="S29" i="21"/>
  <c r="S30" i="21"/>
  <c r="S31" i="21"/>
  <c r="S32" i="21"/>
  <c r="S33" i="21"/>
  <c r="S34" i="21"/>
  <c r="S35" i="21"/>
  <c r="S36" i="21"/>
  <c r="S37" i="21"/>
  <c r="S38" i="21"/>
  <c r="S39" i="21"/>
  <c r="S40" i="21"/>
  <c r="S41" i="21"/>
  <c r="R63" i="21" l="1"/>
  <c r="Q63" i="21" l="1"/>
  <c r="H1" i="21" l="1"/>
  <c r="M7" i="21" l="1"/>
  <c r="M15" i="21"/>
  <c r="M4" i="21"/>
  <c r="M18" i="21"/>
  <c r="M39" i="21"/>
  <c r="M6" i="21"/>
  <c r="M12" i="21"/>
  <c r="M14" i="21"/>
  <c r="M23" i="21"/>
  <c r="M29" i="21"/>
  <c r="M38" i="21"/>
  <c r="M5" i="21"/>
  <c r="M9" i="21"/>
  <c r="M11" i="21"/>
  <c r="M13" i="21"/>
  <c r="M17" i="21"/>
  <c r="M19" i="21"/>
  <c r="M20" i="21"/>
  <c r="M22" i="21"/>
  <c r="M24" i="21"/>
  <c r="M26" i="21"/>
  <c r="M28" i="21"/>
  <c r="M31" i="21"/>
  <c r="M33" i="21"/>
  <c r="M35" i="21"/>
  <c r="M37" i="21"/>
  <c r="M10" i="21"/>
  <c r="M25" i="21"/>
  <c r="M32" i="21"/>
  <c r="M41" i="21"/>
  <c r="M8" i="21"/>
  <c r="M21" i="21"/>
  <c r="M27" i="21"/>
  <c r="M30" i="21"/>
  <c r="M34" i="21"/>
  <c r="M36" i="21"/>
  <c r="M40" i="21"/>
  <c r="N7" i="21" l="1"/>
  <c r="N5" i="21"/>
  <c r="N22" i="21"/>
  <c r="N8" i="21"/>
  <c r="N31" i="21"/>
  <c r="N38" i="21"/>
  <c r="N41" i="21"/>
  <c r="N37" i="21"/>
  <c r="N28" i="21"/>
  <c r="N20" i="21"/>
  <c r="N11" i="21"/>
  <c r="N29" i="21"/>
  <c r="N6" i="21"/>
  <c r="N10" i="21"/>
  <c r="N13" i="21"/>
  <c r="N40" i="21"/>
  <c r="N27" i="21"/>
  <c r="N32" i="21"/>
  <c r="N35" i="21"/>
  <c r="N26" i="21"/>
  <c r="N19" i="21"/>
  <c r="N9" i="21"/>
  <c r="N23" i="21"/>
  <c r="N39" i="21"/>
  <c r="N15" i="21"/>
  <c r="N34" i="21"/>
  <c r="N12" i="21"/>
  <c r="N30" i="21"/>
  <c r="N36" i="21"/>
  <c r="N21" i="21"/>
  <c r="N25" i="21"/>
  <c r="N33" i="21"/>
  <c r="N24" i="21"/>
  <c r="N17" i="21"/>
  <c r="N14" i="21"/>
  <c r="N18" i="21"/>
  <c r="N4" i="21"/>
  <c r="M59" i="21"/>
</calcChain>
</file>

<file path=xl/sharedStrings.xml><?xml version="1.0" encoding="utf-8"?>
<sst xmlns="http://schemas.openxmlformats.org/spreadsheetml/2006/main" count="106" uniqueCount="67">
  <si>
    <t>Chèque</t>
  </si>
  <si>
    <t>Espèces</t>
  </si>
  <si>
    <t>Aéro</t>
  </si>
  <si>
    <t>N° matricule</t>
  </si>
  <si>
    <t>Adresse</t>
  </si>
  <si>
    <t>Ville</t>
  </si>
  <si>
    <t>Code
 Postal</t>
  </si>
  <si>
    <t>Email</t>
  </si>
  <si>
    <t>Licence   FFAM</t>
  </si>
  <si>
    <t>Téléphone 
fixe</t>
  </si>
  <si>
    <t>Téléphone 
portable</t>
  </si>
  <si>
    <t>Date de naissance</t>
  </si>
  <si>
    <t>Discipline</t>
  </si>
  <si>
    <t>Date de paiement</t>
  </si>
  <si>
    <t/>
  </si>
  <si>
    <t>Totaux</t>
  </si>
  <si>
    <t>Age</t>
  </si>
  <si>
    <t>Majeur
mineur</t>
  </si>
  <si>
    <t>Nom et Prénom</t>
  </si>
  <si>
    <t>Cotisations des membres</t>
  </si>
  <si>
    <t>Mode de paiement</t>
  </si>
  <si>
    <t>01</t>
  </si>
  <si>
    <t>Virement</t>
  </si>
  <si>
    <t>Chèques</t>
  </si>
  <si>
    <t>Virements</t>
  </si>
  <si>
    <t>Mécène</t>
  </si>
  <si>
    <t>Club</t>
  </si>
  <si>
    <t>Gratuit</t>
  </si>
  <si>
    <t>Sexe</t>
  </si>
  <si>
    <t>M / F</t>
  </si>
  <si>
    <t>Montant</t>
  </si>
  <si>
    <t>N° Exploitant UAS</t>
  </si>
  <si>
    <t>Moyenne d'age</t>
  </si>
  <si>
    <t>N°
 matricule</t>
  </si>
  <si>
    <t xml:space="preserve"> Fichier sauvegardé le:</t>
  </si>
  <si>
    <t>Christian</t>
  </si>
  <si>
    <t>Vincent</t>
  </si>
  <si>
    <t>Bruno</t>
  </si>
  <si>
    <t>Alouan</t>
  </si>
  <si>
    <t>Claude</t>
  </si>
  <si>
    <t>Patrick</t>
  </si>
  <si>
    <t>Jean-Pierre</t>
  </si>
  <si>
    <t>Pierre</t>
  </si>
  <si>
    <t>Patrice</t>
  </si>
  <si>
    <t>Christophe</t>
  </si>
  <si>
    <t>Julien</t>
  </si>
  <si>
    <t>Olivier</t>
  </si>
  <si>
    <t>Yann</t>
  </si>
  <si>
    <t>Jacky</t>
  </si>
  <si>
    <t>Thierry</t>
  </si>
  <si>
    <t>Serge</t>
  </si>
  <si>
    <t>Stéphanie</t>
  </si>
  <si>
    <t>Dany</t>
  </si>
  <si>
    <t>Philippe</t>
  </si>
  <si>
    <t>Nicolas</t>
  </si>
  <si>
    <t>Jean-Charles</t>
  </si>
  <si>
    <t>Charlène</t>
  </si>
  <si>
    <t>Stéphane</t>
  </si>
  <si>
    <t>Jean-Paul</t>
  </si>
  <si>
    <t>Elisa</t>
  </si>
  <si>
    <t>Francis</t>
  </si>
  <si>
    <t>Didier</t>
  </si>
  <si>
    <t>Mickael</t>
  </si>
  <si>
    <t>Frantz</t>
  </si>
  <si>
    <t>Maxime</t>
  </si>
  <si>
    <t>Jean-François</t>
  </si>
  <si>
    <t>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</si>
</sst>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7" formatCode="dd/mm/yyyy;@"/>
    <numFmt numFmtId="168" formatCode="#,##0.00\ &quot;fr.&quot;"/>
    <numFmt numFmtId="169" formatCode="0000"/>
    <numFmt numFmtId="170" formatCode="0#&quot; &quot;##&quot; &quot;##&quot; &quot;##&quot; &quot;##"/>
    <numFmt numFmtId="171" formatCode="#,##0.00\ &quot;€&quot;"/>
    <numFmt numFmtId="174" formatCode="d/mm/yyyy;@"/>
    <numFmt numFmtId="177" formatCode="00"/>
    <numFmt numFmtId="178" formatCode="0000000"/>
    <numFmt numFmtId="179" formatCode="#,##0\ &quot;€&quot;"/>
    <numFmt numFmtId="180" formatCode="00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sz val="13.5"/>
      <color theme="1"/>
      <name val="Calibri"/>
      <family val="2"/>
      <scheme val="minor"/>
    </font>
    <font>
      <sz val="10"/>
      <color theme="1"/>
      <name val="Arial Unicode MS"/>
      <family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26"/>
      <color theme="3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.5"/>
      <color rgb="FF333333"/>
      <name val="Segoe UI"/>
      <family val="2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hidden="1"/>
    </xf>
    <xf numFmtId="1" fontId="5" fillId="0" borderId="5" xfId="0" applyNumberFormat="1" applyFont="1" applyBorder="1" applyAlignment="1" applyProtection="1">
      <alignment horizontal="center" vertical="center"/>
      <protection locked="0"/>
    </xf>
    <xf numFmtId="170" fontId="5" fillId="0" borderId="5" xfId="0" applyNumberFormat="1" applyFont="1" applyBorder="1" applyAlignment="1" applyProtection="1">
      <alignment horizontal="center" vertical="center"/>
      <protection locked="0"/>
    </xf>
    <xf numFmtId="170" fontId="5" fillId="0" borderId="5" xfId="0" applyNumberFormat="1" applyFont="1" applyBorder="1" applyAlignment="1" applyProtection="1">
      <alignment horizontal="center" vertical="center" wrapText="1"/>
      <protection locked="0"/>
    </xf>
    <xf numFmtId="167" fontId="5" fillId="0" borderId="7" xfId="0" applyNumberFormat="1" applyFont="1" applyBorder="1" applyAlignment="1" applyProtection="1">
      <alignment horizontal="center" vertical="center"/>
      <protection locked="0"/>
    </xf>
    <xf numFmtId="14" fontId="5" fillId="0" borderId="8" xfId="0" applyNumberFormat="1" applyFont="1" applyBorder="1" applyAlignment="1" applyProtection="1">
      <alignment horizontal="center" vertical="center"/>
      <protection locked="0"/>
    </xf>
    <xf numFmtId="171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170" fontId="5" fillId="0" borderId="5" xfId="1" applyNumberFormat="1" applyFont="1" applyBorder="1" applyAlignment="1" applyProtection="1">
      <alignment horizontal="center" vertical="center"/>
      <protection locked="0"/>
    </xf>
    <xf numFmtId="1" fontId="5" fillId="3" borderId="5" xfId="0" applyNumberFormat="1" applyFont="1" applyFill="1" applyBorder="1" applyAlignment="1" applyProtection="1">
      <alignment horizontal="center" vertical="center"/>
      <protection locked="0"/>
    </xf>
    <xf numFmtId="170" fontId="5" fillId="3" borderId="5" xfId="0" applyNumberFormat="1" applyFont="1" applyFill="1" applyBorder="1" applyAlignment="1" applyProtection="1">
      <alignment horizontal="center" vertical="center"/>
      <protection locked="0"/>
    </xf>
    <xf numFmtId="170" fontId="5" fillId="0" borderId="6" xfId="0" applyNumberFormat="1" applyFont="1" applyBorder="1" applyAlignment="1" applyProtection="1">
      <alignment horizontal="center" vertical="center" wrapText="1"/>
      <protection locked="0"/>
    </xf>
    <xf numFmtId="1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169" fontId="5" fillId="0" borderId="5" xfId="0" applyNumberFormat="1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0" borderId="0" xfId="0" applyFont="1" applyAlignment="1" applyProtection="1">
      <alignment horizontal="center" vertical="center" wrapText="1"/>
      <protection hidden="1"/>
    </xf>
    <xf numFmtId="0" fontId="5" fillId="0" borderId="5" xfId="0" applyFont="1" applyBorder="1" applyAlignment="1">
      <alignment horizontal="center" vertical="center"/>
    </xf>
    <xf numFmtId="0" fontId="3" fillId="2" borderId="9" xfId="0" applyFont="1" applyFill="1" applyBorder="1" applyAlignment="1" applyProtection="1">
      <alignment horizontal="center" vertical="center" wrapText="1"/>
      <protection hidden="1"/>
    </xf>
    <xf numFmtId="169" fontId="5" fillId="0" borderId="9" xfId="0" applyNumberFormat="1" applyFont="1" applyBorder="1" applyAlignment="1">
      <alignment horizontal="left" vertical="center"/>
    </xf>
    <xf numFmtId="169" fontId="5" fillId="0" borderId="4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5" fillId="0" borderId="5" xfId="0" applyNumberFormat="1" applyFont="1" applyBorder="1" applyAlignment="1" applyProtection="1">
      <alignment horizontal="center" vertical="center"/>
      <protection hidden="1"/>
    </xf>
    <xf numFmtId="17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8" fontId="3" fillId="2" borderId="5" xfId="0" applyNumberFormat="1" applyFont="1" applyFill="1" applyBorder="1" applyAlignment="1" applyProtection="1">
      <alignment horizontal="center" vertical="center" wrapText="1"/>
      <protection hidden="1"/>
    </xf>
    <xf numFmtId="14" fontId="5" fillId="0" borderId="16" xfId="0" applyNumberFormat="1" applyFont="1" applyBorder="1" applyAlignment="1" applyProtection="1">
      <alignment horizontal="center" vertical="center"/>
      <protection locked="0"/>
    </xf>
    <xf numFmtId="171" fontId="5" fillId="0" borderId="11" xfId="0" applyNumberFormat="1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70" fontId="5" fillId="3" borderId="6" xfId="0" applyNumberFormat="1" applyFont="1" applyFill="1" applyBorder="1" applyAlignment="1" applyProtection="1">
      <alignment horizontal="center" vertical="center" wrapText="1"/>
      <protection locked="0"/>
    </xf>
    <xf numFmtId="170" fontId="5" fillId="0" borderId="6" xfId="0" applyNumberFormat="1" applyFont="1" applyBorder="1" applyAlignment="1" applyProtection="1">
      <alignment horizontal="center" vertical="center"/>
      <protection locked="0"/>
    </xf>
    <xf numFmtId="178" fontId="5" fillId="0" borderId="5" xfId="0" quotePrefix="1" applyNumberFormat="1" applyFont="1" applyBorder="1" applyAlignment="1" applyProtection="1">
      <alignment horizontal="center" vertical="center"/>
      <protection locked="0"/>
    </xf>
    <xf numFmtId="178" fontId="7" fillId="0" borderId="5" xfId="0" applyNumberFormat="1" applyFont="1" applyBorder="1" applyAlignment="1" applyProtection="1">
      <alignment horizontal="center" vertical="center"/>
      <protection locked="0"/>
    </xf>
    <xf numFmtId="178" fontId="5" fillId="0" borderId="5" xfId="0" applyNumberFormat="1" applyFont="1" applyBorder="1" applyAlignment="1" applyProtection="1">
      <alignment horizontal="center" vertical="center"/>
      <protection locked="0"/>
    </xf>
    <xf numFmtId="14" fontId="7" fillId="3" borderId="5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78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6" fillId="0" borderId="5" xfId="1" applyBorder="1" applyAlignment="1" applyProtection="1">
      <alignment horizontal="center" vertical="center"/>
    </xf>
    <xf numFmtId="170" fontId="5" fillId="0" borderId="5" xfId="0" applyNumberFormat="1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7" fillId="0" borderId="5" xfId="0" applyNumberFormat="1" applyFont="1" applyBorder="1" applyAlignment="1" applyProtection="1">
      <alignment horizontal="center" vertical="center"/>
      <protection locked="0"/>
    </xf>
    <xf numFmtId="14" fontId="7" fillId="0" borderId="6" xfId="0" applyNumberFormat="1" applyFont="1" applyBorder="1" applyAlignment="1" applyProtection="1">
      <alignment horizontal="center" vertical="center"/>
      <protection locked="0"/>
    </xf>
    <xf numFmtId="14" fontId="7" fillId="0" borderId="5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5" xfId="0" applyNumberForma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9" fontId="4" fillId="0" borderId="5" xfId="0" applyNumberFormat="1" applyFont="1" applyBorder="1" applyAlignment="1" applyProtection="1">
      <alignment horizontal="center" vertical="center"/>
      <protection hidden="1"/>
    </xf>
    <xf numFmtId="171" fontId="5" fillId="0" borderId="0" xfId="0" applyNumberFormat="1" applyFont="1" applyAlignment="1">
      <alignment vertical="center"/>
    </xf>
    <xf numFmtId="171" fontId="7" fillId="0" borderId="5" xfId="0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14" fontId="7" fillId="0" borderId="16" xfId="0" applyNumberFormat="1" applyFont="1" applyBorder="1" applyAlignment="1" applyProtection="1">
      <alignment horizontal="center" vertical="center"/>
      <protection locked="0"/>
    </xf>
    <xf numFmtId="171" fontId="7" fillId="0" borderId="11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179" fontId="5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80" fontId="5" fillId="0" borderId="5" xfId="0" applyNumberFormat="1" applyFont="1" applyBorder="1" applyAlignment="1">
      <alignment horizontal="center" vertical="center"/>
    </xf>
    <xf numFmtId="180" fontId="5" fillId="0" borderId="5" xfId="0" applyNumberFormat="1" applyFont="1" applyBorder="1" applyAlignment="1" applyProtection="1">
      <alignment horizontal="center" vertical="center"/>
      <protection locked="0"/>
    </xf>
    <xf numFmtId="180" fontId="5" fillId="3" borderId="5" xfId="0" applyNumberFormat="1" applyFont="1" applyFill="1" applyBorder="1" applyAlignment="1" applyProtection="1">
      <alignment horizontal="center" vertical="center"/>
      <protection locked="0"/>
    </xf>
    <xf numFmtId="0" fontId="18" fillId="0" borderId="5" xfId="1" applyFont="1" applyBorder="1" applyAlignment="1" applyProtection="1">
      <alignment horizontal="center" vertical="center"/>
      <protection locked="0"/>
    </xf>
    <xf numFmtId="0" fontId="6" fillId="3" borderId="5" xfId="1" applyFill="1" applyBorder="1" applyAlignment="1" applyProtection="1">
      <alignment horizontal="center" vertical="center"/>
      <protection locked="0"/>
    </xf>
    <xf numFmtId="0" fontId="6" fillId="0" borderId="5" xfId="1" applyBorder="1" applyAlignment="1" applyProtection="1">
      <alignment horizontal="center" vertical="center"/>
      <protection locked="0"/>
    </xf>
    <xf numFmtId="0" fontId="18" fillId="3" borderId="5" xfId="1" applyFont="1" applyFill="1" applyBorder="1" applyAlignment="1" applyProtection="1">
      <alignment horizontal="center" vertical="center"/>
      <protection locked="0"/>
    </xf>
    <xf numFmtId="0" fontId="6" fillId="0" borderId="0" xfId="1" applyBorder="1" applyAlignment="1" applyProtection="1">
      <alignment horizontal="center" vertical="center"/>
    </xf>
    <xf numFmtId="0" fontId="6" fillId="0" borderId="5" xfId="1" applyBorder="1" applyAlignment="1" applyProtection="1">
      <alignment horizontal="center" vertical="center" wrapText="1"/>
      <protection locked="0"/>
    </xf>
    <xf numFmtId="0" fontId="18" fillId="0" borderId="5" xfId="1" applyFont="1" applyBorder="1" applyAlignment="1" applyProtection="1">
      <alignment horizontal="center" vertical="center" wrapText="1"/>
      <protection locked="0"/>
    </xf>
    <xf numFmtId="0" fontId="6" fillId="0" borderId="5" xfId="1" applyFill="1" applyBorder="1" applyAlignment="1" applyProtection="1">
      <alignment horizontal="center" vertical="center"/>
      <protection locked="0"/>
    </xf>
    <xf numFmtId="170" fontId="5" fillId="0" borderId="1" xfId="0" applyNumberFormat="1" applyFont="1" applyBorder="1" applyAlignment="1" applyProtection="1">
      <alignment horizontal="center" vertical="center" wrapText="1"/>
      <protection locked="0"/>
    </xf>
    <xf numFmtId="171" fontId="5" fillId="0" borderId="6" xfId="0" applyNumberFormat="1" applyFont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>
      <alignment horizontal="center" vertical="center"/>
    </xf>
    <xf numFmtId="178" fontId="19" fillId="0" borderId="5" xfId="0" applyNumberFormat="1" applyFont="1" applyBorder="1" applyAlignment="1" applyProtection="1">
      <alignment horizontal="center" vertical="center"/>
      <protection locked="0"/>
    </xf>
    <xf numFmtId="178" fontId="0" fillId="0" borderId="5" xfId="0" quotePrefix="1" applyNumberFormat="1" applyBorder="1" applyAlignment="1" applyProtection="1">
      <alignment horizontal="center" vertical="center"/>
      <protection locked="0"/>
    </xf>
    <xf numFmtId="178" fontId="0" fillId="0" borderId="5" xfId="0" applyNumberFormat="1" applyBorder="1" applyAlignment="1" applyProtection="1">
      <alignment horizontal="center" vertical="center"/>
      <protection locked="0"/>
    </xf>
    <xf numFmtId="178" fontId="0" fillId="0" borderId="5" xfId="0" applyNumberFormat="1" applyBorder="1" applyAlignment="1">
      <alignment horizontal="center" vertical="center"/>
    </xf>
    <xf numFmtId="178" fontId="0" fillId="3" borderId="5" xfId="0" applyNumberFormat="1" applyFill="1" applyBorder="1" applyAlignment="1" applyProtection="1">
      <alignment horizontal="center" vertical="center"/>
      <protection locked="0"/>
    </xf>
    <xf numFmtId="0" fontId="20" fillId="4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0" quotePrefix="1" applyFont="1" applyAlignment="1">
      <alignment vertical="center"/>
    </xf>
    <xf numFmtId="14" fontId="5" fillId="0" borderId="18" xfId="0" applyNumberFormat="1" applyFont="1" applyBorder="1" applyAlignment="1" applyProtection="1">
      <alignment horizontal="center" vertical="center"/>
      <protection locked="0"/>
    </xf>
    <xf numFmtId="171" fontId="5" fillId="0" borderId="19" xfId="0" applyNumberFormat="1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180" fontId="5" fillId="0" borderId="6" xfId="0" applyNumberFormat="1" applyFont="1" applyBorder="1" applyAlignment="1" applyProtection="1">
      <alignment horizontal="center" vertical="center"/>
      <protection locked="0"/>
    </xf>
    <xf numFmtId="178" fontId="5" fillId="0" borderId="9" xfId="0" applyNumberFormat="1" applyFont="1" applyBorder="1" applyAlignment="1" applyProtection="1">
      <alignment horizontal="center" vertical="center"/>
      <protection locked="0"/>
    </xf>
    <xf numFmtId="0" fontId="18" fillId="0" borderId="11" xfId="1" applyFont="1" applyBorder="1" applyAlignment="1" applyProtection="1">
      <alignment horizontal="center" vertical="center" wrapText="1"/>
      <protection locked="0"/>
    </xf>
    <xf numFmtId="0" fontId="18" fillId="0" borderId="10" xfId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1" fillId="0" borderId="0" xfId="0" applyFont="1"/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9" fillId="0" borderId="0" xfId="0" applyFont="1"/>
    <xf numFmtId="14" fontId="2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7" fillId="0" borderId="4" xfId="0" applyFont="1" applyBorder="1" applyAlignment="1">
      <alignment horizontal="center" vertical="center"/>
    </xf>
    <xf numFmtId="171" fontId="4" fillId="4" borderId="3" xfId="0" applyNumberFormat="1" applyFont="1" applyFill="1" applyBorder="1" applyAlignment="1">
      <alignment horizontal="center" vertical="center"/>
    </xf>
    <xf numFmtId="171" fontId="4" fillId="4" borderId="1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  <strike val="0"/>
        <color theme="0"/>
      </font>
    </dxf>
    <dxf>
      <fill>
        <patternFill patternType="solid">
          <bgColor rgb="FFFFFF0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00CC66"/>
      <color rgb="FF080808"/>
      <color rgb="FFFFFF99"/>
      <color rgb="FFFFE4E1"/>
      <color rgb="FFEAEAEA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uin 2025'!A1"/><Relationship Id="rId13" Type="http://schemas.openxmlformats.org/officeDocument/2006/relationships/hyperlink" Target="#'Novembre 2025'!A1"/><Relationship Id="rId18" Type="http://schemas.openxmlformats.org/officeDocument/2006/relationships/image" Target="../media/image1.png"/><Relationship Id="rId3" Type="http://schemas.openxmlformats.org/officeDocument/2006/relationships/hyperlink" Target="#'Janvier 2025'!A1"/><Relationship Id="rId7" Type="http://schemas.openxmlformats.org/officeDocument/2006/relationships/hyperlink" Target="#'Mai 2025'!A1"/><Relationship Id="rId12" Type="http://schemas.openxmlformats.org/officeDocument/2006/relationships/hyperlink" Target="#'Octobre 2025'!A1"/><Relationship Id="rId17" Type="http://schemas.openxmlformats.org/officeDocument/2006/relationships/hyperlink" Target="#Mail!A1"/><Relationship Id="rId2" Type="http://schemas.openxmlformats.org/officeDocument/2006/relationships/hyperlink" Target="#'D&#233;cembre 2024'!A1"/><Relationship Id="rId16" Type="http://schemas.openxmlformats.org/officeDocument/2006/relationships/hyperlink" Target="#Caisse!A1"/><Relationship Id="rId20" Type="http://schemas.openxmlformats.org/officeDocument/2006/relationships/hyperlink" Target="#Graphique!A1"/><Relationship Id="rId1" Type="http://schemas.openxmlformats.org/officeDocument/2006/relationships/hyperlink" Target="#'Novembre 2024'!A1"/><Relationship Id="rId6" Type="http://schemas.openxmlformats.org/officeDocument/2006/relationships/hyperlink" Target="#'Avril 2025'!A1"/><Relationship Id="rId11" Type="http://schemas.openxmlformats.org/officeDocument/2006/relationships/hyperlink" Target="#'Septembre 2025'!A1"/><Relationship Id="rId5" Type="http://schemas.openxmlformats.org/officeDocument/2006/relationships/hyperlink" Target="#'Mars 2025'!A1"/><Relationship Id="rId15" Type="http://schemas.openxmlformats.org/officeDocument/2006/relationships/hyperlink" Target="#'Bilan Financier 2025'!A1"/><Relationship Id="rId10" Type="http://schemas.openxmlformats.org/officeDocument/2006/relationships/hyperlink" Target="#'Ao&#251;t 2025'!A1"/><Relationship Id="rId19" Type="http://schemas.openxmlformats.org/officeDocument/2006/relationships/hyperlink" Target="#'Bilan 2025'!A1"/><Relationship Id="rId4" Type="http://schemas.openxmlformats.org/officeDocument/2006/relationships/hyperlink" Target="#'F&#233;vrier 2025'!A1"/><Relationship Id="rId9" Type="http://schemas.openxmlformats.org/officeDocument/2006/relationships/hyperlink" Target="#'Juillet 2025'!A1"/><Relationship Id="rId14" Type="http://schemas.openxmlformats.org/officeDocument/2006/relationships/hyperlink" Target="#'Membres 2025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5</xdr:row>
      <xdr:rowOff>142875</xdr:rowOff>
    </xdr:from>
    <xdr:to>
      <xdr:col>2</xdr:col>
      <xdr:colOff>85725</xdr:colOff>
      <xdr:row>7</xdr:row>
      <xdr:rowOff>171450</xdr:rowOff>
    </xdr:to>
    <xdr:sp macro="" textlink="">
      <xdr:nvSpPr>
        <xdr:cNvPr id="39937" name="CommandButton1" hidden="1">
          <a:extLst>
            <a:ext uri="{63B3BB69-23CF-44E3-9099-C40C66FF867C}">
              <a14:compatExt xmlns:a14="http://schemas.microsoft.com/office/drawing/2010/main" spid="_x0000_s39937"/>
            </a:ext>
            <a:ext uri="{FF2B5EF4-FFF2-40B4-BE49-F238E27FC236}">
              <a16:creationId xmlns:a16="http://schemas.microsoft.com/office/drawing/2014/main" id="{00000000-0008-0000-0000-000001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5</xdr:row>
      <xdr:rowOff>152400</xdr:rowOff>
    </xdr:from>
    <xdr:to>
      <xdr:col>6</xdr:col>
      <xdr:colOff>95250</xdr:colOff>
      <xdr:row>7</xdr:row>
      <xdr:rowOff>180975</xdr:rowOff>
    </xdr:to>
    <xdr:sp macro="" textlink="">
      <xdr:nvSpPr>
        <xdr:cNvPr id="39939" name="CommandButton3" hidden="1">
          <a:extLst>
            <a:ext uri="{63B3BB69-23CF-44E3-9099-C40C66FF867C}">
              <a14:compatExt xmlns:a14="http://schemas.microsoft.com/office/drawing/2010/main" spid="_x0000_s39939"/>
            </a:ext>
            <a:ext uri="{FF2B5EF4-FFF2-40B4-BE49-F238E27FC236}">
              <a16:creationId xmlns:a16="http://schemas.microsoft.com/office/drawing/2014/main" id="{00000000-0008-0000-0000-000003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542925</xdr:colOff>
      <xdr:row>8</xdr:row>
      <xdr:rowOff>152400</xdr:rowOff>
    </xdr:from>
    <xdr:to>
      <xdr:col>2</xdr:col>
      <xdr:colOff>95250</xdr:colOff>
      <xdr:row>10</xdr:row>
      <xdr:rowOff>180975</xdr:rowOff>
    </xdr:to>
    <xdr:sp macro="" textlink="">
      <xdr:nvSpPr>
        <xdr:cNvPr id="39940" name="CommandButton4" hidden="1">
          <a:extLst>
            <a:ext uri="{63B3BB69-23CF-44E3-9099-C40C66FF867C}">
              <a14:compatExt xmlns:a14="http://schemas.microsoft.com/office/drawing/2010/main" spid="_x0000_s39940"/>
            </a:ext>
            <a:ext uri="{FF2B5EF4-FFF2-40B4-BE49-F238E27FC236}">
              <a16:creationId xmlns:a16="http://schemas.microsoft.com/office/drawing/2014/main" id="{00000000-0008-0000-0000-000004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552450</xdr:colOff>
      <xdr:row>8</xdr:row>
      <xdr:rowOff>161925</xdr:rowOff>
    </xdr:from>
    <xdr:to>
      <xdr:col>4</xdr:col>
      <xdr:colOff>104775</xdr:colOff>
      <xdr:row>11</xdr:row>
      <xdr:rowOff>0</xdr:rowOff>
    </xdr:to>
    <xdr:sp macro="" textlink="">
      <xdr:nvSpPr>
        <xdr:cNvPr id="39941" name="CommandButton5" hidden="1">
          <a:extLst>
            <a:ext uri="{63B3BB69-23CF-44E3-9099-C40C66FF867C}">
              <a14:compatExt xmlns:a14="http://schemas.microsoft.com/office/drawing/2010/main" spid="_x0000_s39941"/>
            </a:ext>
            <a:ext uri="{FF2B5EF4-FFF2-40B4-BE49-F238E27FC236}">
              <a16:creationId xmlns:a16="http://schemas.microsoft.com/office/drawing/2014/main" id="{00000000-0008-0000-0000-000005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552450</xdr:colOff>
      <xdr:row>8</xdr:row>
      <xdr:rowOff>161925</xdr:rowOff>
    </xdr:from>
    <xdr:to>
      <xdr:col>6</xdr:col>
      <xdr:colOff>104775</xdr:colOff>
      <xdr:row>11</xdr:row>
      <xdr:rowOff>0</xdr:rowOff>
    </xdr:to>
    <xdr:sp macro="" textlink="">
      <xdr:nvSpPr>
        <xdr:cNvPr id="39942" name="CommandButton6" hidden="1">
          <a:extLst>
            <a:ext uri="{63B3BB69-23CF-44E3-9099-C40C66FF867C}">
              <a14:compatExt xmlns:a14="http://schemas.microsoft.com/office/drawing/2010/main" spid="_x0000_s39942"/>
            </a:ext>
            <a:ext uri="{FF2B5EF4-FFF2-40B4-BE49-F238E27FC236}">
              <a16:creationId xmlns:a16="http://schemas.microsoft.com/office/drawing/2014/main" id="{00000000-0008-0000-0000-000006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552450</xdr:colOff>
      <xdr:row>11</xdr:row>
      <xdr:rowOff>152400</xdr:rowOff>
    </xdr:from>
    <xdr:to>
      <xdr:col>2</xdr:col>
      <xdr:colOff>104775</xdr:colOff>
      <xdr:row>13</xdr:row>
      <xdr:rowOff>180975</xdr:rowOff>
    </xdr:to>
    <xdr:sp macro="" textlink="">
      <xdr:nvSpPr>
        <xdr:cNvPr id="39943" name="CommandButton7" hidden="1">
          <a:extLst>
            <a:ext uri="{63B3BB69-23CF-44E3-9099-C40C66FF867C}">
              <a14:compatExt xmlns:a14="http://schemas.microsoft.com/office/drawing/2010/main" spid="_x0000_s39943"/>
            </a:ext>
            <a:ext uri="{FF2B5EF4-FFF2-40B4-BE49-F238E27FC236}">
              <a16:creationId xmlns:a16="http://schemas.microsoft.com/office/drawing/2014/main" id="{00000000-0008-0000-0000-000007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561975</xdr:colOff>
      <xdr:row>11</xdr:row>
      <xdr:rowOff>161925</xdr:rowOff>
    </xdr:from>
    <xdr:to>
      <xdr:col>4</xdr:col>
      <xdr:colOff>114300</xdr:colOff>
      <xdr:row>14</xdr:row>
      <xdr:rowOff>0</xdr:rowOff>
    </xdr:to>
    <xdr:sp macro="" textlink="">
      <xdr:nvSpPr>
        <xdr:cNvPr id="39944" name="CommandButton8" hidden="1">
          <a:extLst>
            <a:ext uri="{63B3BB69-23CF-44E3-9099-C40C66FF867C}">
              <a14:compatExt xmlns:a14="http://schemas.microsoft.com/office/drawing/2010/main" spid="_x0000_s39944"/>
            </a:ext>
            <a:ext uri="{FF2B5EF4-FFF2-40B4-BE49-F238E27FC236}">
              <a16:creationId xmlns:a16="http://schemas.microsoft.com/office/drawing/2014/main" id="{00000000-0008-0000-0000-000008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561975</xdr:colOff>
      <xdr:row>11</xdr:row>
      <xdr:rowOff>161925</xdr:rowOff>
    </xdr:from>
    <xdr:to>
      <xdr:col>6</xdr:col>
      <xdr:colOff>114300</xdr:colOff>
      <xdr:row>14</xdr:row>
      <xdr:rowOff>0</xdr:rowOff>
    </xdr:to>
    <xdr:sp macro="" textlink="">
      <xdr:nvSpPr>
        <xdr:cNvPr id="39945" name="CommandButton9" hidden="1">
          <a:extLst>
            <a:ext uri="{63B3BB69-23CF-44E3-9099-C40C66FF867C}">
              <a14:compatExt xmlns:a14="http://schemas.microsoft.com/office/drawing/2010/main" spid="_x0000_s39945"/>
            </a:ext>
            <a:ext uri="{FF2B5EF4-FFF2-40B4-BE49-F238E27FC236}">
              <a16:creationId xmlns:a16="http://schemas.microsoft.com/office/drawing/2014/main" id="{00000000-0008-0000-0000-000009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561975</xdr:colOff>
      <xdr:row>14</xdr:row>
      <xdr:rowOff>161925</xdr:rowOff>
    </xdr:from>
    <xdr:to>
      <xdr:col>2</xdr:col>
      <xdr:colOff>114300</xdr:colOff>
      <xdr:row>17</xdr:row>
      <xdr:rowOff>0</xdr:rowOff>
    </xdr:to>
    <xdr:sp macro="" textlink="">
      <xdr:nvSpPr>
        <xdr:cNvPr id="39946" name="CommandButton10" hidden="1">
          <a:extLst>
            <a:ext uri="{63B3BB69-23CF-44E3-9099-C40C66FF867C}">
              <a14:compatExt xmlns:a14="http://schemas.microsoft.com/office/drawing/2010/main" spid="_x0000_s39946"/>
            </a:ext>
            <a:ext uri="{FF2B5EF4-FFF2-40B4-BE49-F238E27FC236}">
              <a16:creationId xmlns:a16="http://schemas.microsoft.com/office/drawing/2014/main" id="{00000000-0008-0000-0000-00000A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571500</xdr:colOff>
      <xdr:row>14</xdr:row>
      <xdr:rowOff>171450</xdr:rowOff>
    </xdr:from>
    <xdr:to>
      <xdr:col>4</xdr:col>
      <xdr:colOff>123825</xdr:colOff>
      <xdr:row>17</xdr:row>
      <xdr:rowOff>9525</xdr:rowOff>
    </xdr:to>
    <xdr:sp macro="" textlink="">
      <xdr:nvSpPr>
        <xdr:cNvPr id="39947" name="CommandButton11" hidden="1">
          <a:extLst>
            <a:ext uri="{63B3BB69-23CF-44E3-9099-C40C66FF867C}">
              <a14:compatExt xmlns:a14="http://schemas.microsoft.com/office/drawing/2010/main" spid="_x0000_s39947"/>
            </a:ext>
            <a:ext uri="{FF2B5EF4-FFF2-40B4-BE49-F238E27FC236}">
              <a16:creationId xmlns:a16="http://schemas.microsoft.com/office/drawing/2014/main" id="{00000000-0008-0000-0000-00000B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571500</xdr:colOff>
      <xdr:row>14</xdr:row>
      <xdr:rowOff>171450</xdr:rowOff>
    </xdr:from>
    <xdr:to>
      <xdr:col>6</xdr:col>
      <xdr:colOff>123825</xdr:colOff>
      <xdr:row>17</xdr:row>
      <xdr:rowOff>9525</xdr:rowOff>
    </xdr:to>
    <xdr:sp macro="" textlink="">
      <xdr:nvSpPr>
        <xdr:cNvPr id="39948" name="CommandButton12" hidden="1">
          <a:extLst>
            <a:ext uri="{63B3BB69-23CF-44E3-9099-C40C66FF867C}">
              <a14:compatExt xmlns:a14="http://schemas.microsoft.com/office/drawing/2010/main" spid="_x0000_s39948"/>
            </a:ext>
            <a:ext uri="{FF2B5EF4-FFF2-40B4-BE49-F238E27FC236}">
              <a16:creationId xmlns:a16="http://schemas.microsoft.com/office/drawing/2014/main" id="{00000000-0008-0000-0000-00000C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542925</xdr:colOff>
      <xdr:row>17</xdr:row>
      <xdr:rowOff>161925</xdr:rowOff>
    </xdr:from>
    <xdr:to>
      <xdr:col>2</xdr:col>
      <xdr:colOff>95250</xdr:colOff>
      <xdr:row>20</xdr:row>
      <xdr:rowOff>0</xdr:rowOff>
    </xdr:to>
    <xdr:sp macro="" textlink="">
      <xdr:nvSpPr>
        <xdr:cNvPr id="39949" name="CommandButton13" hidden="1">
          <a:extLst>
            <a:ext uri="{63B3BB69-23CF-44E3-9099-C40C66FF867C}">
              <a14:compatExt xmlns:a14="http://schemas.microsoft.com/office/drawing/2010/main" spid="_x0000_s39949"/>
            </a:ext>
            <a:ext uri="{FF2B5EF4-FFF2-40B4-BE49-F238E27FC236}">
              <a16:creationId xmlns:a16="http://schemas.microsoft.com/office/drawing/2014/main" id="{00000000-0008-0000-0000-00000D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552450</xdr:colOff>
      <xdr:row>17</xdr:row>
      <xdr:rowOff>171450</xdr:rowOff>
    </xdr:from>
    <xdr:to>
      <xdr:col>4</xdr:col>
      <xdr:colOff>104775</xdr:colOff>
      <xdr:row>20</xdr:row>
      <xdr:rowOff>9525</xdr:rowOff>
    </xdr:to>
    <xdr:sp macro="" textlink="">
      <xdr:nvSpPr>
        <xdr:cNvPr id="39950" name="CommandButton14" hidden="1">
          <a:extLst>
            <a:ext uri="{63B3BB69-23CF-44E3-9099-C40C66FF867C}">
              <a14:compatExt xmlns:a14="http://schemas.microsoft.com/office/drawing/2010/main" spid="_x0000_s39950"/>
            </a:ext>
            <a:ext uri="{FF2B5EF4-FFF2-40B4-BE49-F238E27FC236}">
              <a16:creationId xmlns:a16="http://schemas.microsoft.com/office/drawing/2014/main" id="{00000000-0008-0000-0000-00000E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552450</xdr:colOff>
      <xdr:row>17</xdr:row>
      <xdr:rowOff>171450</xdr:rowOff>
    </xdr:from>
    <xdr:to>
      <xdr:col>6</xdr:col>
      <xdr:colOff>104775</xdr:colOff>
      <xdr:row>20</xdr:row>
      <xdr:rowOff>9525</xdr:rowOff>
    </xdr:to>
    <xdr:sp macro="" textlink="">
      <xdr:nvSpPr>
        <xdr:cNvPr id="39951" name="CommandButton15" hidden="1">
          <a:extLst>
            <a:ext uri="{63B3BB69-23CF-44E3-9099-C40C66FF867C}">
              <a14:compatExt xmlns:a14="http://schemas.microsoft.com/office/drawing/2010/main" spid="_x0000_s39951"/>
            </a:ext>
            <a:ext uri="{FF2B5EF4-FFF2-40B4-BE49-F238E27FC236}">
              <a16:creationId xmlns:a16="http://schemas.microsoft.com/office/drawing/2014/main" id="{00000000-0008-0000-0000-00000F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552450</xdr:colOff>
      <xdr:row>20</xdr:row>
      <xdr:rowOff>171450</xdr:rowOff>
    </xdr:from>
    <xdr:to>
      <xdr:col>2</xdr:col>
      <xdr:colOff>104775</xdr:colOff>
      <xdr:row>23</xdr:row>
      <xdr:rowOff>9525</xdr:rowOff>
    </xdr:to>
    <xdr:sp macro="" textlink="">
      <xdr:nvSpPr>
        <xdr:cNvPr id="39952" name="CommandButton16" hidden="1">
          <a:extLst>
            <a:ext uri="{63B3BB69-23CF-44E3-9099-C40C66FF867C}">
              <a14:compatExt xmlns:a14="http://schemas.microsoft.com/office/drawing/2010/main" spid="_x0000_s39952"/>
            </a:ext>
            <a:ext uri="{FF2B5EF4-FFF2-40B4-BE49-F238E27FC236}">
              <a16:creationId xmlns:a16="http://schemas.microsoft.com/office/drawing/2014/main" id="{00000000-0008-0000-0000-000010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561975</xdr:colOff>
      <xdr:row>20</xdr:row>
      <xdr:rowOff>180975</xdr:rowOff>
    </xdr:from>
    <xdr:to>
      <xdr:col>4</xdr:col>
      <xdr:colOff>114300</xdr:colOff>
      <xdr:row>23</xdr:row>
      <xdr:rowOff>19050</xdr:rowOff>
    </xdr:to>
    <xdr:sp macro="" textlink="">
      <xdr:nvSpPr>
        <xdr:cNvPr id="39953" name="CommandButton17" hidden="1">
          <a:extLst>
            <a:ext uri="{63B3BB69-23CF-44E3-9099-C40C66FF867C}">
              <a14:compatExt xmlns:a14="http://schemas.microsoft.com/office/drawing/2010/main" spid="_x0000_s39953"/>
            </a:ext>
            <a:ext uri="{FF2B5EF4-FFF2-40B4-BE49-F238E27FC236}">
              <a16:creationId xmlns:a16="http://schemas.microsoft.com/office/drawing/2014/main" id="{00000000-0008-0000-0000-000011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561975</xdr:colOff>
      <xdr:row>20</xdr:row>
      <xdr:rowOff>180975</xdr:rowOff>
    </xdr:from>
    <xdr:to>
      <xdr:col>6</xdr:col>
      <xdr:colOff>114300</xdr:colOff>
      <xdr:row>23</xdr:row>
      <xdr:rowOff>19050</xdr:rowOff>
    </xdr:to>
    <xdr:sp macro="" textlink="">
      <xdr:nvSpPr>
        <xdr:cNvPr id="39954" name="CommandButton18" hidden="1">
          <a:extLst>
            <a:ext uri="{63B3BB69-23CF-44E3-9099-C40C66FF867C}">
              <a14:compatExt xmlns:a14="http://schemas.microsoft.com/office/drawing/2010/main" spid="_x0000_s39954"/>
            </a:ext>
            <a:ext uri="{FF2B5EF4-FFF2-40B4-BE49-F238E27FC236}">
              <a16:creationId xmlns:a16="http://schemas.microsoft.com/office/drawing/2014/main" id="{00000000-0008-0000-0000-000012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</xdr:row>
      <xdr:rowOff>142875</xdr:rowOff>
    </xdr:from>
    <xdr:to>
      <xdr:col>4</xdr:col>
      <xdr:colOff>85725</xdr:colOff>
      <xdr:row>7</xdr:row>
      <xdr:rowOff>171450</xdr:rowOff>
    </xdr:to>
    <xdr:sp macro="" textlink="">
      <xdr:nvSpPr>
        <xdr:cNvPr id="39956" name="CommandButton19" hidden="1">
          <a:extLst>
            <a:ext uri="{63B3BB69-23CF-44E3-9099-C40C66FF867C}">
              <a14:compatExt xmlns:a14="http://schemas.microsoft.com/office/drawing/2010/main" spid="_x0000_s39956"/>
            </a:ext>
            <a:ext uri="{FF2B5EF4-FFF2-40B4-BE49-F238E27FC236}">
              <a16:creationId xmlns:a16="http://schemas.microsoft.com/office/drawing/2014/main" id="{00000000-0008-0000-0000-000014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19050</xdr:colOff>
      <xdr:row>8</xdr:row>
      <xdr:rowOff>19050</xdr:rowOff>
    </xdr:from>
    <xdr:to>
      <xdr:col>2</xdr:col>
      <xdr:colOff>697050</xdr:colOff>
      <xdr:row>10</xdr:row>
      <xdr:rowOff>178050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781050" y="1543050"/>
          <a:ext cx="1440000" cy="540000"/>
        </a:xfrm>
        <a:prstGeom prst="round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Novembre</a:t>
          </a:r>
          <a:r>
            <a:rPr lang="fr-FR" sz="1400" b="1" i="1" u="none"/>
            <a:t> </a:t>
          </a:r>
          <a:r>
            <a:rPr lang="fr-FR" sz="1400" b="1" i="1" u="none">
              <a:solidFill>
                <a:sysClr val="windowText" lastClr="000000"/>
              </a:solidFill>
            </a:rPr>
            <a:t>2024</a:t>
          </a:r>
        </a:p>
      </xdr:txBody>
    </xdr:sp>
    <xdr:clientData fPrintsWithSheet="0"/>
  </xdr:twoCellAnchor>
  <xdr:twoCellAnchor>
    <xdr:from>
      <xdr:col>3</xdr:col>
      <xdr:colOff>200025</xdr:colOff>
      <xdr:row>8</xdr:row>
      <xdr:rowOff>19050</xdr:rowOff>
    </xdr:from>
    <xdr:to>
      <xdr:col>5</xdr:col>
      <xdr:colOff>116025</xdr:colOff>
      <xdr:row>10</xdr:row>
      <xdr:rowOff>178050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2486025" y="1543050"/>
          <a:ext cx="1440000" cy="540000"/>
        </a:xfrm>
        <a:prstGeom prst="round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Décembre</a:t>
          </a:r>
          <a:r>
            <a:rPr lang="fr-FR" sz="1400" b="1" i="1" u="none"/>
            <a:t> </a:t>
          </a:r>
          <a:r>
            <a:rPr lang="fr-FR" sz="1400" b="1" i="1" u="none">
              <a:solidFill>
                <a:sysClr val="windowText" lastClr="000000"/>
              </a:solidFill>
            </a:rPr>
            <a:t>2024</a:t>
          </a:r>
        </a:p>
      </xdr:txBody>
    </xdr:sp>
    <xdr:clientData fPrintsWithSheet="0"/>
  </xdr:twoCellAnchor>
  <xdr:twoCellAnchor>
    <xdr:from>
      <xdr:col>5</xdr:col>
      <xdr:colOff>352425</xdr:colOff>
      <xdr:row>8</xdr:row>
      <xdr:rowOff>19050</xdr:rowOff>
    </xdr:from>
    <xdr:to>
      <xdr:col>7</xdr:col>
      <xdr:colOff>268425</xdr:colOff>
      <xdr:row>10</xdr:row>
      <xdr:rowOff>178050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162425" y="1543050"/>
          <a:ext cx="1440000" cy="540000"/>
        </a:xfrm>
        <a:prstGeom prst="round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Janvier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0</xdr:colOff>
      <xdr:row>12</xdr:row>
      <xdr:rowOff>19050</xdr:rowOff>
    </xdr:from>
    <xdr:to>
      <xdr:col>2</xdr:col>
      <xdr:colOff>678000</xdr:colOff>
      <xdr:row>14</xdr:row>
      <xdr:rowOff>178050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/>
        </xdr:cNvSpPr>
      </xdr:nvSpPr>
      <xdr:spPr>
        <a:xfrm>
          <a:off x="762000" y="2305050"/>
          <a:ext cx="1440000" cy="540000"/>
        </a:xfrm>
        <a:prstGeom prst="roundRect">
          <a:avLst/>
        </a:prstGeom>
        <a:solidFill>
          <a:srgbClr val="00CC66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Février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190500</xdr:colOff>
      <xdr:row>12</xdr:row>
      <xdr:rowOff>9525</xdr:rowOff>
    </xdr:from>
    <xdr:to>
      <xdr:col>5</xdr:col>
      <xdr:colOff>106500</xdr:colOff>
      <xdr:row>14</xdr:row>
      <xdr:rowOff>168525</xdr:rowOff>
    </xdr:to>
    <xdr:sp macro="" textlink="">
      <xdr:nvSpPr>
        <xdr:cNvPr id="6" name="Rectangle :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>
        <a:xfrm>
          <a:off x="2476500" y="2295525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Mars 2025</a:t>
          </a:r>
        </a:p>
      </xdr:txBody>
    </xdr:sp>
    <xdr:clientData fPrintsWithSheet="0"/>
  </xdr:twoCellAnchor>
  <xdr:twoCellAnchor>
    <xdr:from>
      <xdr:col>5</xdr:col>
      <xdr:colOff>361950</xdr:colOff>
      <xdr:row>12</xdr:row>
      <xdr:rowOff>9525</xdr:rowOff>
    </xdr:from>
    <xdr:to>
      <xdr:col>7</xdr:col>
      <xdr:colOff>277950</xdr:colOff>
      <xdr:row>14</xdr:row>
      <xdr:rowOff>168525</xdr:rowOff>
    </xdr:to>
    <xdr:sp macro="" textlink="">
      <xdr:nvSpPr>
        <xdr:cNvPr id="7" name="Rectangle : coin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171950" y="2295525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Avril 2025</a:t>
          </a:r>
        </a:p>
      </xdr:txBody>
    </xdr:sp>
    <xdr:clientData fPrintsWithSheet="0"/>
  </xdr:twoCellAnchor>
  <xdr:twoCellAnchor>
    <xdr:from>
      <xdr:col>1</xdr:col>
      <xdr:colOff>9525</xdr:colOff>
      <xdr:row>16</xdr:row>
      <xdr:rowOff>19050</xdr:rowOff>
    </xdr:from>
    <xdr:to>
      <xdr:col>2</xdr:col>
      <xdr:colOff>687525</xdr:colOff>
      <xdr:row>18</xdr:row>
      <xdr:rowOff>178050</xdr:rowOff>
    </xdr:to>
    <xdr:sp macro="" textlink="">
      <xdr:nvSpPr>
        <xdr:cNvPr id="8" name="Rectangle : coins arrondis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/>
        </xdr:cNvSpPr>
      </xdr:nvSpPr>
      <xdr:spPr>
        <a:xfrm>
          <a:off x="771525" y="3067050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Mai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200025</xdr:colOff>
      <xdr:row>16</xdr:row>
      <xdr:rowOff>19050</xdr:rowOff>
    </xdr:from>
    <xdr:to>
      <xdr:col>5</xdr:col>
      <xdr:colOff>116025</xdr:colOff>
      <xdr:row>18</xdr:row>
      <xdr:rowOff>178050</xdr:rowOff>
    </xdr:to>
    <xdr:sp macro="" textlink="">
      <xdr:nvSpPr>
        <xdr:cNvPr id="9" name="Rectangle : coins arrondis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/>
        </xdr:cNvSpPr>
      </xdr:nvSpPr>
      <xdr:spPr>
        <a:xfrm>
          <a:off x="2486025" y="3067050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Juin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5</xdr:col>
      <xdr:colOff>361950</xdr:colOff>
      <xdr:row>16</xdr:row>
      <xdr:rowOff>0</xdr:rowOff>
    </xdr:from>
    <xdr:to>
      <xdr:col>7</xdr:col>
      <xdr:colOff>277950</xdr:colOff>
      <xdr:row>18</xdr:row>
      <xdr:rowOff>159000</xdr:rowOff>
    </xdr:to>
    <xdr:sp macro="" textlink="">
      <xdr:nvSpPr>
        <xdr:cNvPr id="10" name="Rectangle : coins arrondis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>
        <a:xfrm>
          <a:off x="4171950" y="3048000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Juillet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0</xdr:colOff>
      <xdr:row>20</xdr:row>
      <xdr:rowOff>19050</xdr:rowOff>
    </xdr:from>
    <xdr:to>
      <xdr:col>2</xdr:col>
      <xdr:colOff>678000</xdr:colOff>
      <xdr:row>22</xdr:row>
      <xdr:rowOff>178050</xdr:rowOff>
    </xdr:to>
    <xdr:sp macro="" textlink="">
      <xdr:nvSpPr>
        <xdr:cNvPr id="11" name="Rectangle : coins arrondis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>
        <a:xfrm>
          <a:off x="762000" y="3829050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Août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209550</xdr:colOff>
      <xdr:row>20</xdr:row>
      <xdr:rowOff>19050</xdr:rowOff>
    </xdr:from>
    <xdr:to>
      <xdr:col>5</xdr:col>
      <xdr:colOff>125550</xdr:colOff>
      <xdr:row>22</xdr:row>
      <xdr:rowOff>178050</xdr:rowOff>
    </xdr:to>
    <xdr:sp macro="" textlink="">
      <xdr:nvSpPr>
        <xdr:cNvPr id="12" name="Rectangle : coins arrondi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>
        <a:xfrm>
          <a:off x="2495550" y="3829050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Septembre 2025</a:t>
          </a:r>
        </a:p>
      </xdr:txBody>
    </xdr:sp>
    <xdr:clientData fPrintsWithSheet="0"/>
  </xdr:twoCellAnchor>
  <xdr:twoCellAnchor>
    <xdr:from>
      <xdr:col>5</xdr:col>
      <xdr:colOff>352425</xdr:colOff>
      <xdr:row>20</xdr:row>
      <xdr:rowOff>0</xdr:rowOff>
    </xdr:from>
    <xdr:to>
      <xdr:col>7</xdr:col>
      <xdr:colOff>268425</xdr:colOff>
      <xdr:row>22</xdr:row>
      <xdr:rowOff>159000</xdr:rowOff>
    </xdr:to>
    <xdr:sp macro="" textlink="">
      <xdr:nvSpPr>
        <xdr:cNvPr id="13" name="Rectangle : coins arrondis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/>
        </xdr:cNvSpPr>
      </xdr:nvSpPr>
      <xdr:spPr>
        <a:xfrm>
          <a:off x="4162425" y="3810000"/>
          <a:ext cx="1440000" cy="540000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Octobre 2025</a:t>
          </a:r>
        </a:p>
      </xdr:txBody>
    </xdr:sp>
    <xdr:clientData fPrintsWithSheet="0"/>
  </xdr:twoCellAnchor>
  <xdr:twoCellAnchor>
    <xdr:from>
      <xdr:col>0</xdr:col>
      <xdr:colOff>752475</xdr:colOff>
      <xdr:row>24</xdr:row>
      <xdr:rowOff>19050</xdr:rowOff>
    </xdr:from>
    <xdr:to>
      <xdr:col>2</xdr:col>
      <xdr:colOff>668475</xdr:colOff>
      <xdr:row>26</xdr:row>
      <xdr:rowOff>178050</xdr:rowOff>
    </xdr:to>
    <xdr:sp macro="" textlink="">
      <xdr:nvSpPr>
        <xdr:cNvPr id="14" name="Rectangle : coins arrondis 1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>
        <a:xfrm>
          <a:off x="752475" y="4591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Novembre</a:t>
          </a:r>
          <a:r>
            <a:rPr lang="fr-FR" sz="1400" b="1" i="1" u="none" baseline="0">
              <a:solidFill>
                <a:sysClr val="windowText" lastClr="000000"/>
              </a:solidFill>
            </a:rPr>
            <a:t> 2025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4</xdr:col>
      <xdr:colOff>390525</xdr:colOff>
      <xdr:row>4</xdr:row>
      <xdr:rowOff>9525</xdr:rowOff>
    </xdr:from>
    <xdr:to>
      <xdr:col>6</xdr:col>
      <xdr:colOff>306525</xdr:colOff>
      <xdr:row>6</xdr:row>
      <xdr:rowOff>168525</xdr:rowOff>
    </xdr:to>
    <xdr:sp macro="" textlink="">
      <xdr:nvSpPr>
        <xdr:cNvPr id="15" name="Rectangle : coins arrondis 1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/>
        </xdr:cNvSpPr>
      </xdr:nvSpPr>
      <xdr:spPr>
        <a:xfrm>
          <a:off x="3438525" y="771525"/>
          <a:ext cx="1440000" cy="540000"/>
        </a:xfrm>
        <a:prstGeom prst="roundRect">
          <a:avLst/>
        </a:prstGeom>
        <a:solidFill>
          <a:srgbClr val="FFFF00"/>
        </a:solidFill>
        <a:ln cmpd="tri">
          <a:solidFill>
            <a:srgbClr val="080808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Membres 2025</a:t>
          </a:r>
        </a:p>
      </xdr:txBody>
    </xdr:sp>
    <xdr:clientData fPrintsWithSheet="0"/>
  </xdr:twoCellAnchor>
  <xdr:twoCellAnchor>
    <xdr:from>
      <xdr:col>3</xdr:col>
      <xdr:colOff>209550</xdr:colOff>
      <xdr:row>24</xdr:row>
      <xdr:rowOff>9525</xdr:rowOff>
    </xdr:from>
    <xdr:to>
      <xdr:col>5</xdr:col>
      <xdr:colOff>125550</xdr:colOff>
      <xdr:row>26</xdr:row>
      <xdr:rowOff>168525</xdr:rowOff>
    </xdr:to>
    <xdr:sp macro="" textlink="">
      <xdr:nvSpPr>
        <xdr:cNvPr id="16" name="Rectangle : coins arrondis 1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>
        <a:xfrm>
          <a:off x="2495550" y="4581525"/>
          <a:ext cx="1440000" cy="540000"/>
        </a:xfrm>
        <a:prstGeom prst="roundRect">
          <a:avLst/>
        </a:prstGeom>
        <a:solidFill>
          <a:srgbClr val="FFFF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Bilan financier</a:t>
          </a:r>
          <a:r>
            <a:rPr lang="fr-FR" sz="1400" b="1" i="1" u="none" baseline="0">
              <a:solidFill>
                <a:sysClr val="windowText" lastClr="000000"/>
              </a:solidFill>
            </a:rPr>
            <a:t> 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5</xdr:col>
      <xdr:colOff>381000</xdr:colOff>
      <xdr:row>24</xdr:row>
      <xdr:rowOff>19050</xdr:rowOff>
    </xdr:from>
    <xdr:to>
      <xdr:col>7</xdr:col>
      <xdr:colOff>297000</xdr:colOff>
      <xdr:row>26</xdr:row>
      <xdr:rowOff>178050</xdr:rowOff>
    </xdr:to>
    <xdr:sp macro="" textlink="">
      <xdr:nvSpPr>
        <xdr:cNvPr id="17" name="Rectangle : coins arrondis 1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>
        <a:xfrm>
          <a:off x="4191000" y="4591050"/>
          <a:ext cx="1440000" cy="540000"/>
        </a:xfrm>
        <a:prstGeom prst="roundRect">
          <a:avLst/>
        </a:prstGeom>
        <a:solidFill>
          <a:srgbClr val="FFFF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Caisse</a:t>
          </a:r>
        </a:p>
      </xdr:txBody>
    </xdr:sp>
    <xdr:clientData fPrintsWithSheet="0"/>
  </xdr:twoCellAnchor>
  <xdr:twoCellAnchor>
    <xdr:from>
      <xdr:col>1</xdr:col>
      <xdr:colOff>19050</xdr:colOff>
      <xdr:row>28</xdr:row>
      <xdr:rowOff>9525</xdr:rowOff>
    </xdr:from>
    <xdr:to>
      <xdr:col>2</xdr:col>
      <xdr:colOff>697050</xdr:colOff>
      <xdr:row>30</xdr:row>
      <xdr:rowOff>168525</xdr:rowOff>
    </xdr:to>
    <xdr:sp macro="" textlink="">
      <xdr:nvSpPr>
        <xdr:cNvPr id="18" name="Rectangle : coins arrondis 17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>
        <a:xfrm>
          <a:off x="781050" y="5343525"/>
          <a:ext cx="1440000" cy="540000"/>
        </a:xfrm>
        <a:prstGeom prst="roundRect">
          <a:avLst/>
        </a:prstGeom>
        <a:solidFill>
          <a:srgbClr val="FFFF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 baseline="0">
              <a:solidFill>
                <a:sysClr val="windowText" lastClr="000000"/>
              </a:solidFill>
            </a:rPr>
            <a:t>Adresses mail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742950</xdr:colOff>
      <xdr:row>4</xdr:row>
      <xdr:rowOff>9523</xdr:rowOff>
    </xdr:from>
    <xdr:to>
      <xdr:col>3</xdr:col>
      <xdr:colOff>658950</xdr:colOff>
      <xdr:row>6</xdr:row>
      <xdr:rowOff>170636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>
        <a:xfrm>
          <a:off x="1504950" y="771523"/>
          <a:ext cx="1440000" cy="542113"/>
        </a:xfrm>
        <a:prstGeom prst="roundRect">
          <a:avLst/>
        </a:prstGeom>
        <a:blipFill dpi="0" rotWithShape="1"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219075</xdr:colOff>
      <xdr:row>28</xdr:row>
      <xdr:rowOff>9525</xdr:rowOff>
    </xdr:from>
    <xdr:to>
      <xdr:col>5</xdr:col>
      <xdr:colOff>135075</xdr:colOff>
      <xdr:row>30</xdr:row>
      <xdr:rowOff>168525</xdr:rowOff>
    </xdr:to>
    <xdr:sp macro="" textlink="">
      <xdr:nvSpPr>
        <xdr:cNvPr id="20" name="Rectangle : coins arrondis 19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>
        <a:xfrm>
          <a:off x="2505075" y="5343525"/>
          <a:ext cx="1440000" cy="540000"/>
        </a:xfrm>
        <a:prstGeom prst="roundRect">
          <a:avLst/>
        </a:prstGeom>
        <a:solidFill>
          <a:srgbClr val="FFFF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Bilan 2025</a:t>
          </a:r>
        </a:p>
      </xdr:txBody>
    </xdr:sp>
    <xdr:clientData fPrintsWithSheet="0"/>
  </xdr:twoCellAnchor>
  <xdr:twoCellAnchor>
    <xdr:from>
      <xdr:col>5</xdr:col>
      <xdr:colOff>390525</xdr:colOff>
      <xdr:row>28</xdr:row>
      <xdr:rowOff>9525</xdr:rowOff>
    </xdr:from>
    <xdr:to>
      <xdr:col>7</xdr:col>
      <xdr:colOff>306525</xdr:colOff>
      <xdr:row>30</xdr:row>
      <xdr:rowOff>168525</xdr:rowOff>
    </xdr:to>
    <xdr:sp macro="" textlink="">
      <xdr:nvSpPr>
        <xdr:cNvPr id="33" name="Rectangle : coins arrondis 32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/>
        </xdr:cNvSpPr>
      </xdr:nvSpPr>
      <xdr:spPr>
        <a:xfrm>
          <a:off x="4200525" y="5343525"/>
          <a:ext cx="1440000" cy="540000"/>
        </a:xfrm>
        <a:prstGeom prst="roundRect">
          <a:avLst/>
        </a:prstGeom>
        <a:solidFill>
          <a:srgbClr val="FFFF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 baseline="0">
              <a:solidFill>
                <a:sysClr val="windowText" lastClr="000000"/>
              </a:solidFill>
            </a:rPr>
            <a:t>Graphiques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19050</xdr:rowOff>
    </xdr:from>
    <xdr:to>
      <xdr:col>1</xdr:col>
      <xdr:colOff>95250</xdr:colOff>
      <xdr:row>1</xdr:row>
      <xdr:rowOff>333375</xdr:rowOff>
    </xdr:to>
    <xdr:sp macro="" textlink="">
      <xdr:nvSpPr>
        <xdr:cNvPr id="25602" name="CommandButton1" hidden="1">
          <a:extLst>
            <a:ext uri="{63B3BB69-23CF-44E3-9099-C40C66FF867C}">
              <a14:compatExt xmlns:a14="http://schemas.microsoft.com/office/drawing/2010/main" spid="_x0000_s25602"/>
            </a:ext>
            <a:ext uri="{FF2B5EF4-FFF2-40B4-BE49-F238E27FC236}">
              <a16:creationId xmlns:a16="http://schemas.microsoft.com/office/drawing/2014/main" id="{00000000-0008-0000-0100-0000026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76200</xdr:colOff>
      <xdr:row>1</xdr:row>
      <xdr:rowOff>28576</xdr:rowOff>
    </xdr:from>
    <xdr:to>
      <xdr:col>0</xdr:col>
      <xdr:colOff>647700</xdr:colOff>
      <xdr:row>1</xdr:row>
      <xdr:rowOff>333376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76201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-Charles/Desktop/AMCB_V4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re"/>
      <sheetName val="Membres"/>
      <sheetName val="Novembre 2021"/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Juillet 2022"/>
      <sheetName val="Août 2022"/>
      <sheetName val="Septembre 2022"/>
      <sheetName val="Octobre 2022"/>
      <sheetName val="Novembre 2022"/>
      <sheetName val="Bilan Financier 2022"/>
      <sheetName val="Bilan Financier"/>
      <sheetName val="Attestation"/>
      <sheetName val="Fiche membres"/>
      <sheetName val="Data"/>
      <sheetName val="Data2"/>
      <sheetName val="Feuil2"/>
      <sheetName val="Bilan Financier 2021_2022"/>
      <sheetName val="AMCB_V4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2B842-097A-47D2-A54B-A25AD4097150}">
  <sheetPr codeName="Feuil1"/>
  <dimension ref="A1:D1"/>
  <sheetViews>
    <sheetView showGridLines="0" tabSelected="1" workbookViewId="0">
      <pane ySplit="32" topLeftCell="A33" activePane="bottomLeft" state="frozen"/>
      <selection pane="bottomLeft" sqref="A1:B1"/>
    </sheetView>
  </sheetViews>
  <sheetFormatPr baseColWidth="10" defaultColWidth="11.42578125" defaultRowHeight="15" x14ac:dyDescent="0.25"/>
  <cols>
    <col min="5" max="5" width="11.42578125" customWidth="1"/>
    <col min="7" max="7" width="11.42578125" customWidth="1"/>
  </cols>
  <sheetData>
    <row r="1" spans="1:4" x14ac:dyDescent="0.25">
      <c r="A1" s="125" t="s">
        <v>34</v>
      </c>
      <c r="B1" s="125"/>
      <c r="C1" s="126">
        <v>45688.429166666669</v>
      </c>
      <c r="D1" s="126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1">
    <tabColor rgb="FFFFFF00"/>
  </sheetPr>
  <dimension ref="A1:Y69"/>
  <sheetViews>
    <sheetView showGridLines="0" zoomScaleNormal="100" workbookViewId="0">
      <pane ySplit="3" topLeftCell="A4" activePane="bottomLeft" state="frozen"/>
      <selection activeCell="L15" activeCellId="1" sqref="G43 L15"/>
      <selection pane="bottomLeft"/>
    </sheetView>
  </sheetViews>
  <sheetFormatPr baseColWidth="10" defaultColWidth="11.42578125" defaultRowHeight="15" x14ac:dyDescent="0.25"/>
  <cols>
    <col min="1" max="1" width="8.85546875" style="9" bestFit="1" customWidth="1"/>
    <col min="2" max="2" width="26.5703125" style="65" bestFit="1" customWidth="1"/>
    <col min="3" max="3" width="30.42578125" style="9" bestFit="1" customWidth="1"/>
    <col min="4" max="4" width="24" style="9" bestFit="1" customWidth="1"/>
    <col min="5" max="5" width="6.140625" style="9" bestFit="1" customWidth="1"/>
    <col min="6" max="6" width="35" style="9" bestFit="1" customWidth="1"/>
    <col min="7" max="7" width="9.5703125" style="9" customWidth="1"/>
    <col min="8" max="8" width="20.28515625" style="9" bestFit="1" customWidth="1"/>
    <col min="9" max="9" width="5.140625" style="9" bestFit="1" customWidth="1"/>
    <col min="10" max="11" width="13.140625" style="9" bestFit="1" customWidth="1"/>
    <col min="12" max="12" width="10.7109375" style="9" bestFit="1" customWidth="1"/>
    <col min="13" max="13" width="4" style="9" bestFit="1" customWidth="1"/>
    <col min="14" max="14" width="6.7109375" style="9" bestFit="1" customWidth="1"/>
    <col min="15" max="15" width="9.7109375" style="9" bestFit="1" customWidth="1"/>
    <col min="16" max="16" width="10.7109375" style="9" bestFit="1" customWidth="1"/>
    <col min="17" max="17" width="9" style="9" bestFit="1" customWidth="1"/>
    <col min="18" max="18" width="9.5703125" style="9" customWidth="1"/>
    <col min="19" max="19" width="8.5703125" style="9" hidden="1" customWidth="1"/>
    <col min="20" max="20" width="10.7109375" style="9" hidden="1" customWidth="1"/>
    <col min="21" max="21" width="5" style="2" customWidth="1"/>
    <col min="22" max="22" width="10.42578125" style="2" bestFit="1" customWidth="1"/>
    <col min="23" max="23" width="30.7109375" style="27" bestFit="1" customWidth="1"/>
    <col min="24" max="24" width="11.28515625" style="123" customWidth="1"/>
  </cols>
  <sheetData>
    <row r="1" spans="1:25" s="2" customFormat="1" ht="10.5" customHeight="1" x14ac:dyDescent="0.25">
      <c r="A1" s="1" t="s">
        <v>0</v>
      </c>
      <c r="B1" s="29" t="s">
        <v>1</v>
      </c>
      <c r="C1" s="1" t="s">
        <v>22</v>
      </c>
      <c r="D1" s="1" t="s">
        <v>26</v>
      </c>
      <c r="E1" s="1" t="s">
        <v>2</v>
      </c>
      <c r="F1" s="1" t="s">
        <v>25</v>
      </c>
      <c r="G1" s="108" t="s">
        <v>26</v>
      </c>
      <c r="H1" s="38">
        <f ca="1">TODAY()</f>
        <v>45783</v>
      </c>
      <c r="I1" s="1"/>
      <c r="J1" s="1"/>
      <c r="K1" s="1"/>
      <c r="L1" s="1"/>
      <c r="M1" s="39"/>
      <c r="N1" s="39"/>
      <c r="O1" s="1"/>
      <c r="P1" s="1">
        <v>45</v>
      </c>
      <c r="Q1" s="1">
        <v>20</v>
      </c>
      <c r="R1" s="1" t="s">
        <v>27</v>
      </c>
      <c r="S1" s="1"/>
      <c r="V1" s="124">
        <v>45658</v>
      </c>
      <c r="X1" s="121"/>
    </row>
    <row r="2" spans="1:25" s="2" customFormat="1" ht="30" customHeight="1" x14ac:dyDescent="0.25">
      <c r="A2" s="9"/>
      <c r="B2" s="33"/>
      <c r="C2" s="40" t="s">
        <v>14</v>
      </c>
      <c r="D2" s="127" t="s">
        <v>19</v>
      </c>
      <c r="E2" s="127"/>
      <c r="F2" s="127"/>
      <c r="G2" s="41" t="s">
        <v>14</v>
      </c>
      <c r="H2" s="41"/>
      <c r="I2" s="41" t="s">
        <v>14</v>
      </c>
      <c r="J2" s="41" t="s">
        <v>14</v>
      </c>
      <c r="K2" s="41" t="s">
        <v>14</v>
      </c>
      <c r="L2" s="57" t="s">
        <v>14</v>
      </c>
      <c r="M2" s="9"/>
      <c r="N2" s="9"/>
      <c r="O2" s="9" t="s">
        <v>14</v>
      </c>
      <c r="P2" s="9"/>
      <c r="Q2" s="9"/>
      <c r="R2" s="9"/>
      <c r="S2" s="9"/>
      <c r="T2" s="9"/>
      <c r="V2" s="35"/>
      <c r="W2" s="73"/>
      <c r="X2" s="121"/>
    </row>
    <row r="3" spans="1:25" s="2" customFormat="1" ht="25.5" customHeight="1" x14ac:dyDescent="0.25">
      <c r="A3" s="3" t="s">
        <v>33</v>
      </c>
      <c r="B3" s="31" t="s">
        <v>18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4" t="s">
        <v>31</v>
      </c>
      <c r="I3" s="5" t="s">
        <v>28</v>
      </c>
      <c r="J3" s="3" t="s">
        <v>9</v>
      </c>
      <c r="K3" s="3" t="s">
        <v>10</v>
      </c>
      <c r="L3" s="6" t="s">
        <v>11</v>
      </c>
      <c r="M3" s="6" t="s">
        <v>16</v>
      </c>
      <c r="N3" s="6" t="s">
        <v>17</v>
      </c>
      <c r="O3" s="6" t="s">
        <v>12</v>
      </c>
      <c r="P3" s="7" t="s">
        <v>13</v>
      </c>
      <c r="Q3" s="42" t="s">
        <v>30</v>
      </c>
      <c r="R3" s="3" t="s">
        <v>20</v>
      </c>
      <c r="S3" s="3" t="s">
        <v>20</v>
      </c>
      <c r="T3" s="3" t="s">
        <v>3</v>
      </c>
      <c r="U3" s="9"/>
      <c r="V3" s="48">
        <f>COUNTA(V4:V58)</f>
        <v>4</v>
      </c>
      <c r="W3" s="50"/>
      <c r="X3" s="121"/>
    </row>
    <row r="4" spans="1:25" ht="15" customHeight="1" x14ac:dyDescent="0.25">
      <c r="A4" s="58" t="s">
        <v>21</v>
      </c>
      <c r="B4" s="59"/>
      <c r="C4" s="30"/>
      <c r="D4" s="30"/>
      <c r="E4" s="88"/>
      <c r="F4" s="62"/>
      <c r="G4" s="60"/>
      <c r="H4" s="28"/>
      <c r="I4" s="30"/>
      <c r="J4" s="63"/>
      <c r="K4" s="63"/>
      <c r="L4" s="68">
        <v>22120</v>
      </c>
      <c r="M4" s="30">
        <f t="shared" ref="M4:M37" ca="1" si="0">IF(ISBLANK(L4),"",ROUNDDOWN(($H$1-L4)/365,0))</f>
        <v>64</v>
      </c>
      <c r="N4" s="30" t="str">
        <f ca="1">IF(ISBLANK(L4),"",IF(M4&gt;=18,"Majeur","mineur"))</f>
        <v>Majeur</v>
      </c>
      <c r="O4" s="14" t="s">
        <v>2</v>
      </c>
      <c r="P4" s="15"/>
      <c r="Q4" s="16"/>
      <c r="R4" s="17"/>
      <c r="S4" s="30" t="str">
        <f t="shared" ref="S4:S58" si="1">IF(ISBLANK(R4),"",R4)</f>
        <v/>
      </c>
      <c r="T4" s="25">
        <v>1</v>
      </c>
      <c r="V4" s="48"/>
      <c r="W4"/>
      <c r="X4" s="122" t="s">
        <v>35</v>
      </c>
      <c r="Y4" s="68">
        <v>22120</v>
      </c>
    </row>
    <row r="5" spans="1:25" ht="15" customHeight="1" x14ac:dyDescent="0.25">
      <c r="A5" s="37">
        <v>3</v>
      </c>
      <c r="B5" s="32"/>
      <c r="C5" s="11"/>
      <c r="D5" s="11"/>
      <c r="E5" s="89"/>
      <c r="F5" s="91"/>
      <c r="G5" s="54"/>
      <c r="H5" s="102"/>
      <c r="I5" s="30"/>
      <c r="J5" s="12"/>
      <c r="K5" s="13"/>
      <c r="L5" s="67">
        <v>30961</v>
      </c>
      <c r="M5" s="10">
        <f t="shared" ca="1" si="0"/>
        <v>40</v>
      </c>
      <c r="N5" s="30" t="str">
        <f t="shared" ref="N5:N58" ca="1" si="2">IF(ISBLANK(L5),"",IF(M5&gt;=18,"Majeur","mineur"))</f>
        <v>Majeur</v>
      </c>
      <c r="O5" s="14" t="s">
        <v>25</v>
      </c>
      <c r="P5" s="110"/>
      <c r="Q5" s="111"/>
      <c r="R5" s="112"/>
      <c r="S5" s="30" t="str">
        <f t="shared" si="1"/>
        <v/>
      </c>
      <c r="T5" s="25">
        <v>3</v>
      </c>
      <c r="V5" s="48"/>
      <c r="W5"/>
      <c r="X5" s="122" t="s">
        <v>36</v>
      </c>
      <c r="Y5" s="66">
        <v>30961</v>
      </c>
    </row>
    <row r="6" spans="1:25" ht="15" customHeight="1" x14ac:dyDescent="0.25">
      <c r="A6" s="37">
        <v>4</v>
      </c>
      <c r="B6" s="32"/>
      <c r="C6" s="18"/>
      <c r="D6" s="11"/>
      <c r="E6" s="89"/>
      <c r="F6" s="91"/>
      <c r="G6" s="53"/>
      <c r="H6" s="103"/>
      <c r="I6" s="30"/>
      <c r="J6" s="19"/>
      <c r="K6" s="22"/>
      <c r="L6" s="66">
        <v>23646</v>
      </c>
      <c r="M6" s="26">
        <f t="shared" ca="1" si="0"/>
        <v>60</v>
      </c>
      <c r="N6" s="30" t="str">
        <f t="shared" ca="1" si="2"/>
        <v>Majeur</v>
      </c>
      <c r="O6" s="14" t="s">
        <v>2</v>
      </c>
      <c r="P6" s="15"/>
      <c r="Q6" s="16"/>
      <c r="R6" s="17"/>
      <c r="S6" s="30" t="str">
        <f t="shared" si="1"/>
        <v/>
      </c>
      <c r="T6" s="25">
        <v>4</v>
      </c>
      <c r="V6" s="48"/>
      <c r="W6"/>
      <c r="X6" s="122" t="s">
        <v>37</v>
      </c>
      <c r="Y6" s="66">
        <v>23646</v>
      </c>
    </row>
    <row r="7" spans="1:25" s="8" customFormat="1" ht="15" customHeight="1" x14ac:dyDescent="0.25">
      <c r="A7" s="37">
        <v>5</v>
      </c>
      <c r="B7" s="32"/>
      <c r="C7" s="11"/>
      <c r="D7" s="17"/>
      <c r="E7" s="89"/>
      <c r="F7" s="98"/>
      <c r="G7" s="53"/>
      <c r="H7" s="103"/>
      <c r="I7" s="30"/>
      <c r="J7" s="12"/>
      <c r="K7" s="99"/>
      <c r="L7" s="66">
        <v>40383</v>
      </c>
      <c r="M7" s="26">
        <f t="shared" ca="1" si="0"/>
        <v>14</v>
      </c>
      <c r="N7" s="30" t="str">
        <f t="shared" ref="N7" ca="1" si="3">IF(ISBLANK(L7),"",IF(M7&gt;=18,"Majeur","mineur"))</f>
        <v>mineur</v>
      </c>
      <c r="O7" s="14" t="s">
        <v>2</v>
      </c>
      <c r="P7" s="43"/>
      <c r="Q7" s="44"/>
      <c r="R7" s="45"/>
      <c r="S7" s="30" t="str">
        <f t="shared" si="1"/>
        <v/>
      </c>
      <c r="T7" s="25">
        <v>65</v>
      </c>
      <c r="U7" s="2"/>
      <c r="V7" s="48"/>
      <c r="W7"/>
      <c r="X7" s="122" t="s">
        <v>38</v>
      </c>
      <c r="Y7" s="66">
        <v>40383</v>
      </c>
    </row>
    <row r="8" spans="1:25" ht="15" customHeight="1" x14ac:dyDescent="0.25">
      <c r="A8" s="37">
        <v>6</v>
      </c>
      <c r="B8" s="32"/>
      <c r="C8" s="20"/>
      <c r="D8" s="20"/>
      <c r="E8" s="90"/>
      <c r="F8" s="92"/>
      <c r="G8" s="55"/>
      <c r="H8" s="104"/>
      <c r="I8" s="30"/>
      <c r="J8" s="21"/>
      <c r="K8" s="51"/>
      <c r="L8" s="56">
        <v>24195</v>
      </c>
      <c r="M8" s="26">
        <f t="shared" ca="1" si="0"/>
        <v>59</v>
      </c>
      <c r="N8" s="30" t="str">
        <f t="shared" ca="1" si="2"/>
        <v>Majeur</v>
      </c>
      <c r="O8" s="14"/>
      <c r="P8" s="15"/>
      <c r="Q8" s="16"/>
      <c r="R8" s="17"/>
      <c r="S8" s="30" t="str">
        <f t="shared" si="1"/>
        <v/>
      </c>
      <c r="T8" s="25">
        <v>6</v>
      </c>
      <c r="V8" s="48"/>
      <c r="W8"/>
      <c r="X8" s="122" t="s">
        <v>39</v>
      </c>
      <c r="Y8" s="56">
        <v>24195</v>
      </c>
    </row>
    <row r="9" spans="1:25" ht="15" customHeight="1" x14ac:dyDescent="0.25">
      <c r="A9" s="37">
        <v>7</v>
      </c>
      <c r="B9" s="32"/>
      <c r="C9" s="11"/>
      <c r="D9" s="17"/>
      <c r="E9" s="89"/>
      <c r="F9" s="91"/>
      <c r="G9" s="55"/>
      <c r="H9" s="104"/>
      <c r="I9" s="30"/>
      <c r="J9" s="12"/>
      <c r="K9" s="22"/>
      <c r="L9" s="66">
        <v>12509</v>
      </c>
      <c r="M9" s="26">
        <f t="shared" ca="1" si="0"/>
        <v>91</v>
      </c>
      <c r="N9" s="30" t="str">
        <f t="shared" ca="1" si="2"/>
        <v>Majeur</v>
      </c>
      <c r="O9" s="14" t="s">
        <v>2</v>
      </c>
      <c r="P9" s="15"/>
      <c r="Q9" s="16"/>
      <c r="R9" s="17"/>
      <c r="S9" s="30" t="str">
        <f t="shared" si="1"/>
        <v/>
      </c>
      <c r="T9" s="25">
        <v>7</v>
      </c>
      <c r="V9" s="48"/>
      <c r="W9"/>
      <c r="X9" s="122" t="s">
        <v>40</v>
      </c>
      <c r="Y9" s="66">
        <v>12509</v>
      </c>
    </row>
    <row r="10" spans="1:25" ht="15" customHeight="1" x14ac:dyDescent="0.25">
      <c r="A10" s="37">
        <v>8</v>
      </c>
      <c r="B10" s="32"/>
      <c r="C10" s="11"/>
      <c r="D10" s="17"/>
      <c r="E10" s="89"/>
      <c r="F10" s="93"/>
      <c r="G10" s="55"/>
      <c r="H10" s="104"/>
      <c r="I10" s="30"/>
      <c r="J10" s="12"/>
      <c r="K10" s="22"/>
      <c r="L10" s="66">
        <v>23822</v>
      </c>
      <c r="M10" s="26">
        <f t="shared" ca="1" si="0"/>
        <v>60</v>
      </c>
      <c r="N10" s="30" t="str">
        <f t="shared" ca="1" si="2"/>
        <v>Majeur</v>
      </c>
      <c r="O10" s="14" t="s">
        <v>2</v>
      </c>
      <c r="P10" s="15"/>
      <c r="Q10" s="16"/>
      <c r="R10" s="17"/>
      <c r="S10" s="30" t="str">
        <f t="shared" si="1"/>
        <v/>
      </c>
      <c r="T10" s="25">
        <v>8</v>
      </c>
      <c r="V10" s="48"/>
      <c r="W10"/>
      <c r="X10" s="122" t="s">
        <v>41</v>
      </c>
      <c r="Y10" s="66">
        <v>23822</v>
      </c>
    </row>
    <row r="11" spans="1:25" ht="15" customHeight="1" x14ac:dyDescent="0.25">
      <c r="A11" s="37">
        <v>9</v>
      </c>
      <c r="B11" s="32"/>
      <c r="C11" s="20"/>
      <c r="D11" s="20"/>
      <c r="E11" s="90"/>
      <c r="F11" s="94"/>
      <c r="G11" s="53"/>
      <c r="H11" s="103"/>
      <c r="I11" s="30"/>
      <c r="J11" s="21"/>
      <c r="K11" s="51"/>
      <c r="L11" s="56">
        <v>19929</v>
      </c>
      <c r="M11" s="26">
        <f t="shared" ca="1" si="0"/>
        <v>70</v>
      </c>
      <c r="N11" s="30" t="str">
        <f t="shared" ca="1" si="2"/>
        <v>Majeur</v>
      </c>
      <c r="O11" s="14" t="s">
        <v>2</v>
      </c>
      <c r="P11" s="15"/>
      <c r="Q11" s="16"/>
      <c r="R11" s="17"/>
      <c r="S11" s="30" t="str">
        <f t="shared" si="1"/>
        <v/>
      </c>
      <c r="T11" s="25">
        <v>9</v>
      </c>
      <c r="V11" s="48"/>
      <c r="W11"/>
      <c r="X11" s="122" t="s">
        <v>42</v>
      </c>
      <c r="Y11" s="56">
        <v>19929</v>
      </c>
    </row>
    <row r="12" spans="1:25" ht="15" customHeight="1" x14ac:dyDescent="0.25">
      <c r="A12" s="37">
        <v>10</v>
      </c>
      <c r="B12" s="32"/>
      <c r="C12" s="11"/>
      <c r="D12" s="11"/>
      <c r="E12" s="89"/>
      <c r="F12" s="91"/>
      <c r="G12" s="53"/>
      <c r="H12" s="103"/>
      <c r="I12" s="30"/>
      <c r="J12" s="12"/>
      <c r="K12" s="22"/>
      <c r="L12" s="66">
        <v>24463</v>
      </c>
      <c r="M12" s="26">
        <f t="shared" ca="1" si="0"/>
        <v>58</v>
      </c>
      <c r="N12" s="30" t="str">
        <f t="shared" ca="1" si="2"/>
        <v>Majeur</v>
      </c>
      <c r="O12" s="14"/>
      <c r="P12" s="15"/>
      <c r="Q12" s="16"/>
      <c r="R12" s="17"/>
      <c r="S12" s="30" t="str">
        <f t="shared" si="1"/>
        <v/>
      </c>
      <c r="T12" s="25">
        <v>10</v>
      </c>
      <c r="V12" s="48">
        <v>1</v>
      </c>
      <c r="W12"/>
      <c r="X12" s="122" t="s">
        <v>43</v>
      </c>
      <c r="Y12" s="66">
        <v>24463</v>
      </c>
    </row>
    <row r="13" spans="1:25" ht="15" customHeight="1" x14ac:dyDescent="0.25">
      <c r="A13" s="37">
        <v>11</v>
      </c>
      <c r="B13" s="32"/>
      <c r="C13" s="11"/>
      <c r="D13" s="11"/>
      <c r="E13" s="89"/>
      <c r="F13" s="91"/>
      <c r="G13" s="53"/>
      <c r="H13" s="103"/>
      <c r="I13" s="30"/>
      <c r="J13" s="12"/>
      <c r="K13" s="22"/>
      <c r="L13" s="66">
        <v>38750</v>
      </c>
      <c r="M13" s="26">
        <f t="shared" ca="1" si="0"/>
        <v>19</v>
      </c>
      <c r="N13" s="30" t="str">
        <f t="shared" ca="1" si="2"/>
        <v>Majeur</v>
      </c>
      <c r="O13" s="14"/>
      <c r="P13" s="15"/>
      <c r="Q13" s="16"/>
      <c r="R13" s="17"/>
      <c r="S13" s="30" t="str">
        <f t="shared" si="1"/>
        <v/>
      </c>
      <c r="T13" s="25">
        <v>11</v>
      </c>
      <c r="V13" s="48"/>
      <c r="W13"/>
      <c r="X13" s="122" t="s">
        <v>42</v>
      </c>
      <c r="Y13" s="66">
        <v>38750</v>
      </c>
    </row>
    <row r="14" spans="1:25" ht="15" customHeight="1" x14ac:dyDescent="0.25">
      <c r="A14" s="37">
        <v>12</v>
      </c>
      <c r="B14" s="32"/>
      <c r="C14" s="11"/>
      <c r="D14" s="11"/>
      <c r="E14" s="89"/>
      <c r="F14" s="91"/>
      <c r="G14" s="53"/>
      <c r="H14" s="103"/>
      <c r="I14" s="30"/>
      <c r="J14" s="12"/>
      <c r="K14" s="22"/>
      <c r="L14" s="66">
        <v>38551</v>
      </c>
      <c r="M14" s="26">
        <f t="shared" ca="1" si="0"/>
        <v>19</v>
      </c>
      <c r="N14" s="30" t="str">
        <f t="shared" ca="1" si="2"/>
        <v>Majeur</v>
      </c>
      <c r="O14" s="14"/>
      <c r="P14" s="15"/>
      <c r="Q14" s="16"/>
      <c r="R14" s="17"/>
      <c r="S14" s="30" t="str">
        <f t="shared" si="1"/>
        <v/>
      </c>
      <c r="T14" s="25">
        <v>12</v>
      </c>
      <c r="V14" s="48"/>
      <c r="W14"/>
      <c r="X14" s="122" t="s">
        <v>44</v>
      </c>
      <c r="Y14" s="66">
        <v>38551</v>
      </c>
    </row>
    <row r="15" spans="1:25" ht="15" customHeight="1" x14ac:dyDescent="0.25">
      <c r="A15" s="37">
        <v>13</v>
      </c>
      <c r="B15" s="32"/>
      <c r="C15" s="11"/>
      <c r="D15" s="11"/>
      <c r="E15" s="89"/>
      <c r="F15" s="91"/>
      <c r="G15" s="53"/>
      <c r="H15" s="36"/>
      <c r="I15" s="30"/>
      <c r="J15" s="12"/>
      <c r="K15" s="22"/>
      <c r="L15" s="66">
        <v>23878</v>
      </c>
      <c r="M15" s="26">
        <f t="shared" ca="1" si="0"/>
        <v>60</v>
      </c>
      <c r="N15" s="30" t="str">
        <f t="shared" ca="1" si="2"/>
        <v>Majeur</v>
      </c>
      <c r="O15" s="14" t="s">
        <v>2</v>
      </c>
      <c r="P15" s="15"/>
      <c r="Q15" s="16"/>
      <c r="R15" s="17"/>
      <c r="S15" s="30" t="str">
        <f t="shared" si="1"/>
        <v/>
      </c>
      <c r="T15" s="25">
        <v>13</v>
      </c>
      <c r="V15" s="48"/>
      <c r="W15"/>
      <c r="X15" s="122" t="s">
        <v>45</v>
      </c>
      <c r="Y15" s="66">
        <v>23878</v>
      </c>
    </row>
    <row r="16" spans="1:25" ht="15" customHeight="1" x14ac:dyDescent="0.25">
      <c r="A16" s="37">
        <v>14</v>
      </c>
      <c r="B16" s="32"/>
      <c r="C16" s="11"/>
      <c r="D16" s="11"/>
      <c r="E16" s="89"/>
      <c r="F16" s="91"/>
      <c r="G16" s="53"/>
      <c r="H16" s="2"/>
      <c r="I16" s="30"/>
      <c r="J16" s="12"/>
      <c r="K16" s="22"/>
      <c r="L16" s="66"/>
      <c r="M16" s="26" t="str">
        <f t="shared" ref="M16" si="4">IF(ISBLANK(L16),"",ROUNDDOWN(($H$1-L16)/365,0))</f>
        <v/>
      </c>
      <c r="N16" s="30" t="str">
        <f t="shared" ref="N16" si="5">IF(ISBLANK(L16),"",IF(M16&gt;=18,"Majeur","mineur"))</f>
        <v/>
      </c>
      <c r="O16" s="14"/>
      <c r="P16" s="15"/>
      <c r="Q16" s="16"/>
      <c r="R16" s="17"/>
      <c r="S16" s="30"/>
      <c r="T16" s="25"/>
      <c r="V16" s="48"/>
      <c r="W16"/>
      <c r="X16" s="122" t="s">
        <v>46</v>
      </c>
      <c r="Y16" s="66"/>
    </row>
    <row r="17" spans="1:25" ht="15" customHeight="1" x14ac:dyDescent="0.25">
      <c r="A17" s="37">
        <v>15</v>
      </c>
      <c r="B17" s="32"/>
      <c r="C17" s="20"/>
      <c r="D17" s="20"/>
      <c r="E17" s="90"/>
      <c r="F17" s="94"/>
      <c r="G17" s="53"/>
      <c r="H17" s="103"/>
      <c r="I17" s="30"/>
      <c r="J17" s="21"/>
      <c r="K17" s="51"/>
      <c r="L17" s="56">
        <v>23916</v>
      </c>
      <c r="M17" s="26">
        <f t="shared" ca="1" si="0"/>
        <v>59</v>
      </c>
      <c r="N17" s="30" t="str">
        <f t="shared" ca="1" si="2"/>
        <v>Majeur</v>
      </c>
      <c r="O17" s="14" t="s">
        <v>2</v>
      </c>
      <c r="P17" s="15"/>
      <c r="Q17" s="16"/>
      <c r="R17" s="17"/>
      <c r="S17" s="30" t="str">
        <f t="shared" si="1"/>
        <v/>
      </c>
      <c r="T17" s="25">
        <v>15</v>
      </c>
      <c r="V17" s="48"/>
      <c r="W17"/>
      <c r="X17" s="122" t="s">
        <v>47</v>
      </c>
      <c r="Y17" s="56">
        <v>23916</v>
      </c>
    </row>
    <row r="18" spans="1:25" ht="15" customHeight="1" x14ac:dyDescent="0.25">
      <c r="A18" s="37">
        <v>16</v>
      </c>
      <c r="B18" s="32"/>
      <c r="C18" s="20"/>
      <c r="D18" s="20"/>
      <c r="E18" s="90"/>
      <c r="F18" s="92"/>
      <c r="G18" s="55"/>
      <c r="H18" s="104"/>
      <c r="I18" s="30"/>
      <c r="J18" s="21"/>
      <c r="K18" s="51"/>
      <c r="L18" s="66">
        <v>37057</v>
      </c>
      <c r="M18" s="26">
        <f t="shared" ca="1" si="0"/>
        <v>23</v>
      </c>
      <c r="N18" s="30" t="str">
        <f t="shared" ca="1" si="2"/>
        <v>Majeur</v>
      </c>
      <c r="O18" s="14" t="s">
        <v>2</v>
      </c>
      <c r="P18" s="15"/>
      <c r="Q18" s="16"/>
      <c r="R18" s="17"/>
      <c r="S18" s="30" t="str">
        <f t="shared" si="1"/>
        <v/>
      </c>
      <c r="T18" s="25">
        <v>16</v>
      </c>
      <c r="V18" s="48"/>
      <c r="W18"/>
      <c r="X18" s="122" t="s">
        <v>48</v>
      </c>
      <c r="Y18" s="66">
        <v>37057</v>
      </c>
    </row>
    <row r="19" spans="1:25" ht="15" customHeight="1" x14ac:dyDescent="0.25">
      <c r="A19" s="37">
        <v>17</v>
      </c>
      <c r="B19" s="32"/>
      <c r="C19" s="20"/>
      <c r="D19" s="20"/>
      <c r="E19" s="90"/>
      <c r="F19" s="94"/>
      <c r="G19" s="53"/>
      <c r="H19" s="103"/>
      <c r="I19" s="30"/>
      <c r="J19" s="21"/>
      <c r="K19" s="51"/>
      <c r="L19" s="56">
        <v>26232</v>
      </c>
      <c r="M19" s="26">
        <f t="shared" ca="1" si="0"/>
        <v>53</v>
      </c>
      <c r="N19" s="30" t="str">
        <f t="shared" ca="1" si="2"/>
        <v>Majeur</v>
      </c>
      <c r="O19" s="14" t="s">
        <v>2</v>
      </c>
      <c r="P19" s="15"/>
      <c r="Q19" s="16"/>
      <c r="R19" s="17"/>
      <c r="S19" s="30" t="str">
        <f t="shared" si="1"/>
        <v/>
      </c>
      <c r="T19" s="25">
        <v>17</v>
      </c>
      <c r="V19" s="48"/>
      <c r="W19"/>
      <c r="X19" s="122" t="s">
        <v>49</v>
      </c>
      <c r="Y19" s="56">
        <v>26232</v>
      </c>
    </row>
    <row r="20" spans="1:25" ht="15" customHeight="1" x14ac:dyDescent="0.25">
      <c r="A20" s="37">
        <v>19</v>
      </c>
      <c r="B20" s="32"/>
      <c r="C20" s="18"/>
      <c r="D20" s="11"/>
      <c r="E20" s="89"/>
      <c r="F20" s="91"/>
      <c r="G20" s="53"/>
      <c r="H20" s="103"/>
      <c r="I20" s="30"/>
      <c r="J20" s="12"/>
      <c r="K20" s="22"/>
      <c r="L20" s="66">
        <v>23940</v>
      </c>
      <c r="M20" s="26">
        <f t="shared" ca="1" si="0"/>
        <v>59</v>
      </c>
      <c r="N20" s="30" t="str">
        <f t="shared" ca="1" si="2"/>
        <v>Majeur</v>
      </c>
      <c r="O20" s="14" t="s">
        <v>2</v>
      </c>
      <c r="P20" s="15"/>
      <c r="Q20" s="16"/>
      <c r="R20" s="17"/>
      <c r="S20" s="30" t="str">
        <f t="shared" si="1"/>
        <v/>
      </c>
      <c r="T20" s="25">
        <v>19</v>
      </c>
      <c r="V20" s="48"/>
      <c r="W20"/>
      <c r="X20" s="122" t="s">
        <v>50</v>
      </c>
      <c r="Y20" s="66">
        <v>23940</v>
      </c>
    </row>
    <row r="21" spans="1:25" ht="15" customHeight="1" x14ac:dyDescent="0.25">
      <c r="A21" s="37">
        <v>20</v>
      </c>
      <c r="B21" s="32"/>
      <c r="C21" s="11"/>
      <c r="D21" s="11"/>
      <c r="E21" s="89"/>
      <c r="F21" s="93"/>
      <c r="G21" s="55"/>
      <c r="H21" s="104"/>
      <c r="I21" s="30"/>
      <c r="J21" s="12"/>
      <c r="K21" s="22"/>
      <c r="L21" s="66">
        <v>26361</v>
      </c>
      <c r="M21" s="26">
        <f t="shared" ca="1" si="0"/>
        <v>53</v>
      </c>
      <c r="N21" s="30" t="str">
        <f t="shared" ca="1" si="2"/>
        <v>Majeur</v>
      </c>
      <c r="O21" s="14" t="s">
        <v>2</v>
      </c>
      <c r="P21" s="15"/>
      <c r="Q21" s="16"/>
      <c r="R21" s="17"/>
      <c r="S21" s="30" t="str">
        <f t="shared" si="1"/>
        <v/>
      </c>
      <c r="T21" s="25">
        <v>20</v>
      </c>
      <c r="V21" s="48"/>
      <c r="W21"/>
      <c r="X21" s="122" t="s">
        <v>51</v>
      </c>
      <c r="Y21" s="66">
        <v>26361</v>
      </c>
    </row>
    <row r="22" spans="1:25" ht="15" customHeight="1" x14ac:dyDescent="0.25">
      <c r="A22" s="37">
        <v>21</v>
      </c>
      <c r="B22" s="32"/>
      <c r="C22" s="17"/>
      <c r="D22" s="11"/>
      <c r="E22" s="89"/>
      <c r="F22" s="91"/>
      <c r="G22" s="55"/>
      <c r="H22" s="104"/>
      <c r="I22" s="30"/>
      <c r="J22" s="12"/>
      <c r="K22" s="22"/>
      <c r="L22" s="66">
        <v>18589</v>
      </c>
      <c r="M22" s="26">
        <f t="shared" ca="1" si="0"/>
        <v>74</v>
      </c>
      <c r="N22" s="30" t="str">
        <f t="shared" ca="1" si="2"/>
        <v>Majeur</v>
      </c>
      <c r="O22" s="14" t="s">
        <v>2</v>
      </c>
      <c r="P22" s="15"/>
      <c r="Q22" s="16"/>
      <c r="R22" s="17"/>
      <c r="S22" s="30" t="str">
        <f t="shared" si="1"/>
        <v/>
      </c>
      <c r="T22" s="25">
        <v>21</v>
      </c>
      <c r="V22" s="48">
        <v>1</v>
      </c>
      <c r="W22"/>
      <c r="X22" s="122" t="s">
        <v>52</v>
      </c>
      <c r="Y22" s="66">
        <v>18589</v>
      </c>
    </row>
    <row r="23" spans="1:25" ht="15" customHeight="1" x14ac:dyDescent="0.25">
      <c r="A23" s="37">
        <v>22</v>
      </c>
      <c r="B23" s="32"/>
      <c r="C23" s="17"/>
      <c r="D23" s="17"/>
      <c r="E23" s="89"/>
      <c r="F23" s="95"/>
      <c r="G23" s="55"/>
      <c r="H23" s="104"/>
      <c r="I23" s="30"/>
      <c r="J23" s="12"/>
      <c r="K23" s="22"/>
      <c r="L23" s="66">
        <v>26471</v>
      </c>
      <c r="M23" s="26">
        <f t="shared" ca="1" si="0"/>
        <v>52</v>
      </c>
      <c r="N23" s="30" t="str">
        <f t="shared" ca="1" si="2"/>
        <v>Majeur</v>
      </c>
      <c r="O23" s="14" t="s">
        <v>2</v>
      </c>
      <c r="P23" s="15"/>
      <c r="Q23" s="16"/>
      <c r="R23" s="17"/>
      <c r="S23" s="30" t="str">
        <f t="shared" si="1"/>
        <v/>
      </c>
      <c r="T23" s="25">
        <v>22</v>
      </c>
      <c r="V23" s="48"/>
      <c r="W23"/>
      <c r="X23" s="122" t="s">
        <v>53</v>
      </c>
      <c r="Y23" s="66">
        <v>26471</v>
      </c>
    </row>
    <row r="24" spans="1:25" ht="15" customHeight="1" x14ac:dyDescent="0.25">
      <c r="A24" s="37">
        <v>23</v>
      </c>
      <c r="B24" s="32"/>
      <c r="C24" s="17"/>
      <c r="D24" s="17"/>
      <c r="E24" s="89"/>
      <c r="F24" s="96"/>
      <c r="G24" s="55"/>
      <c r="H24" s="104"/>
      <c r="I24" s="30"/>
      <c r="J24" s="12"/>
      <c r="K24" s="22"/>
      <c r="L24" s="66">
        <v>34843</v>
      </c>
      <c r="M24" s="26">
        <f t="shared" ca="1" si="0"/>
        <v>29</v>
      </c>
      <c r="N24" s="30" t="str">
        <f t="shared" ca="1" si="2"/>
        <v>Majeur</v>
      </c>
      <c r="O24" s="14"/>
      <c r="P24" s="15"/>
      <c r="Q24" s="16"/>
      <c r="R24" s="17"/>
      <c r="S24" s="30" t="str">
        <f t="shared" si="1"/>
        <v/>
      </c>
      <c r="T24" s="25">
        <v>23</v>
      </c>
      <c r="V24" s="48"/>
      <c r="W24"/>
      <c r="X24" s="122" t="s">
        <v>45</v>
      </c>
      <c r="Y24" s="66">
        <v>34843</v>
      </c>
    </row>
    <row r="25" spans="1:25" ht="15" customHeight="1" x14ac:dyDescent="0.25">
      <c r="A25" s="37">
        <v>24</v>
      </c>
      <c r="B25" s="32"/>
      <c r="C25" s="17"/>
      <c r="D25" s="17"/>
      <c r="E25" s="89"/>
      <c r="F25" s="97"/>
      <c r="G25" s="55"/>
      <c r="H25" s="104"/>
      <c r="I25" s="30"/>
      <c r="J25" s="12"/>
      <c r="K25" s="22"/>
      <c r="L25" s="66">
        <v>25313</v>
      </c>
      <c r="M25" s="26">
        <f t="shared" ca="1" si="0"/>
        <v>56</v>
      </c>
      <c r="N25" s="30" t="str">
        <f t="shared" ca="1" si="2"/>
        <v>Majeur</v>
      </c>
      <c r="O25" s="14"/>
      <c r="P25" s="15"/>
      <c r="Q25" s="16"/>
      <c r="R25" s="17"/>
      <c r="S25" s="30" t="str">
        <f t="shared" si="1"/>
        <v/>
      </c>
      <c r="T25" s="25">
        <v>24</v>
      </c>
      <c r="V25" s="48"/>
      <c r="W25"/>
      <c r="X25" s="122" t="s">
        <v>54</v>
      </c>
      <c r="Y25" s="66">
        <v>25313</v>
      </c>
    </row>
    <row r="26" spans="1:25" ht="15" customHeight="1" x14ac:dyDescent="0.25">
      <c r="A26" s="37">
        <v>25</v>
      </c>
      <c r="B26" s="32"/>
      <c r="C26" s="30"/>
      <c r="D26" s="30"/>
      <c r="E26" s="88"/>
      <c r="F26" s="97"/>
      <c r="G26" s="55"/>
      <c r="H26" s="104"/>
      <c r="I26" s="30"/>
      <c r="J26" s="12"/>
      <c r="K26" s="22"/>
      <c r="L26" s="66">
        <v>27494</v>
      </c>
      <c r="M26" s="26">
        <f t="shared" ca="1" si="0"/>
        <v>50</v>
      </c>
      <c r="N26" s="30" t="str">
        <f t="shared" ca="1" si="2"/>
        <v>Majeur</v>
      </c>
      <c r="O26" s="14" t="s">
        <v>2</v>
      </c>
      <c r="P26" s="15"/>
      <c r="Q26" s="16"/>
      <c r="R26" s="17"/>
      <c r="S26" s="30" t="str">
        <f t="shared" si="1"/>
        <v/>
      </c>
      <c r="T26" s="25">
        <v>25</v>
      </c>
      <c r="V26" s="48"/>
      <c r="W26"/>
      <c r="X26" s="122" t="s">
        <v>55</v>
      </c>
      <c r="Y26" s="66">
        <v>27494</v>
      </c>
    </row>
    <row r="27" spans="1:25" ht="15" customHeight="1" x14ac:dyDescent="0.25">
      <c r="A27" s="37">
        <v>26</v>
      </c>
      <c r="B27" s="32"/>
      <c r="C27" s="17"/>
      <c r="D27" s="17"/>
      <c r="E27" s="89"/>
      <c r="F27" s="96"/>
      <c r="G27" s="55"/>
      <c r="H27" s="104"/>
      <c r="I27" s="30"/>
      <c r="J27" s="12"/>
      <c r="K27" s="22"/>
      <c r="L27" s="66">
        <v>21615</v>
      </c>
      <c r="M27" s="26">
        <f t="shared" ca="1" si="0"/>
        <v>66</v>
      </c>
      <c r="N27" s="30" t="str">
        <f t="shared" ca="1" si="2"/>
        <v>Majeur</v>
      </c>
      <c r="O27" s="14" t="s">
        <v>2</v>
      </c>
      <c r="P27" s="15"/>
      <c r="Q27" s="16"/>
      <c r="R27" s="17"/>
      <c r="S27" s="30" t="str">
        <f t="shared" si="1"/>
        <v/>
      </c>
      <c r="T27" s="25">
        <v>26</v>
      </c>
      <c r="V27" s="48"/>
      <c r="W27"/>
      <c r="X27" s="122" t="s">
        <v>54</v>
      </c>
      <c r="Y27" s="66">
        <v>21615</v>
      </c>
    </row>
    <row r="28" spans="1:25" ht="15" customHeight="1" x14ac:dyDescent="0.25">
      <c r="A28" s="37">
        <v>27</v>
      </c>
      <c r="B28" s="32"/>
      <c r="C28" s="17"/>
      <c r="D28" s="17"/>
      <c r="E28" s="89"/>
      <c r="F28" s="96"/>
      <c r="G28" s="55"/>
      <c r="H28" s="104"/>
      <c r="I28" s="30"/>
      <c r="J28" s="12"/>
      <c r="K28" s="22"/>
      <c r="L28" s="66">
        <v>21963</v>
      </c>
      <c r="M28" s="26">
        <f t="shared" ca="1" si="0"/>
        <v>65</v>
      </c>
      <c r="N28" s="30" t="str">
        <f t="shared" ca="1" si="2"/>
        <v>Majeur</v>
      </c>
      <c r="O28" s="14" t="s">
        <v>2</v>
      </c>
      <c r="P28" s="15"/>
      <c r="Q28" s="16"/>
      <c r="R28" s="17"/>
      <c r="S28" s="30" t="str">
        <f t="shared" si="1"/>
        <v/>
      </c>
      <c r="T28" s="25">
        <v>27</v>
      </c>
      <c r="V28" s="48"/>
      <c r="W28"/>
      <c r="X28" s="122" t="s">
        <v>54</v>
      </c>
      <c r="Y28" s="66">
        <v>21963</v>
      </c>
    </row>
    <row r="29" spans="1:25" ht="15" customHeight="1" x14ac:dyDescent="0.25">
      <c r="A29" s="37">
        <v>28</v>
      </c>
      <c r="B29" s="32"/>
      <c r="C29" s="17"/>
      <c r="D29" s="17"/>
      <c r="E29" s="89"/>
      <c r="F29" s="96"/>
      <c r="G29" s="55"/>
      <c r="H29" s="104"/>
      <c r="I29" s="30"/>
      <c r="J29" s="12"/>
      <c r="K29" s="22"/>
      <c r="L29" s="66">
        <v>30130</v>
      </c>
      <c r="M29" s="26">
        <f t="shared" ca="1" si="0"/>
        <v>42</v>
      </c>
      <c r="N29" s="30" t="str">
        <f t="shared" ca="1" si="2"/>
        <v>Majeur</v>
      </c>
      <c r="O29" s="14" t="s">
        <v>2</v>
      </c>
      <c r="P29" s="15"/>
      <c r="Q29" s="80"/>
      <c r="R29" s="81"/>
      <c r="S29" s="30" t="str">
        <f t="shared" si="1"/>
        <v/>
      </c>
      <c r="T29" s="25">
        <v>28</v>
      </c>
      <c r="V29" s="48"/>
      <c r="W29"/>
      <c r="X29" s="122" t="s">
        <v>40</v>
      </c>
      <c r="Y29" s="66">
        <v>30130</v>
      </c>
    </row>
    <row r="30" spans="1:25" ht="15" customHeight="1" x14ac:dyDescent="0.25">
      <c r="A30" s="37">
        <v>30</v>
      </c>
      <c r="B30" s="32"/>
      <c r="C30" s="17"/>
      <c r="D30" s="17"/>
      <c r="E30" s="89"/>
      <c r="F30" s="115"/>
      <c r="G30" s="55"/>
      <c r="H30" s="104"/>
      <c r="I30" s="30"/>
      <c r="J30" s="12"/>
      <c r="K30" s="22"/>
      <c r="L30" s="66">
        <v>15665</v>
      </c>
      <c r="M30" s="26">
        <f t="shared" ca="1" si="0"/>
        <v>82</v>
      </c>
      <c r="N30" s="30" t="str">
        <f t="shared" ca="1" si="2"/>
        <v>Majeur</v>
      </c>
      <c r="O30" s="14"/>
      <c r="P30" s="15"/>
      <c r="Q30" s="16"/>
      <c r="R30" s="17"/>
      <c r="S30" s="30" t="str">
        <f t="shared" si="1"/>
        <v/>
      </c>
      <c r="T30" s="25">
        <v>30</v>
      </c>
      <c r="V30" s="48">
        <v>1</v>
      </c>
      <c r="W30"/>
      <c r="X30" s="122" t="s">
        <v>56</v>
      </c>
      <c r="Y30" s="66">
        <v>15665</v>
      </c>
    </row>
    <row r="31" spans="1:25" ht="15" customHeight="1" x14ac:dyDescent="0.25">
      <c r="A31" s="37">
        <v>31</v>
      </c>
      <c r="B31" s="32"/>
      <c r="C31" s="17"/>
      <c r="D31" s="17"/>
      <c r="E31" s="113"/>
      <c r="F31" s="96"/>
      <c r="G31" s="114"/>
      <c r="H31" s="106"/>
      <c r="I31" s="30"/>
      <c r="J31" s="12"/>
      <c r="K31" s="22"/>
      <c r="L31" s="66">
        <v>21512</v>
      </c>
      <c r="M31" s="26">
        <f t="shared" ca="1" si="0"/>
        <v>66</v>
      </c>
      <c r="N31" s="30" t="str">
        <f t="shared" ca="1" si="2"/>
        <v>Majeur</v>
      </c>
      <c r="O31" s="14" t="s">
        <v>2</v>
      </c>
      <c r="P31" s="15"/>
      <c r="Q31" s="16"/>
      <c r="R31" s="17"/>
      <c r="S31" s="30" t="str">
        <f t="shared" si="1"/>
        <v/>
      </c>
      <c r="T31" s="25">
        <v>31</v>
      </c>
      <c r="V31" s="48">
        <v>1</v>
      </c>
      <c r="W31"/>
      <c r="X31" s="122" t="s">
        <v>57</v>
      </c>
      <c r="Y31" s="66">
        <v>21512</v>
      </c>
    </row>
    <row r="32" spans="1:25" ht="15" customHeight="1" x14ac:dyDescent="0.25">
      <c r="A32" s="37">
        <v>32</v>
      </c>
      <c r="B32" s="32"/>
      <c r="C32" s="17"/>
      <c r="D32" s="17"/>
      <c r="E32" s="89"/>
      <c r="F32" s="116"/>
      <c r="G32" s="55"/>
      <c r="H32" s="104"/>
      <c r="I32" s="30"/>
      <c r="J32" s="12"/>
      <c r="K32" s="22"/>
      <c r="L32" s="66">
        <v>27899</v>
      </c>
      <c r="M32" s="26">
        <f t="shared" ca="1" si="0"/>
        <v>48</v>
      </c>
      <c r="N32" s="30" t="str">
        <f t="shared" ca="1" si="2"/>
        <v>Majeur</v>
      </c>
      <c r="O32" s="14" t="s">
        <v>2</v>
      </c>
      <c r="P32" s="15"/>
      <c r="Q32" s="16"/>
      <c r="R32" s="17"/>
      <c r="S32" s="30" t="str">
        <f t="shared" si="1"/>
        <v/>
      </c>
      <c r="T32" s="25">
        <v>32</v>
      </c>
      <c r="V32" s="48"/>
      <c r="W32"/>
      <c r="X32" s="122" t="s">
        <v>58</v>
      </c>
      <c r="Y32" s="66">
        <v>27899</v>
      </c>
    </row>
    <row r="33" spans="1:25" ht="15" customHeight="1" x14ac:dyDescent="0.25">
      <c r="A33" s="37">
        <v>33</v>
      </c>
      <c r="B33" s="32"/>
      <c r="C33" s="17"/>
      <c r="D33" s="17"/>
      <c r="E33" s="89"/>
      <c r="F33" s="97"/>
      <c r="G33" s="55"/>
      <c r="H33" s="104"/>
      <c r="I33" s="30"/>
      <c r="J33" s="12"/>
      <c r="K33" s="13"/>
      <c r="L33" s="72">
        <v>26140</v>
      </c>
      <c r="M33" s="10">
        <f t="shared" ca="1" si="0"/>
        <v>53</v>
      </c>
      <c r="N33" s="30" t="str">
        <f t="shared" ca="1" si="2"/>
        <v>Majeur</v>
      </c>
      <c r="O33" s="14"/>
      <c r="P33" s="15"/>
      <c r="Q33" s="16"/>
      <c r="R33" s="17"/>
      <c r="S33" s="30" t="str">
        <f t="shared" si="1"/>
        <v/>
      </c>
      <c r="T33" s="25">
        <v>33</v>
      </c>
      <c r="V33" s="48"/>
      <c r="W33"/>
      <c r="X33" s="122" t="s">
        <v>59</v>
      </c>
      <c r="Y33" s="66">
        <v>26140</v>
      </c>
    </row>
    <row r="34" spans="1:25" ht="15" customHeight="1" x14ac:dyDescent="0.25">
      <c r="A34" s="37">
        <v>34</v>
      </c>
      <c r="B34" s="32"/>
      <c r="C34" s="17"/>
      <c r="D34" s="17"/>
      <c r="E34" s="89"/>
      <c r="F34" s="97"/>
      <c r="G34" s="55"/>
      <c r="H34" s="104"/>
      <c r="I34" s="30"/>
      <c r="J34" s="12"/>
      <c r="K34" s="13"/>
      <c r="L34" s="67">
        <v>18128</v>
      </c>
      <c r="M34" s="10">
        <f t="shared" ca="1" si="0"/>
        <v>75</v>
      </c>
      <c r="N34" s="30" t="str">
        <f t="shared" ca="1" si="2"/>
        <v>Majeur</v>
      </c>
      <c r="O34" s="14"/>
      <c r="P34" s="15"/>
      <c r="Q34" s="16"/>
      <c r="R34" s="17"/>
      <c r="S34" s="30" t="str">
        <f t="shared" si="1"/>
        <v/>
      </c>
      <c r="T34" s="25">
        <v>34</v>
      </c>
      <c r="V34" s="48"/>
      <c r="W34"/>
      <c r="X34" s="122" t="s">
        <v>60</v>
      </c>
      <c r="Y34" s="66">
        <v>18128</v>
      </c>
    </row>
    <row r="35" spans="1:25" ht="15" customHeight="1" x14ac:dyDescent="0.25">
      <c r="A35" s="37">
        <v>35</v>
      </c>
      <c r="B35" s="32"/>
      <c r="C35" s="17"/>
      <c r="D35" s="17"/>
      <c r="E35" s="89"/>
      <c r="F35" s="96"/>
      <c r="G35" s="55"/>
      <c r="H35" s="104"/>
      <c r="I35" s="30"/>
      <c r="J35" s="12"/>
      <c r="K35" s="13"/>
      <c r="L35" s="67">
        <v>21617</v>
      </c>
      <c r="M35" s="10">
        <f t="shared" ca="1" si="0"/>
        <v>66</v>
      </c>
      <c r="N35" s="30" t="str">
        <f t="shared" ca="1" si="2"/>
        <v>Majeur</v>
      </c>
      <c r="O35" s="14" t="s">
        <v>2</v>
      </c>
      <c r="P35" s="15"/>
      <c r="Q35" s="16"/>
      <c r="R35" s="17"/>
      <c r="S35" s="30" t="str">
        <f t="shared" si="1"/>
        <v/>
      </c>
      <c r="T35" s="25">
        <v>35</v>
      </c>
      <c r="V35" s="48"/>
      <c r="W35"/>
      <c r="X35" s="122" t="s">
        <v>61</v>
      </c>
      <c r="Y35" s="66">
        <v>21617</v>
      </c>
    </row>
    <row r="36" spans="1:25" ht="15" customHeight="1" x14ac:dyDescent="0.25">
      <c r="A36" s="37">
        <v>36</v>
      </c>
      <c r="B36" s="32"/>
      <c r="C36" s="17"/>
      <c r="D36" s="17"/>
      <c r="E36" s="89"/>
      <c r="F36" s="96"/>
      <c r="G36" s="55"/>
      <c r="H36" s="104"/>
      <c r="I36" s="30"/>
      <c r="J36" s="12"/>
      <c r="K36" s="13"/>
      <c r="L36" s="67">
        <v>23463</v>
      </c>
      <c r="M36" s="10">
        <f t="shared" ca="1" si="0"/>
        <v>61</v>
      </c>
      <c r="N36" s="30" t="str">
        <f t="shared" ca="1" si="2"/>
        <v>Majeur</v>
      </c>
      <c r="O36" s="14"/>
      <c r="P36" s="15"/>
      <c r="Q36" s="16"/>
      <c r="R36" s="17"/>
      <c r="S36" s="30" t="str">
        <f t="shared" si="1"/>
        <v/>
      </c>
      <c r="T36" s="25">
        <v>36</v>
      </c>
      <c r="V36" s="48"/>
      <c r="W36"/>
      <c r="X36" s="122" t="s">
        <v>62</v>
      </c>
      <c r="Y36" s="66">
        <v>23463</v>
      </c>
    </row>
    <row r="37" spans="1:25" ht="15" customHeight="1" x14ac:dyDescent="0.25">
      <c r="A37" s="37">
        <v>37</v>
      </c>
      <c r="B37" s="32"/>
      <c r="C37" s="17"/>
      <c r="D37" s="17"/>
      <c r="E37" s="89"/>
      <c r="F37" s="95"/>
      <c r="G37" s="55"/>
      <c r="H37" s="104"/>
      <c r="I37" s="30"/>
      <c r="J37" s="12"/>
      <c r="K37" s="13"/>
      <c r="L37" s="69">
        <v>35171</v>
      </c>
      <c r="M37" s="10">
        <f t="shared" ca="1" si="0"/>
        <v>29</v>
      </c>
      <c r="N37" s="30" t="str">
        <f t="shared" ca="1" si="2"/>
        <v>Majeur</v>
      </c>
      <c r="O37" s="14"/>
      <c r="P37" s="15"/>
      <c r="Q37" s="16"/>
      <c r="R37" s="17"/>
      <c r="S37" s="30" t="str">
        <f t="shared" si="1"/>
        <v/>
      </c>
      <c r="T37" s="25">
        <v>37</v>
      </c>
      <c r="V37" s="48"/>
      <c r="W37"/>
      <c r="X37" s="122" t="s">
        <v>44</v>
      </c>
      <c r="Y37" s="66">
        <v>35171</v>
      </c>
    </row>
    <row r="38" spans="1:25" ht="15" customHeight="1" x14ac:dyDescent="0.25">
      <c r="A38" s="37">
        <v>38</v>
      </c>
      <c r="B38" s="32"/>
      <c r="C38" s="24"/>
      <c r="D38" s="17"/>
      <c r="E38" s="89"/>
      <c r="F38" s="97"/>
      <c r="G38" s="55"/>
      <c r="H38" s="104"/>
      <c r="I38" s="30"/>
      <c r="J38" s="12"/>
      <c r="K38" s="22"/>
      <c r="L38" s="66">
        <v>22938</v>
      </c>
      <c r="M38" s="26">
        <f t="shared" ref="M38:M58" ca="1" si="6">IF(ISBLANK(L38),"",ROUNDDOWN(($H$1-L38)/365,0))</f>
        <v>62</v>
      </c>
      <c r="N38" s="30" t="str">
        <f t="shared" ca="1" si="2"/>
        <v>Majeur</v>
      </c>
      <c r="O38" s="14" t="s">
        <v>2</v>
      </c>
      <c r="P38" s="15"/>
      <c r="Q38" s="16"/>
      <c r="R38" s="17"/>
      <c r="S38" s="30" t="str">
        <f t="shared" si="1"/>
        <v/>
      </c>
      <c r="T38" s="25">
        <v>38</v>
      </c>
      <c r="V38" s="48"/>
      <c r="W38"/>
      <c r="X38" s="122" t="s">
        <v>63</v>
      </c>
      <c r="Y38" s="66">
        <v>22938</v>
      </c>
    </row>
    <row r="39" spans="1:25" ht="15" customHeight="1" x14ac:dyDescent="0.25">
      <c r="A39" s="37">
        <v>40</v>
      </c>
      <c r="B39" s="32"/>
      <c r="C39" s="17"/>
      <c r="D39" s="17"/>
      <c r="E39" s="89"/>
      <c r="F39" s="96"/>
      <c r="G39" s="55"/>
      <c r="H39" s="104"/>
      <c r="I39" s="30"/>
      <c r="J39" s="12"/>
      <c r="K39" s="22"/>
      <c r="L39" s="66">
        <v>27162</v>
      </c>
      <c r="M39" s="26">
        <f t="shared" ca="1" si="6"/>
        <v>51</v>
      </c>
      <c r="N39" s="30" t="str">
        <f t="shared" ca="1" si="2"/>
        <v>Majeur</v>
      </c>
      <c r="O39" s="14"/>
      <c r="P39" s="15"/>
      <c r="Q39" s="16"/>
      <c r="R39" s="17"/>
      <c r="S39" s="30" t="str">
        <f t="shared" si="1"/>
        <v/>
      </c>
      <c r="T39" s="25">
        <v>40</v>
      </c>
      <c r="V39" s="48"/>
      <c r="W39"/>
      <c r="X39" s="122" t="s">
        <v>64</v>
      </c>
      <c r="Y39" s="66">
        <v>27162</v>
      </c>
    </row>
    <row r="40" spans="1:25" ht="15" customHeight="1" x14ac:dyDescent="0.25">
      <c r="A40" s="37">
        <v>42</v>
      </c>
      <c r="B40" s="32"/>
      <c r="C40" s="20"/>
      <c r="D40" s="17"/>
      <c r="E40" s="89"/>
      <c r="F40" s="92"/>
      <c r="G40" s="53"/>
      <c r="H40" s="103"/>
      <c r="I40" s="30"/>
      <c r="J40" s="21"/>
      <c r="K40" s="51"/>
      <c r="L40" s="56">
        <v>26939</v>
      </c>
      <c r="M40" s="26">
        <f t="shared" ca="1" si="6"/>
        <v>51</v>
      </c>
      <c r="N40" s="30" t="str">
        <f t="shared" ca="1" si="2"/>
        <v>Majeur</v>
      </c>
      <c r="O40" s="14"/>
      <c r="P40" s="15"/>
      <c r="Q40" s="16"/>
      <c r="R40" s="17"/>
      <c r="S40" s="30" t="str">
        <f t="shared" si="1"/>
        <v/>
      </c>
      <c r="T40" s="25">
        <v>42</v>
      </c>
      <c r="V40" s="48"/>
      <c r="W40"/>
      <c r="X40" s="122" t="s">
        <v>65</v>
      </c>
      <c r="Y40" s="56">
        <v>26939</v>
      </c>
    </row>
    <row r="41" spans="1:25" ht="15" customHeight="1" x14ac:dyDescent="0.25">
      <c r="A41" s="37">
        <v>46</v>
      </c>
      <c r="B41" s="32"/>
      <c r="C41" s="17"/>
      <c r="D41" s="17"/>
      <c r="E41" s="89"/>
      <c r="F41" s="98"/>
      <c r="G41" s="55"/>
      <c r="H41" s="104"/>
      <c r="I41" s="30"/>
      <c r="J41" s="12"/>
      <c r="K41" s="52"/>
      <c r="L41" s="66">
        <v>34751</v>
      </c>
      <c r="M41" s="26">
        <f t="shared" ca="1" si="6"/>
        <v>30</v>
      </c>
      <c r="N41" s="30" t="str">
        <f t="shared" ca="1" si="2"/>
        <v>Majeur</v>
      </c>
      <c r="O41" s="14" t="s">
        <v>2</v>
      </c>
      <c r="P41" s="15"/>
      <c r="Q41" s="16"/>
      <c r="R41" s="17"/>
      <c r="S41" s="30" t="str">
        <f t="shared" si="1"/>
        <v/>
      </c>
      <c r="T41" s="25">
        <v>46</v>
      </c>
      <c r="V41" s="48"/>
      <c r="W41"/>
      <c r="X41" s="122" t="s">
        <v>66</v>
      </c>
      <c r="Y41" s="66">
        <v>34751</v>
      </c>
    </row>
    <row r="42" spans="1:25" x14ac:dyDescent="0.25">
      <c r="A42" s="37">
        <v>50</v>
      </c>
      <c r="B42" s="59"/>
      <c r="C42" s="17"/>
      <c r="D42" s="17"/>
      <c r="E42" s="89"/>
      <c r="F42" s="62"/>
      <c r="G42" s="60"/>
      <c r="H42" s="105"/>
      <c r="I42" s="30"/>
      <c r="J42" s="63"/>
      <c r="K42" s="63"/>
      <c r="L42" s="68"/>
      <c r="M42" s="30"/>
      <c r="N42" s="30"/>
      <c r="O42" s="14"/>
      <c r="P42" s="15"/>
      <c r="Q42" s="16"/>
      <c r="R42" s="17"/>
      <c r="S42" s="30" t="str">
        <f t="shared" si="1"/>
        <v/>
      </c>
      <c r="T42" s="25">
        <v>48</v>
      </c>
      <c r="V42" s="48"/>
      <c r="W42"/>
      <c r="X42" s="122"/>
      <c r="Y42" s="68"/>
    </row>
    <row r="43" spans="1:25" x14ac:dyDescent="0.25">
      <c r="A43" s="37">
        <v>51</v>
      </c>
      <c r="B43" s="59"/>
      <c r="C43" s="30"/>
      <c r="D43" s="30"/>
      <c r="E43" s="88"/>
      <c r="F43" s="62"/>
      <c r="G43" s="60"/>
      <c r="H43" s="105"/>
      <c r="I43" s="30"/>
      <c r="J43" s="63"/>
      <c r="K43" s="63"/>
      <c r="L43" s="68"/>
      <c r="M43" s="30"/>
      <c r="N43" s="30"/>
      <c r="O43" s="14"/>
      <c r="P43" s="15"/>
      <c r="Q43" s="16"/>
      <c r="R43" s="17"/>
      <c r="S43" s="30" t="str">
        <f t="shared" si="1"/>
        <v/>
      </c>
      <c r="T43" s="25">
        <v>50</v>
      </c>
      <c r="V43" s="48"/>
      <c r="W43"/>
      <c r="X43" s="122"/>
      <c r="Y43" s="68"/>
    </row>
    <row r="44" spans="1:25" x14ac:dyDescent="0.25">
      <c r="A44" s="37">
        <v>52</v>
      </c>
      <c r="B44" s="59"/>
      <c r="C44" s="30"/>
      <c r="D44" s="30"/>
      <c r="E44" s="88"/>
      <c r="F44" s="62"/>
      <c r="G44" s="60"/>
      <c r="H44" s="105"/>
      <c r="I44" s="30"/>
      <c r="J44" s="63"/>
      <c r="K44" s="63"/>
      <c r="L44" s="68"/>
      <c r="M44" s="30"/>
      <c r="N44" s="30"/>
      <c r="O44" s="14"/>
      <c r="P44" s="43"/>
      <c r="Q44" s="44"/>
      <c r="R44" s="45"/>
      <c r="S44" s="30" t="str">
        <f t="shared" si="1"/>
        <v/>
      </c>
      <c r="T44" s="25">
        <v>51</v>
      </c>
      <c r="V44" s="48"/>
      <c r="W44"/>
      <c r="X44" s="122"/>
      <c r="Y44" s="68"/>
    </row>
    <row r="45" spans="1:25" x14ac:dyDescent="0.25">
      <c r="A45" s="37">
        <v>53</v>
      </c>
      <c r="B45" s="59"/>
      <c r="C45" s="30"/>
      <c r="D45" s="30"/>
      <c r="E45" s="88"/>
      <c r="F45" s="62"/>
      <c r="G45" s="60"/>
      <c r="H45" s="105"/>
      <c r="I45" s="30"/>
      <c r="J45" s="63"/>
      <c r="K45" s="63"/>
      <c r="L45" s="68"/>
      <c r="M45" s="30"/>
      <c r="N45" s="30"/>
      <c r="O45" s="14"/>
      <c r="P45" s="43"/>
      <c r="Q45" s="44"/>
      <c r="R45" s="45"/>
      <c r="S45" s="30" t="str">
        <f t="shared" si="1"/>
        <v/>
      </c>
      <c r="T45" s="25">
        <v>52</v>
      </c>
      <c r="V45" s="48"/>
      <c r="W45"/>
      <c r="X45" s="122"/>
      <c r="Y45" s="68"/>
    </row>
    <row r="46" spans="1:25" x14ac:dyDescent="0.25">
      <c r="A46" s="37">
        <v>54</v>
      </c>
      <c r="B46" s="59"/>
      <c r="C46" s="30"/>
      <c r="D46" s="30"/>
      <c r="E46" s="88"/>
      <c r="F46" s="62"/>
      <c r="G46" s="60"/>
      <c r="H46" s="105"/>
      <c r="I46" s="30"/>
      <c r="J46" s="63"/>
      <c r="K46" s="63"/>
      <c r="L46" s="61"/>
      <c r="M46" s="30"/>
      <c r="N46" s="30"/>
      <c r="O46" s="14"/>
      <c r="P46" s="82"/>
      <c r="Q46" s="83"/>
      <c r="R46" s="84"/>
      <c r="S46" s="30" t="str">
        <f t="shared" si="1"/>
        <v/>
      </c>
      <c r="T46" s="78">
        <v>53</v>
      </c>
      <c r="V46" s="48"/>
      <c r="W46"/>
      <c r="X46" s="122"/>
      <c r="Y46" s="61"/>
    </row>
    <row r="47" spans="1:25" x14ac:dyDescent="0.25">
      <c r="A47" s="37">
        <v>55</v>
      </c>
      <c r="B47" s="59"/>
      <c r="C47" s="11"/>
      <c r="D47" s="11"/>
      <c r="E47" s="89"/>
      <c r="F47" s="91"/>
      <c r="G47" s="53"/>
      <c r="H47" s="103"/>
      <c r="I47" s="30"/>
      <c r="J47" s="12"/>
      <c r="K47" s="22"/>
      <c r="L47" s="61"/>
      <c r="M47" s="30"/>
      <c r="N47" s="30"/>
      <c r="O47" s="14"/>
      <c r="P47" s="43"/>
      <c r="Q47" s="44"/>
      <c r="R47" s="45"/>
      <c r="S47" s="30" t="str">
        <f t="shared" si="1"/>
        <v/>
      </c>
      <c r="T47" s="25">
        <v>54</v>
      </c>
      <c r="V47" s="48"/>
      <c r="W47"/>
      <c r="X47" s="122"/>
      <c r="Y47" s="61"/>
    </row>
    <row r="48" spans="1:25" s="8" customFormat="1" ht="15" customHeight="1" x14ac:dyDescent="0.25">
      <c r="A48" s="37">
        <v>58</v>
      </c>
      <c r="B48" s="32"/>
      <c r="C48" s="17"/>
      <c r="D48" s="17"/>
      <c r="E48" s="89"/>
      <c r="F48" s="95"/>
      <c r="G48" s="55"/>
      <c r="H48" s="104"/>
      <c r="I48" s="30"/>
      <c r="J48" s="12"/>
      <c r="K48" s="22"/>
      <c r="L48" s="66"/>
      <c r="M48" s="87"/>
      <c r="N48" s="30"/>
      <c r="O48" s="14"/>
      <c r="P48" s="15"/>
      <c r="Q48" s="16"/>
      <c r="R48" s="17"/>
      <c r="S48" s="30" t="str">
        <f t="shared" si="1"/>
        <v/>
      </c>
      <c r="T48" s="25">
        <v>57</v>
      </c>
      <c r="U48" s="2"/>
      <c r="V48" s="48"/>
      <c r="W48"/>
      <c r="X48" s="122"/>
      <c r="Y48" s="66"/>
    </row>
    <row r="49" spans="1:25" s="8" customFormat="1" x14ac:dyDescent="0.25">
      <c r="A49" s="37">
        <v>59</v>
      </c>
      <c r="B49" s="59"/>
      <c r="C49" s="30"/>
      <c r="D49" s="30"/>
      <c r="E49" s="88"/>
      <c r="F49" s="62"/>
      <c r="G49" s="60"/>
      <c r="H49" s="105"/>
      <c r="I49" s="30"/>
      <c r="J49" s="63"/>
      <c r="K49" s="63"/>
      <c r="L49" s="66"/>
      <c r="M49" s="87"/>
      <c r="N49" s="30"/>
      <c r="O49" s="14"/>
      <c r="P49" s="15"/>
      <c r="Q49" s="16"/>
      <c r="R49" s="17"/>
      <c r="S49" s="30" t="str">
        <f t="shared" si="1"/>
        <v/>
      </c>
      <c r="T49" s="25">
        <v>58</v>
      </c>
      <c r="U49" s="2"/>
      <c r="V49" s="48"/>
      <c r="W49"/>
      <c r="X49" s="122"/>
      <c r="Y49" s="66"/>
    </row>
    <row r="50" spans="1:25" s="8" customFormat="1" ht="15" customHeight="1" x14ac:dyDescent="0.25">
      <c r="A50" s="37">
        <v>60</v>
      </c>
      <c r="B50" s="32"/>
      <c r="C50" s="23"/>
      <c r="D50" s="20"/>
      <c r="E50" s="90"/>
      <c r="F50" s="92"/>
      <c r="G50" s="53"/>
      <c r="H50" s="103"/>
      <c r="I50" s="30"/>
      <c r="J50" s="21"/>
      <c r="K50" s="51"/>
      <c r="L50" s="56"/>
      <c r="M50" s="26"/>
      <c r="N50" s="30"/>
      <c r="O50" s="14"/>
      <c r="P50" s="15"/>
      <c r="Q50" s="16"/>
      <c r="R50" s="17"/>
      <c r="S50" s="30" t="str">
        <f t="shared" si="1"/>
        <v/>
      </c>
      <c r="T50" s="25">
        <v>59</v>
      </c>
      <c r="U50" s="2"/>
      <c r="V50" s="48"/>
      <c r="W50"/>
      <c r="X50" s="122"/>
      <c r="Y50" s="56"/>
    </row>
    <row r="51" spans="1:25" s="8" customFormat="1" ht="15" customHeight="1" x14ac:dyDescent="0.25">
      <c r="A51" s="37">
        <v>61</v>
      </c>
      <c r="B51" s="32"/>
      <c r="C51" s="11"/>
      <c r="D51" s="17"/>
      <c r="E51" s="89"/>
      <c r="F51" s="98"/>
      <c r="G51" s="53"/>
      <c r="H51" s="103"/>
      <c r="I51" s="30"/>
      <c r="J51" s="12"/>
      <c r="K51" s="22"/>
      <c r="L51" s="66"/>
      <c r="M51" s="26"/>
      <c r="N51" s="30"/>
      <c r="O51" s="14"/>
      <c r="P51" s="15"/>
      <c r="Q51" s="16"/>
      <c r="R51" s="17"/>
      <c r="S51" s="30" t="str">
        <f t="shared" si="1"/>
        <v/>
      </c>
      <c r="T51" s="25">
        <v>60</v>
      </c>
      <c r="U51" s="2"/>
      <c r="V51" s="48"/>
      <c r="W51"/>
      <c r="X51" s="122"/>
      <c r="Y51" s="66"/>
    </row>
    <row r="52" spans="1:25" s="8" customFormat="1" ht="15" customHeight="1" x14ac:dyDescent="0.25">
      <c r="A52" s="37">
        <v>62</v>
      </c>
      <c r="B52" s="32"/>
      <c r="C52" s="11"/>
      <c r="D52" s="17"/>
      <c r="E52" s="89"/>
      <c r="F52" s="98"/>
      <c r="G52" s="53"/>
      <c r="H52" s="103"/>
      <c r="I52" s="30"/>
      <c r="J52" s="12"/>
      <c r="K52" s="99"/>
      <c r="L52" s="66"/>
      <c r="M52" s="26"/>
      <c r="N52" s="30"/>
      <c r="O52" s="14"/>
      <c r="P52" s="15"/>
      <c r="Q52" s="100"/>
      <c r="R52" s="17"/>
      <c r="S52" s="30" t="str">
        <f t="shared" si="1"/>
        <v/>
      </c>
      <c r="T52" s="25">
        <v>61</v>
      </c>
      <c r="U52" s="2"/>
      <c r="V52" s="48"/>
      <c r="W52"/>
      <c r="X52" s="122"/>
      <c r="Y52" s="66"/>
    </row>
    <row r="53" spans="1:25" s="8" customFormat="1" ht="15" customHeight="1" x14ac:dyDescent="0.25">
      <c r="A53" s="37">
        <v>63</v>
      </c>
      <c r="B53" s="32"/>
      <c r="C53" s="11"/>
      <c r="D53" s="17"/>
      <c r="E53" s="89"/>
      <c r="F53" s="98"/>
      <c r="G53" s="53"/>
      <c r="H53" s="103"/>
      <c r="I53" s="30"/>
      <c r="J53" s="12"/>
      <c r="K53" s="99"/>
      <c r="L53" s="66"/>
      <c r="M53" s="26"/>
      <c r="N53" s="30"/>
      <c r="O53" s="14"/>
      <c r="P53" s="15"/>
      <c r="Q53" s="16"/>
      <c r="R53" s="17"/>
      <c r="S53" s="30" t="str">
        <f t="shared" si="1"/>
        <v/>
      </c>
      <c r="T53" s="25">
        <v>62</v>
      </c>
      <c r="U53" s="2"/>
      <c r="V53" s="48"/>
      <c r="W53"/>
      <c r="X53" s="122"/>
      <c r="Y53" s="66"/>
    </row>
    <row r="54" spans="1:25" s="8" customFormat="1" ht="15" customHeight="1" x14ac:dyDescent="0.25">
      <c r="A54" s="37">
        <v>64</v>
      </c>
      <c r="B54" s="32"/>
      <c r="C54" s="11"/>
      <c r="D54" s="17"/>
      <c r="E54" s="89"/>
      <c r="F54" s="98"/>
      <c r="G54" s="53"/>
      <c r="H54" s="103"/>
      <c r="I54" s="30"/>
      <c r="J54" s="12"/>
      <c r="K54" s="99"/>
      <c r="L54" s="66"/>
      <c r="M54" s="26"/>
      <c r="N54" s="30"/>
      <c r="O54" s="14"/>
      <c r="P54" s="15"/>
      <c r="Q54" s="16"/>
      <c r="R54" s="17"/>
      <c r="S54" s="30" t="str">
        <f t="shared" si="1"/>
        <v/>
      </c>
      <c r="T54" s="25">
        <v>63</v>
      </c>
      <c r="U54" s="2"/>
      <c r="V54" s="48"/>
      <c r="W54"/>
      <c r="X54" s="122"/>
      <c r="Y54" s="66"/>
    </row>
    <row r="55" spans="1:25" s="8" customFormat="1" ht="15" customHeight="1" x14ac:dyDescent="0.25">
      <c r="A55" s="37">
        <v>65</v>
      </c>
      <c r="B55" s="32"/>
      <c r="C55" s="11"/>
      <c r="D55" s="17"/>
      <c r="E55" s="89"/>
      <c r="F55" s="98"/>
      <c r="G55" s="53"/>
      <c r="H55" s="103"/>
      <c r="I55" s="30"/>
      <c r="J55" s="12"/>
      <c r="K55" s="99"/>
      <c r="L55" s="66"/>
      <c r="M55" s="26"/>
      <c r="N55" s="30"/>
      <c r="O55" s="14"/>
      <c r="P55" s="15"/>
      <c r="Q55" s="16"/>
      <c r="R55" s="17"/>
      <c r="S55" s="30" t="str">
        <f t="shared" ref="S55" si="7">IF(ISBLANK(R55),"",R55)</f>
        <v/>
      </c>
      <c r="T55" s="25">
        <v>64</v>
      </c>
      <c r="U55" s="2"/>
      <c r="V55" s="48"/>
      <c r="W55"/>
      <c r="X55" s="122"/>
      <c r="Y55" s="66"/>
    </row>
    <row r="56" spans="1:25" s="8" customFormat="1" ht="15" customHeight="1" x14ac:dyDescent="0.25">
      <c r="A56" s="37">
        <v>66</v>
      </c>
      <c r="B56" s="32"/>
      <c r="C56" s="11"/>
      <c r="D56" s="17"/>
      <c r="E56" s="89"/>
      <c r="F56" s="98"/>
      <c r="G56" s="53"/>
      <c r="H56" s="103"/>
      <c r="I56" s="30"/>
      <c r="J56" s="12"/>
      <c r="K56" s="99"/>
      <c r="L56" s="66"/>
      <c r="M56" s="26"/>
      <c r="N56" s="30"/>
      <c r="O56" s="14"/>
      <c r="P56" s="43"/>
      <c r="Q56" s="44"/>
      <c r="R56" s="45"/>
      <c r="S56" s="30"/>
      <c r="T56" s="25"/>
      <c r="U56" s="2"/>
      <c r="V56" s="48"/>
      <c r="W56"/>
      <c r="X56" s="122"/>
      <c r="Y56" s="66"/>
    </row>
    <row r="57" spans="1:25" s="8" customFormat="1" ht="15" customHeight="1" x14ac:dyDescent="0.25">
      <c r="A57" s="37">
        <v>67</v>
      </c>
      <c r="B57" s="32"/>
      <c r="C57" s="11"/>
      <c r="D57" s="17"/>
      <c r="E57" s="89"/>
      <c r="F57" s="98"/>
      <c r="G57" s="53"/>
      <c r="H57" s="103"/>
      <c r="I57" s="30" t="str">
        <f t="shared" ref="I57:I58" si="8">IF(ISBLANK(B57),"",IF(LEFT(B57,2)="M.","M","F"))</f>
        <v/>
      </c>
      <c r="J57" s="12"/>
      <c r="K57" s="99"/>
      <c r="L57" s="66"/>
      <c r="M57" s="26" t="str">
        <f t="shared" si="6"/>
        <v/>
      </c>
      <c r="N57" s="30" t="str">
        <f t="shared" si="2"/>
        <v/>
      </c>
      <c r="O57" s="14"/>
      <c r="P57" s="15"/>
      <c r="Q57" s="16"/>
      <c r="R57" s="17"/>
      <c r="S57" s="30" t="str">
        <f t="shared" si="1"/>
        <v/>
      </c>
      <c r="T57" s="25">
        <v>64</v>
      </c>
      <c r="U57" s="2"/>
      <c r="V57" s="48"/>
      <c r="W57"/>
      <c r="X57" s="122"/>
      <c r="Y57" s="66"/>
    </row>
    <row r="58" spans="1:25" s="8" customFormat="1" ht="15" customHeight="1" thickBot="1" x14ac:dyDescent="0.3">
      <c r="A58" s="37">
        <v>68</v>
      </c>
      <c r="B58" s="32"/>
      <c r="C58" s="11"/>
      <c r="D58" s="17"/>
      <c r="E58" s="89"/>
      <c r="F58" s="98"/>
      <c r="G58" s="53"/>
      <c r="H58" s="103"/>
      <c r="I58" s="30" t="str">
        <f t="shared" si="8"/>
        <v/>
      </c>
      <c r="J58" s="12"/>
      <c r="K58" s="99"/>
      <c r="L58" s="66"/>
      <c r="M58" s="26" t="str">
        <f t="shared" si="6"/>
        <v/>
      </c>
      <c r="N58" s="30" t="str">
        <f t="shared" si="2"/>
        <v/>
      </c>
      <c r="O58" s="14"/>
      <c r="P58" s="43"/>
      <c r="Q58" s="44"/>
      <c r="R58" s="45"/>
      <c r="S58" s="30" t="str">
        <f t="shared" si="1"/>
        <v/>
      </c>
      <c r="T58" s="25">
        <v>65</v>
      </c>
      <c r="U58" s="2"/>
      <c r="V58" s="48"/>
      <c r="W58"/>
      <c r="X58" s="122"/>
      <c r="Y58" s="66"/>
    </row>
    <row r="59" spans="1:25" ht="23.25" customHeight="1" thickBot="1" x14ac:dyDescent="0.3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76"/>
      <c r="L59" s="107" t="s">
        <v>32</v>
      </c>
      <c r="M59" s="34">
        <f ca="1">AVERAGE(M4:M58)</f>
        <v>53.216216216216218</v>
      </c>
      <c r="N59" s="64"/>
      <c r="O59" s="34">
        <f>SUBTOTAL(103,O4:O58)</f>
        <v>24</v>
      </c>
      <c r="P59" s="101" t="s">
        <v>15</v>
      </c>
      <c r="Q59" s="128">
        <f>SUM(Q4:Q58)</f>
        <v>0</v>
      </c>
      <c r="R59" s="129"/>
      <c r="S59" s="49"/>
      <c r="U59" s="65"/>
      <c r="V59" s="79"/>
      <c r="W59" s="2"/>
    </row>
    <row r="60" spans="1:25" x14ac:dyDescent="0.25">
      <c r="B60" s="27"/>
      <c r="H60" s="117">
        <f>COUNTIF(I4:I58,"M")</f>
        <v>0</v>
      </c>
      <c r="I60" s="118" t="s">
        <v>29</v>
      </c>
      <c r="J60" s="119">
        <f>COUNTIF(I4:I58,"F")</f>
        <v>0</v>
      </c>
      <c r="K60" s="77"/>
      <c r="P60" s="70" t="s">
        <v>1</v>
      </c>
      <c r="Q60" s="71">
        <f>COUNTIF(R4:R58,"Espèces")</f>
        <v>0</v>
      </c>
      <c r="R60" s="74">
        <f>SUMIF(R4:R58,"Espèces",Q4:Q58)</f>
        <v>0</v>
      </c>
    </row>
    <row r="61" spans="1:25" ht="15" customHeight="1" x14ac:dyDescent="0.25">
      <c r="C61" s="46"/>
      <c r="P61" s="30" t="s">
        <v>23</v>
      </c>
      <c r="Q61" s="36">
        <f>COUNTIF(R4:R58,"Chèque")</f>
        <v>0</v>
      </c>
      <c r="R61" s="75">
        <f>SUMIF(R4:R58,"Chèque",Q4:Q58)</f>
        <v>0</v>
      </c>
      <c r="W61" s="2"/>
    </row>
    <row r="62" spans="1:25" ht="15" customHeight="1" x14ac:dyDescent="0.25">
      <c r="D62" s="47"/>
      <c r="E62" s="47"/>
      <c r="F62" s="47"/>
      <c r="P62" s="30" t="s">
        <v>24</v>
      </c>
      <c r="Q62" s="36">
        <f>COUNTIF(R5:R58,"Virement")</f>
        <v>0</v>
      </c>
      <c r="R62" s="75">
        <f>SUMIF(R4:R58,"Virement",Q4:Q58)</f>
        <v>0</v>
      </c>
    </row>
    <row r="63" spans="1:25" ht="15.75" x14ac:dyDescent="0.25">
      <c r="B63" s="85"/>
      <c r="Q63" s="9">
        <f>SUM(Q60:Q62)</f>
        <v>0</v>
      </c>
      <c r="R63" s="86">
        <f>SUM(R60:R62)</f>
        <v>0</v>
      </c>
    </row>
    <row r="64" spans="1:25" ht="15.75" x14ac:dyDescent="0.3">
      <c r="K64" s="120"/>
    </row>
    <row r="67" spans="15:18" x14ac:dyDescent="0.25">
      <c r="P67" s="57"/>
    </row>
    <row r="68" spans="15:18" x14ac:dyDescent="0.25">
      <c r="O68" s="109"/>
      <c r="P68" s="65"/>
      <c r="Q68" s="65"/>
      <c r="R68" s="65"/>
    </row>
    <row r="69" spans="15:18" x14ac:dyDescent="0.25">
      <c r="O69" s="109"/>
      <c r="P69" s="65"/>
      <c r="Q69" s="65"/>
      <c r="R69" s="65"/>
    </row>
  </sheetData>
  <mergeCells count="2">
    <mergeCell ref="D2:F2"/>
    <mergeCell ref="Q59:R59"/>
  </mergeCells>
  <phoneticPr fontId="16" type="noConversion"/>
  <conditionalFormatting sqref="A4:R58">
    <cfRule type="expression" dxfId="2" priority="13">
      <formula>INT(ROW()/2)=ROW()/2</formula>
    </cfRule>
  </conditionalFormatting>
  <conditionalFormatting sqref="L4:L58">
    <cfRule type="expression" dxfId="1" priority="8">
      <formula>IF($L4="","",(MONTH(TODAY())=MONTH($L4)))</formula>
    </cfRule>
  </conditionalFormatting>
  <conditionalFormatting sqref="U4:U58">
    <cfRule type="expression" dxfId="0" priority="3">
      <formula>$R4&lt;&gt;""</formula>
    </cfRule>
  </conditionalFormatting>
  <dataValidations count="3">
    <dataValidation type="list" allowBlank="1" showInputMessage="1" showErrorMessage="1" sqref="Q4:Q58" xr:uid="{00000000-0002-0000-0000-000001000000}">
      <formula1>$P$1:$R$1</formula1>
    </dataValidation>
    <dataValidation type="list" allowBlank="1" showInputMessage="1" showErrorMessage="1" sqref="R4:R58" xr:uid="{00000000-0002-0000-0000-000004000000}">
      <formula1>$A$1:$D$1</formula1>
    </dataValidation>
    <dataValidation type="list" allowBlank="1" showInputMessage="1" showErrorMessage="1" sqref="O4:O58" xr:uid="{C30BE0EA-D36E-494C-875B-F2A86E10CFF3}">
      <formula1>$E$1:$G$1</formula1>
    </dataValidation>
  </dataValidations>
  <pageMargins left="0.37" right="0.21" top="0.44" bottom="0.43" header="0.3" footer="0.3"/>
  <pageSetup paperSize="9" orientation="landscape" r:id="rId1"/>
  <ignoredErrors>
    <ignoredError sqref="A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Membres 2025</vt:lpstr>
      <vt:lpstr>DateSauve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Jean-Charles BERTHAUD</cp:lastModifiedBy>
  <cp:lastPrinted>2024-11-07T11:37:25Z</cp:lastPrinted>
  <dcterms:created xsi:type="dcterms:W3CDTF">2021-11-28T08:35:44Z</dcterms:created>
  <dcterms:modified xsi:type="dcterms:W3CDTF">2025-05-06T08:58:19Z</dcterms:modified>
</cp:coreProperties>
</file>