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us\Desktop\"/>
    </mc:Choice>
  </mc:AlternateContent>
  <bookViews>
    <workbookView xWindow="0" yWindow="0" windowWidth="23250" windowHeight="10215"/>
  </bookViews>
  <sheets>
    <sheet name="8 Clubs (2 poules de 4)" sheetId="4" r:id="rId1"/>
  </sheets>
  <calcPr calcId="162913"/>
</workbook>
</file>

<file path=xl/calcChain.xml><?xml version="1.0" encoding="utf-8"?>
<calcChain xmlns="http://schemas.openxmlformats.org/spreadsheetml/2006/main">
  <c r="B21" i="4" l="1"/>
  <c r="J7" i="4"/>
  <c r="J4" i="4"/>
  <c r="J5" i="4"/>
  <c r="J6" i="4"/>
  <c r="M7" i="4"/>
  <c r="D7" i="4"/>
  <c r="C4" i="4"/>
  <c r="C5" i="4"/>
  <c r="C6" i="4"/>
  <c r="C7" i="4"/>
  <c r="D4" i="4"/>
  <c r="D5" i="4"/>
  <c r="D6" i="4"/>
  <c r="E4" i="4"/>
  <c r="E5" i="4"/>
  <c r="E6" i="4"/>
  <c r="E7" i="4"/>
  <c r="B11" i="4" l="1"/>
  <c r="B12" i="4"/>
  <c r="B13" i="4"/>
  <c r="B14" i="4"/>
  <c r="B15" i="4"/>
  <c r="B16" i="4"/>
  <c r="N7" i="4"/>
  <c r="N6" i="4"/>
  <c r="N5" i="4"/>
  <c r="N4" i="4"/>
  <c r="M6" i="4"/>
  <c r="M5" i="4"/>
  <c r="M4" i="4"/>
  <c r="L7" i="4"/>
  <c r="L6" i="4"/>
  <c r="L5" i="4"/>
  <c r="L4" i="4"/>
  <c r="F4" i="4" l="1"/>
  <c r="P7" i="4" l="1"/>
  <c r="P6" i="4"/>
  <c r="P5" i="4"/>
  <c r="P4" i="4"/>
  <c r="G7" i="4" l="1"/>
  <c r="G6" i="4"/>
  <c r="G5" i="4"/>
  <c r="G4" i="4"/>
  <c r="N16" i="4" l="1"/>
  <c r="K16" i="4"/>
  <c r="N15" i="4"/>
  <c r="K15" i="4"/>
  <c r="N14" i="4"/>
  <c r="K14" i="4"/>
  <c r="N13" i="4"/>
  <c r="K13" i="4"/>
  <c r="N12" i="4"/>
  <c r="K12" i="4"/>
  <c r="N11" i="4"/>
  <c r="K11" i="4"/>
  <c r="F21" i="4"/>
  <c r="E16" i="4"/>
  <c r="E15" i="4"/>
  <c r="E14" i="4"/>
  <c r="E13" i="4"/>
  <c r="E12" i="4"/>
  <c r="E11" i="4"/>
  <c r="O6" i="4" l="1"/>
  <c r="S6" i="4" s="1"/>
  <c r="O7" i="4"/>
  <c r="S7" i="4" s="1"/>
  <c r="O4" i="4"/>
  <c r="S4" i="4" s="1"/>
  <c r="O5" i="4"/>
  <c r="S5" i="4" s="1"/>
  <c r="F7" i="4"/>
  <c r="F5" i="4"/>
  <c r="F6" i="4"/>
  <c r="R7" i="4" l="1"/>
  <c r="R6" i="4"/>
  <c r="R5" i="4"/>
  <c r="R4" i="4"/>
  <c r="I6" i="4"/>
  <c r="I4" i="4"/>
  <c r="I7" i="4"/>
  <c r="Q7" i="4"/>
  <c r="Q4" i="4"/>
  <c r="Q6" i="4"/>
  <c r="Q5" i="4"/>
  <c r="H7" i="4"/>
  <c r="H6" i="4"/>
  <c r="H4" i="4"/>
  <c r="H5" i="4"/>
  <c r="B20" i="4" l="1"/>
  <c r="K21" i="4"/>
  <c r="R21" i="4" s="1"/>
  <c r="I33" i="4" s="1"/>
  <c r="B23" i="4"/>
  <c r="K23" i="4" s="1"/>
  <c r="R23" i="4" s="1"/>
  <c r="G21" i="4"/>
  <c r="N21" i="4" s="1"/>
  <c r="Q21" i="4" s="1"/>
  <c r="I32" i="4" s="1"/>
  <c r="G20" i="4"/>
  <c r="G23" i="4"/>
  <c r="N23" i="4" s="1"/>
  <c r="Q23" i="4" s="1"/>
  <c r="G25" i="4" s="1"/>
  <c r="N25" i="4" s="1"/>
  <c r="R25" i="4" s="1"/>
  <c r="I29" i="4" s="1"/>
  <c r="G22" i="4"/>
  <c r="N22" i="4" s="1"/>
  <c r="Q22" i="4" s="1"/>
  <c r="B25" i="4" s="1"/>
  <c r="K25" i="4" s="1"/>
  <c r="Q25" i="4" s="1"/>
  <c r="I27" i="4" s="1"/>
  <c r="B22" i="4"/>
  <c r="K22" i="4" s="1"/>
  <c r="R22" i="4" s="1"/>
  <c r="K20" i="4" l="1"/>
  <c r="Q20" i="4" s="1"/>
  <c r="I34" i="4" s="1"/>
  <c r="G24" i="4"/>
  <c r="N24" i="4" s="1"/>
  <c r="Q24" i="4" s="1"/>
  <c r="I30" i="4" s="1"/>
  <c r="N20" i="4"/>
  <c r="R20" i="4" s="1"/>
  <c r="I35" i="4" s="1"/>
  <c r="B24" i="4"/>
  <c r="K24" i="4" s="1"/>
  <c r="R24" i="4" s="1"/>
  <c r="I31" i="4" s="1"/>
</calcChain>
</file>

<file path=xl/sharedStrings.xml><?xml version="1.0" encoding="utf-8"?>
<sst xmlns="http://schemas.openxmlformats.org/spreadsheetml/2006/main" count="80" uniqueCount="53">
  <si>
    <t>POULE A</t>
  </si>
  <si>
    <t>POULE B</t>
  </si>
  <si>
    <t>10H00</t>
  </si>
  <si>
    <t>11H30</t>
  </si>
  <si>
    <t>FINALE</t>
  </si>
  <si>
    <t>11H00</t>
  </si>
  <si>
    <t>12H00</t>
  </si>
  <si>
    <t>Equipes</t>
  </si>
  <si>
    <t>10H30</t>
  </si>
  <si>
    <t>09H30</t>
  </si>
  <si>
    <t>MATCHS DE CLASSEMENT</t>
  </si>
  <si>
    <t>SALLE</t>
  </si>
  <si>
    <t>Heures</t>
  </si>
  <si>
    <t>TERRAIN 1</t>
  </si>
  <si>
    <t>TERRAIN 2</t>
  </si>
  <si>
    <t>LIEU</t>
  </si>
  <si>
    <t>Résultats</t>
  </si>
  <si>
    <t>M1</t>
  </si>
  <si>
    <t>M2</t>
  </si>
  <si>
    <t>M3</t>
  </si>
  <si>
    <t>TOTAL</t>
  </si>
  <si>
    <t>14h00</t>
  </si>
  <si>
    <t>15h00</t>
  </si>
  <si>
    <t>15h30</t>
  </si>
  <si>
    <t>16h30</t>
  </si>
  <si>
    <t>A</t>
  </si>
  <si>
    <t>B</t>
  </si>
  <si>
    <t>C</t>
  </si>
  <si>
    <t>D</t>
  </si>
  <si>
    <t>E</t>
  </si>
  <si>
    <t xml:space="preserve">TERRAIN </t>
  </si>
  <si>
    <t>F</t>
  </si>
  <si>
    <t>G</t>
  </si>
  <si>
    <t>H</t>
  </si>
  <si>
    <t>8 Clubs ( 2 poules) U11 MASCULINS</t>
  </si>
  <si>
    <t>classement</t>
  </si>
  <si>
    <t>total buts</t>
  </si>
  <si>
    <t>classement final</t>
  </si>
  <si>
    <t>VAINQUEUR</t>
  </si>
  <si>
    <t>3A/3B</t>
  </si>
  <si>
    <t>vainqueur</t>
  </si>
  <si>
    <t>perdant</t>
  </si>
  <si>
    <t>2éme</t>
  </si>
  <si>
    <t>3éme</t>
  </si>
  <si>
    <t>4ème</t>
  </si>
  <si>
    <t>5ème</t>
  </si>
  <si>
    <t>6ème</t>
  </si>
  <si>
    <t>7ème</t>
  </si>
  <si>
    <t>8ème</t>
  </si>
  <si>
    <t>petite finale</t>
  </si>
  <si>
    <t>4A/4B</t>
  </si>
  <si>
    <t>1A / 2B</t>
  </si>
  <si>
    <t xml:space="preserve">2A/1B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</si>
</sst>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5" borderId="0" xfId="0" applyFill="1"/>
    <xf numFmtId="0" fontId="10" fillId="5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4" fillId="5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11" fillId="5" borderId="9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01800" cy="264560"/>
    <xdr:sp macro="" textlink="">
      <xdr:nvSpPr>
        <xdr:cNvPr id="2" name="ZoneTexte 1"/>
        <xdr:cNvSpPr txBox="1"/>
      </xdr:nvSpPr>
      <xdr:spPr>
        <a:xfrm>
          <a:off x="165100" y="228600"/>
          <a:ext cx="17018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0</xdr:row>
      <xdr:rowOff>228600</xdr:rowOff>
    </xdr:from>
    <xdr:ext cx="1701800" cy="264560"/>
    <xdr:sp macro="" textlink="">
      <xdr:nvSpPr>
        <xdr:cNvPr id="3" name="ZoneTexte 2"/>
        <xdr:cNvSpPr txBox="1"/>
      </xdr:nvSpPr>
      <xdr:spPr>
        <a:xfrm>
          <a:off x="0" y="609600"/>
          <a:ext cx="17018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topLeftCell="A3" zoomScale="75" zoomScaleNormal="75" workbookViewId="0">
      <selection activeCell="F21" sqref="F21"/>
    </sheetView>
  </sheetViews>
  <sheetFormatPr baseColWidth="10" defaultRowHeight="15" x14ac:dyDescent="0.25"/>
  <cols>
    <col min="1" max="1" width="24.7109375" customWidth="1"/>
    <col min="2" max="2" width="21.7109375" customWidth="1"/>
    <col min="3" max="5" width="8.7109375" customWidth="1"/>
    <col min="6" max="6" width="12.7109375" customWidth="1"/>
    <col min="7" max="7" width="11.85546875" customWidth="1"/>
    <col min="8" max="8" width="16.5703125" customWidth="1"/>
    <col min="9" max="9" width="17.5703125" style="62" customWidth="1"/>
    <col min="10" max="10" width="17.85546875" customWidth="1"/>
    <col min="11" max="11" width="21.7109375" customWidth="1"/>
    <col min="12" max="14" width="8.7109375" customWidth="1"/>
    <col min="15" max="15" width="11.140625" customWidth="1"/>
    <col min="16" max="16" width="11.85546875" customWidth="1"/>
    <col min="17" max="17" width="16.5703125" customWidth="1"/>
    <col min="18" max="18" width="16.140625" customWidth="1"/>
    <col min="19" max="19" width="11.28515625" customWidth="1"/>
    <col min="20" max="20" width="18.85546875" customWidth="1"/>
    <col min="21" max="21" width="9.7109375" customWidth="1"/>
    <col min="22" max="22" width="16.140625" customWidth="1"/>
  </cols>
  <sheetData>
    <row r="1" spans="1:19" ht="36.75" customHeight="1" x14ac:dyDescent="0.25">
      <c r="B1" s="84" t="s">
        <v>34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17"/>
      <c r="Q1" s="23"/>
    </row>
    <row r="2" spans="1:19" s="3" customFormat="1" ht="30" customHeight="1" x14ac:dyDescent="0.25">
      <c r="A2"/>
      <c r="B2" s="80" t="s">
        <v>0</v>
      </c>
      <c r="C2" s="82"/>
      <c r="D2" s="82"/>
      <c r="E2" s="82"/>
      <c r="F2" s="81"/>
      <c r="G2" s="15"/>
      <c r="H2" s="35"/>
      <c r="I2" s="54"/>
      <c r="J2" s="32"/>
      <c r="K2" s="80" t="s">
        <v>1</v>
      </c>
      <c r="L2" s="82"/>
      <c r="M2" s="82"/>
      <c r="N2" s="82"/>
      <c r="O2" s="81"/>
      <c r="P2" s="16"/>
      <c r="Q2" s="37"/>
      <c r="R2" s="35"/>
    </row>
    <row r="3" spans="1:19" s="3" customFormat="1" ht="60" customHeight="1" x14ac:dyDescent="0.25">
      <c r="A3"/>
      <c r="B3" s="45" t="s">
        <v>7</v>
      </c>
      <c r="C3" s="1" t="s">
        <v>17</v>
      </c>
      <c r="D3" s="1" t="s">
        <v>18</v>
      </c>
      <c r="E3" s="1" t="s">
        <v>19</v>
      </c>
      <c r="F3" s="1" t="s">
        <v>20</v>
      </c>
      <c r="G3" s="31" t="s">
        <v>36</v>
      </c>
      <c r="H3" s="26" t="s">
        <v>35</v>
      </c>
      <c r="I3" s="55" t="s">
        <v>37</v>
      </c>
      <c r="J3" s="32"/>
      <c r="K3" s="49" t="s">
        <v>7</v>
      </c>
      <c r="L3" s="16" t="s">
        <v>17</v>
      </c>
      <c r="M3" s="16" t="s">
        <v>18</v>
      </c>
      <c r="N3" s="16" t="s">
        <v>19</v>
      </c>
      <c r="O3" s="16" t="s">
        <v>20</v>
      </c>
      <c r="P3" s="31" t="s">
        <v>36</v>
      </c>
      <c r="Q3" s="30" t="s">
        <v>35</v>
      </c>
      <c r="R3" s="31" t="s">
        <v>37</v>
      </c>
    </row>
    <row r="4" spans="1:19" ht="36" customHeight="1" x14ac:dyDescent="0.25">
      <c r="A4" s="12"/>
      <c r="B4" s="41" t="s">
        <v>25</v>
      </c>
      <c r="C4" s="19">
        <f>IF(C11&gt;D11,3,1)</f>
        <v>1</v>
      </c>
      <c r="D4" s="19">
        <f>IF(C13&gt;D13,3,1)</f>
        <v>3</v>
      </c>
      <c r="E4" s="19">
        <f>IF(C15&gt;D15,3,1)</f>
        <v>3</v>
      </c>
      <c r="F4" s="19">
        <f>C4+D4+E4</f>
        <v>7</v>
      </c>
      <c r="G4" s="18">
        <f>(C11+C13+C15)</f>
        <v>165</v>
      </c>
      <c r="H4" s="36">
        <f>RANK(F4,F4:F7)</f>
        <v>1</v>
      </c>
      <c r="I4" s="56">
        <f>RANK(J4,J4:J7)</f>
        <v>1</v>
      </c>
      <c r="J4" s="32">
        <f>+G4+(F4*100000)</f>
        <v>700165</v>
      </c>
      <c r="K4" s="40" t="s">
        <v>29</v>
      </c>
      <c r="L4" s="13">
        <f>IF(L11&gt;M11,3,1)</f>
        <v>3</v>
      </c>
      <c r="M4" s="13">
        <f>IF(L13&gt;M13,3,1)</f>
        <v>1</v>
      </c>
      <c r="N4" s="13">
        <f>IF(L15&gt;M15,3,1)</f>
        <v>3</v>
      </c>
      <c r="O4" s="13">
        <f>L4+M4+N4</f>
        <v>7</v>
      </c>
      <c r="P4" s="13">
        <f>+L11+L13+L15</f>
        <v>178</v>
      </c>
      <c r="Q4" s="36">
        <f>RANK(O4,O4:O7)</f>
        <v>1</v>
      </c>
      <c r="R4" s="53">
        <f>RANK(S4,S4:S7)</f>
        <v>1</v>
      </c>
      <c r="S4" s="32">
        <f>+P4+(O4*100000)</f>
        <v>700178</v>
      </c>
    </row>
    <row r="5" spans="1:19" ht="36" customHeight="1" x14ac:dyDescent="0.25">
      <c r="A5" s="12"/>
      <c r="B5" s="67" t="s">
        <v>26</v>
      </c>
      <c r="C5" s="47">
        <f>IF(C12&gt;D12,3,1)</f>
        <v>3</v>
      </c>
      <c r="D5" s="47">
        <f>IF(D13&gt;C13,3,1)</f>
        <v>1</v>
      </c>
      <c r="E5" s="47">
        <f>IF(C16&gt;D16,3,1)</f>
        <v>3</v>
      </c>
      <c r="F5" s="47">
        <f>C5+D5+E5</f>
        <v>7</v>
      </c>
      <c r="G5" s="67">
        <f>+C12+D13+C16</f>
        <v>140</v>
      </c>
      <c r="H5" s="47">
        <f>RANK(F5,F4:F7)</f>
        <v>1</v>
      </c>
      <c r="I5" s="56">
        <v>2</v>
      </c>
      <c r="J5" s="32">
        <f t="shared" ref="J5:J7" si="0">+G5+(F5*100000)</f>
        <v>700140</v>
      </c>
      <c r="K5" s="66" t="s">
        <v>31</v>
      </c>
      <c r="L5" s="43">
        <f>IF(L12&gt;M12,3,1)</f>
        <v>3</v>
      </c>
      <c r="M5" s="43">
        <f>IF(M13&gt;L13,3,1)</f>
        <v>3</v>
      </c>
      <c r="N5" s="43">
        <f>IF(L16&gt;M16,3,1)</f>
        <v>1</v>
      </c>
      <c r="O5" s="43">
        <f>L5+M5+N5</f>
        <v>7</v>
      </c>
      <c r="P5" s="43">
        <f>+L12+L16+M13</f>
        <v>145</v>
      </c>
      <c r="Q5" s="47">
        <f>RANK(O5,O4:O7)</f>
        <v>1</v>
      </c>
      <c r="R5" s="53">
        <f>RANK(S5,S4:S7)</f>
        <v>2</v>
      </c>
      <c r="S5" s="32">
        <f t="shared" ref="S5:S7" si="1">+P5+(O5*100000)</f>
        <v>700145</v>
      </c>
    </row>
    <row r="6" spans="1:19" ht="36" customHeight="1" x14ac:dyDescent="0.25">
      <c r="A6" s="12"/>
      <c r="B6" s="67" t="s">
        <v>27</v>
      </c>
      <c r="C6" s="47">
        <f>IF(D12&gt;C12,3,1)</f>
        <v>1</v>
      </c>
      <c r="D6" s="47">
        <f>IF(C14&gt;D14,3,1)</f>
        <v>1</v>
      </c>
      <c r="E6" s="47">
        <f>IF(D15&gt;C15,3,1)</f>
        <v>1</v>
      </c>
      <c r="F6" s="47">
        <f>C6+D6+E6</f>
        <v>3</v>
      </c>
      <c r="G6" s="67">
        <f>+D12+C14+D15</f>
        <v>90</v>
      </c>
      <c r="H6" s="47">
        <f>RANK(F6,F4:F7)</f>
        <v>4</v>
      </c>
      <c r="I6" s="56">
        <f>RANK(J6,J4:J7)</f>
        <v>4</v>
      </c>
      <c r="J6" s="32">
        <f t="shared" si="0"/>
        <v>300090</v>
      </c>
      <c r="K6" s="66" t="s">
        <v>32</v>
      </c>
      <c r="L6" s="43">
        <f>IF(M12&gt;L12,3,1)</f>
        <v>1</v>
      </c>
      <c r="M6" s="43">
        <f>IF(L14&gt;M14,3,1)</f>
        <v>1</v>
      </c>
      <c r="N6" s="43">
        <f>IF(M15&gt;L15,3,1)</f>
        <v>1</v>
      </c>
      <c r="O6" s="43">
        <f>L6+M6+N6</f>
        <v>3</v>
      </c>
      <c r="P6" s="43">
        <f>+L14+M12+M15</f>
        <v>42</v>
      </c>
      <c r="Q6" s="47">
        <f>RANK(O6,O4:O7)</f>
        <v>4</v>
      </c>
      <c r="R6" s="53">
        <f>RANK(S6,S4:S7)</f>
        <v>4</v>
      </c>
      <c r="S6" s="32">
        <f t="shared" si="1"/>
        <v>300042</v>
      </c>
    </row>
    <row r="7" spans="1:19" ht="36" customHeight="1" x14ac:dyDescent="0.25">
      <c r="A7" s="12"/>
      <c r="B7" s="67" t="s">
        <v>28</v>
      </c>
      <c r="C7" s="47">
        <f>IF(D11&gt;C11,3,1)</f>
        <v>3</v>
      </c>
      <c r="D7" s="47">
        <f>IF(D14&gt;C14,3,1)</f>
        <v>3</v>
      </c>
      <c r="E7" s="47">
        <f>IF(D16&gt;C16,3,1)</f>
        <v>1</v>
      </c>
      <c r="F7" s="47">
        <f>C7+D7+E7</f>
        <v>7</v>
      </c>
      <c r="G7" s="67">
        <f>+D11+D14+D16</f>
        <v>105</v>
      </c>
      <c r="H7" s="47">
        <f>RANK(F7,F4:F7)</f>
        <v>1</v>
      </c>
      <c r="I7" s="56">
        <f>RANK(J7,J4:J7)</f>
        <v>3</v>
      </c>
      <c r="J7" s="32">
        <f t="shared" si="0"/>
        <v>700105</v>
      </c>
      <c r="K7" s="66" t="s">
        <v>33</v>
      </c>
      <c r="L7" s="43">
        <f>IF(M11&gt;L11,3,1)</f>
        <v>1</v>
      </c>
      <c r="M7" s="43">
        <f>IF(M14&gt;L14,3,1)</f>
        <v>3</v>
      </c>
      <c r="N7" s="43">
        <f>IF(M16&gt;L16,3,1)</f>
        <v>3</v>
      </c>
      <c r="O7" s="43">
        <f>L7+M7+N7</f>
        <v>7</v>
      </c>
      <c r="P7" s="43">
        <f>+M11+M14+M16</f>
        <v>70</v>
      </c>
      <c r="Q7" s="47">
        <f>RANK(O7,O4:O7)</f>
        <v>1</v>
      </c>
      <c r="R7" s="53">
        <f>RANK(S7,S4:S7)</f>
        <v>3</v>
      </c>
      <c r="S7" s="32">
        <f t="shared" si="1"/>
        <v>700070</v>
      </c>
    </row>
    <row r="8" spans="1:19" s="2" customFormat="1" ht="15" customHeight="1" x14ac:dyDescent="0.25">
      <c r="B8" s="10"/>
      <c r="C8" s="10"/>
      <c r="D8" s="10"/>
      <c r="E8" s="10"/>
      <c r="F8" s="10"/>
      <c r="G8" s="10"/>
      <c r="H8" s="10"/>
      <c r="I8" s="57"/>
      <c r="J8" s="32"/>
      <c r="K8" s="10"/>
      <c r="L8" s="10"/>
      <c r="M8" s="10"/>
      <c r="N8" s="10"/>
      <c r="O8" s="10"/>
      <c r="P8" s="10"/>
      <c r="Q8" s="10"/>
      <c r="R8" s="10"/>
      <c r="S8" s="10"/>
    </row>
    <row r="9" spans="1:19" ht="30" customHeight="1" x14ac:dyDescent="0.25">
      <c r="A9" s="4"/>
      <c r="B9" s="85" t="s">
        <v>13</v>
      </c>
      <c r="C9" s="85"/>
      <c r="D9" s="85"/>
      <c r="E9" s="85"/>
      <c r="F9" s="80"/>
      <c r="G9" s="25"/>
      <c r="H9" s="32"/>
      <c r="I9" s="58"/>
      <c r="J9" s="32"/>
      <c r="K9" s="85" t="s">
        <v>14</v>
      </c>
      <c r="L9" s="85"/>
      <c r="M9" s="85"/>
      <c r="N9" s="85"/>
      <c r="O9" s="80"/>
      <c r="P9" s="25"/>
      <c r="Q9" s="4"/>
    </row>
    <row r="10" spans="1:19" ht="30" customHeight="1" x14ac:dyDescent="0.25">
      <c r="A10" s="4"/>
      <c r="B10" s="45" t="s">
        <v>7</v>
      </c>
      <c r="C10" s="80" t="s">
        <v>16</v>
      </c>
      <c r="D10" s="81"/>
      <c r="E10" s="80" t="s">
        <v>7</v>
      </c>
      <c r="F10" s="82"/>
      <c r="G10" s="83"/>
      <c r="H10" s="32"/>
      <c r="I10" s="58"/>
      <c r="J10" s="32"/>
      <c r="K10" s="45" t="s">
        <v>7</v>
      </c>
      <c r="L10" s="80" t="s">
        <v>16</v>
      </c>
      <c r="M10" s="81"/>
      <c r="N10" s="80" t="s">
        <v>7</v>
      </c>
      <c r="O10" s="82"/>
      <c r="P10" s="82"/>
      <c r="Q10" s="4"/>
    </row>
    <row r="11" spans="1:19" ht="30" customHeight="1" x14ac:dyDescent="0.25">
      <c r="A11" s="5" t="s">
        <v>9</v>
      </c>
      <c r="B11" s="41" t="str">
        <f>B4</f>
        <v>A</v>
      </c>
      <c r="C11" s="27">
        <v>20</v>
      </c>
      <c r="D11" s="27">
        <v>30</v>
      </c>
      <c r="E11" s="68" t="str">
        <f>B7</f>
        <v>D</v>
      </c>
      <c r="F11" s="69"/>
      <c r="G11" s="70"/>
      <c r="H11" s="32"/>
      <c r="I11" s="58"/>
      <c r="J11" s="32"/>
      <c r="K11" s="46" t="str">
        <f>K4</f>
        <v>E</v>
      </c>
      <c r="L11" s="28">
        <v>78</v>
      </c>
      <c r="M11" s="28">
        <v>10</v>
      </c>
      <c r="N11" s="75" t="str">
        <f>K7</f>
        <v>H</v>
      </c>
      <c r="O11" s="76"/>
      <c r="P11" s="76"/>
      <c r="Q11" s="33" t="s">
        <v>9</v>
      </c>
    </row>
    <row r="12" spans="1:19" ht="30" customHeight="1" x14ac:dyDescent="0.25">
      <c r="A12" s="11" t="s">
        <v>2</v>
      </c>
      <c r="B12" s="41" t="str">
        <f>B5</f>
        <v>B</v>
      </c>
      <c r="C12" s="47">
        <v>10</v>
      </c>
      <c r="D12" s="27">
        <v>5</v>
      </c>
      <c r="E12" s="68" t="str">
        <f>B6</f>
        <v>C</v>
      </c>
      <c r="F12" s="69"/>
      <c r="G12" s="70"/>
      <c r="H12" s="32"/>
      <c r="I12" s="58"/>
      <c r="J12" s="32"/>
      <c r="K12" s="43" t="str">
        <f>K5</f>
        <v>F</v>
      </c>
      <c r="L12" s="24">
        <v>35</v>
      </c>
      <c r="M12" s="28">
        <v>7</v>
      </c>
      <c r="N12" s="75" t="str">
        <f>K6</f>
        <v>G</v>
      </c>
      <c r="O12" s="76"/>
      <c r="P12" s="76"/>
      <c r="Q12" s="33" t="s">
        <v>2</v>
      </c>
    </row>
    <row r="13" spans="1:19" ht="30" customHeight="1" x14ac:dyDescent="0.25">
      <c r="A13" s="5" t="s">
        <v>8</v>
      </c>
      <c r="B13" s="41" t="str">
        <f>B4</f>
        <v>A</v>
      </c>
      <c r="C13" s="27">
        <v>70</v>
      </c>
      <c r="D13" s="27">
        <v>25</v>
      </c>
      <c r="E13" s="68" t="str">
        <f>B5</f>
        <v>B</v>
      </c>
      <c r="F13" s="69"/>
      <c r="G13" s="70"/>
      <c r="H13" s="32"/>
      <c r="I13" s="58"/>
      <c r="J13" s="32"/>
      <c r="K13" s="48" t="str">
        <f>K4</f>
        <v>E</v>
      </c>
      <c r="L13" s="28">
        <v>50</v>
      </c>
      <c r="M13" s="28">
        <v>70</v>
      </c>
      <c r="N13" s="75" t="str">
        <f>K5</f>
        <v>F</v>
      </c>
      <c r="O13" s="76"/>
      <c r="P13" s="76"/>
      <c r="Q13" s="33" t="s">
        <v>8</v>
      </c>
    </row>
    <row r="14" spans="1:19" ht="30" customHeight="1" x14ac:dyDescent="0.25">
      <c r="A14" s="5" t="s">
        <v>5</v>
      </c>
      <c r="B14" s="41" t="str">
        <f>B6</f>
        <v>C</v>
      </c>
      <c r="C14" s="27">
        <v>35</v>
      </c>
      <c r="D14" s="27">
        <v>55</v>
      </c>
      <c r="E14" s="68" t="str">
        <f>B7</f>
        <v>D</v>
      </c>
      <c r="F14" s="69"/>
      <c r="G14" s="70"/>
      <c r="H14" s="32"/>
      <c r="I14" s="58"/>
      <c r="J14" s="32"/>
      <c r="K14" s="40" t="str">
        <f>K6</f>
        <v>G</v>
      </c>
      <c r="L14" s="28">
        <v>10</v>
      </c>
      <c r="M14" s="28">
        <v>15</v>
      </c>
      <c r="N14" s="75" t="str">
        <f>K7</f>
        <v>H</v>
      </c>
      <c r="O14" s="76"/>
      <c r="P14" s="76"/>
      <c r="Q14" s="33" t="s">
        <v>5</v>
      </c>
    </row>
    <row r="15" spans="1:19" ht="30" customHeight="1" x14ac:dyDescent="0.25">
      <c r="A15" s="5" t="s">
        <v>3</v>
      </c>
      <c r="B15" s="41" t="str">
        <f>B4</f>
        <v>A</v>
      </c>
      <c r="C15" s="27">
        <v>75</v>
      </c>
      <c r="D15" s="27">
        <v>50</v>
      </c>
      <c r="E15" s="68" t="str">
        <f>B6</f>
        <v>C</v>
      </c>
      <c r="F15" s="69"/>
      <c r="G15" s="70"/>
      <c r="H15" s="32"/>
      <c r="I15" s="58"/>
      <c r="J15" s="32"/>
      <c r="K15" s="40" t="str">
        <f>K4</f>
        <v>E</v>
      </c>
      <c r="L15" s="28">
        <v>50</v>
      </c>
      <c r="M15" s="28">
        <v>25</v>
      </c>
      <c r="N15" s="75" t="str">
        <f>K6</f>
        <v>G</v>
      </c>
      <c r="O15" s="76"/>
      <c r="P15" s="76"/>
      <c r="Q15" s="33" t="s">
        <v>3</v>
      </c>
    </row>
    <row r="16" spans="1:19" ht="30" customHeight="1" x14ac:dyDescent="0.25">
      <c r="A16" s="5" t="s">
        <v>6</v>
      </c>
      <c r="B16" s="41" t="str">
        <f>B5</f>
        <v>B</v>
      </c>
      <c r="C16" s="27">
        <v>105</v>
      </c>
      <c r="D16" s="27">
        <v>20</v>
      </c>
      <c r="E16" s="68" t="str">
        <f>B7</f>
        <v>D</v>
      </c>
      <c r="F16" s="69"/>
      <c r="G16" s="70"/>
      <c r="H16" s="32"/>
      <c r="I16" s="58"/>
      <c r="J16" s="32"/>
      <c r="K16" s="43" t="str">
        <f>K5</f>
        <v>F</v>
      </c>
      <c r="L16" s="28">
        <v>40</v>
      </c>
      <c r="M16" s="28">
        <v>45</v>
      </c>
      <c r="N16" s="75" t="str">
        <f>K7</f>
        <v>H</v>
      </c>
      <c r="O16" s="76"/>
      <c r="P16" s="76"/>
      <c r="Q16" s="33" t="s">
        <v>6</v>
      </c>
    </row>
    <row r="17" spans="1:18" s="2" customFormat="1" ht="12" customHeight="1" x14ac:dyDescent="0.25">
      <c r="A17" s="10"/>
      <c r="B17" s="10"/>
      <c r="C17" s="10"/>
      <c r="D17" s="10"/>
      <c r="E17" s="10"/>
      <c r="F17" s="10"/>
      <c r="G17" s="10"/>
      <c r="H17" s="10"/>
      <c r="I17" s="57"/>
      <c r="J17" s="10"/>
      <c r="K17" s="10"/>
      <c r="L17" s="10"/>
      <c r="M17" s="10"/>
      <c r="N17" s="10"/>
      <c r="O17" s="10"/>
      <c r="P17" s="10"/>
      <c r="Q17" s="10"/>
    </row>
    <row r="18" spans="1:18" ht="30" customHeight="1" x14ac:dyDescent="0.25">
      <c r="A18" s="3"/>
      <c r="B18" s="9" t="s">
        <v>10</v>
      </c>
      <c r="C18" s="9"/>
      <c r="D18" s="9"/>
      <c r="E18" s="9"/>
      <c r="F18" s="9"/>
      <c r="G18" s="9"/>
      <c r="H18" s="9"/>
      <c r="I18" s="59"/>
      <c r="J18" s="9"/>
      <c r="K18" s="9"/>
      <c r="L18" s="9"/>
      <c r="M18" s="9"/>
      <c r="N18" s="22"/>
      <c r="O18" s="22"/>
      <c r="P18" s="22"/>
      <c r="Q18" s="9"/>
    </row>
    <row r="19" spans="1:18" ht="30" customHeight="1" x14ac:dyDescent="0.25">
      <c r="A19" s="20" t="s">
        <v>15</v>
      </c>
      <c r="B19" s="44"/>
      <c r="C19" s="6"/>
      <c r="D19" s="6"/>
      <c r="E19" s="6"/>
      <c r="F19" s="7" t="s">
        <v>12</v>
      </c>
      <c r="G19" s="14"/>
      <c r="H19" s="29"/>
      <c r="I19" s="60"/>
      <c r="J19" s="34"/>
      <c r="K19" s="44" t="s">
        <v>7</v>
      </c>
      <c r="L19" s="78" t="s">
        <v>16</v>
      </c>
      <c r="M19" s="79"/>
      <c r="N19" s="77" t="s">
        <v>7</v>
      </c>
      <c r="O19" s="77"/>
      <c r="P19" s="77"/>
      <c r="Q19" s="42" t="s">
        <v>40</v>
      </c>
      <c r="R19" s="42" t="s">
        <v>41</v>
      </c>
    </row>
    <row r="20" spans="1:18" ht="30" customHeight="1" x14ac:dyDescent="0.25">
      <c r="A20" s="20" t="s">
        <v>30</v>
      </c>
      <c r="B20" s="65" t="str">
        <f>LOOKUP(4,I4:I7,B4:B7)</f>
        <v>C</v>
      </c>
      <c r="C20" s="71" t="s">
        <v>50</v>
      </c>
      <c r="D20" s="72"/>
      <c r="E20" s="73"/>
      <c r="F20" s="8" t="s">
        <v>21</v>
      </c>
      <c r="G20" s="65" t="str">
        <f>LOOKUP(4,R4:R7,K4:K7)</f>
        <v>G</v>
      </c>
      <c r="H20" s="21"/>
      <c r="I20" s="61"/>
      <c r="J20" s="21"/>
      <c r="K20" s="38" t="str">
        <f t="shared" ref="K20:K25" si="2">+B20</f>
        <v>C</v>
      </c>
      <c r="L20" s="39">
        <v>30</v>
      </c>
      <c r="M20" s="39">
        <v>15</v>
      </c>
      <c r="N20" s="74" t="str">
        <f t="shared" ref="N20:N21" si="3">+G20</f>
        <v>G</v>
      </c>
      <c r="O20" s="74"/>
      <c r="P20" s="74"/>
      <c r="Q20" s="52" t="str">
        <f t="shared" ref="Q20:Q21" si="4">IF(L20&gt;M20,K20,N20)</f>
        <v>C</v>
      </c>
      <c r="R20" s="52" t="str">
        <f t="shared" ref="R20:R24" si="5">IF(L20&lt;M20,K20,N20)</f>
        <v>G</v>
      </c>
    </row>
    <row r="21" spans="1:18" ht="30" customHeight="1" x14ac:dyDescent="0.25">
      <c r="A21" s="20" t="s">
        <v>30</v>
      </c>
      <c r="B21" s="64" t="str">
        <f>LOOKUP(3,I4:I7,B4:B7)</f>
        <v>B</v>
      </c>
      <c r="C21" s="71" t="s">
        <v>39</v>
      </c>
      <c r="D21" s="72"/>
      <c r="E21" s="73"/>
      <c r="F21" s="8" t="str">
        <f>F20</f>
        <v>14h00</v>
      </c>
      <c r="G21" s="64" t="str">
        <f>LOOKUP(3,R4:R7,K4:K7)</f>
        <v>F</v>
      </c>
      <c r="H21" s="21"/>
      <c r="I21" s="61"/>
      <c r="J21" s="21"/>
      <c r="K21" s="38" t="str">
        <f t="shared" si="2"/>
        <v>B</v>
      </c>
      <c r="L21" s="39">
        <v>10</v>
      </c>
      <c r="M21" s="39">
        <v>50</v>
      </c>
      <c r="N21" s="74" t="str">
        <f t="shared" si="3"/>
        <v>F</v>
      </c>
      <c r="O21" s="74"/>
      <c r="P21" s="74"/>
      <c r="Q21" s="52" t="str">
        <f t="shared" si="4"/>
        <v>F</v>
      </c>
      <c r="R21" s="52" t="str">
        <f t="shared" si="5"/>
        <v>B</v>
      </c>
    </row>
    <row r="22" spans="1:18" ht="30" customHeight="1" x14ac:dyDescent="0.25">
      <c r="A22" s="20" t="s">
        <v>30</v>
      </c>
      <c r="B22" s="65" t="str">
        <f>LOOKUP(1,I4:I7,B4:B7)</f>
        <v>A</v>
      </c>
      <c r="C22" s="71" t="s">
        <v>51</v>
      </c>
      <c r="D22" s="72"/>
      <c r="E22" s="73"/>
      <c r="F22" s="8" t="s">
        <v>22</v>
      </c>
      <c r="G22" s="65" t="str">
        <f>LOOKUP(2,R4:R7,K4:K7)</f>
        <v>F</v>
      </c>
      <c r="H22" s="21"/>
      <c r="I22" s="61"/>
      <c r="J22" s="21"/>
      <c r="K22" s="38" t="str">
        <f t="shared" si="2"/>
        <v>A</v>
      </c>
      <c r="L22" s="39">
        <v>20</v>
      </c>
      <c r="M22" s="39">
        <v>30</v>
      </c>
      <c r="N22" s="74" t="str">
        <f>+G22</f>
        <v>F</v>
      </c>
      <c r="O22" s="74"/>
      <c r="P22" s="74"/>
      <c r="Q22" s="52" t="str">
        <f>IF(L22&gt;M22,K22,N22)</f>
        <v>F</v>
      </c>
      <c r="R22" s="52" t="str">
        <f t="shared" si="5"/>
        <v>A</v>
      </c>
    </row>
    <row r="23" spans="1:18" ht="30" customHeight="1" x14ac:dyDescent="0.25">
      <c r="A23" s="20" t="s">
        <v>30</v>
      </c>
      <c r="B23" s="65" t="str">
        <f>LOOKUP(2,I4:I7,B4:B7)</f>
        <v>B</v>
      </c>
      <c r="C23" s="71" t="s">
        <v>52</v>
      </c>
      <c r="D23" s="72"/>
      <c r="E23" s="73"/>
      <c r="F23" s="8" t="s">
        <v>22</v>
      </c>
      <c r="G23" s="65" t="str">
        <f>LOOKUP(1,R4:R7,K4:K7)</f>
        <v>E</v>
      </c>
      <c r="H23" s="21"/>
      <c r="I23" s="61"/>
      <c r="J23" s="21"/>
      <c r="K23" s="38" t="str">
        <f t="shared" si="2"/>
        <v>B</v>
      </c>
      <c r="L23" s="39">
        <v>10</v>
      </c>
      <c r="M23" s="39">
        <v>50</v>
      </c>
      <c r="N23" s="74" t="str">
        <f t="shared" ref="N23:N24" si="6">+G23</f>
        <v>E</v>
      </c>
      <c r="O23" s="74"/>
      <c r="P23" s="74"/>
      <c r="Q23" s="52" t="str">
        <f>IF(L23&gt;M23,K23,N23)</f>
        <v>E</v>
      </c>
      <c r="R23" s="52" t="str">
        <f t="shared" si="5"/>
        <v>B</v>
      </c>
    </row>
    <row r="24" spans="1:18" ht="30" customHeight="1" x14ac:dyDescent="0.25">
      <c r="A24" s="20" t="s">
        <v>30</v>
      </c>
      <c r="B24" s="65" t="str">
        <f>+R22</f>
        <v>A</v>
      </c>
      <c r="C24" s="71" t="s">
        <v>49</v>
      </c>
      <c r="D24" s="72"/>
      <c r="E24" s="73"/>
      <c r="F24" s="8" t="s">
        <v>23</v>
      </c>
      <c r="G24" s="65" t="str">
        <f>+R23</f>
        <v>B</v>
      </c>
      <c r="H24" s="21"/>
      <c r="I24" s="61"/>
      <c r="J24" s="21"/>
      <c r="K24" s="38" t="str">
        <f t="shared" si="2"/>
        <v>A</v>
      </c>
      <c r="L24" s="39">
        <v>40</v>
      </c>
      <c r="M24" s="39">
        <v>70</v>
      </c>
      <c r="N24" s="74" t="str">
        <f t="shared" si="6"/>
        <v>B</v>
      </c>
      <c r="O24" s="74"/>
      <c r="P24" s="74"/>
      <c r="Q24" s="52" t="str">
        <f>IF(L24&gt;M24,K24,N24)</f>
        <v>B</v>
      </c>
      <c r="R24" s="52" t="str">
        <f t="shared" si="5"/>
        <v>A</v>
      </c>
    </row>
    <row r="25" spans="1:18" ht="30" customHeight="1" x14ac:dyDescent="0.25">
      <c r="A25" s="20" t="s">
        <v>11</v>
      </c>
      <c r="B25" s="65" t="str">
        <f>+Q22</f>
        <v>F</v>
      </c>
      <c r="C25" s="71" t="s">
        <v>4</v>
      </c>
      <c r="D25" s="72"/>
      <c r="E25" s="73"/>
      <c r="F25" s="8" t="s">
        <v>24</v>
      </c>
      <c r="G25" s="65" t="str">
        <f>+Q23</f>
        <v>E</v>
      </c>
      <c r="H25" s="21"/>
      <c r="I25" s="61"/>
      <c r="J25" s="21"/>
      <c r="K25" s="38" t="str">
        <f t="shared" si="2"/>
        <v>F</v>
      </c>
      <c r="L25" s="39">
        <v>40</v>
      </c>
      <c r="M25" s="39">
        <v>25</v>
      </c>
      <c r="N25" s="74" t="str">
        <f>+G25</f>
        <v>E</v>
      </c>
      <c r="O25" s="74"/>
      <c r="P25" s="74"/>
      <c r="Q25" s="52" t="str">
        <f>IF(L25&gt;M25,K25,N25)</f>
        <v>F</v>
      </c>
      <c r="R25" s="52" t="str">
        <f>IF(L25&lt;M25,K25,N25)</f>
        <v>E</v>
      </c>
    </row>
    <row r="26" spans="1:18" ht="30" customHeight="1" thickBot="1" x14ac:dyDescent="0.3"/>
    <row r="27" spans="1:18" ht="30" customHeight="1" thickBot="1" x14ac:dyDescent="0.3">
      <c r="G27" s="50"/>
      <c r="H27" s="51" t="s">
        <v>38</v>
      </c>
      <c r="I27" s="63" t="str">
        <f>+Q25</f>
        <v>F</v>
      </c>
    </row>
    <row r="29" spans="1:18" x14ac:dyDescent="0.25">
      <c r="G29" t="s">
        <v>42</v>
      </c>
      <c r="I29" s="62" t="str">
        <f>+R25</f>
        <v>E</v>
      </c>
    </row>
    <row r="30" spans="1:18" x14ac:dyDescent="0.25">
      <c r="G30" t="s">
        <v>43</v>
      </c>
      <c r="I30" s="62" t="str">
        <f>Q24</f>
        <v>B</v>
      </c>
    </row>
    <row r="31" spans="1:18" x14ac:dyDescent="0.25">
      <c r="G31" t="s">
        <v>44</v>
      </c>
      <c r="I31" s="62" t="str">
        <f>R24</f>
        <v>A</v>
      </c>
    </row>
    <row r="32" spans="1:18" x14ac:dyDescent="0.25">
      <c r="G32" t="s">
        <v>45</v>
      </c>
      <c r="I32" s="62" t="str">
        <f>Q21</f>
        <v>F</v>
      </c>
    </row>
    <row r="33" spans="7:9" x14ac:dyDescent="0.25">
      <c r="G33" t="s">
        <v>46</v>
      </c>
      <c r="I33" s="62" t="str">
        <f>R21</f>
        <v>B</v>
      </c>
    </row>
    <row r="34" spans="7:9" x14ac:dyDescent="0.25">
      <c r="G34" t="s">
        <v>47</v>
      </c>
      <c r="I34" s="62" t="str">
        <f>Q20</f>
        <v>C</v>
      </c>
    </row>
    <row r="35" spans="7:9" x14ac:dyDescent="0.25">
      <c r="G35" t="s">
        <v>48</v>
      </c>
      <c r="I35" s="62" t="str">
        <f>R20</f>
        <v>G</v>
      </c>
    </row>
  </sheetData>
  <mergeCells count="35">
    <mergeCell ref="B2:F2"/>
    <mergeCell ref="K2:O2"/>
    <mergeCell ref="B1:O1"/>
    <mergeCell ref="B9:F9"/>
    <mergeCell ref="K9:O9"/>
    <mergeCell ref="C10:D10"/>
    <mergeCell ref="E10:G10"/>
    <mergeCell ref="N10:P10"/>
    <mergeCell ref="L10:M10"/>
    <mergeCell ref="E13:G13"/>
    <mergeCell ref="N11:P11"/>
    <mergeCell ref="N12:P12"/>
    <mergeCell ref="N13:P13"/>
    <mergeCell ref="N14:P14"/>
    <mergeCell ref="N15:P15"/>
    <mergeCell ref="N16:P16"/>
    <mergeCell ref="N19:P19"/>
    <mergeCell ref="C20:E20"/>
    <mergeCell ref="L19:M19"/>
    <mergeCell ref="E11:G11"/>
    <mergeCell ref="E12:G12"/>
    <mergeCell ref="C25:E25"/>
    <mergeCell ref="N21:P21"/>
    <mergeCell ref="N22:P22"/>
    <mergeCell ref="N23:P23"/>
    <mergeCell ref="N24:P24"/>
    <mergeCell ref="N25:P25"/>
    <mergeCell ref="C21:E21"/>
    <mergeCell ref="C24:E24"/>
    <mergeCell ref="C23:E23"/>
    <mergeCell ref="C22:E22"/>
    <mergeCell ref="N20:P20"/>
    <mergeCell ref="E14:G14"/>
    <mergeCell ref="E15:G15"/>
    <mergeCell ref="E16:G16"/>
  </mergeCells>
  <printOptions horizontalCentered="1" verticalCentered="1"/>
  <pageMargins left="0.23622047244094491" right="0.23622047244094491" top="0.55118110236220474" bottom="0.35433070866141736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 Clubs (2 poules de 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Titus</cp:lastModifiedBy>
  <cp:lastPrinted>2021-06-19T19:02:05Z</cp:lastPrinted>
  <dcterms:created xsi:type="dcterms:W3CDTF">2007-05-03T14:51:56Z</dcterms:created>
  <dcterms:modified xsi:type="dcterms:W3CDTF">2021-06-26T18:58:09Z</dcterms:modified>
</cp:coreProperties>
</file>