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thuilliez/Desktop/VALBONNE/"/>
    </mc:Choice>
  </mc:AlternateContent>
  <xr:revisionPtr revIDLastSave="0" documentId="13_ncr:1_{C72E1FEE-9672-3840-AA35-ED7E241D64CF}" xr6:coauthVersionLast="47" xr6:coauthVersionMax="47" xr10:uidLastSave="{00000000-0000-0000-0000-000000000000}"/>
  <bookViews>
    <workbookView xWindow="0" yWindow="0" windowWidth="25600" windowHeight="16000" activeTab="3" xr2:uid="{0E8DDB7C-1D35-9541-AE22-AC579F9759C5}"/>
  </bookViews>
  <sheets>
    <sheet name="LISTING" sheetId="3" r:id="rId1"/>
    <sheet name="VARIABLES" sheetId="4" r:id="rId2"/>
    <sheet name="BASE" sheetId="1" r:id="rId3"/>
    <sheet name="GREVE SITUATION" sheetId="2" r:id="rId4"/>
  </sheets>
  <definedNames>
    <definedName name="ACTIVITES">LISTING!$F$3:$F$51</definedName>
    <definedName name="AESH">LISTING!$G$3:$G$51</definedName>
    <definedName name="ECOLES">LISTING!$J$3:$J$51</definedName>
    <definedName name="Education">LISTING!$C$3:$C$51</definedName>
    <definedName name="EntreRestau">LISTING!$D$3:$D$51</definedName>
    <definedName name="ETUDES">LISTING!$E$3:$E$51</definedName>
    <definedName name="PROF">LISTING!$I$3:$I$51</definedName>
    <definedName name="SERVICE">LISTING!$B$2:$D$2</definedName>
    <definedName name="SLJ">LISTING!$B$3:$B$51</definedName>
    <definedName name="TRANSPORTSCOLAIRE">LISTING!$H$3:$H$51</definedName>
    <definedName name="_xlnm.Print_Area" localSheetId="2">BASE!$148:$203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2" l="1"/>
  <c r="G4" i="1"/>
  <c r="L77" i="1"/>
  <c r="X19" i="1"/>
  <c r="W19" i="1"/>
  <c r="V19" i="1"/>
  <c r="X4" i="1"/>
  <c r="W4" i="1"/>
  <c r="V4" i="1"/>
  <c r="S19" i="1"/>
  <c r="R19" i="1"/>
  <c r="Q19" i="1"/>
  <c r="S4" i="1"/>
  <c r="R4" i="1"/>
  <c r="Q4" i="1"/>
  <c r="N19" i="1"/>
  <c r="M19" i="1"/>
  <c r="L19" i="1"/>
  <c r="N4" i="1"/>
  <c r="M4" i="1"/>
  <c r="L4" i="1"/>
  <c r="I19" i="1"/>
  <c r="H19" i="1"/>
  <c r="G19" i="1"/>
  <c r="I4" i="1"/>
  <c r="H4" i="1"/>
  <c r="E27" i="2" a="1"/>
  <c r="E27" i="2" s="1"/>
  <c r="D18" i="2" a="1"/>
  <c r="D18" i="2" s="1"/>
  <c r="D19" i="2" a="1"/>
  <c r="D19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D17" i="2" a="1"/>
  <c r="D17" i="2" s="1"/>
  <c r="C17" i="2" a="1"/>
  <c r="C17" i="2" s="1"/>
  <c r="C27" i="2" a="1"/>
  <c r="C27" i="2" s="1"/>
  <c r="G38" i="2" a="1"/>
  <c r="G38" i="2" s="1"/>
  <c r="G39" i="2" a="1"/>
  <c r="G39" i="2" s="1"/>
  <c r="G40" i="2" a="1"/>
  <c r="G40" i="2" s="1"/>
  <c r="G41" i="2" a="1"/>
  <c r="G41" i="2" s="1"/>
  <c r="G42" i="2" a="1"/>
  <c r="G42" i="2" s="1"/>
  <c r="G43" i="2" a="1"/>
  <c r="G43" i="2" s="1"/>
  <c r="G44" i="2" a="1"/>
  <c r="G44" i="2" s="1"/>
  <c r="G45" i="2" a="1"/>
  <c r="G45" i="2" s="1"/>
  <c r="G37" i="2" a="1"/>
  <c r="G37" i="2" s="1"/>
  <c r="G28" i="2" a="1"/>
  <c r="G28" i="2" s="1"/>
  <c r="G29" i="2" a="1"/>
  <c r="G29" i="2" s="1"/>
  <c r="G30" i="2" a="1"/>
  <c r="G30" i="2" s="1"/>
  <c r="G31" i="2" a="1"/>
  <c r="G31" i="2" s="1"/>
  <c r="G32" i="2" a="1"/>
  <c r="G32" i="2" s="1"/>
  <c r="G33" i="2" a="1"/>
  <c r="G33" i="2" s="1"/>
  <c r="G34" i="2" a="1"/>
  <c r="G34" i="2" s="1"/>
  <c r="G35" i="2" a="1"/>
  <c r="G35" i="2" s="1"/>
  <c r="G27" i="2" a="1"/>
  <c r="G27" i="2" s="1"/>
  <c r="G18" i="2" a="1"/>
  <c r="G18" i="2" s="1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17" i="2" a="1"/>
  <c r="G17" i="2" s="1"/>
  <c r="F17" i="2" a="1"/>
  <c r="F17" i="2" s="1"/>
  <c r="F38" i="2" a="1"/>
  <c r="F38" i="2" s="1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37" i="2" a="1"/>
  <c r="F37" i="2" s="1"/>
  <c r="F28" i="2" a="1"/>
  <c r="F28" i="2" s="1"/>
  <c r="F29" i="2" a="1"/>
  <c r="F29" i="2" s="1"/>
  <c r="F30" i="2" a="1"/>
  <c r="F30" i="2" s="1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27" i="2" a="1"/>
  <c r="F2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 s="1"/>
  <c r="E44" i="2" a="1"/>
  <c r="E44" i="2" s="1"/>
  <c r="E45" i="2" a="1"/>
  <c r="E45" i="2" s="1"/>
  <c r="E37" i="2" a="1"/>
  <c r="E3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17" i="2" a="1"/>
  <c r="E17" i="2" s="1"/>
  <c r="D38" i="2" a="1"/>
  <c r="D38" i="2" s="1"/>
  <c r="D39" i="2" a="1"/>
  <c r="D39" i="2" s="1"/>
  <c r="D40" i="2" a="1"/>
  <c r="D40" i="2" s="1"/>
  <c r="D41" i="2" a="1"/>
  <c r="D41" i="2" s="1"/>
  <c r="D42" i="2" a="1"/>
  <c r="D42" i="2" s="1"/>
  <c r="D43" i="2" a="1"/>
  <c r="D43" i="2" s="1"/>
  <c r="D44" i="2" a="1"/>
  <c r="D44" i="2" s="1"/>
  <c r="D45" i="2" a="1"/>
  <c r="D45" i="2" s="1"/>
  <c r="D37" i="2" a="1"/>
  <c r="D37" i="2" s="1"/>
  <c r="D28" i="2" a="1"/>
  <c r="D28" i="2" s="1"/>
  <c r="D29" i="2" a="1"/>
  <c r="D29" i="2" s="1"/>
  <c r="D30" i="2" a="1"/>
  <c r="D30" i="2" s="1"/>
  <c r="D31" i="2" a="1"/>
  <c r="D31" i="2" s="1"/>
  <c r="D32" i="2" a="1"/>
  <c r="D32" i="2" s="1"/>
  <c r="D33" i="2" a="1"/>
  <c r="D33" i="2" s="1"/>
  <c r="D34" i="2" a="1"/>
  <c r="D34" i="2" s="1"/>
  <c r="D35" i="2" a="1"/>
  <c r="D35" i="2" s="1"/>
  <c r="D27" i="2" a="1"/>
  <c r="D2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37" i="2" a="1"/>
  <c r="C3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G47" i="2" l="1"/>
  <c r="G46" i="2"/>
  <c r="G36" i="2"/>
  <c r="G26" i="2"/>
  <c r="G16" i="2"/>
  <c r="G15" i="2"/>
  <c r="G13" i="2"/>
  <c r="G11" i="2"/>
  <c r="G9" i="2"/>
  <c r="G7" i="2"/>
  <c r="G5" i="2"/>
  <c r="F47" i="2"/>
  <c r="F46" i="2"/>
  <c r="F36" i="2"/>
  <c r="F26" i="2"/>
  <c r="F16" i="2"/>
  <c r="F15" i="2"/>
  <c r="F13" i="2"/>
  <c r="F11" i="2"/>
  <c r="F9" i="2"/>
  <c r="F7" i="2"/>
  <c r="F5" i="2"/>
  <c r="E47" i="2"/>
  <c r="E46" i="2"/>
  <c r="E36" i="2"/>
  <c r="E26" i="2"/>
  <c r="E16" i="2"/>
  <c r="E15" i="2"/>
  <c r="E13" i="2"/>
  <c r="E11" i="2"/>
  <c r="E9" i="2"/>
  <c r="E7" i="2"/>
  <c r="E5" i="2"/>
  <c r="D47" i="2"/>
  <c r="D46" i="2"/>
  <c r="D26" i="2"/>
  <c r="D16" i="2"/>
  <c r="D15" i="2"/>
  <c r="D13" i="2"/>
  <c r="D11" i="2"/>
  <c r="D9" i="2"/>
  <c r="D7" i="2"/>
  <c r="D5" i="2"/>
  <c r="G2" i="2"/>
  <c r="U164" i="1"/>
  <c r="U162" i="1"/>
  <c r="U160" i="1"/>
  <c r="U158" i="1"/>
  <c r="U156" i="1"/>
  <c r="U154" i="1"/>
  <c r="U152" i="1"/>
  <c r="U150" i="1"/>
  <c r="U107" i="1"/>
  <c r="U105" i="1"/>
  <c r="U103" i="1"/>
  <c r="U101" i="1"/>
  <c r="U99" i="1"/>
  <c r="U97" i="1"/>
  <c r="U95" i="1"/>
  <c r="U93" i="1"/>
  <c r="U50" i="1"/>
  <c r="U48" i="1"/>
  <c r="U40" i="1"/>
  <c r="P164" i="1"/>
  <c r="P162" i="1"/>
  <c r="P107" i="1"/>
  <c r="P105" i="1"/>
  <c r="P103" i="1"/>
  <c r="P54" i="1"/>
  <c r="P52" i="1"/>
  <c r="P50" i="1"/>
  <c r="P40" i="1"/>
  <c r="P38" i="1"/>
  <c r="P48" i="1"/>
  <c r="K164" i="1"/>
  <c r="K160" i="1"/>
  <c r="K154" i="1"/>
  <c r="K97" i="1"/>
  <c r="K46" i="1"/>
  <c r="K50" i="1"/>
  <c r="K48" i="1"/>
  <c r="K40" i="1"/>
  <c r="F160" i="1"/>
  <c r="F50" i="1"/>
  <c r="F48" i="1"/>
  <c r="F46" i="1"/>
  <c r="F40" i="1"/>
  <c r="A164" i="1"/>
  <c r="A160" i="1"/>
  <c r="A50" i="1"/>
  <c r="D5" i="4"/>
  <c r="A48" i="1"/>
  <c r="K52" i="1"/>
  <c r="K54" i="1"/>
  <c r="A168" i="1"/>
  <c r="A111" i="1"/>
  <c r="A166" i="1"/>
  <c r="A162" i="1"/>
  <c r="A158" i="1"/>
  <c r="A156" i="1"/>
  <c r="A154" i="1"/>
  <c r="A152" i="1"/>
  <c r="A150" i="1"/>
  <c r="A101" i="1"/>
  <c r="F36" i="1"/>
  <c r="U46" i="1"/>
  <c r="U44" i="1"/>
  <c r="U42" i="1"/>
  <c r="U38" i="1"/>
  <c r="U36" i="1"/>
  <c r="V2" i="1"/>
  <c r="G3" i="2" s="1"/>
  <c r="V244" i="1"/>
  <c r="V242" i="1"/>
  <c r="V236" i="1"/>
  <c r="V234" i="1"/>
  <c r="V215" i="1"/>
  <c r="V213" i="1"/>
  <c r="V211" i="1"/>
  <c r="V209" i="1"/>
  <c r="V207" i="1"/>
  <c r="V193" i="1"/>
  <c r="V191" i="1"/>
  <c r="V170" i="1"/>
  <c r="V168" i="1"/>
  <c r="U168" i="1"/>
  <c r="U166" i="1"/>
  <c r="V162" i="1"/>
  <c r="V160" i="1"/>
  <c r="V153" i="1"/>
  <c r="V151" i="1"/>
  <c r="V138" i="1"/>
  <c r="V136" i="1"/>
  <c r="V115" i="1"/>
  <c r="V113" i="1"/>
  <c r="U111" i="1"/>
  <c r="U109" i="1"/>
  <c r="U113" i="1" s="1"/>
  <c r="V107" i="1"/>
  <c r="V105" i="1"/>
  <c r="V98" i="1"/>
  <c r="V96" i="1"/>
  <c r="V79" i="1"/>
  <c r="V77" i="1"/>
  <c r="V56" i="1"/>
  <c r="V54" i="1"/>
  <c r="U54" i="1"/>
  <c r="U52" i="1"/>
  <c r="U56" i="1" s="1"/>
  <c r="V48" i="1"/>
  <c r="V46" i="1"/>
  <c r="V39" i="1"/>
  <c r="V37" i="1"/>
  <c r="G14" i="2"/>
  <c r="G12" i="2"/>
  <c r="G10" i="2"/>
  <c r="G8" i="2"/>
  <c r="G6" i="2"/>
  <c r="G4" i="2"/>
  <c r="Q209" i="1"/>
  <c r="Q207" i="1"/>
  <c r="P160" i="1"/>
  <c r="P158" i="1"/>
  <c r="P156" i="1"/>
  <c r="P154" i="1"/>
  <c r="P152" i="1"/>
  <c r="P150" i="1"/>
  <c r="P101" i="1"/>
  <c r="P99" i="1"/>
  <c r="P97" i="1"/>
  <c r="P95" i="1"/>
  <c r="P93" i="1"/>
  <c r="P46" i="1"/>
  <c r="P44" i="1"/>
  <c r="P42" i="1"/>
  <c r="P36" i="1"/>
  <c r="Q2" i="1"/>
  <c r="F3" i="2" s="1"/>
  <c r="Q244" i="1"/>
  <c r="Q242" i="1"/>
  <c r="Q246" i="1" s="1"/>
  <c r="R231" i="1" s="1"/>
  <c r="F49" i="2" s="1"/>
  <c r="Q236" i="1"/>
  <c r="Q234" i="1"/>
  <c r="Q215" i="1"/>
  <c r="Q213" i="1"/>
  <c r="Q211" i="1"/>
  <c r="Q193" i="1"/>
  <c r="Q191" i="1"/>
  <c r="Q170" i="1"/>
  <c r="Q168" i="1"/>
  <c r="P168" i="1"/>
  <c r="P166" i="1"/>
  <c r="Q162" i="1"/>
  <c r="Q160" i="1"/>
  <c r="Q153" i="1"/>
  <c r="Q151" i="1"/>
  <c r="Q138" i="1"/>
  <c r="Q136" i="1"/>
  <c r="Q115" i="1"/>
  <c r="Q113" i="1"/>
  <c r="P111" i="1"/>
  <c r="P109" i="1"/>
  <c r="Q107" i="1"/>
  <c r="Q105" i="1"/>
  <c r="Q98" i="1"/>
  <c r="Q96" i="1"/>
  <c r="Q79" i="1"/>
  <c r="Q77" i="1"/>
  <c r="Q56" i="1"/>
  <c r="Q54" i="1"/>
  <c r="Q48" i="1"/>
  <c r="Q46" i="1"/>
  <c r="Q39" i="1"/>
  <c r="Q37" i="1"/>
  <c r="F14" i="2"/>
  <c r="F12" i="2"/>
  <c r="F10" i="2"/>
  <c r="F8" i="2"/>
  <c r="F6" i="2"/>
  <c r="F4" i="2"/>
  <c r="L209" i="1"/>
  <c r="L207" i="1"/>
  <c r="K162" i="1"/>
  <c r="K158" i="1"/>
  <c r="K156" i="1"/>
  <c r="K152" i="1"/>
  <c r="K150" i="1"/>
  <c r="K111" i="1"/>
  <c r="K109" i="1"/>
  <c r="K107" i="1"/>
  <c r="K105" i="1"/>
  <c r="K103" i="1"/>
  <c r="K101" i="1"/>
  <c r="K99" i="1"/>
  <c r="K95" i="1"/>
  <c r="K93" i="1"/>
  <c r="K44" i="1"/>
  <c r="K42" i="1"/>
  <c r="K38" i="1"/>
  <c r="K36" i="1"/>
  <c r="L2" i="1"/>
  <c r="E3" i="2" s="1"/>
  <c r="L244" i="1"/>
  <c r="L242" i="1"/>
  <c r="L236" i="1"/>
  <c r="L234" i="1"/>
  <c r="L215" i="1"/>
  <c r="L213" i="1"/>
  <c r="L211" i="1"/>
  <c r="L193" i="1"/>
  <c r="L191" i="1"/>
  <c r="L170" i="1"/>
  <c r="L168" i="1"/>
  <c r="K168" i="1"/>
  <c r="K166" i="1"/>
  <c r="L162" i="1"/>
  <c r="L160" i="1"/>
  <c r="L153" i="1"/>
  <c r="L151" i="1"/>
  <c r="L138" i="1"/>
  <c r="L136" i="1"/>
  <c r="L115" i="1"/>
  <c r="L113" i="1"/>
  <c r="L107" i="1"/>
  <c r="L105" i="1"/>
  <c r="L98" i="1"/>
  <c r="L96" i="1"/>
  <c r="L79" i="1"/>
  <c r="L56" i="1"/>
  <c r="L54" i="1"/>
  <c r="L48" i="1"/>
  <c r="L46" i="1"/>
  <c r="L39" i="1"/>
  <c r="L37" i="1"/>
  <c r="E14" i="2"/>
  <c r="E12" i="2"/>
  <c r="E10" i="2"/>
  <c r="E8" i="2"/>
  <c r="E6" i="2"/>
  <c r="E4" i="2"/>
  <c r="G211" i="1"/>
  <c r="G207" i="1"/>
  <c r="F166" i="1"/>
  <c r="F162" i="1"/>
  <c r="F152" i="1"/>
  <c r="F156" i="1"/>
  <c r="F158" i="1"/>
  <c r="F150" i="1"/>
  <c r="F111" i="1"/>
  <c r="F109" i="1"/>
  <c r="F105" i="1"/>
  <c r="F103" i="1"/>
  <c r="F101" i="1"/>
  <c r="F99" i="1"/>
  <c r="F95" i="1"/>
  <c r="F93" i="1"/>
  <c r="F29" i="4"/>
  <c r="F30" i="4" s="1"/>
  <c r="G29" i="4"/>
  <c r="G30" i="4" s="1"/>
  <c r="H29" i="4"/>
  <c r="H30" i="4" s="1"/>
  <c r="F25" i="4"/>
  <c r="F26" i="4" s="1"/>
  <c r="G25" i="4"/>
  <c r="G26" i="4" s="1"/>
  <c r="H25" i="4"/>
  <c r="H26" i="4" s="1"/>
  <c r="F21" i="4"/>
  <c r="F22" i="4" s="1"/>
  <c r="G21" i="4"/>
  <c r="G22" i="4" s="1"/>
  <c r="H21" i="4"/>
  <c r="H22" i="4" s="1"/>
  <c r="F13" i="4"/>
  <c r="F14" i="4" s="1"/>
  <c r="G13" i="4"/>
  <c r="H13" i="4"/>
  <c r="H14" i="4" s="1"/>
  <c r="F9" i="4"/>
  <c r="F10" i="4" s="1"/>
  <c r="G9" i="4"/>
  <c r="G10" i="4" s="1"/>
  <c r="H9" i="4"/>
  <c r="H10" i="4" s="1"/>
  <c r="D9" i="4"/>
  <c r="D10" i="4" s="1"/>
  <c r="F5" i="4"/>
  <c r="F6" i="4" s="1"/>
  <c r="G5" i="4"/>
  <c r="G6" i="4" s="1"/>
  <c r="H5" i="4"/>
  <c r="H6" i="4" s="1"/>
  <c r="E29" i="4"/>
  <c r="E30" i="4" s="1"/>
  <c r="G209" i="1" s="1"/>
  <c r="E25" i="4"/>
  <c r="E26" i="4" s="1"/>
  <c r="E21" i="4"/>
  <c r="E22" i="4" s="1"/>
  <c r="E17" i="4"/>
  <c r="E18" i="4" s="1"/>
  <c r="E13" i="4"/>
  <c r="F97" i="1" s="1"/>
  <c r="E9" i="4"/>
  <c r="E10" i="4" s="1"/>
  <c r="D29" i="4"/>
  <c r="D30" i="4" s="1"/>
  <c r="D25" i="4"/>
  <c r="D26" i="4" s="1"/>
  <c r="D21" i="4"/>
  <c r="D22" i="4" s="1"/>
  <c r="D17" i="4"/>
  <c r="D18" i="4" s="1"/>
  <c r="D13" i="4"/>
  <c r="D14" i="4" s="1"/>
  <c r="D6" i="4"/>
  <c r="F54" i="1"/>
  <c r="F52" i="1"/>
  <c r="F44" i="1"/>
  <c r="F42" i="1"/>
  <c r="F38" i="1"/>
  <c r="F168" i="1"/>
  <c r="G2" i="1"/>
  <c r="D3" i="2" s="1"/>
  <c r="G244" i="1"/>
  <c r="G242" i="1"/>
  <c r="G236" i="1"/>
  <c r="G234" i="1"/>
  <c r="G215" i="1"/>
  <c r="G213" i="1"/>
  <c r="G193" i="1"/>
  <c r="G191" i="1"/>
  <c r="G170" i="1"/>
  <c r="G168" i="1"/>
  <c r="G162" i="1"/>
  <c r="G160" i="1"/>
  <c r="G153" i="1"/>
  <c r="G151" i="1"/>
  <c r="G138" i="1"/>
  <c r="G136" i="1"/>
  <c r="G115" i="1"/>
  <c r="G113" i="1"/>
  <c r="G107" i="1"/>
  <c r="G105" i="1"/>
  <c r="G98" i="1"/>
  <c r="G96" i="1"/>
  <c r="G79" i="1"/>
  <c r="G77" i="1"/>
  <c r="G56" i="1"/>
  <c r="G54" i="1"/>
  <c r="G48" i="1"/>
  <c r="G46" i="1"/>
  <c r="G39" i="1"/>
  <c r="G37" i="1"/>
  <c r="D14" i="2"/>
  <c r="D12" i="2"/>
  <c r="D10" i="2"/>
  <c r="D8" i="2"/>
  <c r="D6" i="2"/>
  <c r="D4" i="2"/>
  <c r="B2" i="1"/>
  <c r="B242" i="1"/>
  <c r="B193" i="1"/>
  <c r="B191" i="1"/>
  <c r="B170" i="1"/>
  <c r="B168" i="1"/>
  <c r="B162" i="1"/>
  <c r="B160" i="1"/>
  <c r="B153" i="1"/>
  <c r="B151" i="1"/>
  <c r="B79" i="1"/>
  <c r="B77" i="1"/>
  <c r="B56" i="1"/>
  <c r="B54" i="1"/>
  <c r="B39" i="1"/>
  <c r="B48" i="1"/>
  <c r="B46" i="1"/>
  <c r="B37" i="1"/>
  <c r="B215" i="1"/>
  <c r="B213" i="1"/>
  <c r="B211" i="1"/>
  <c r="B207" i="1"/>
  <c r="A109" i="1"/>
  <c r="A105" i="1"/>
  <c r="A99" i="1"/>
  <c r="A95" i="1"/>
  <c r="A93" i="1"/>
  <c r="B138" i="1"/>
  <c r="B136" i="1"/>
  <c r="B115" i="1"/>
  <c r="B113" i="1"/>
  <c r="B107" i="1"/>
  <c r="B105" i="1"/>
  <c r="B98" i="1"/>
  <c r="B96" i="1"/>
  <c r="A44" i="1"/>
  <c r="A42" i="1"/>
  <c r="A38" i="1"/>
  <c r="A36" i="1"/>
  <c r="H17" i="4"/>
  <c r="H18" i="4" s="1"/>
  <c r="G17" i="4"/>
  <c r="G18" i="4" s="1"/>
  <c r="F17" i="4"/>
  <c r="F18" i="4" s="1"/>
  <c r="G14" i="4"/>
  <c r="E5" i="4"/>
  <c r="E6" i="4" s="1"/>
  <c r="A54" i="1"/>
  <c r="A52" i="1"/>
  <c r="A170" i="1" l="1"/>
  <c r="P113" i="1"/>
  <c r="P56" i="1"/>
  <c r="K56" i="1"/>
  <c r="V246" i="1"/>
  <c r="W231" i="1" s="1"/>
  <c r="G49" i="2" s="1"/>
  <c r="L238" i="1"/>
  <c r="L231" i="1" s="1"/>
  <c r="E48" i="2" s="1"/>
  <c r="V238" i="1"/>
  <c r="V231" i="1" s="1"/>
  <c r="G48" i="2" s="1"/>
  <c r="U170" i="1"/>
  <c r="L246" i="1"/>
  <c r="M231" i="1" s="1"/>
  <c r="E49" i="2" s="1"/>
  <c r="Q238" i="1"/>
  <c r="Q231" i="1" s="1"/>
  <c r="F48" i="2" s="1"/>
  <c r="K170" i="1"/>
  <c r="P170" i="1"/>
  <c r="F113" i="1"/>
  <c r="K113" i="1"/>
  <c r="F56" i="1"/>
  <c r="F164" i="1"/>
  <c r="E14" i="4"/>
  <c r="F107" i="1" s="1"/>
  <c r="A103" i="1"/>
  <c r="A46" i="1"/>
  <c r="N231" i="1"/>
  <c r="E50" i="2" s="1"/>
  <c r="F154" i="1"/>
  <c r="F170" i="1"/>
  <c r="B209" i="1"/>
  <c r="A107" i="1"/>
  <c r="G246" i="1"/>
  <c r="H231" i="1" s="1"/>
  <c r="D49" i="2" s="1"/>
  <c r="G238" i="1"/>
  <c r="G231" i="1" s="1"/>
  <c r="A113" i="1"/>
  <c r="A97" i="1"/>
  <c r="A40" i="1"/>
  <c r="A56" i="1"/>
  <c r="X231" i="1" l="1"/>
  <c r="G50" i="2" s="1"/>
  <c r="N230" i="1"/>
  <c r="L259" i="1" s="1"/>
  <c r="S230" i="1"/>
  <c r="Q259" i="1" s="1"/>
  <c r="I231" i="1"/>
  <c r="D50" i="2" s="1"/>
  <c r="S231" i="1"/>
  <c r="F50" i="2" s="1"/>
  <c r="X230" i="1"/>
  <c r="V259" i="1" s="1"/>
  <c r="I230" i="1"/>
  <c r="G259" i="1" s="1"/>
  <c r="D48" i="2"/>
  <c r="D19" i="1"/>
  <c r="C19" i="1"/>
  <c r="B19" i="1"/>
  <c r="D4" i="1"/>
  <c r="C4" i="1"/>
  <c r="B4" i="1"/>
  <c r="C15" i="2" l="1"/>
  <c r="C13" i="2"/>
  <c r="C11" i="2"/>
  <c r="C9" i="2"/>
  <c r="C7" i="2"/>
  <c r="C5" i="2"/>
  <c r="C6" i="2"/>
  <c r="C14" i="2"/>
  <c r="C12" i="2"/>
  <c r="C10" i="2"/>
  <c r="C8" i="2"/>
  <c r="C4" i="2"/>
  <c r="C52" i="2" l="1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51" i="2"/>
  <c r="C3" i="2" l="1"/>
  <c r="C47" i="2" l="1"/>
  <c r="C46" i="2"/>
  <c r="B244" i="1"/>
  <c r="B246" i="1" s="1"/>
  <c r="B234" i="1"/>
  <c r="B236" i="1"/>
  <c r="B238" i="1" l="1"/>
  <c r="B231" i="1" s="1"/>
  <c r="C48" i="2" s="1"/>
  <c r="C231" i="1"/>
  <c r="C49" i="2" s="1"/>
  <c r="C36" i="2"/>
  <c r="C26" i="2"/>
  <c r="D230" i="1" l="1"/>
  <c r="B259" i="1" s="1"/>
  <c r="D231" i="1"/>
  <c r="C50" i="2" s="1"/>
  <c r="C1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<sst xmlns="http://schemas.openxmlformats.org/spreadsheetml/2006/main" count="2963" uniqueCount="532">
  <si>
    <t>ACSO</t>
  </si>
  <si>
    <t>ACMI</t>
  </si>
  <si>
    <t>Entretien</t>
  </si>
  <si>
    <t>Restauration</t>
  </si>
  <si>
    <t>ACMA</t>
  </si>
  <si>
    <t>ETAPS</t>
  </si>
  <si>
    <t>FERME</t>
  </si>
  <si>
    <t>Site</t>
  </si>
  <si>
    <t>ATSEM</t>
  </si>
  <si>
    <t>BCD</t>
  </si>
  <si>
    <t>Direction</t>
  </si>
  <si>
    <t>Tx théo d'enca / anim</t>
  </si>
  <si>
    <t>ABSENT</t>
  </si>
  <si>
    <t>PRESENT</t>
  </si>
  <si>
    <t>NEANT</t>
  </si>
  <si>
    <t>Ecole</t>
  </si>
  <si>
    <t>ETUDE</t>
  </si>
  <si>
    <t>OUVERT</t>
  </si>
  <si>
    <t>ETUDES</t>
  </si>
  <si>
    <t>SMA</t>
  </si>
  <si>
    <t>ACT. ANN.</t>
  </si>
  <si>
    <t>BUS MATIN</t>
  </si>
  <si>
    <t>BUS SOIR</t>
  </si>
  <si>
    <t>CAMPOUNS</t>
  </si>
  <si>
    <t>Tt Mat+Elem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</si>
  <si>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</si>
  <si>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</si>
  <si>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</si>
  <si>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</si>
  <si>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</si>
  <si>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</si>
  <si>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</si>
  <si>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Tt Prés Anim ATSE BCD ETA</t>
  </si>
  <si>
    <t>ACTIVITES</t>
  </si>
  <si>
    <t>Echec</t>
  </si>
  <si>
    <t>AESH</t>
  </si>
  <si>
    <t>AESH Péri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</si>
  <si>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</si>
  <si>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</si>
  <si>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</si>
  <si>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</si>
  <si>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</si>
  <si>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</si>
  <si>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</si>
  <si>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</si>
  <si>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</si>
  <si>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</si>
  <si>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ETAT DE LA GREVE</t>
  </si>
  <si>
    <t>Animateurs SMA pour raison de service</t>
  </si>
  <si>
    <t>E5</t>
  </si>
  <si>
    <t>E6</t>
  </si>
  <si>
    <t>F3</t>
  </si>
  <si>
    <t>Ecole maternelle</t>
  </si>
  <si>
    <t>Ecole élémentaire</t>
  </si>
  <si>
    <t>AMARI Michael 100% TIT</t>
  </si>
  <si>
    <t>DELBECQ Charlotte</t>
  </si>
  <si>
    <t>DOMAIN Corinne</t>
  </si>
  <si>
    <t>METAICHE Valérie</t>
  </si>
  <si>
    <t>IMMACOLATA Valério</t>
  </si>
  <si>
    <t>MEINDER Monique</t>
  </si>
  <si>
    <t>Education</t>
  </si>
  <si>
    <t>SLJ</t>
  </si>
  <si>
    <t>EntreRestau</t>
  </si>
  <si>
    <t>Vache verte</t>
  </si>
  <si>
    <t>Mouton rouge</t>
  </si>
  <si>
    <t>Transport scolaire matin</t>
  </si>
  <si>
    <t>Transport scolaire soir</t>
  </si>
  <si>
    <t>BEN SAAS Jessica</t>
  </si>
  <si>
    <t>BURA Nadège</t>
  </si>
  <si>
    <t>FETTANI Christelle Jamila</t>
  </si>
  <si>
    <t>MATERNELLE</t>
  </si>
  <si>
    <t>ELEMENTAIRE</t>
  </si>
  <si>
    <t>Inscrits</t>
  </si>
  <si>
    <t>Présents Anim ASH ETAP</t>
  </si>
  <si>
    <t>MAT RATIO</t>
  </si>
  <si>
    <t>MAT TX THEORIQUE</t>
  </si>
  <si>
    <t>ELEM TT INSCRITS</t>
  </si>
  <si>
    <t>ELEM RATIO</t>
  </si>
  <si>
    <t>ELEM TX THEORIQUE</t>
  </si>
  <si>
    <t>ELLEM RATIO</t>
  </si>
  <si>
    <t>ETUDE RATIO</t>
  </si>
  <si>
    <t>MAT TT INSCRITS</t>
  </si>
  <si>
    <t>ETUDE TT INSCRITS</t>
  </si>
  <si>
    <t>MAT TX ARRONDI SUP</t>
  </si>
  <si>
    <t>ELEM TX ARRONDI SUP</t>
  </si>
  <si>
    <t>ETUDE TX ARRONDI SUP</t>
  </si>
  <si>
    <t>RAISON DE SERVICE</t>
  </si>
  <si>
    <t>SLJ1</t>
  </si>
  <si>
    <t>SLJ2</t>
  </si>
  <si>
    <t>SLJ3</t>
  </si>
  <si>
    <t>SLJ4</t>
  </si>
  <si>
    <t>SLJ5</t>
  </si>
  <si>
    <t>SLJ6</t>
  </si>
  <si>
    <t>SLJ7</t>
  </si>
  <si>
    <t>SLJ8</t>
  </si>
  <si>
    <t>SLJ9</t>
  </si>
  <si>
    <t>SLJ10</t>
  </si>
  <si>
    <t>SLJ11</t>
  </si>
  <si>
    <t>SLJ12</t>
  </si>
  <si>
    <t>SLJ13</t>
  </si>
  <si>
    <t>SLJ14</t>
  </si>
  <si>
    <t>SLJ15</t>
  </si>
  <si>
    <t>SLJ16</t>
  </si>
  <si>
    <t>SLJ17</t>
  </si>
  <si>
    <t>SLJ18</t>
  </si>
  <si>
    <t>SLJ19</t>
  </si>
  <si>
    <t>SLJ20</t>
  </si>
  <si>
    <t>SLJ21</t>
  </si>
  <si>
    <t>SLJ22</t>
  </si>
  <si>
    <t>SLJ23</t>
  </si>
  <si>
    <t>SLJ24</t>
  </si>
  <si>
    <t>SLJ25</t>
  </si>
  <si>
    <t>SLJ26</t>
  </si>
  <si>
    <t>SLJ27</t>
  </si>
  <si>
    <t>SLJ28</t>
  </si>
  <si>
    <t>SLJ29</t>
  </si>
  <si>
    <t>SLJ30</t>
  </si>
  <si>
    <t>SLJ31</t>
  </si>
  <si>
    <t>SLJ32</t>
  </si>
  <si>
    <t>SLJ33</t>
  </si>
  <si>
    <t>SLJ34</t>
  </si>
  <si>
    <t>SLJ35</t>
  </si>
  <si>
    <t>SLJ36</t>
  </si>
  <si>
    <t>SLJ37</t>
  </si>
  <si>
    <t>SLJ38</t>
  </si>
  <si>
    <t>SLJ39</t>
  </si>
  <si>
    <t>SLJ40</t>
  </si>
  <si>
    <t>SLJ41</t>
  </si>
  <si>
    <t>SLJ42</t>
  </si>
  <si>
    <t>SLJ43</t>
  </si>
  <si>
    <t>SLJ44</t>
  </si>
  <si>
    <t>SLJ45</t>
  </si>
  <si>
    <t>SLJ46</t>
  </si>
  <si>
    <t>SLJ47</t>
  </si>
  <si>
    <t>SLJ48</t>
  </si>
  <si>
    <t>SLJ49</t>
  </si>
  <si>
    <t>E1</t>
  </si>
  <si>
    <t>E2</t>
  </si>
  <si>
    <t>E3</t>
  </si>
  <si>
    <t>E4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</si>
  <si>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</si>
  <si>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</si>
  <si>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</si>
  <si>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</si>
  <si>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</si>
  <si>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</si>
  <si>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</si>
  <si>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</si>
  <si>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</si>
  <si>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</si>
  <si>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</si>
  <si>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</si>
  <si>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</si>
  <si>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</si>
  <si>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</si>
  <si>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</si>
  <si>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</si>
  <si>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</si>
  <si>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</si>
  <si>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</si>
  <si>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</si>
  <si>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</si>
  <si>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</si>
  <si>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</si>
  <si>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</si>
  <si>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</si>
  <si>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</si>
  <si>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</si>
  <si>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</si>
  <si>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</si>
  <si>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</si>
  <si>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</si>
  <si>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</si>
  <si>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</si>
  <si>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</si>
  <si>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</si>
  <si>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</si>
  <si>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</si>
  <si>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</si>
  <si>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</si>
  <si>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</si>
  <si>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</si>
  <si>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</si>
  <si>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ER1</t>
  </si>
  <si>
    <t>ER2</t>
  </si>
  <si>
    <t>ER3</t>
  </si>
  <si>
    <t>ER4</t>
  </si>
  <si>
    <t>ER5</t>
  </si>
  <si>
    <t>ER6</t>
  </si>
  <si>
    <t>ER7</t>
  </si>
  <si>
    <t>ER8</t>
  </si>
  <si>
    <t>ER9</t>
  </si>
  <si>
    <t>ER10</t>
  </si>
  <si>
    <t>ER11</t>
  </si>
  <si>
    <t>ER12</t>
  </si>
  <si>
    <t>ER13</t>
  </si>
  <si>
    <t>ER14</t>
  </si>
  <si>
    <t>ER15</t>
  </si>
  <si>
    <t>ER16</t>
  </si>
  <si>
    <t>ER17</t>
  </si>
  <si>
    <t>ER18</t>
  </si>
  <si>
    <t>ER19</t>
  </si>
  <si>
    <t>ER20</t>
  </si>
  <si>
    <t>ER21</t>
  </si>
  <si>
    <t>ER22</t>
  </si>
  <si>
    <t>ER23</t>
  </si>
  <si>
    <t>ER24</t>
  </si>
  <si>
    <t>ER25</t>
  </si>
  <si>
    <t>ER26</t>
  </si>
  <si>
    <t>ER27</t>
  </si>
  <si>
    <t>ER28</t>
  </si>
  <si>
    <t>ER29</t>
  </si>
  <si>
    <t>ER30</t>
  </si>
  <si>
    <t>ER31</t>
  </si>
  <si>
    <t>ER32</t>
  </si>
  <si>
    <t>ER33</t>
  </si>
  <si>
    <t>ER34</t>
  </si>
  <si>
    <t>ER35</t>
  </si>
  <si>
    <t>ER36</t>
  </si>
  <si>
    <t>ER37</t>
  </si>
  <si>
    <t>ER38</t>
  </si>
  <si>
    <t>ER39</t>
  </si>
  <si>
    <t>ER40</t>
  </si>
  <si>
    <t>ER41</t>
  </si>
  <si>
    <t>ER42</t>
  </si>
  <si>
    <t>ER43</t>
  </si>
  <si>
    <t>ER44</t>
  </si>
  <si>
    <t>ER45</t>
  </si>
  <si>
    <t>ER46</t>
  </si>
  <si>
    <t>ER47</t>
  </si>
  <si>
    <t>ER48</t>
  </si>
  <si>
    <t>ER49</t>
  </si>
  <si>
    <t>ET1</t>
  </si>
  <si>
    <t>ET2</t>
  </si>
  <si>
    <t>ET3</t>
  </si>
  <si>
    <t>ET4</t>
  </si>
  <si>
    <t>ET5</t>
  </si>
  <si>
    <t>ET6</t>
  </si>
  <si>
    <t>ET7</t>
  </si>
  <si>
    <t>ET8</t>
  </si>
  <si>
    <t>ET9</t>
  </si>
  <si>
    <t>ET10</t>
  </si>
  <si>
    <t>ET11</t>
  </si>
  <si>
    <t>ET12</t>
  </si>
  <si>
    <t>ET13</t>
  </si>
  <si>
    <t>ET14</t>
  </si>
  <si>
    <t>ET15</t>
  </si>
  <si>
    <t>ET16</t>
  </si>
  <si>
    <t>ET17</t>
  </si>
  <si>
    <t>ET18</t>
  </si>
  <si>
    <t>ET19</t>
  </si>
  <si>
    <t>ET20</t>
  </si>
  <si>
    <t>ET21</t>
  </si>
  <si>
    <t>ET22</t>
  </si>
  <si>
    <t>ET23</t>
  </si>
  <si>
    <t>ET24</t>
  </si>
  <si>
    <t>ET25</t>
  </si>
  <si>
    <t>ET26</t>
  </si>
  <si>
    <t>ET27</t>
  </si>
  <si>
    <t>ET28</t>
  </si>
  <si>
    <t>ET29</t>
  </si>
  <si>
    <t>ET30</t>
  </si>
  <si>
    <t>ET31</t>
  </si>
  <si>
    <t>ET32</t>
  </si>
  <si>
    <t>ET33</t>
  </si>
  <si>
    <t>ET34</t>
  </si>
  <si>
    <t>ET35</t>
  </si>
  <si>
    <t>ET36</t>
  </si>
  <si>
    <t>ET37</t>
  </si>
  <si>
    <t>ET38</t>
  </si>
  <si>
    <t>ET39</t>
  </si>
  <si>
    <t>ET40</t>
  </si>
  <si>
    <t>ET41</t>
  </si>
  <si>
    <t>ET42</t>
  </si>
  <si>
    <t>ET43</t>
  </si>
  <si>
    <t>ET44</t>
  </si>
  <si>
    <t>ET45</t>
  </si>
  <si>
    <t>ET46</t>
  </si>
  <si>
    <t>ET47</t>
  </si>
  <si>
    <t>ET48</t>
  </si>
  <si>
    <t>ET49</t>
  </si>
  <si>
    <t>ACT1</t>
  </si>
  <si>
    <t>ACT2</t>
  </si>
  <si>
    <t>ACT3</t>
  </si>
  <si>
    <t>ACT4</t>
  </si>
  <si>
    <t>ACT5</t>
  </si>
  <si>
    <t>ACT6</t>
  </si>
  <si>
    <t>ACT7</t>
  </si>
  <si>
    <t>ACT8</t>
  </si>
  <si>
    <t>ACT9</t>
  </si>
  <si>
    <t>ACT10</t>
  </si>
  <si>
    <t>ACT11</t>
  </si>
  <si>
    <t>ACT12</t>
  </si>
  <si>
    <t>ACT13</t>
  </si>
  <si>
    <t>ACT14</t>
  </si>
  <si>
    <t>ACT15</t>
  </si>
  <si>
    <t>ACT16</t>
  </si>
  <si>
    <t>ACT17</t>
  </si>
  <si>
    <t>ACT18</t>
  </si>
  <si>
    <t>ACT19</t>
  </si>
  <si>
    <t>ACT20</t>
  </si>
  <si>
    <t>ACT21</t>
  </si>
  <si>
    <t>ACT22</t>
  </si>
  <si>
    <t>ACT23</t>
  </si>
  <si>
    <t>ACT24</t>
  </si>
  <si>
    <t>ACT25</t>
  </si>
  <si>
    <t>ACT26</t>
  </si>
  <si>
    <t>ACT27</t>
  </si>
  <si>
    <t>ACT28</t>
  </si>
  <si>
    <t>ACT29</t>
  </si>
  <si>
    <t>ACT30</t>
  </si>
  <si>
    <t>ACT31</t>
  </si>
  <si>
    <t>ACT32</t>
  </si>
  <si>
    <t>ACT33</t>
  </si>
  <si>
    <t>ACT34</t>
  </si>
  <si>
    <t>ACT35</t>
  </si>
  <si>
    <t>ACT36</t>
  </si>
  <si>
    <t>ACT37</t>
  </si>
  <si>
    <t>ACT38</t>
  </si>
  <si>
    <t>ACT39</t>
  </si>
  <si>
    <t>ACT40</t>
  </si>
  <si>
    <t>ACT41</t>
  </si>
  <si>
    <t>ACT42</t>
  </si>
  <si>
    <t>ACT43</t>
  </si>
  <si>
    <t>ACT44</t>
  </si>
  <si>
    <t>ACT45</t>
  </si>
  <si>
    <t>ACT46</t>
  </si>
  <si>
    <t>ACT47</t>
  </si>
  <si>
    <t>ACT48</t>
  </si>
  <si>
    <t>ACT49</t>
  </si>
  <si>
    <t>AESH1</t>
  </si>
  <si>
    <t>AESJ2</t>
  </si>
  <si>
    <t>AESH3</t>
  </si>
  <si>
    <t>AESH4</t>
  </si>
  <si>
    <t>AESJ3</t>
  </si>
  <si>
    <t>AESH5</t>
  </si>
  <si>
    <t>AESH6</t>
  </si>
  <si>
    <t>AESJ4</t>
  </si>
  <si>
    <t>AESH7</t>
  </si>
  <si>
    <t>AESH8</t>
  </si>
  <si>
    <t>AESJ5</t>
  </si>
  <si>
    <t>AESH9</t>
  </si>
  <si>
    <t>AESH10</t>
  </si>
  <si>
    <t>AESJ6</t>
  </si>
  <si>
    <t>AESH11</t>
  </si>
  <si>
    <t>AESH12</t>
  </si>
  <si>
    <t>AESJ7</t>
  </si>
  <si>
    <t>AESH13</t>
  </si>
  <si>
    <t>AESH14</t>
  </si>
  <si>
    <t>AESJ8</t>
  </si>
  <si>
    <t>AESH15</t>
  </si>
  <si>
    <t>AESH16</t>
  </si>
  <si>
    <t>AESJ9</t>
  </si>
  <si>
    <t>AESH17</t>
  </si>
  <si>
    <t>AESH18</t>
  </si>
  <si>
    <t>AESJ10</t>
  </si>
  <si>
    <t>AESH19</t>
  </si>
  <si>
    <t>AESH20</t>
  </si>
  <si>
    <t>AESJ11</t>
  </si>
  <si>
    <t>AESH21</t>
  </si>
  <si>
    <t>AESH22</t>
  </si>
  <si>
    <t>AESJ12</t>
  </si>
  <si>
    <t>AESH23</t>
  </si>
  <si>
    <t>AESH24</t>
  </si>
  <si>
    <t>AESJ13</t>
  </si>
  <si>
    <t>AESH25</t>
  </si>
  <si>
    <t>AESH26</t>
  </si>
  <si>
    <t>AESJ14</t>
  </si>
  <si>
    <t>AESH27</t>
  </si>
  <si>
    <t>AESH28</t>
  </si>
  <si>
    <t>AESJ15</t>
  </si>
  <si>
    <t>AESH29</t>
  </si>
  <si>
    <t>AESH30</t>
  </si>
  <si>
    <t>AESJ16</t>
  </si>
  <si>
    <t>AESH31</t>
  </si>
  <si>
    <t>AESH32</t>
  </si>
  <si>
    <t>AESJ17</t>
  </si>
  <si>
    <t>AESH33</t>
  </si>
  <si>
    <t>AESH34</t>
  </si>
  <si>
    <t>LDB1</t>
  </si>
  <si>
    <t>LDB2</t>
  </si>
  <si>
    <t>LDB3</t>
  </si>
  <si>
    <t>LDB4</t>
  </si>
  <si>
    <t>LDB5</t>
  </si>
  <si>
    <t>LDB6</t>
  </si>
  <si>
    <t>LDB7</t>
  </si>
  <si>
    <t>LDB8</t>
  </si>
  <si>
    <t>LDB9</t>
  </si>
  <si>
    <t>LDB10</t>
  </si>
  <si>
    <t>LDB11</t>
  </si>
  <si>
    <t>LDB12</t>
  </si>
  <si>
    <t>LDB13</t>
  </si>
  <si>
    <t>LDB14</t>
  </si>
  <si>
    <t>LDB15</t>
  </si>
  <si>
    <t>LDB16</t>
  </si>
  <si>
    <t>LDB17</t>
  </si>
  <si>
    <t>LDB18</t>
  </si>
  <si>
    <t>LDB19</t>
  </si>
  <si>
    <t>LDB20</t>
  </si>
  <si>
    <t>LDB21</t>
  </si>
  <si>
    <t>LDB22</t>
  </si>
  <si>
    <t>LDB23</t>
  </si>
  <si>
    <t>LDB24</t>
  </si>
  <si>
    <t>LDB25</t>
  </si>
  <si>
    <t>LDB26</t>
  </si>
  <si>
    <t>LDB27</t>
  </si>
  <si>
    <t>LDB28</t>
  </si>
  <si>
    <t>LDB29</t>
  </si>
  <si>
    <t>LDB30</t>
  </si>
  <si>
    <t>LDB31</t>
  </si>
  <si>
    <t>LDB32</t>
  </si>
  <si>
    <t>LDB33</t>
  </si>
  <si>
    <t>LDB34</t>
  </si>
  <si>
    <t>LDB35</t>
  </si>
  <si>
    <t>LDB36</t>
  </si>
  <si>
    <t>LDB37</t>
  </si>
  <si>
    <t>LDB38</t>
  </si>
  <si>
    <t>LDB39</t>
  </si>
  <si>
    <t>LDB40</t>
  </si>
  <si>
    <t>LDB41</t>
  </si>
  <si>
    <t>LDB42</t>
  </si>
  <si>
    <t>LDB43</t>
  </si>
  <si>
    <t>LDB44</t>
  </si>
  <si>
    <t>LDB45</t>
  </si>
  <si>
    <t>LDB46</t>
  </si>
  <si>
    <t>LDB47</t>
  </si>
  <si>
    <t>LDB48</t>
  </si>
  <si>
    <t>LDB49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</si>
  <si>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</si>
  <si>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</si>
  <si>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</si>
  <si>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</si>
  <si>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</si>
  <si>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</si>
  <si>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</si>
  <si>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</si>
  <si>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</si>
  <si>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</si>
  <si>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</si>
  <si>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</si>
  <si>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</si>
  <si>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</si>
  <si>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</si>
  <si>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</si>
  <si>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</si>
  <si>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</si>
  <si>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</si>
  <si>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</si>
  <si>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PROF21</t>
  </si>
  <si>
    <t>PROF22</t>
  </si>
  <si>
    <t>PROF23</t>
  </si>
  <si>
    <t>PROF24</t>
  </si>
  <si>
    <t>PROF25</t>
  </si>
  <si>
    <t>PROF26</t>
  </si>
  <si>
    <t>PROF27</t>
  </si>
  <si>
    <t>PROF28</t>
  </si>
  <si>
    <t>PROF29</t>
  </si>
  <si>
    <t>PROF30</t>
  </si>
  <si>
    <t>PROF31</t>
  </si>
  <si>
    <t>PROF32</t>
  </si>
  <si>
    <t>PROF33</t>
  </si>
  <si>
    <t>PROF34</t>
  </si>
  <si>
    <t>PROF35</t>
  </si>
  <si>
    <t>PROF36</t>
  </si>
  <si>
    <t>PROF37</t>
  </si>
  <si>
    <t>PROF38</t>
  </si>
  <si>
    <t>PROF39</t>
  </si>
  <si>
    <t>PROF40</t>
  </si>
  <si>
    <t>PROF41</t>
  </si>
  <si>
    <t>PROF42</t>
  </si>
  <si>
    <t>PROF43</t>
  </si>
  <si>
    <t>PROF44</t>
  </si>
  <si>
    <t>PROF45</t>
  </si>
  <si>
    <t>PROF46</t>
  </si>
  <si>
    <t>PROF47</t>
  </si>
  <si>
    <t>PROF48</t>
  </si>
  <si>
    <t>PROF49</t>
  </si>
  <si>
    <t>ECO1</t>
  </si>
  <si>
    <t>ECO2</t>
  </si>
  <si>
    <t>ECO3</t>
  </si>
  <si>
    <t>ECO4</t>
  </si>
  <si>
    <t>ECO5</t>
  </si>
  <si>
    <t>ECO6</t>
  </si>
  <si>
    <t>ECO7</t>
  </si>
  <si>
    <t>ECO8</t>
  </si>
  <si>
    <t>ECO9</t>
  </si>
  <si>
    <t>ECO10</t>
  </si>
  <si>
    <t>ECO11</t>
  </si>
  <si>
    <t>ECO12</t>
  </si>
  <si>
    <t>ECO13</t>
  </si>
  <si>
    <t>ECO14</t>
  </si>
  <si>
    <t>ECO15</t>
  </si>
  <si>
    <t>ECO16</t>
  </si>
  <si>
    <t>ECO17</t>
  </si>
  <si>
    <t>ECO18</t>
  </si>
  <si>
    <t>ECO19</t>
  </si>
  <si>
    <t>ECO20</t>
  </si>
  <si>
    <t>ECO21</t>
  </si>
  <si>
    <t>ECO22</t>
  </si>
  <si>
    <t>ECO23</t>
  </si>
  <si>
    <t>ECO24</t>
  </si>
  <si>
    <t>ECO25</t>
  </si>
  <si>
    <t>ECO26</t>
  </si>
  <si>
    <t>ECO27</t>
  </si>
  <si>
    <t>ECO28</t>
  </si>
  <si>
    <t>ECO29</t>
  </si>
  <si>
    <t>ECO30</t>
  </si>
  <si>
    <t>ECO31</t>
  </si>
  <si>
    <t>ECO32</t>
  </si>
  <si>
    <t>ECO33</t>
  </si>
  <si>
    <t>ECO34</t>
  </si>
  <si>
    <t>ECO35</t>
  </si>
  <si>
    <t>ECO36</t>
  </si>
  <si>
    <t>ECO37</t>
  </si>
  <si>
    <t>ECO38</t>
  </si>
  <si>
    <t>ECO39</t>
  </si>
  <si>
    <t>ECO40</t>
  </si>
  <si>
    <t>ECO41</t>
  </si>
  <si>
    <t>ECO42</t>
  </si>
  <si>
    <t>ECO43</t>
  </si>
  <si>
    <t>ECO44</t>
  </si>
  <si>
    <t>ECO45</t>
  </si>
  <si>
    <t>ECO46</t>
  </si>
  <si>
    <t>ECO47</t>
  </si>
  <si>
    <t>ECO48</t>
  </si>
  <si>
    <t>ECO49</t>
  </si>
  <si>
    <t>PROF0</t>
  </si>
  <si>
    <t>Variables en bleues modifiables</t>
  </si>
  <si>
    <t>EDUCATION</t>
  </si>
  <si>
    <t>ENTRERESTAU</t>
  </si>
  <si>
    <t>ECOLES</t>
  </si>
  <si>
    <t>PROF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</si>
</sst>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FEC82"/>
        <bgColor indexed="64"/>
      </patternFill>
    </fill>
    <fill>
      <patternFill patternType="solid">
        <fgColor theme="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2" fillId="0" borderId="0"/>
    <xf numFmtId="9" fontId="8" fillId="0" borderId="0" applyFont="0" applyFill="0" applyBorder="0" applyAlignment="0" applyProtection="0"/>
  </cellStyleXfs>
  <cellXfs count="366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/>
    <xf numFmtId="0" fontId="4" fillId="0" borderId="0" xfId="0" applyFont="1"/>
    <xf numFmtId="0" fontId="5" fillId="0" borderId="0" xfId="0" applyFont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12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14" borderId="21" xfId="0" applyFont="1" applyFill="1" applyBorder="1" applyAlignment="1">
      <alignment horizontal="center" vertical="center"/>
    </xf>
    <xf numFmtId="0" fontId="10" fillId="14" borderId="22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/>
    </xf>
    <xf numFmtId="9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9" xfId="0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4" fillId="16" borderId="30" xfId="0" applyFont="1" applyFill="1" applyBorder="1" applyAlignment="1">
      <alignment horizontal="center" vertical="center"/>
    </xf>
    <xf numFmtId="0" fontId="4" fillId="16" borderId="13" xfId="0" applyFont="1" applyFill="1" applyBorder="1" applyAlignment="1">
      <alignment horizontal="center" vertical="center"/>
    </xf>
    <xf numFmtId="0" fontId="4" fillId="16" borderId="31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wrapText="1"/>
    </xf>
    <xf numFmtId="0" fontId="6" fillId="11" borderId="15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vertical="center" wrapText="1"/>
    </xf>
    <xf numFmtId="0" fontId="6" fillId="11" borderId="44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horizontal="center" wrapText="1"/>
    </xf>
    <xf numFmtId="0" fontId="4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wrapText="1"/>
    </xf>
    <xf numFmtId="0" fontId="5" fillId="0" borderId="52" xfId="0" applyFont="1" applyBorder="1" applyAlignment="1">
      <alignment horizontal="center" wrapText="1"/>
    </xf>
    <xf numFmtId="0" fontId="4" fillId="0" borderId="57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wrapText="1"/>
    </xf>
    <xf numFmtId="0" fontId="5" fillId="5" borderId="48" xfId="0" applyFont="1" applyFill="1" applyBorder="1" applyAlignment="1">
      <alignment horizontal="center" vertical="center" wrapText="1"/>
    </xf>
    <xf numFmtId="0" fontId="14" fillId="0" borderId="49" xfId="0" applyFont="1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5" fillId="0" borderId="61" xfId="0" applyFont="1" applyBorder="1" applyAlignment="1">
      <alignment horizontal="center" wrapText="1"/>
    </xf>
    <xf numFmtId="0" fontId="4" fillId="0" borderId="48" xfId="0" applyFont="1" applyBorder="1" applyAlignment="1">
      <alignment horizontal="right" vertical="center" wrapText="1"/>
    </xf>
    <xf numFmtId="0" fontId="5" fillId="5" borderId="60" xfId="0" applyFont="1" applyFill="1" applyBorder="1" applyAlignment="1">
      <alignment horizontal="center" vertical="center"/>
    </xf>
    <xf numFmtId="0" fontId="4" fillId="0" borderId="61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48" xfId="0" applyFont="1" applyBorder="1"/>
    <xf numFmtId="9" fontId="4" fillId="0" borderId="48" xfId="2" applyFont="1" applyBorder="1"/>
    <xf numFmtId="0" fontId="4" fillId="0" borderId="51" xfId="0" applyFont="1" applyBorder="1"/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7" xfId="0" applyFont="1" applyBorder="1"/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wrapText="1"/>
    </xf>
    <xf numFmtId="0" fontId="15" fillId="10" borderId="16" xfId="0" applyFont="1" applyFill="1" applyBorder="1" applyAlignment="1">
      <alignment horizontal="center" vertical="center" wrapText="1"/>
    </xf>
    <xf numFmtId="0" fontId="5" fillId="12" borderId="38" xfId="0" applyFont="1" applyFill="1" applyBorder="1" applyAlignment="1">
      <alignment horizontal="center" vertical="center" wrapText="1"/>
    </xf>
    <xf numFmtId="0" fontId="5" fillId="13" borderId="38" xfId="0" applyFont="1" applyFill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7" fillId="15" borderId="38" xfId="0" applyFont="1" applyFill="1" applyBorder="1" applyAlignment="1">
      <alignment horizontal="center" vertical="center" wrapText="1"/>
    </xf>
    <xf numFmtId="0" fontId="4" fillId="0" borderId="16" xfId="0" applyFont="1" applyBorder="1"/>
    <xf numFmtId="0" fontId="15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right" vertical="center" wrapText="1"/>
    </xf>
    <xf numFmtId="0" fontId="4" fillId="0" borderId="65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wrapText="1"/>
    </xf>
    <xf numFmtId="0" fontId="0" fillId="5" borderId="83" xfId="0" applyFill="1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5" borderId="85" xfId="0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5" borderId="89" xfId="0" applyFill="1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13" borderId="83" xfId="0" applyFill="1" applyBorder="1" applyAlignment="1">
      <alignment horizontal="center" vertical="center"/>
    </xf>
    <xf numFmtId="0" fontId="0" fillId="13" borderId="85" xfId="0" applyFill="1" applyBorder="1" applyAlignment="1">
      <alignment horizontal="center" vertical="center"/>
    </xf>
    <xf numFmtId="0" fontId="0" fillId="13" borderId="89" xfId="0" applyFill="1" applyBorder="1" applyAlignment="1">
      <alignment horizontal="center" vertical="center"/>
    </xf>
    <xf numFmtId="0" fontId="0" fillId="12" borderId="83" xfId="0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89" xfId="0" applyFill="1" applyBorder="1" applyAlignment="1">
      <alignment horizontal="center" vertical="center"/>
    </xf>
    <xf numFmtId="0" fontId="0" fillId="6" borderId="83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2" fontId="0" fillId="5" borderId="74" xfId="0" applyNumberFormat="1" applyFill="1" applyBorder="1" applyAlignment="1">
      <alignment horizontal="center" vertical="center"/>
    </xf>
    <xf numFmtId="2" fontId="0" fillId="5" borderId="75" xfId="0" applyNumberFormat="1" applyFill="1" applyBorder="1" applyAlignment="1">
      <alignment horizontal="center" vertical="center"/>
    </xf>
    <xf numFmtId="2" fontId="0" fillId="13" borderId="74" xfId="0" applyNumberFormat="1" applyFill="1" applyBorder="1" applyAlignment="1">
      <alignment horizontal="center" vertical="center"/>
    </xf>
    <xf numFmtId="2" fontId="0" fillId="13" borderId="75" xfId="0" applyNumberFormat="1" applyFill="1" applyBorder="1" applyAlignment="1">
      <alignment horizontal="center" vertical="center"/>
    </xf>
    <xf numFmtId="2" fontId="0" fillId="12" borderId="74" xfId="0" applyNumberFormat="1" applyFill="1" applyBorder="1" applyAlignment="1">
      <alignment horizontal="center" vertical="center"/>
    </xf>
    <xf numFmtId="2" fontId="0" fillId="12" borderId="75" xfId="0" applyNumberFormat="1" applyFill="1" applyBorder="1" applyAlignment="1">
      <alignment horizontal="center" vertical="center"/>
    </xf>
    <xf numFmtId="2" fontId="0" fillId="6" borderId="74" xfId="0" applyNumberFormat="1" applyFill="1" applyBorder="1" applyAlignment="1">
      <alignment horizontal="center" vertical="center"/>
    </xf>
    <xf numFmtId="2" fontId="0" fillId="6" borderId="75" xfId="0" applyNumberFormat="1" applyFill="1" applyBorder="1" applyAlignment="1">
      <alignment horizontal="center" vertical="center"/>
    </xf>
    <xf numFmtId="0" fontId="5" fillId="0" borderId="27" xfId="0" applyFont="1" applyBorder="1" applyAlignment="1">
      <alignment horizontal="center" wrapText="1"/>
    </xf>
    <xf numFmtId="0" fontId="5" fillId="0" borderId="27" xfId="0" applyFont="1" applyBorder="1" applyAlignment="1">
      <alignment vertical="center" wrapText="1"/>
    </xf>
    <xf numFmtId="0" fontId="16" fillId="0" borderId="54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wrapText="1"/>
    </xf>
    <xf numFmtId="0" fontId="4" fillId="0" borderId="50" xfId="0" applyFont="1" applyBorder="1" applyAlignment="1">
      <alignment horizontal="center" wrapText="1"/>
    </xf>
    <xf numFmtId="0" fontId="4" fillId="0" borderId="53" xfId="0" applyFont="1" applyBorder="1" applyAlignment="1">
      <alignment horizont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wrapText="1"/>
    </xf>
    <xf numFmtId="0" fontId="4" fillId="0" borderId="47" xfId="0" applyFont="1" applyBorder="1" applyAlignment="1">
      <alignment horizont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48" xfId="0" applyFont="1" applyBorder="1" applyAlignment="1">
      <alignment vertical="center" wrapText="1"/>
    </xf>
    <xf numFmtId="0" fontId="4" fillId="0" borderId="51" xfId="0" applyFont="1" applyBorder="1" applyAlignment="1">
      <alignment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right" vertical="center" wrapText="1"/>
    </xf>
    <xf numFmtId="0" fontId="16" fillId="0" borderId="48" xfId="0" applyFont="1" applyBorder="1" applyAlignment="1">
      <alignment vertical="center" wrapText="1"/>
    </xf>
    <xf numFmtId="0" fontId="16" fillId="0" borderId="51" xfId="0" applyFont="1" applyBorder="1" applyAlignment="1">
      <alignment vertical="center" wrapText="1"/>
    </xf>
    <xf numFmtId="0" fontId="4" fillId="0" borderId="68" xfId="0" applyFont="1" applyBorder="1" applyAlignment="1">
      <alignment horizontal="center" wrapText="1"/>
    </xf>
    <xf numFmtId="164" fontId="16" fillId="9" borderId="16" xfId="0" applyNumberFormat="1" applyFont="1" applyFill="1" applyBorder="1" applyAlignment="1">
      <alignment horizontal="right" vertical="center" wrapText="1"/>
    </xf>
    <xf numFmtId="0" fontId="16" fillId="8" borderId="16" xfId="0" applyFont="1" applyFill="1" applyBorder="1" applyAlignment="1">
      <alignment horizontal="center" vertical="center" wrapText="1"/>
    </xf>
    <xf numFmtId="0" fontId="17" fillId="10" borderId="16" xfId="0" applyFont="1" applyFill="1" applyBorder="1" applyAlignment="1">
      <alignment horizontal="center" vertical="center" wrapText="1"/>
    </xf>
    <xf numFmtId="0" fontId="16" fillId="10" borderId="16" xfId="0" applyFont="1" applyFill="1" applyBorder="1" applyAlignment="1">
      <alignment horizontal="center" vertical="center" wrapText="1"/>
    </xf>
    <xf numFmtId="0" fontId="16" fillId="0" borderId="16" xfId="0" applyFont="1" applyBorder="1"/>
    <xf numFmtId="0" fontId="17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 wrapText="1"/>
    </xf>
    <xf numFmtId="164" fontId="16" fillId="0" borderId="16" xfId="0" applyNumberFormat="1" applyFont="1" applyBorder="1" applyAlignment="1">
      <alignment horizontal="right" vertical="center" wrapText="1"/>
    </xf>
    <xf numFmtId="0" fontId="16" fillId="0" borderId="17" xfId="0" applyFont="1" applyBorder="1" applyAlignment="1">
      <alignment horizontal="center" wrapText="1"/>
    </xf>
    <xf numFmtId="0" fontId="16" fillId="0" borderId="56" xfId="0" applyFont="1" applyBorder="1" applyAlignment="1">
      <alignment horizontal="center" wrapText="1"/>
    </xf>
    <xf numFmtId="0" fontId="16" fillId="0" borderId="50" xfId="0" applyFont="1" applyBorder="1" applyAlignment="1">
      <alignment horizontal="center" wrapText="1"/>
    </xf>
    <xf numFmtId="0" fontId="16" fillId="0" borderId="68" xfId="0" applyFont="1" applyBorder="1" applyAlignment="1">
      <alignment horizontal="center" wrapText="1"/>
    </xf>
    <xf numFmtId="0" fontId="16" fillId="0" borderId="47" xfId="0" applyFont="1" applyBorder="1" applyAlignment="1">
      <alignment horizontal="center" wrapText="1"/>
    </xf>
    <xf numFmtId="0" fontId="16" fillId="0" borderId="53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4" fillId="0" borderId="60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2" fontId="4" fillId="0" borderId="48" xfId="0" applyNumberFormat="1" applyFont="1" applyBorder="1" applyAlignment="1">
      <alignment horizontal="center"/>
    </xf>
    <xf numFmtId="0" fontId="16" fillId="0" borderId="60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5" borderId="48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1" fontId="0" fillId="0" borderId="80" xfId="0" applyNumberFormat="1" applyBorder="1" applyAlignment="1">
      <alignment horizontal="center" vertical="center"/>
    </xf>
    <xf numFmtId="1" fontId="0" fillId="0" borderId="76" xfId="0" applyNumberFormat="1" applyBorder="1" applyAlignment="1">
      <alignment horizontal="center" vertical="center"/>
    </xf>
    <xf numFmtId="2" fontId="0" fillId="6" borderId="96" xfId="0" applyNumberFormat="1" applyFill="1" applyBorder="1" applyAlignment="1">
      <alignment horizontal="center" vertical="center"/>
    </xf>
    <xf numFmtId="1" fontId="0" fillId="0" borderId="97" xfId="0" applyNumberFormat="1" applyBorder="1" applyAlignment="1">
      <alignment horizontal="center" vertical="center"/>
    </xf>
    <xf numFmtId="1" fontId="0" fillId="0" borderId="77" xfId="0" applyNumberFormat="1" applyBorder="1" applyAlignment="1">
      <alignment horizontal="center" vertical="center"/>
    </xf>
    <xf numFmtId="2" fontId="0" fillId="12" borderId="96" xfId="0" applyNumberFormat="1" applyFill="1" applyBorder="1" applyAlignment="1">
      <alignment horizontal="center" vertical="center"/>
    </xf>
    <xf numFmtId="2" fontId="0" fillId="13" borderId="96" xfId="0" applyNumberFormat="1" applyFill="1" applyBorder="1" applyAlignment="1">
      <alignment horizontal="center" vertical="center"/>
    </xf>
    <xf numFmtId="2" fontId="0" fillId="5" borderId="96" xfId="0" applyNumberFormat="1" applyFill="1" applyBorder="1" applyAlignment="1">
      <alignment horizontal="center" vertical="center"/>
    </xf>
    <xf numFmtId="1" fontId="0" fillId="0" borderId="99" xfId="0" applyNumberFormat="1" applyBorder="1" applyAlignment="1">
      <alignment horizontal="center" vertical="center"/>
    </xf>
    <xf numFmtId="1" fontId="0" fillId="0" borderId="81" xfId="0" applyNumberFormat="1" applyBorder="1" applyAlignment="1">
      <alignment horizontal="center" vertical="center"/>
    </xf>
    <xf numFmtId="0" fontId="16" fillId="9" borderId="16" xfId="0" applyFont="1" applyFill="1" applyBorder="1" applyAlignment="1">
      <alignment horizontal="left" vertical="center" wrapText="1"/>
    </xf>
    <xf numFmtId="0" fontId="16" fillId="9" borderId="16" xfId="0" applyFont="1" applyFill="1" applyBorder="1" applyAlignment="1">
      <alignment horizontal="right" vertical="center" wrapText="1"/>
    </xf>
    <xf numFmtId="1" fontId="4" fillId="8" borderId="16" xfId="0" applyNumberFormat="1" applyFont="1" applyFill="1" applyBorder="1" applyAlignment="1">
      <alignment horizontal="center" vertical="center" wrapText="1"/>
    </xf>
    <xf numFmtId="164" fontId="4" fillId="10" borderId="16" xfId="0" applyNumberFormat="1" applyFont="1" applyFill="1" applyBorder="1" applyAlignment="1">
      <alignment horizontal="center" vertical="center" wrapText="1"/>
    </xf>
    <xf numFmtId="2" fontId="16" fillId="9" borderId="16" xfId="0" applyNumberFormat="1" applyFont="1" applyFill="1" applyBorder="1" applyAlignment="1">
      <alignment horizontal="right" vertical="center" wrapText="1"/>
    </xf>
    <xf numFmtId="1" fontId="16" fillId="8" borderId="16" xfId="0" applyNumberFormat="1" applyFont="1" applyFill="1" applyBorder="1" applyAlignment="1">
      <alignment horizontal="center" vertical="center" wrapText="1"/>
    </xf>
    <xf numFmtId="1" fontId="16" fillId="10" borderId="16" xfId="0" applyNumberFormat="1" applyFont="1" applyFill="1" applyBorder="1" applyAlignment="1">
      <alignment horizontal="center" vertical="center" wrapText="1"/>
    </xf>
    <xf numFmtId="164" fontId="16" fillId="10" borderId="16" xfId="0" applyNumberFormat="1" applyFont="1" applyFill="1" applyBorder="1" applyAlignment="1">
      <alignment horizontal="center" vertical="center" wrapText="1"/>
    </xf>
    <xf numFmtId="2" fontId="16" fillId="9" borderId="16" xfId="0" applyNumberFormat="1" applyFont="1" applyFill="1" applyBorder="1" applyAlignment="1">
      <alignment horizontal="left" vertical="center" wrapText="1"/>
    </xf>
    <xf numFmtId="1" fontId="16" fillId="9" borderId="16" xfId="0" applyNumberFormat="1" applyFont="1" applyFill="1" applyBorder="1" applyAlignment="1">
      <alignment horizontal="right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2" fontId="4" fillId="0" borderId="48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16" borderId="2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9" fontId="0" fillId="0" borderId="38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5" fillId="0" borderId="107" xfId="0" applyFont="1" applyBorder="1" applyAlignment="1">
      <alignment horizontal="center" vertical="center" wrapText="1"/>
    </xf>
    <xf numFmtId="0" fontId="5" fillId="0" borderId="108" xfId="0" applyFont="1" applyBorder="1" applyAlignment="1">
      <alignment horizontal="center" wrapText="1"/>
    </xf>
    <xf numFmtId="0" fontId="4" fillId="0" borderId="62" xfId="0" applyFont="1" applyBorder="1" applyAlignment="1">
      <alignment horizontal="center"/>
    </xf>
    <xf numFmtId="0" fontId="5" fillId="0" borderId="109" xfId="0" applyFont="1" applyBorder="1" applyAlignment="1">
      <alignment vertical="center" wrapText="1"/>
    </xf>
    <xf numFmtId="0" fontId="5" fillId="0" borderId="110" xfId="0" applyFont="1" applyBorder="1" applyAlignment="1">
      <alignment horizontal="center" wrapText="1"/>
    </xf>
    <xf numFmtId="0" fontId="4" fillId="0" borderId="50" xfId="0" applyFont="1" applyBorder="1" applyAlignment="1">
      <alignment horizontal="center"/>
    </xf>
    <xf numFmtId="0" fontId="5" fillId="0" borderId="111" xfId="0" applyFont="1" applyBorder="1" applyAlignment="1">
      <alignment vertical="center" wrapText="1"/>
    </xf>
    <xf numFmtId="0" fontId="5" fillId="0" borderId="112" xfId="0" applyFont="1" applyBorder="1" applyAlignment="1">
      <alignment horizontal="center" wrapText="1"/>
    </xf>
    <xf numFmtId="0" fontId="4" fillId="0" borderId="53" xfId="0" applyFont="1" applyBorder="1" applyAlignment="1">
      <alignment horizontal="center"/>
    </xf>
    <xf numFmtId="0" fontId="16" fillId="0" borderId="104" xfId="0" applyFont="1" applyBorder="1" applyAlignment="1">
      <alignment vertical="center" wrapText="1"/>
    </xf>
    <xf numFmtId="0" fontId="16" fillId="0" borderId="54" xfId="0" applyFont="1" applyBorder="1" applyAlignment="1">
      <alignment vertical="center" wrapText="1"/>
    </xf>
    <xf numFmtId="0" fontId="20" fillId="5" borderId="95" xfId="0" applyFont="1" applyFill="1" applyBorder="1" applyAlignment="1">
      <alignment horizontal="center" vertical="center"/>
    </xf>
    <xf numFmtId="0" fontId="20" fillId="5" borderId="78" xfId="0" applyFont="1" applyFill="1" applyBorder="1" applyAlignment="1">
      <alignment horizontal="center" vertical="center"/>
    </xf>
    <xf numFmtId="0" fontId="20" fillId="5" borderId="79" xfId="0" applyFont="1" applyFill="1" applyBorder="1" applyAlignment="1">
      <alignment horizontal="center" vertical="center"/>
    </xf>
    <xf numFmtId="0" fontId="20" fillId="0" borderId="96" xfId="0" applyFont="1" applyBorder="1" applyAlignment="1">
      <alignment horizontal="center" vertical="center"/>
    </xf>
    <xf numFmtId="0" fontId="20" fillId="0" borderId="74" xfId="0" applyFont="1" applyBorder="1" applyAlignment="1">
      <alignment horizontal="center" vertical="center"/>
    </xf>
    <xf numFmtId="0" fontId="21" fillId="0" borderId="74" xfId="0" applyFont="1" applyBorder="1" applyAlignment="1">
      <alignment horizontal="center" vertical="center"/>
    </xf>
    <xf numFmtId="0" fontId="21" fillId="0" borderId="75" xfId="0" applyFont="1" applyBorder="1" applyAlignment="1">
      <alignment horizontal="center" vertical="center"/>
    </xf>
    <xf numFmtId="0" fontId="20" fillId="5" borderId="98" xfId="0" applyFont="1" applyFill="1" applyBorder="1" applyAlignment="1">
      <alignment horizontal="center" vertical="center"/>
    </xf>
    <xf numFmtId="0" fontId="20" fillId="5" borderId="72" xfId="0" applyFont="1" applyFill="1" applyBorder="1" applyAlignment="1">
      <alignment horizontal="center" vertical="center"/>
    </xf>
    <xf numFmtId="0" fontId="20" fillId="5" borderId="73" xfId="0" applyFont="1" applyFill="1" applyBorder="1" applyAlignment="1">
      <alignment horizontal="center" vertical="center"/>
    </xf>
    <xf numFmtId="0" fontId="20" fillId="0" borderId="75" xfId="0" applyFont="1" applyBorder="1" applyAlignment="1">
      <alignment horizontal="center" vertical="center"/>
    </xf>
    <xf numFmtId="0" fontId="20" fillId="13" borderId="95" xfId="0" applyFont="1" applyFill="1" applyBorder="1" applyAlignment="1">
      <alignment horizontal="center" vertical="center"/>
    </xf>
    <xf numFmtId="0" fontId="20" fillId="13" borderId="78" xfId="0" applyFont="1" applyFill="1" applyBorder="1" applyAlignment="1">
      <alignment horizontal="center" vertical="center"/>
    </xf>
    <xf numFmtId="0" fontId="20" fillId="13" borderId="79" xfId="0" applyFont="1" applyFill="1" applyBorder="1" applyAlignment="1">
      <alignment horizontal="center" vertical="center"/>
    </xf>
    <xf numFmtId="0" fontId="20" fillId="13" borderId="98" xfId="0" applyFont="1" applyFill="1" applyBorder="1" applyAlignment="1">
      <alignment horizontal="center" vertical="center"/>
    </xf>
    <xf numFmtId="0" fontId="20" fillId="13" borderId="72" xfId="0" applyFont="1" applyFill="1" applyBorder="1" applyAlignment="1">
      <alignment horizontal="center" vertical="center"/>
    </xf>
    <xf numFmtId="0" fontId="20" fillId="13" borderId="73" xfId="0" applyFont="1" applyFill="1" applyBorder="1" applyAlignment="1">
      <alignment horizontal="center" vertical="center"/>
    </xf>
    <xf numFmtId="1" fontId="20" fillId="0" borderId="74" xfId="0" applyNumberFormat="1" applyFont="1" applyBorder="1" applyAlignment="1">
      <alignment horizontal="center" vertical="center"/>
    </xf>
    <xf numFmtId="0" fontId="20" fillId="12" borderId="95" xfId="0" applyFont="1" applyFill="1" applyBorder="1" applyAlignment="1">
      <alignment horizontal="center" vertical="center"/>
    </xf>
    <xf numFmtId="0" fontId="20" fillId="12" borderId="78" xfId="0" applyFont="1" applyFill="1" applyBorder="1" applyAlignment="1">
      <alignment horizontal="center" vertical="center"/>
    </xf>
    <xf numFmtId="0" fontId="20" fillId="12" borderId="79" xfId="0" applyFont="1" applyFill="1" applyBorder="1" applyAlignment="1">
      <alignment horizontal="center" vertical="center"/>
    </xf>
    <xf numFmtId="0" fontId="20" fillId="12" borderId="98" xfId="0" applyFont="1" applyFill="1" applyBorder="1" applyAlignment="1">
      <alignment horizontal="center" vertical="center"/>
    </xf>
    <xf numFmtId="0" fontId="20" fillId="12" borderId="72" xfId="0" applyFont="1" applyFill="1" applyBorder="1" applyAlignment="1">
      <alignment horizontal="center" vertical="center"/>
    </xf>
    <xf numFmtId="0" fontId="20" fillId="12" borderId="73" xfId="0" applyFont="1" applyFill="1" applyBorder="1" applyAlignment="1">
      <alignment horizontal="center" vertical="center"/>
    </xf>
    <xf numFmtId="0" fontId="20" fillId="6" borderId="95" xfId="0" applyFont="1" applyFill="1" applyBorder="1" applyAlignment="1">
      <alignment horizontal="center" vertical="center"/>
    </xf>
    <xf numFmtId="0" fontId="20" fillId="6" borderId="78" xfId="0" applyFont="1" applyFill="1" applyBorder="1" applyAlignment="1">
      <alignment horizontal="center" vertical="center"/>
    </xf>
    <xf numFmtId="0" fontId="20" fillId="6" borderId="79" xfId="0" applyFont="1" applyFill="1" applyBorder="1" applyAlignment="1">
      <alignment horizontal="center" vertical="center"/>
    </xf>
    <xf numFmtId="0" fontId="20" fillId="0" borderId="113" xfId="0" applyFont="1" applyBorder="1" applyAlignment="1">
      <alignment horizontal="center" vertical="center"/>
    </xf>
    <xf numFmtId="0" fontId="20" fillId="0" borderId="114" xfId="0" applyFont="1" applyBorder="1" applyAlignment="1">
      <alignment horizontal="center" vertical="center"/>
    </xf>
    <xf numFmtId="0" fontId="0" fillId="5" borderId="69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13" borderId="69" xfId="0" applyFill="1" applyBorder="1" applyAlignment="1">
      <alignment horizontal="center" vertical="center"/>
    </xf>
    <xf numFmtId="0" fontId="0" fillId="13" borderId="70" xfId="0" applyFill="1" applyBorder="1" applyAlignment="1">
      <alignment horizontal="center" vertical="center"/>
    </xf>
    <xf numFmtId="0" fontId="0" fillId="13" borderId="71" xfId="0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0" fontId="0" fillId="12" borderId="70" xfId="0" applyFill="1" applyBorder="1" applyAlignment="1">
      <alignment horizontal="center" vertical="center"/>
    </xf>
    <xf numFmtId="0" fontId="0" fillId="12" borderId="7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5" borderId="82" xfId="0" applyFill="1" applyBorder="1" applyAlignment="1">
      <alignment horizontal="center" vertical="center"/>
    </xf>
    <xf numFmtId="0" fontId="0" fillId="5" borderId="84" xfId="0" applyFill="1" applyBorder="1" applyAlignment="1">
      <alignment horizontal="center" vertical="center"/>
    </xf>
    <xf numFmtId="0" fontId="0" fillId="5" borderId="86" xfId="0" applyFill="1" applyBorder="1" applyAlignment="1">
      <alignment horizontal="center" vertical="center"/>
    </xf>
    <xf numFmtId="0" fontId="0" fillId="6" borderId="82" xfId="0" applyFill="1" applyBorder="1" applyAlignment="1">
      <alignment horizontal="center" vertical="center"/>
    </xf>
    <xf numFmtId="0" fontId="0" fillId="6" borderId="84" xfId="0" applyFill="1" applyBorder="1" applyAlignment="1">
      <alignment horizontal="center" vertical="center"/>
    </xf>
    <xf numFmtId="0" fontId="0" fillId="6" borderId="90" xfId="0" applyFill="1" applyBorder="1" applyAlignment="1">
      <alignment horizontal="center" vertical="center"/>
    </xf>
    <xf numFmtId="0" fontId="0" fillId="12" borderId="88" xfId="0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0" fillId="12" borderId="90" xfId="0" applyFill="1" applyBorder="1" applyAlignment="1">
      <alignment horizontal="center" vertical="center"/>
    </xf>
    <xf numFmtId="0" fontId="0" fillId="12" borderId="82" xfId="0" applyFill="1" applyBorder="1" applyAlignment="1">
      <alignment horizontal="center" vertical="center"/>
    </xf>
    <xf numFmtId="0" fontId="0" fillId="12" borderId="86" xfId="0" applyFill="1" applyBorder="1" applyAlignment="1">
      <alignment horizontal="center" vertical="center"/>
    </xf>
    <xf numFmtId="0" fontId="0" fillId="13" borderId="88" xfId="0" applyFill="1" applyBorder="1" applyAlignment="1">
      <alignment horizontal="center" vertical="center"/>
    </xf>
    <xf numFmtId="0" fontId="0" fillId="13" borderId="84" xfId="0" applyFill="1" applyBorder="1" applyAlignment="1">
      <alignment horizontal="center" vertical="center"/>
    </xf>
    <xf numFmtId="0" fontId="0" fillId="13" borderId="90" xfId="0" applyFill="1" applyBorder="1" applyAlignment="1">
      <alignment horizontal="center" vertical="center"/>
    </xf>
    <xf numFmtId="0" fontId="0" fillId="13" borderId="82" xfId="0" applyFill="1" applyBorder="1" applyAlignment="1">
      <alignment horizontal="center" vertical="center"/>
    </xf>
    <xf numFmtId="0" fontId="0" fillId="13" borderId="86" xfId="0" applyFill="1" applyBorder="1" applyAlignment="1">
      <alignment horizontal="center" vertical="center"/>
    </xf>
    <xf numFmtId="0" fontId="0" fillId="5" borderId="88" xfId="0" applyFill="1" applyBorder="1" applyAlignment="1">
      <alignment horizontal="center" vertical="center"/>
    </xf>
    <xf numFmtId="0" fontId="0" fillId="5" borderId="90" xfId="0" applyFill="1" applyBorder="1" applyAlignment="1">
      <alignment horizontal="center" vertical="center"/>
    </xf>
    <xf numFmtId="0" fontId="4" fillId="0" borderId="49" xfId="0" applyFont="1" applyBorder="1" applyAlignment="1">
      <alignment horizontal="center" wrapText="1"/>
    </xf>
    <xf numFmtId="0" fontId="4" fillId="0" borderId="50" xfId="0" applyFont="1" applyBorder="1" applyAlignment="1">
      <alignment horizontal="center" wrapText="1"/>
    </xf>
    <xf numFmtId="0" fontId="4" fillId="0" borderId="52" xfId="0" applyFont="1" applyBorder="1" applyAlignment="1">
      <alignment horizontal="center" wrapText="1"/>
    </xf>
    <xf numFmtId="0" fontId="4" fillId="0" borderId="53" xfId="0" applyFont="1" applyBorder="1" applyAlignment="1">
      <alignment horizontal="center" wrapText="1"/>
    </xf>
    <xf numFmtId="0" fontId="7" fillId="14" borderId="40" xfId="0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0" fontId="7" fillId="14" borderId="42" xfId="0" applyFont="1" applyFill="1" applyBorder="1" applyAlignment="1">
      <alignment horizontal="center" vertical="center" wrapText="1"/>
    </xf>
    <xf numFmtId="0" fontId="5" fillId="7" borderId="40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18" fillId="17" borderId="9" xfId="0" applyFont="1" applyFill="1" applyBorder="1" applyAlignment="1">
      <alignment horizontal="center"/>
    </xf>
    <xf numFmtId="0" fontId="18" fillId="17" borderId="10" xfId="0" applyFont="1" applyFill="1" applyBorder="1" applyAlignment="1">
      <alignment horizontal="center"/>
    </xf>
    <xf numFmtId="0" fontId="18" fillId="17" borderId="11" xfId="0" applyFont="1" applyFill="1" applyBorder="1" applyAlignment="1">
      <alignment horizontal="center"/>
    </xf>
    <xf numFmtId="0" fontId="5" fillId="16" borderId="15" xfId="0" applyFont="1" applyFill="1" applyBorder="1" applyAlignment="1">
      <alignment horizontal="center" vertical="center" wrapText="1"/>
    </xf>
    <xf numFmtId="0" fontId="5" fillId="16" borderId="17" xfId="0" applyFont="1" applyFill="1" applyBorder="1" applyAlignment="1">
      <alignment horizontal="center" vertical="center" wrapText="1"/>
    </xf>
    <xf numFmtId="0" fontId="1" fillId="7" borderId="102" xfId="0" applyFont="1" applyFill="1" applyBorder="1" applyAlignment="1">
      <alignment horizontal="center" vertical="center" wrapText="1"/>
    </xf>
    <xf numFmtId="0" fontId="1" fillId="7" borderId="103" xfId="0" applyFont="1" applyFill="1" applyBorder="1" applyAlignment="1">
      <alignment horizontal="center" vertical="center" wrapText="1"/>
    </xf>
    <xf numFmtId="0" fontId="1" fillId="7" borderId="104" xfId="0" applyFont="1" applyFill="1" applyBorder="1" applyAlignment="1">
      <alignment horizontal="center" vertical="center" wrapText="1"/>
    </xf>
    <xf numFmtId="0" fontId="1" fillId="7" borderId="100" xfId="0" applyFont="1" applyFill="1" applyBorder="1" applyAlignment="1">
      <alignment horizontal="center" vertical="center" wrapText="1"/>
    </xf>
    <xf numFmtId="0" fontId="1" fillId="7" borderId="105" xfId="0" applyFont="1" applyFill="1" applyBorder="1" applyAlignment="1">
      <alignment horizontal="center" vertical="center" wrapText="1"/>
    </xf>
    <xf numFmtId="0" fontId="1" fillId="7" borderId="106" xfId="0" applyFont="1" applyFill="1" applyBorder="1" applyAlignment="1">
      <alignment horizontal="center" vertical="center" wrapText="1"/>
    </xf>
    <xf numFmtId="0" fontId="0" fillId="13" borderId="18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1" fillId="12" borderId="63" xfId="0" applyFont="1" applyFill="1" applyBorder="1" applyAlignment="1">
      <alignment horizontal="center" vertical="center"/>
    </xf>
    <xf numFmtId="0" fontId="1" fillId="12" borderId="39" xfId="0" applyFont="1" applyFill="1" applyBorder="1" applyAlignment="1">
      <alignment horizontal="center" vertical="center"/>
    </xf>
    <xf numFmtId="0" fontId="1" fillId="6" borderId="63" xfId="0" applyFont="1" applyFill="1" applyBorder="1" applyAlignment="1">
      <alignment horizontal="center" vertical="center"/>
    </xf>
    <xf numFmtId="0" fontId="1" fillId="6" borderId="39" xfId="0" applyFont="1" applyFill="1" applyBorder="1" applyAlignment="1">
      <alignment horizontal="center" vertical="center"/>
    </xf>
    <xf numFmtId="0" fontId="1" fillId="15" borderId="63" xfId="0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0" fontId="1" fillId="14" borderId="63" xfId="0" applyFont="1" applyFill="1" applyBorder="1" applyAlignment="1">
      <alignment horizontal="center" vertical="center"/>
    </xf>
    <xf numFmtId="0" fontId="1" fillId="14" borderId="3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13" borderId="103" xfId="0" applyFill="1" applyBorder="1" applyAlignment="1">
      <alignment horizontal="center" vertical="center"/>
    </xf>
    <xf numFmtId="0" fontId="0" fillId="13" borderId="100" xfId="0" applyFill="1" applyBorder="1" applyAlignment="1">
      <alignment horizontal="center" vertical="center"/>
    </xf>
    <xf numFmtId="0" fontId="0" fillId="13" borderId="106" xfId="0" applyFill="1" applyBorder="1" applyAlignment="1">
      <alignment horizontal="center" vertical="center"/>
    </xf>
    <xf numFmtId="0" fontId="0" fillId="12" borderId="101" xfId="0" applyFill="1" applyBorder="1" applyAlignment="1">
      <alignment horizontal="center" vertical="center"/>
    </xf>
    <xf numFmtId="0" fontId="1" fillId="7" borderId="63" xfId="0" applyFont="1" applyFill="1" applyBorder="1" applyAlignment="1">
      <alignment horizontal="center" vertical="center"/>
    </xf>
    <xf numFmtId="0" fontId="1" fillId="7" borderId="39" xfId="0" applyFont="1" applyFill="1" applyBorder="1" applyAlignment="1">
      <alignment horizontal="center" vertical="center"/>
    </xf>
    <xf numFmtId="0" fontId="1" fillId="16" borderId="23" xfId="0" applyFont="1" applyFill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1" fillId="16" borderId="38" xfId="0" applyFont="1" applyFill="1" applyBorder="1" applyAlignment="1">
      <alignment horizontal="center" vertical="center"/>
    </xf>
    <xf numFmtId="0" fontId="1" fillId="16" borderId="24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1126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EC82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87"/>
  <sheetViews>
    <sheetView topLeftCell="E1" workbookViewId="0">
      <selection activeCell="I2" sqref="I2"/>
    </sheetView>
  </sheetViews>
  <sheetFormatPr baseColWidth="10" defaultColWidth="11.5" defaultRowHeight="15" x14ac:dyDescent="0.2"/>
  <cols>
    <col min="1" max="1" width="11.5" style="29"/>
    <col min="2" max="2" width="31.1640625" style="29" bestFit="1" customWidth="1"/>
    <col min="3" max="3" width="32.5" style="29" bestFit="1" customWidth="1"/>
    <col min="4" max="4" width="33.5" style="29" bestFit="1" customWidth="1"/>
    <col min="5" max="5" width="32" style="29" customWidth="1"/>
    <col min="6" max="6" width="26.5" style="29" customWidth="1"/>
    <col min="7" max="7" width="24.5" style="29" customWidth="1"/>
    <col min="8" max="8" width="29.1640625" style="29" customWidth="1"/>
    <col min="9" max="9" width="40.5" style="29" customWidth="1"/>
    <col min="10" max="10" width="27.6640625" style="29" customWidth="1"/>
    <col min="11" max="16384" width="11.5" style="29"/>
  </cols>
  <sheetData>
    <row r="2" spans="1:10" s="2" customFormat="1" x14ac:dyDescent="0.2">
      <c r="A2" s="1" t="s">
        <v>14</v>
      </c>
      <c r="B2" s="1" t="s">
        <v>61</v>
      </c>
      <c r="C2" s="1" t="s">
        <v>528</v>
      </c>
      <c r="D2" s="1" t="s">
        <v>529</v>
      </c>
      <c r="E2" s="1" t="s">
        <v>18</v>
      </c>
      <c r="F2" s="1" t="s">
        <v>33</v>
      </c>
      <c r="G2" s="1" t="s">
        <v>35</v>
      </c>
      <c r="H2" s="1" t="s">
        <v>37</v>
      </c>
      <c r="I2" s="1" t="s">
        <v>531</v>
      </c>
      <c r="J2" s="1" t="s">
        <v>530</v>
      </c>
    </row>
    <row r="3" spans="1:10" x14ac:dyDescent="0.2">
      <c r="B3" s="31" t="s">
        <v>87</v>
      </c>
      <c r="C3" s="31" t="s">
        <v>136</v>
      </c>
      <c r="D3" s="31" t="s">
        <v>183</v>
      </c>
      <c r="E3" s="32" t="s">
        <v>232</v>
      </c>
      <c r="F3" s="34" t="s">
        <v>281</v>
      </c>
      <c r="G3" s="34" t="s">
        <v>330</v>
      </c>
      <c r="H3" s="29" t="s">
        <v>379</v>
      </c>
      <c r="I3" s="33" t="s">
        <v>428</v>
      </c>
      <c r="J3" s="34" t="s">
        <v>477</v>
      </c>
    </row>
    <row r="4" spans="1:10" x14ac:dyDescent="0.2">
      <c r="B4" s="34" t="s">
        <v>88</v>
      </c>
      <c r="C4" s="34" t="s">
        <v>137</v>
      </c>
      <c r="D4" s="34" t="s">
        <v>184</v>
      </c>
      <c r="E4" s="34" t="s">
        <v>233</v>
      </c>
      <c r="F4" s="34" t="s">
        <v>282</v>
      </c>
      <c r="G4" s="34" t="s">
        <v>331</v>
      </c>
      <c r="H4" s="29" t="s">
        <v>380</v>
      </c>
      <c r="I4" s="34" t="s">
        <v>429</v>
      </c>
      <c r="J4" s="35" t="s">
        <v>478</v>
      </c>
    </row>
    <row r="5" spans="1:10" x14ac:dyDescent="0.2">
      <c r="B5" s="34" t="s">
        <v>89</v>
      </c>
      <c r="C5" s="34" t="s">
        <v>138</v>
      </c>
      <c r="D5" s="34" t="s">
        <v>185</v>
      </c>
      <c r="E5" s="34" t="s">
        <v>234</v>
      </c>
      <c r="F5" s="34" t="s">
        <v>283</v>
      </c>
      <c r="G5" s="34" t="s">
        <v>332</v>
      </c>
      <c r="H5" s="29" t="s">
        <v>381</v>
      </c>
      <c r="I5" s="34" t="s">
        <v>430</v>
      </c>
      <c r="J5" s="35" t="s">
        <v>479</v>
      </c>
    </row>
    <row r="6" spans="1:10" x14ac:dyDescent="0.2">
      <c r="B6" s="34" t="s">
        <v>90</v>
      </c>
      <c r="C6" s="34" t="s">
        <v>139</v>
      </c>
      <c r="D6" s="34" t="s">
        <v>186</v>
      </c>
      <c r="E6" s="34" t="s">
        <v>235</v>
      </c>
      <c r="F6" s="34" t="s">
        <v>284</v>
      </c>
      <c r="G6" s="29" t="s">
        <v>333</v>
      </c>
      <c r="H6" s="29" t="s">
        <v>382</v>
      </c>
      <c r="I6" s="34" t="s">
        <v>431</v>
      </c>
      <c r="J6" s="35" t="s">
        <v>480</v>
      </c>
    </row>
    <row r="7" spans="1:10" x14ac:dyDescent="0.2">
      <c r="B7" s="34" t="s">
        <v>91</v>
      </c>
      <c r="C7" s="34" t="s">
        <v>49</v>
      </c>
      <c r="D7" s="34" t="s">
        <v>187</v>
      </c>
      <c r="E7" s="34" t="s">
        <v>236</v>
      </c>
      <c r="F7" s="34" t="s">
        <v>285</v>
      </c>
      <c r="G7" s="34" t="s">
        <v>334</v>
      </c>
      <c r="H7" s="29" t="s">
        <v>383</v>
      </c>
      <c r="I7" s="34" t="s">
        <v>432</v>
      </c>
      <c r="J7" s="35" t="s">
        <v>481</v>
      </c>
    </row>
    <row r="8" spans="1:10" x14ac:dyDescent="0.2">
      <c r="B8" s="34" t="s">
        <v>92</v>
      </c>
      <c r="C8" s="34" t="s">
        <v>50</v>
      </c>
      <c r="D8" s="34" t="s">
        <v>188</v>
      </c>
      <c r="E8" s="34" t="s">
        <v>237</v>
      </c>
      <c r="F8" s="34" t="s">
        <v>286</v>
      </c>
      <c r="G8" s="34" t="s">
        <v>335</v>
      </c>
      <c r="H8" s="29" t="s">
        <v>384</v>
      </c>
      <c r="I8" s="34" t="s">
        <v>433</v>
      </c>
      <c r="J8" s="35" t="s">
        <v>482</v>
      </c>
    </row>
    <row r="9" spans="1:10" x14ac:dyDescent="0.2">
      <c r="B9" s="34" t="s">
        <v>93</v>
      </c>
      <c r="C9" s="34" t="s">
        <v>140</v>
      </c>
      <c r="D9" s="34" t="s">
        <v>189</v>
      </c>
      <c r="E9" s="34" t="s">
        <v>238</v>
      </c>
      <c r="F9" s="34" t="s">
        <v>287</v>
      </c>
      <c r="G9" s="29" t="s">
        <v>336</v>
      </c>
      <c r="H9" s="29" t="s">
        <v>385</v>
      </c>
      <c r="I9" s="34" t="s">
        <v>434</v>
      </c>
      <c r="J9" s="35" t="s">
        <v>483</v>
      </c>
    </row>
    <row r="10" spans="1:10" x14ac:dyDescent="0.2">
      <c r="B10" s="34" t="s">
        <v>94</v>
      </c>
      <c r="C10" s="34" t="s">
        <v>141</v>
      </c>
      <c r="D10" s="34" t="s">
        <v>190</v>
      </c>
      <c r="E10" s="34" t="s">
        <v>239</v>
      </c>
      <c r="F10" s="34" t="s">
        <v>288</v>
      </c>
      <c r="G10" s="34" t="s">
        <v>337</v>
      </c>
      <c r="H10" s="29" t="s">
        <v>386</v>
      </c>
      <c r="I10" s="34" t="s">
        <v>435</v>
      </c>
      <c r="J10" s="35" t="s">
        <v>484</v>
      </c>
    </row>
    <row r="11" spans="1:10" x14ac:dyDescent="0.2">
      <c r="B11" s="34" t="s">
        <v>95</v>
      </c>
      <c r="C11" s="34" t="s">
        <v>142</v>
      </c>
      <c r="D11" s="34" t="s">
        <v>191</v>
      </c>
      <c r="E11" s="34" t="s">
        <v>240</v>
      </c>
      <c r="F11" s="34" t="s">
        <v>289</v>
      </c>
      <c r="G11" s="34" t="s">
        <v>338</v>
      </c>
      <c r="H11" s="29" t="s">
        <v>387</v>
      </c>
      <c r="I11" s="34" t="s">
        <v>436</v>
      </c>
      <c r="J11" s="35" t="s">
        <v>485</v>
      </c>
    </row>
    <row r="12" spans="1:10" x14ac:dyDescent="0.2">
      <c r="B12" s="34" t="s">
        <v>96</v>
      </c>
      <c r="C12" s="34" t="s">
        <v>143</v>
      </c>
      <c r="D12" s="34" t="s">
        <v>192</v>
      </c>
      <c r="E12" s="34" t="s">
        <v>241</v>
      </c>
      <c r="F12" s="34" t="s">
        <v>290</v>
      </c>
      <c r="G12" s="29" t="s">
        <v>339</v>
      </c>
      <c r="H12" s="29" t="s">
        <v>388</v>
      </c>
      <c r="I12" s="34" t="s">
        <v>437</v>
      </c>
      <c r="J12" s="35" t="s">
        <v>486</v>
      </c>
    </row>
    <row r="13" spans="1:10" x14ac:dyDescent="0.2">
      <c r="B13" s="34" t="s">
        <v>97</v>
      </c>
      <c r="C13" s="34" t="s">
        <v>144</v>
      </c>
      <c r="D13" s="34" t="s">
        <v>193</v>
      </c>
      <c r="E13" s="34" t="s">
        <v>242</v>
      </c>
      <c r="F13" s="34" t="s">
        <v>291</v>
      </c>
      <c r="G13" s="34" t="s">
        <v>340</v>
      </c>
      <c r="H13" s="29" t="s">
        <v>389</v>
      </c>
      <c r="I13" s="34" t="s">
        <v>438</v>
      </c>
      <c r="J13" s="35" t="s">
        <v>487</v>
      </c>
    </row>
    <row r="14" spans="1:10" x14ac:dyDescent="0.2">
      <c r="B14" s="34" t="s">
        <v>98</v>
      </c>
      <c r="C14" s="34" t="s">
        <v>145</v>
      </c>
      <c r="D14" s="34" t="s">
        <v>194</v>
      </c>
      <c r="E14" s="34" t="s">
        <v>243</v>
      </c>
      <c r="F14" s="34" t="s">
        <v>292</v>
      </c>
      <c r="G14" s="34" t="s">
        <v>341</v>
      </c>
      <c r="H14" s="29" t="s">
        <v>390</v>
      </c>
      <c r="I14" s="34" t="s">
        <v>439</v>
      </c>
      <c r="J14" s="35" t="s">
        <v>488</v>
      </c>
    </row>
    <row r="15" spans="1:10" x14ac:dyDescent="0.2">
      <c r="B15" s="34" t="s">
        <v>99</v>
      </c>
      <c r="C15" s="34" t="s">
        <v>146</v>
      </c>
      <c r="D15" s="34" t="s">
        <v>195</v>
      </c>
      <c r="E15" s="34" t="s">
        <v>244</v>
      </c>
      <c r="F15" s="34" t="s">
        <v>293</v>
      </c>
      <c r="G15" s="29" t="s">
        <v>342</v>
      </c>
      <c r="H15" s="29" t="s">
        <v>391</v>
      </c>
      <c r="I15" s="34" t="s">
        <v>440</v>
      </c>
      <c r="J15" s="35" t="s">
        <v>489</v>
      </c>
    </row>
    <row r="16" spans="1:10" x14ac:dyDescent="0.2">
      <c r="B16" s="34" t="s">
        <v>100</v>
      </c>
      <c r="C16" s="34" t="s">
        <v>147</v>
      </c>
      <c r="D16" s="34" t="s">
        <v>196</v>
      </c>
      <c r="E16" s="34" t="s">
        <v>245</v>
      </c>
      <c r="F16" s="34" t="s">
        <v>294</v>
      </c>
      <c r="G16" s="34" t="s">
        <v>343</v>
      </c>
      <c r="H16" s="29" t="s">
        <v>392</v>
      </c>
      <c r="I16" s="34" t="s">
        <v>441</v>
      </c>
      <c r="J16" s="35" t="s">
        <v>490</v>
      </c>
    </row>
    <row r="17" spans="2:10" x14ac:dyDescent="0.2">
      <c r="B17" s="34" t="s">
        <v>101</v>
      </c>
      <c r="C17" s="34" t="s">
        <v>148</v>
      </c>
      <c r="D17" s="34" t="s">
        <v>197</v>
      </c>
      <c r="E17" s="34" t="s">
        <v>246</v>
      </c>
      <c r="F17" s="34" t="s">
        <v>295</v>
      </c>
      <c r="G17" s="34" t="s">
        <v>344</v>
      </c>
      <c r="H17" s="29" t="s">
        <v>393</v>
      </c>
      <c r="I17" s="34" t="s">
        <v>442</v>
      </c>
      <c r="J17" s="35" t="s">
        <v>491</v>
      </c>
    </row>
    <row r="18" spans="2:10" x14ac:dyDescent="0.2">
      <c r="B18" s="34" t="s">
        <v>102</v>
      </c>
      <c r="C18" s="34" t="s">
        <v>149</v>
      </c>
      <c r="D18" s="34" t="s">
        <v>198</v>
      </c>
      <c r="E18" s="34" t="s">
        <v>247</v>
      </c>
      <c r="F18" s="34" t="s">
        <v>296</v>
      </c>
      <c r="G18" s="29" t="s">
        <v>345</v>
      </c>
      <c r="H18" s="29" t="s">
        <v>394</v>
      </c>
      <c r="I18" s="34" t="s">
        <v>443</v>
      </c>
      <c r="J18" s="35" t="s">
        <v>492</v>
      </c>
    </row>
    <row r="19" spans="2:10" x14ac:dyDescent="0.2">
      <c r="B19" s="34" t="s">
        <v>103</v>
      </c>
      <c r="C19" s="34" t="s">
        <v>150</v>
      </c>
      <c r="D19" s="34" t="s">
        <v>199</v>
      </c>
      <c r="E19" s="34" t="s">
        <v>248</v>
      </c>
      <c r="F19" s="34" t="s">
        <v>297</v>
      </c>
      <c r="G19" s="34" t="s">
        <v>346</v>
      </c>
      <c r="H19" s="29" t="s">
        <v>395</v>
      </c>
      <c r="I19" s="34" t="s">
        <v>444</v>
      </c>
      <c r="J19" s="35" t="s">
        <v>493</v>
      </c>
    </row>
    <row r="20" spans="2:10" x14ac:dyDescent="0.2">
      <c r="B20" s="34" t="s">
        <v>104</v>
      </c>
      <c r="C20" s="34" t="s">
        <v>151</v>
      </c>
      <c r="D20" s="34" t="s">
        <v>200</v>
      </c>
      <c r="E20" s="34" t="s">
        <v>249</v>
      </c>
      <c r="F20" s="34" t="s">
        <v>298</v>
      </c>
      <c r="G20" s="34" t="s">
        <v>347</v>
      </c>
      <c r="H20" s="29" t="s">
        <v>396</v>
      </c>
      <c r="I20" s="34" t="s">
        <v>445</v>
      </c>
      <c r="J20" s="35" t="s">
        <v>494</v>
      </c>
    </row>
    <row r="21" spans="2:10" x14ac:dyDescent="0.2">
      <c r="B21" s="34" t="s">
        <v>105</v>
      </c>
      <c r="C21" s="34" t="s">
        <v>152</v>
      </c>
      <c r="D21" s="34" t="s">
        <v>201</v>
      </c>
      <c r="E21" s="34" t="s">
        <v>250</v>
      </c>
      <c r="F21" s="34" t="s">
        <v>299</v>
      </c>
      <c r="G21" s="29" t="s">
        <v>348</v>
      </c>
      <c r="H21" s="29" t="s">
        <v>397</v>
      </c>
      <c r="I21" s="34" t="s">
        <v>446</v>
      </c>
      <c r="J21" s="35" t="s">
        <v>495</v>
      </c>
    </row>
    <row r="22" spans="2:10" x14ac:dyDescent="0.2">
      <c r="B22" s="34" t="s">
        <v>106</v>
      </c>
      <c r="C22" s="34" t="s">
        <v>153</v>
      </c>
      <c r="D22" s="34" t="s">
        <v>202</v>
      </c>
      <c r="E22" s="34" t="s">
        <v>251</v>
      </c>
      <c r="F22" s="34" t="s">
        <v>300</v>
      </c>
      <c r="G22" s="34" t="s">
        <v>349</v>
      </c>
      <c r="H22" s="29" t="s">
        <v>398</v>
      </c>
      <c r="I22" s="34" t="s">
        <v>447</v>
      </c>
      <c r="J22" s="35" t="s">
        <v>496</v>
      </c>
    </row>
    <row r="23" spans="2:10" x14ac:dyDescent="0.2">
      <c r="B23" s="34" t="s">
        <v>107</v>
      </c>
      <c r="C23" s="34" t="s">
        <v>154</v>
      </c>
      <c r="D23" s="34" t="s">
        <v>203</v>
      </c>
      <c r="E23" s="34" t="s">
        <v>252</v>
      </c>
      <c r="F23" s="34" t="s">
        <v>301</v>
      </c>
      <c r="G23" s="34" t="s">
        <v>350</v>
      </c>
      <c r="H23" s="29" t="s">
        <v>399</v>
      </c>
      <c r="I23" s="34" t="s">
        <v>448</v>
      </c>
      <c r="J23" s="35" t="s">
        <v>497</v>
      </c>
    </row>
    <row r="24" spans="2:10" x14ac:dyDescent="0.2">
      <c r="B24" s="34" t="s">
        <v>108</v>
      </c>
      <c r="C24" s="34" t="s">
        <v>155</v>
      </c>
      <c r="D24" s="34" t="s">
        <v>204</v>
      </c>
      <c r="E24" s="34" t="s">
        <v>253</v>
      </c>
      <c r="F24" s="34" t="s">
        <v>302</v>
      </c>
      <c r="G24" s="29" t="s">
        <v>351</v>
      </c>
      <c r="H24" s="29" t="s">
        <v>400</v>
      </c>
      <c r="I24" s="34" t="s">
        <v>449</v>
      </c>
      <c r="J24" s="35" t="s">
        <v>498</v>
      </c>
    </row>
    <row r="25" spans="2:10" x14ac:dyDescent="0.2">
      <c r="B25" s="34" t="s">
        <v>109</v>
      </c>
      <c r="C25" s="34" t="s">
        <v>156</v>
      </c>
      <c r="D25" s="34" t="s">
        <v>205</v>
      </c>
      <c r="E25" s="34" t="s">
        <v>254</v>
      </c>
      <c r="F25" s="34" t="s">
        <v>303</v>
      </c>
      <c r="G25" s="34" t="s">
        <v>352</v>
      </c>
      <c r="H25" s="29" t="s">
        <v>401</v>
      </c>
      <c r="I25" s="34" t="s">
        <v>450</v>
      </c>
      <c r="J25" s="35" t="s">
        <v>499</v>
      </c>
    </row>
    <row r="26" spans="2:10" x14ac:dyDescent="0.2">
      <c r="B26" s="34" t="s">
        <v>110</v>
      </c>
      <c r="C26" s="34" t="s">
        <v>157</v>
      </c>
      <c r="D26" s="34" t="s">
        <v>206</v>
      </c>
      <c r="E26" s="34" t="s">
        <v>255</v>
      </c>
      <c r="F26" s="34" t="s">
        <v>304</v>
      </c>
      <c r="G26" s="34" t="s">
        <v>353</v>
      </c>
      <c r="H26" s="29" t="s">
        <v>402</v>
      </c>
      <c r="I26" s="34" t="s">
        <v>451</v>
      </c>
      <c r="J26" s="35" t="s">
        <v>500</v>
      </c>
    </row>
    <row r="27" spans="2:10" x14ac:dyDescent="0.2">
      <c r="B27" s="34" t="s">
        <v>111</v>
      </c>
      <c r="C27" s="34" t="s">
        <v>158</v>
      </c>
      <c r="D27" s="34" t="s">
        <v>207</v>
      </c>
      <c r="E27" s="34" t="s">
        <v>256</v>
      </c>
      <c r="F27" s="34" t="s">
        <v>305</v>
      </c>
      <c r="G27" s="29" t="s">
        <v>354</v>
      </c>
      <c r="H27" s="29" t="s">
        <v>403</v>
      </c>
      <c r="I27" s="34" t="s">
        <v>452</v>
      </c>
      <c r="J27" s="35" t="s">
        <v>501</v>
      </c>
    </row>
    <row r="28" spans="2:10" x14ac:dyDescent="0.2">
      <c r="B28" s="34" t="s">
        <v>112</v>
      </c>
      <c r="C28" s="34" t="s">
        <v>159</v>
      </c>
      <c r="D28" s="34" t="s">
        <v>208</v>
      </c>
      <c r="E28" s="34" t="s">
        <v>257</v>
      </c>
      <c r="F28" s="34" t="s">
        <v>306</v>
      </c>
      <c r="G28" s="34" t="s">
        <v>355</v>
      </c>
      <c r="H28" s="29" t="s">
        <v>404</v>
      </c>
      <c r="I28" s="34" t="s">
        <v>453</v>
      </c>
      <c r="J28" s="35" t="s">
        <v>502</v>
      </c>
    </row>
    <row r="29" spans="2:10" x14ac:dyDescent="0.2">
      <c r="B29" s="34" t="s">
        <v>113</v>
      </c>
      <c r="C29" s="34" t="s">
        <v>160</v>
      </c>
      <c r="D29" s="34" t="s">
        <v>209</v>
      </c>
      <c r="E29" s="34" t="s">
        <v>258</v>
      </c>
      <c r="F29" s="34" t="s">
        <v>307</v>
      </c>
      <c r="G29" s="34" t="s">
        <v>356</v>
      </c>
      <c r="H29" s="29" t="s">
        <v>405</v>
      </c>
      <c r="I29" s="34" t="s">
        <v>454</v>
      </c>
      <c r="J29" s="35" t="s">
        <v>503</v>
      </c>
    </row>
    <row r="30" spans="2:10" x14ac:dyDescent="0.2">
      <c r="B30" s="34" t="s">
        <v>114</v>
      </c>
      <c r="C30" s="34" t="s">
        <v>161</v>
      </c>
      <c r="D30" s="34" t="s">
        <v>210</v>
      </c>
      <c r="E30" s="34" t="s">
        <v>259</v>
      </c>
      <c r="F30" s="34" t="s">
        <v>308</v>
      </c>
      <c r="G30" s="29" t="s">
        <v>357</v>
      </c>
      <c r="H30" s="29" t="s">
        <v>406</v>
      </c>
      <c r="I30" s="34" t="s">
        <v>455</v>
      </c>
      <c r="J30" s="35" t="s">
        <v>504</v>
      </c>
    </row>
    <row r="31" spans="2:10" x14ac:dyDescent="0.2">
      <c r="B31" s="34" t="s">
        <v>115</v>
      </c>
      <c r="C31" s="34" t="s">
        <v>162</v>
      </c>
      <c r="D31" s="34" t="s">
        <v>211</v>
      </c>
      <c r="E31" s="34" t="s">
        <v>260</v>
      </c>
      <c r="F31" s="34" t="s">
        <v>309</v>
      </c>
      <c r="G31" s="34" t="s">
        <v>358</v>
      </c>
      <c r="H31" s="29" t="s">
        <v>407</v>
      </c>
      <c r="I31" s="34" t="s">
        <v>456</v>
      </c>
      <c r="J31" s="35" t="s">
        <v>505</v>
      </c>
    </row>
    <row r="32" spans="2:10" x14ac:dyDescent="0.2">
      <c r="B32" s="34" t="s">
        <v>116</v>
      </c>
      <c r="C32" s="34" t="s">
        <v>163</v>
      </c>
      <c r="D32" s="34" t="s">
        <v>212</v>
      </c>
      <c r="E32" s="34" t="s">
        <v>261</v>
      </c>
      <c r="F32" s="34" t="s">
        <v>310</v>
      </c>
      <c r="G32" s="34" t="s">
        <v>359</v>
      </c>
      <c r="H32" s="29" t="s">
        <v>408</v>
      </c>
      <c r="I32" s="34" t="s">
        <v>457</v>
      </c>
      <c r="J32" s="35" t="s">
        <v>506</v>
      </c>
    </row>
    <row r="33" spans="2:12" x14ac:dyDescent="0.2">
      <c r="B33" s="34" t="s">
        <v>117</v>
      </c>
      <c r="C33" s="34" t="s">
        <v>164</v>
      </c>
      <c r="D33" s="34" t="s">
        <v>213</v>
      </c>
      <c r="E33" s="34" t="s">
        <v>262</v>
      </c>
      <c r="F33" s="34" t="s">
        <v>311</v>
      </c>
      <c r="G33" s="29" t="s">
        <v>360</v>
      </c>
      <c r="H33" s="29" t="s">
        <v>409</v>
      </c>
      <c r="I33" s="34" t="s">
        <v>458</v>
      </c>
      <c r="J33" s="35" t="s">
        <v>507</v>
      </c>
    </row>
    <row r="34" spans="2:12" x14ac:dyDescent="0.2">
      <c r="B34" s="34" t="s">
        <v>118</v>
      </c>
      <c r="C34" s="34" t="s">
        <v>165</v>
      </c>
      <c r="D34" s="34" t="s">
        <v>214</v>
      </c>
      <c r="E34" s="34" t="s">
        <v>263</v>
      </c>
      <c r="F34" s="34" t="s">
        <v>312</v>
      </c>
      <c r="G34" s="34" t="s">
        <v>361</v>
      </c>
      <c r="H34" s="29" t="s">
        <v>410</v>
      </c>
      <c r="I34" s="34" t="s">
        <v>459</v>
      </c>
      <c r="J34" s="35" t="s">
        <v>508</v>
      </c>
      <c r="K34" s="37"/>
      <c r="L34" s="37"/>
    </row>
    <row r="35" spans="2:12" x14ac:dyDescent="0.2">
      <c r="B35" s="34" t="s">
        <v>119</v>
      </c>
      <c r="C35" s="34" t="s">
        <v>166</v>
      </c>
      <c r="D35" s="34" t="s">
        <v>215</v>
      </c>
      <c r="E35" s="34" t="s">
        <v>264</v>
      </c>
      <c r="F35" s="34" t="s">
        <v>313</v>
      </c>
      <c r="G35" s="34" t="s">
        <v>362</v>
      </c>
      <c r="H35" s="29" t="s">
        <v>411</v>
      </c>
      <c r="I35" s="34" t="s">
        <v>460</v>
      </c>
      <c r="J35" s="35" t="s">
        <v>509</v>
      </c>
      <c r="K35" s="37"/>
      <c r="L35" s="37"/>
    </row>
    <row r="36" spans="2:12" x14ac:dyDescent="0.2">
      <c r="B36" s="34" t="s">
        <v>120</v>
      </c>
      <c r="C36" s="34" t="s">
        <v>167</v>
      </c>
      <c r="D36" s="34" t="s">
        <v>216</v>
      </c>
      <c r="E36" s="34" t="s">
        <v>265</v>
      </c>
      <c r="F36" s="34" t="s">
        <v>314</v>
      </c>
      <c r="G36" s="29" t="s">
        <v>363</v>
      </c>
      <c r="H36" s="29" t="s">
        <v>412</v>
      </c>
      <c r="I36" s="34" t="s">
        <v>461</v>
      </c>
      <c r="J36" s="35" t="s">
        <v>510</v>
      </c>
      <c r="K36" s="37"/>
      <c r="L36" s="37"/>
    </row>
    <row r="37" spans="2:12" x14ac:dyDescent="0.2">
      <c r="B37" s="34" t="s">
        <v>121</v>
      </c>
      <c r="C37" s="34" t="s">
        <v>168</v>
      </c>
      <c r="D37" s="34" t="s">
        <v>217</v>
      </c>
      <c r="E37" s="34" t="s">
        <v>266</v>
      </c>
      <c r="F37" s="34" t="s">
        <v>315</v>
      </c>
      <c r="G37" s="34" t="s">
        <v>364</v>
      </c>
      <c r="H37" s="29" t="s">
        <v>413</v>
      </c>
      <c r="I37" s="34" t="s">
        <v>462</v>
      </c>
      <c r="J37" s="35" t="s">
        <v>511</v>
      </c>
      <c r="K37" s="37"/>
      <c r="L37" s="37"/>
    </row>
    <row r="38" spans="2:12" x14ac:dyDescent="0.2">
      <c r="B38" s="34" t="s">
        <v>122</v>
      </c>
      <c r="C38" s="34" t="s">
        <v>169</v>
      </c>
      <c r="D38" s="34" t="s">
        <v>218</v>
      </c>
      <c r="E38" s="34" t="s">
        <v>267</v>
      </c>
      <c r="F38" s="34" t="s">
        <v>316</v>
      </c>
      <c r="G38" s="34" t="s">
        <v>365</v>
      </c>
      <c r="H38" s="29" t="s">
        <v>414</v>
      </c>
      <c r="I38" s="34" t="s">
        <v>463</v>
      </c>
      <c r="J38" s="35" t="s">
        <v>512</v>
      </c>
      <c r="K38" s="37"/>
      <c r="L38" s="37"/>
    </row>
    <row r="39" spans="2:12" x14ac:dyDescent="0.2">
      <c r="B39" s="34" t="s">
        <v>123</v>
      </c>
      <c r="C39" s="34" t="s">
        <v>170</v>
      </c>
      <c r="D39" s="34" t="s">
        <v>219</v>
      </c>
      <c r="E39" s="34" t="s">
        <v>268</v>
      </c>
      <c r="F39" s="34" t="s">
        <v>317</v>
      </c>
      <c r="G39" s="29" t="s">
        <v>366</v>
      </c>
      <c r="H39" s="29" t="s">
        <v>415</v>
      </c>
      <c r="I39" s="34" t="s">
        <v>464</v>
      </c>
      <c r="J39" s="35" t="s">
        <v>513</v>
      </c>
      <c r="K39" s="37"/>
      <c r="L39" s="37"/>
    </row>
    <row r="40" spans="2:12" x14ac:dyDescent="0.2">
      <c r="B40" s="34" t="s">
        <v>124</v>
      </c>
      <c r="C40" s="34" t="s">
        <v>171</v>
      </c>
      <c r="D40" s="34" t="s">
        <v>220</v>
      </c>
      <c r="E40" s="34" t="s">
        <v>269</v>
      </c>
      <c r="F40" s="34" t="s">
        <v>318</v>
      </c>
      <c r="G40" s="34" t="s">
        <v>367</v>
      </c>
      <c r="H40" s="29" t="s">
        <v>416</v>
      </c>
      <c r="I40" s="34" t="s">
        <v>465</v>
      </c>
      <c r="J40" s="35" t="s">
        <v>514</v>
      </c>
      <c r="K40" s="37"/>
      <c r="L40" s="37"/>
    </row>
    <row r="41" spans="2:12" x14ac:dyDescent="0.2">
      <c r="B41" s="34" t="s">
        <v>125</v>
      </c>
      <c r="C41" s="34" t="s">
        <v>172</v>
      </c>
      <c r="D41" s="34" t="s">
        <v>221</v>
      </c>
      <c r="E41" s="34" t="s">
        <v>270</v>
      </c>
      <c r="F41" s="34" t="s">
        <v>319</v>
      </c>
      <c r="G41" s="34" t="s">
        <v>368</v>
      </c>
      <c r="H41" s="29" t="s">
        <v>417</v>
      </c>
      <c r="I41" s="34" t="s">
        <v>466</v>
      </c>
      <c r="J41" s="35" t="s">
        <v>515</v>
      </c>
      <c r="K41" s="37"/>
      <c r="L41" s="37"/>
    </row>
    <row r="42" spans="2:12" x14ac:dyDescent="0.2">
      <c r="B42" s="34" t="s">
        <v>126</v>
      </c>
      <c r="C42" s="34" t="s">
        <v>173</v>
      </c>
      <c r="D42" s="34" t="s">
        <v>222</v>
      </c>
      <c r="E42" s="34" t="s">
        <v>271</v>
      </c>
      <c r="F42" s="34" t="s">
        <v>320</v>
      </c>
      <c r="G42" s="29" t="s">
        <v>369</v>
      </c>
      <c r="H42" s="29" t="s">
        <v>418</v>
      </c>
      <c r="I42" s="34" t="s">
        <v>467</v>
      </c>
      <c r="J42" s="35" t="s">
        <v>516</v>
      </c>
      <c r="K42" s="37"/>
      <c r="L42" s="37"/>
    </row>
    <row r="43" spans="2:12" x14ac:dyDescent="0.2">
      <c r="B43" s="34" t="s">
        <v>127</v>
      </c>
      <c r="C43" s="34" t="s">
        <v>174</v>
      </c>
      <c r="D43" s="34" t="s">
        <v>223</v>
      </c>
      <c r="E43" s="34" t="s">
        <v>272</v>
      </c>
      <c r="F43" s="34" t="s">
        <v>321</v>
      </c>
      <c r="G43" s="34" t="s">
        <v>370</v>
      </c>
      <c r="H43" s="29" t="s">
        <v>419</v>
      </c>
      <c r="I43" s="34" t="s">
        <v>468</v>
      </c>
      <c r="J43" s="35" t="s">
        <v>517</v>
      </c>
      <c r="K43" s="37"/>
      <c r="L43" s="37"/>
    </row>
    <row r="44" spans="2:12" x14ac:dyDescent="0.2">
      <c r="B44" s="34" t="s">
        <v>128</v>
      </c>
      <c r="C44" s="34" t="s">
        <v>175</v>
      </c>
      <c r="D44" s="34" t="s">
        <v>224</v>
      </c>
      <c r="E44" s="34" t="s">
        <v>273</v>
      </c>
      <c r="F44" s="34" t="s">
        <v>322</v>
      </c>
      <c r="G44" s="34" t="s">
        <v>371</v>
      </c>
      <c r="H44" s="29" t="s">
        <v>420</v>
      </c>
      <c r="I44" s="34" t="s">
        <v>469</v>
      </c>
      <c r="J44" s="35" t="s">
        <v>518</v>
      </c>
      <c r="K44" s="37"/>
      <c r="L44" s="37"/>
    </row>
    <row r="45" spans="2:12" x14ac:dyDescent="0.2">
      <c r="B45" s="34" t="s">
        <v>129</v>
      </c>
      <c r="C45" s="34" t="s">
        <v>176</v>
      </c>
      <c r="D45" s="34" t="s">
        <v>225</v>
      </c>
      <c r="E45" s="34" t="s">
        <v>274</v>
      </c>
      <c r="F45" s="34" t="s">
        <v>323</v>
      </c>
      <c r="G45" s="29" t="s">
        <v>372</v>
      </c>
      <c r="H45" s="29" t="s">
        <v>421</v>
      </c>
      <c r="I45" s="34" t="s">
        <v>470</v>
      </c>
      <c r="J45" s="35" t="s">
        <v>519</v>
      </c>
      <c r="K45" s="37"/>
      <c r="L45" s="37"/>
    </row>
    <row r="46" spans="2:12" x14ac:dyDescent="0.2">
      <c r="B46" s="34" t="s">
        <v>130</v>
      </c>
      <c r="C46" s="34" t="s">
        <v>177</v>
      </c>
      <c r="D46" s="34" t="s">
        <v>226</v>
      </c>
      <c r="E46" s="34" t="s">
        <v>275</v>
      </c>
      <c r="F46" s="34" t="s">
        <v>324</v>
      </c>
      <c r="G46" s="34" t="s">
        <v>373</v>
      </c>
      <c r="H46" s="29" t="s">
        <v>422</v>
      </c>
      <c r="I46" s="34" t="s">
        <v>471</v>
      </c>
      <c r="J46" s="35" t="s">
        <v>520</v>
      </c>
      <c r="K46" s="38"/>
      <c r="L46" s="38"/>
    </row>
    <row r="47" spans="2:12" x14ac:dyDescent="0.2">
      <c r="B47" s="34" t="s">
        <v>131</v>
      </c>
      <c r="C47" s="34" t="s">
        <v>178</v>
      </c>
      <c r="D47" s="34" t="s">
        <v>227</v>
      </c>
      <c r="E47" s="34" t="s">
        <v>276</v>
      </c>
      <c r="F47" s="34" t="s">
        <v>325</v>
      </c>
      <c r="G47" s="34" t="s">
        <v>374</v>
      </c>
      <c r="H47" s="29" t="s">
        <v>423</v>
      </c>
      <c r="I47" s="34" t="s">
        <v>472</v>
      </c>
      <c r="J47" s="35" t="s">
        <v>521</v>
      </c>
      <c r="K47" s="37"/>
      <c r="L47" s="37"/>
    </row>
    <row r="48" spans="2:12" x14ac:dyDescent="0.2">
      <c r="B48" s="34" t="s">
        <v>132</v>
      </c>
      <c r="C48" s="34" t="s">
        <v>179</v>
      </c>
      <c r="D48" s="34" t="s">
        <v>228</v>
      </c>
      <c r="E48" s="34" t="s">
        <v>277</v>
      </c>
      <c r="F48" s="34" t="s">
        <v>326</v>
      </c>
      <c r="G48" s="29" t="s">
        <v>375</v>
      </c>
      <c r="H48" s="29" t="s">
        <v>424</v>
      </c>
      <c r="I48" s="34" t="s">
        <v>473</v>
      </c>
      <c r="J48" s="35" t="s">
        <v>522</v>
      </c>
      <c r="K48" s="38"/>
      <c r="L48" s="38"/>
    </row>
    <row r="49" spans="2:12" x14ac:dyDescent="0.2">
      <c r="B49" s="34" t="s">
        <v>133</v>
      </c>
      <c r="C49" s="34" t="s">
        <v>180</v>
      </c>
      <c r="D49" s="34" t="s">
        <v>229</v>
      </c>
      <c r="E49" s="34" t="s">
        <v>278</v>
      </c>
      <c r="F49" s="34" t="s">
        <v>327</v>
      </c>
      <c r="G49" s="34" t="s">
        <v>376</v>
      </c>
      <c r="H49" s="29" t="s">
        <v>425</v>
      </c>
      <c r="I49" s="34" t="s">
        <v>474</v>
      </c>
      <c r="J49" s="35" t="s">
        <v>523</v>
      </c>
      <c r="K49" s="37"/>
      <c r="L49" s="37"/>
    </row>
    <row r="50" spans="2:12" x14ac:dyDescent="0.2">
      <c r="B50" s="34" t="s">
        <v>134</v>
      </c>
      <c r="C50" s="34" t="s">
        <v>181</v>
      </c>
      <c r="D50" s="34" t="s">
        <v>230</v>
      </c>
      <c r="E50" s="34" t="s">
        <v>279</v>
      </c>
      <c r="F50" s="34" t="s">
        <v>328</v>
      </c>
      <c r="G50" s="34" t="s">
        <v>377</v>
      </c>
      <c r="H50" s="29" t="s">
        <v>426</v>
      </c>
      <c r="I50" s="34" t="s">
        <v>475</v>
      </c>
      <c r="J50" s="35" t="s">
        <v>524</v>
      </c>
      <c r="K50" s="38"/>
      <c r="L50" s="38"/>
    </row>
    <row r="51" spans="2:12" x14ac:dyDescent="0.2">
      <c r="B51" s="34" t="s">
        <v>135</v>
      </c>
      <c r="C51" s="34" t="s">
        <v>182</v>
      </c>
      <c r="D51" s="34" t="s">
        <v>231</v>
      </c>
      <c r="E51" s="34" t="s">
        <v>280</v>
      </c>
      <c r="F51" s="34" t="s">
        <v>329</v>
      </c>
      <c r="G51" s="29" t="s">
        <v>378</v>
      </c>
      <c r="H51" s="29" t="s">
        <v>427</v>
      </c>
      <c r="I51" s="34" t="s">
        <v>476</v>
      </c>
      <c r="J51" s="35" t="s">
        <v>525</v>
      </c>
      <c r="K51" s="37"/>
      <c r="L51" s="37"/>
    </row>
    <row r="52" spans="2:12" x14ac:dyDescent="0.2">
      <c r="I52" s="39"/>
      <c r="J52" s="38"/>
      <c r="K52" s="38"/>
      <c r="L52" s="38"/>
    </row>
    <row r="53" spans="2:12" x14ac:dyDescent="0.2">
      <c r="I53" s="36"/>
      <c r="J53" s="37"/>
      <c r="K53" s="37"/>
      <c r="L53" s="37"/>
    </row>
    <row r="54" spans="2:12" x14ac:dyDescent="0.2">
      <c r="I54" s="36"/>
      <c r="J54" s="38"/>
      <c r="K54" s="38"/>
      <c r="L54" s="38"/>
    </row>
    <row r="55" spans="2:12" x14ac:dyDescent="0.2">
      <c r="I55" s="36"/>
      <c r="J55" s="37"/>
      <c r="K55" s="37"/>
      <c r="L55" s="37"/>
    </row>
    <row r="56" spans="2:12" x14ac:dyDescent="0.2">
      <c r="I56" s="36"/>
      <c r="J56" s="38"/>
      <c r="K56" s="38"/>
      <c r="L56" s="38"/>
    </row>
    <row r="57" spans="2:12" x14ac:dyDescent="0.2">
      <c r="I57" s="36"/>
      <c r="J57" s="37"/>
      <c r="K57" s="37"/>
      <c r="L57" s="37"/>
    </row>
    <row r="58" spans="2:12" x14ac:dyDescent="0.2">
      <c r="I58" s="36"/>
      <c r="J58" s="38"/>
      <c r="K58" s="38"/>
      <c r="L58" s="38"/>
    </row>
    <row r="59" spans="2:12" x14ac:dyDescent="0.2">
      <c r="I59" s="36"/>
      <c r="J59" s="37"/>
      <c r="K59" s="37"/>
      <c r="L59" s="37"/>
    </row>
    <row r="60" spans="2:12" x14ac:dyDescent="0.2">
      <c r="I60" s="36"/>
      <c r="J60" s="38"/>
      <c r="K60" s="38"/>
      <c r="L60" s="38"/>
    </row>
    <row r="61" spans="2:12" x14ac:dyDescent="0.2">
      <c r="I61" s="36"/>
      <c r="J61" s="37"/>
      <c r="K61" s="37"/>
      <c r="L61" s="37"/>
    </row>
    <row r="62" spans="2:12" x14ac:dyDescent="0.2">
      <c r="I62" s="34"/>
      <c r="J62" s="38"/>
      <c r="K62" s="38"/>
      <c r="L62" s="38"/>
    </row>
    <row r="63" spans="2:12" x14ac:dyDescent="0.2">
      <c r="I63" s="33"/>
      <c r="J63" s="37"/>
      <c r="K63" s="37"/>
      <c r="L63" s="37"/>
    </row>
    <row r="64" spans="2:12" x14ac:dyDescent="0.2">
      <c r="I64" s="34"/>
      <c r="J64" s="37"/>
      <c r="K64" s="37"/>
      <c r="L64" s="37"/>
    </row>
    <row r="65" spans="9:12" x14ac:dyDescent="0.2">
      <c r="I65" s="34"/>
      <c r="J65" s="37"/>
      <c r="K65" s="37"/>
      <c r="L65" s="37"/>
    </row>
    <row r="66" spans="9:12" x14ac:dyDescent="0.2">
      <c r="I66" s="34"/>
      <c r="J66" s="37"/>
      <c r="K66" s="37"/>
      <c r="L66" s="37"/>
    </row>
    <row r="67" spans="9:12" x14ac:dyDescent="0.2">
      <c r="I67" s="34"/>
      <c r="J67" s="37"/>
      <c r="K67" s="37"/>
      <c r="L67" s="37"/>
    </row>
    <row r="68" spans="9:12" x14ac:dyDescent="0.2">
      <c r="I68" s="34"/>
      <c r="J68" s="37"/>
      <c r="K68" s="37"/>
      <c r="L68" s="37"/>
    </row>
    <row r="69" spans="9:12" x14ac:dyDescent="0.2">
      <c r="I69" s="33"/>
      <c r="J69" s="37"/>
      <c r="K69" s="37"/>
      <c r="L69" s="37"/>
    </row>
    <row r="70" spans="9:12" x14ac:dyDescent="0.2">
      <c r="I70" s="36"/>
      <c r="J70" s="37"/>
      <c r="K70" s="37"/>
      <c r="L70" s="37"/>
    </row>
    <row r="71" spans="9:12" x14ac:dyDescent="0.2">
      <c r="I71" s="36"/>
      <c r="J71" s="37"/>
      <c r="K71" s="37"/>
      <c r="L71" s="37"/>
    </row>
    <row r="72" spans="9:12" x14ac:dyDescent="0.2">
      <c r="I72" s="36"/>
      <c r="J72" s="30"/>
      <c r="K72" s="30"/>
      <c r="L72" s="30"/>
    </row>
    <row r="73" spans="9:12" x14ac:dyDescent="0.2">
      <c r="I73" s="36"/>
      <c r="J73" s="30"/>
      <c r="K73" s="30"/>
      <c r="L73" s="30"/>
    </row>
    <row r="74" spans="9:12" x14ac:dyDescent="0.2">
      <c r="I74" s="36"/>
    </row>
    <row r="75" spans="9:12" x14ac:dyDescent="0.2">
      <c r="I75" s="36"/>
      <c r="J75" s="37"/>
      <c r="K75" s="37"/>
      <c r="L75" s="37"/>
    </row>
    <row r="76" spans="9:12" x14ac:dyDescent="0.2">
      <c r="I76" s="36"/>
      <c r="J76" s="37"/>
      <c r="K76" s="37"/>
      <c r="L76" s="37"/>
    </row>
    <row r="77" spans="9:12" x14ac:dyDescent="0.2">
      <c r="I77" s="36"/>
      <c r="J77" s="37"/>
      <c r="K77" s="37"/>
      <c r="L77" s="37"/>
    </row>
    <row r="78" spans="9:12" x14ac:dyDescent="0.2">
      <c r="I78" s="36"/>
      <c r="J78" s="37"/>
      <c r="K78" s="37"/>
      <c r="L78" s="37"/>
    </row>
    <row r="79" spans="9:12" x14ac:dyDescent="0.2">
      <c r="I79" s="36"/>
      <c r="J79" s="37"/>
      <c r="K79" s="37"/>
      <c r="L79" s="37"/>
    </row>
    <row r="80" spans="9:12" x14ac:dyDescent="0.2">
      <c r="I80" s="36"/>
      <c r="J80" s="37"/>
      <c r="K80" s="37"/>
      <c r="L80" s="37"/>
    </row>
    <row r="81" spans="9:12" x14ac:dyDescent="0.2">
      <c r="I81" s="36"/>
      <c r="J81" s="37"/>
      <c r="K81" s="37"/>
      <c r="L81" s="37"/>
    </row>
    <row r="82" spans="9:12" x14ac:dyDescent="0.2">
      <c r="I82" s="36"/>
      <c r="J82" s="37"/>
      <c r="K82" s="37"/>
      <c r="L82" s="37"/>
    </row>
    <row r="83" spans="9:12" x14ac:dyDescent="0.2">
      <c r="I83" s="36"/>
      <c r="J83" s="37"/>
      <c r="K83" s="37"/>
      <c r="L83" s="37"/>
    </row>
    <row r="84" spans="9:12" x14ac:dyDescent="0.2">
      <c r="I84" s="34"/>
      <c r="J84" s="37"/>
      <c r="K84" s="37"/>
      <c r="L84" s="37"/>
    </row>
    <row r="85" spans="9:12" x14ac:dyDescent="0.2">
      <c r="I85" s="34"/>
      <c r="J85" s="37"/>
      <c r="K85" s="37"/>
      <c r="L85" s="37"/>
    </row>
    <row r="86" spans="9:12" x14ac:dyDescent="0.2">
      <c r="J86" s="37"/>
      <c r="K86" s="37"/>
      <c r="L86" s="37"/>
    </row>
    <row r="87" spans="9:12" x14ac:dyDescent="0.2">
      <c r="J87" s="37"/>
      <c r="K87" s="37"/>
      <c r="L87" s="37"/>
    </row>
  </sheetData>
  <sortState xmlns:xlrd2="http://schemas.microsoft.com/office/spreadsheetml/2017/richdata2" ref="J3:J7">
    <sortCondition ref="J3:J7"/>
  </sortState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3DE09-C241-904E-890F-CF5A1BDAA45D}">
  <dimension ref="A1:H31"/>
  <sheetViews>
    <sheetView zoomScale="112" zoomScaleNormal="100" workbookViewId="0">
      <selection activeCell="D27" sqref="D27:H28"/>
    </sheetView>
  </sheetViews>
  <sheetFormatPr baseColWidth="10" defaultRowHeight="15" x14ac:dyDescent="0.2"/>
  <cols>
    <col min="1" max="1" width="10.83203125" style="11"/>
    <col min="2" max="2" width="13.83203125" style="11" customWidth="1"/>
    <col min="3" max="3" width="20" style="11" customWidth="1"/>
    <col min="4" max="4" width="23.1640625" style="11" bestFit="1" customWidth="1"/>
    <col min="5" max="5" width="19.6640625" style="11" bestFit="1" customWidth="1"/>
    <col min="6" max="6" width="24.5" style="11" bestFit="1" customWidth="1"/>
    <col min="7" max="7" width="23" style="11" bestFit="1" customWidth="1"/>
    <col min="8" max="8" width="22.33203125" style="11" bestFit="1" customWidth="1"/>
  </cols>
  <sheetData>
    <row r="1" spans="1:8" ht="16" thickBot="1" x14ac:dyDescent="0.25"/>
    <row r="2" spans="1:8" ht="17" thickTop="1" thickBot="1" x14ac:dyDescent="0.25">
      <c r="A2" s="273" t="s">
        <v>527</v>
      </c>
      <c r="B2" s="273"/>
      <c r="C2" s="274"/>
      <c r="D2" s="112" t="s">
        <v>477</v>
      </c>
      <c r="E2" s="113" t="s">
        <v>478</v>
      </c>
      <c r="F2" s="113" t="s">
        <v>479</v>
      </c>
      <c r="G2" s="113" t="s">
        <v>480</v>
      </c>
      <c r="H2" s="114" t="s">
        <v>481</v>
      </c>
    </row>
    <row r="3" spans="1:8" ht="16" thickTop="1" x14ac:dyDescent="0.2">
      <c r="A3" s="275" t="s">
        <v>0</v>
      </c>
      <c r="B3" s="287" t="s">
        <v>70</v>
      </c>
      <c r="C3" s="98" t="s">
        <v>81</v>
      </c>
      <c r="D3" s="246">
        <v>10</v>
      </c>
      <c r="E3" s="247">
        <v>20</v>
      </c>
      <c r="F3" s="247">
        <v>41</v>
      </c>
      <c r="G3" s="247">
        <v>60</v>
      </c>
      <c r="H3" s="248">
        <v>80</v>
      </c>
    </row>
    <row r="4" spans="1:8" x14ac:dyDescent="0.2">
      <c r="A4" s="276"/>
      <c r="B4" s="288"/>
      <c r="C4" s="99" t="s">
        <v>74</v>
      </c>
      <c r="D4" s="249">
        <v>14</v>
      </c>
      <c r="E4" s="250">
        <v>21</v>
      </c>
      <c r="F4" s="251">
        <v>42</v>
      </c>
      <c r="G4" s="251">
        <v>61</v>
      </c>
      <c r="H4" s="252">
        <v>81</v>
      </c>
    </row>
    <row r="5" spans="1:8" x14ac:dyDescent="0.2">
      <c r="A5" s="276"/>
      <c r="B5" s="288"/>
      <c r="C5" s="100" t="s">
        <v>75</v>
      </c>
      <c r="D5" s="180">
        <f>IFERROR(D3/D4,0)</f>
        <v>0.7142857142857143</v>
      </c>
      <c r="E5" s="115">
        <f t="shared" ref="E5" si="0">E3/E4</f>
        <v>0.95238095238095233</v>
      </c>
      <c r="F5" s="115">
        <f>F3/F4</f>
        <v>0.97619047619047616</v>
      </c>
      <c r="G5" s="115">
        <f t="shared" ref="G5" si="1">G3/G4</f>
        <v>0.98360655737704916</v>
      </c>
      <c r="H5" s="116">
        <f t="shared" ref="H5" si="2">H3/H4</f>
        <v>0.98765432098765427</v>
      </c>
    </row>
    <row r="6" spans="1:8" x14ac:dyDescent="0.2">
      <c r="A6" s="276"/>
      <c r="B6" s="289"/>
      <c r="C6" s="101" t="s">
        <v>83</v>
      </c>
      <c r="D6" s="181">
        <f>ROUNDUP(D5,0.1)</f>
        <v>1</v>
      </c>
      <c r="E6" s="173">
        <f t="shared" ref="E6" si="3">ROUNDUP(E5,0.1)</f>
        <v>1</v>
      </c>
      <c r="F6" s="173">
        <f>ROUNDUP(F5,0.1)</f>
        <v>1</v>
      </c>
      <c r="G6" s="173">
        <f t="shared" ref="G6" si="4">ROUNDUP(G5,0.1)</f>
        <v>1</v>
      </c>
      <c r="H6" s="182">
        <f t="shared" ref="H6" si="5">ROUNDUP(H5,0.1)</f>
        <v>1</v>
      </c>
    </row>
    <row r="7" spans="1:8" x14ac:dyDescent="0.2">
      <c r="A7" s="276"/>
      <c r="B7" s="303" t="s">
        <v>71</v>
      </c>
      <c r="C7" s="102" t="s">
        <v>76</v>
      </c>
      <c r="D7" s="253">
        <v>15</v>
      </c>
      <c r="E7" s="254">
        <v>22</v>
      </c>
      <c r="F7" s="254">
        <v>43</v>
      </c>
      <c r="G7" s="254">
        <v>62</v>
      </c>
      <c r="H7" s="255">
        <v>82</v>
      </c>
    </row>
    <row r="8" spans="1:8" x14ac:dyDescent="0.2">
      <c r="A8" s="276"/>
      <c r="B8" s="288"/>
      <c r="C8" s="99" t="s">
        <v>79</v>
      </c>
      <c r="D8" s="249">
        <v>30</v>
      </c>
      <c r="E8" s="250">
        <v>23</v>
      </c>
      <c r="F8" s="250">
        <v>44</v>
      </c>
      <c r="G8" s="250">
        <v>63</v>
      </c>
      <c r="H8" s="256">
        <v>83</v>
      </c>
    </row>
    <row r="9" spans="1:8" x14ac:dyDescent="0.2">
      <c r="A9" s="276"/>
      <c r="B9" s="288"/>
      <c r="C9" s="100" t="s">
        <v>78</v>
      </c>
      <c r="D9" s="180">
        <f>IFERROR(D7/D8,0)</f>
        <v>0.5</v>
      </c>
      <c r="E9" s="115">
        <f>IFERROR(E7/E8,0)</f>
        <v>0.95652173913043481</v>
      </c>
      <c r="F9" s="115">
        <f t="shared" ref="F9:H9" si="6">IFERROR(F7/F8,0)</f>
        <v>0.97727272727272729</v>
      </c>
      <c r="G9" s="115">
        <f t="shared" si="6"/>
        <v>0.98412698412698407</v>
      </c>
      <c r="H9" s="116">
        <f t="shared" si="6"/>
        <v>0.98795180722891562</v>
      </c>
    </row>
    <row r="10" spans="1:8" ht="16" thickBot="1" x14ac:dyDescent="0.25">
      <c r="A10" s="277"/>
      <c r="B10" s="304"/>
      <c r="C10" s="103" t="s">
        <v>84</v>
      </c>
      <c r="D10" s="176">
        <f>ROUNDUP(D9,0.1)</f>
        <v>1</v>
      </c>
      <c r="E10" s="174">
        <f t="shared" ref="E10:H10" si="7">ROUNDUP(E9,0.1)</f>
        <v>1</v>
      </c>
      <c r="F10" s="174">
        <f t="shared" si="7"/>
        <v>1</v>
      </c>
      <c r="G10" s="174">
        <f t="shared" si="7"/>
        <v>1</v>
      </c>
      <c r="H10" s="177">
        <f t="shared" si="7"/>
        <v>1</v>
      </c>
    </row>
    <row r="11" spans="1:8" ht="16" thickTop="1" x14ac:dyDescent="0.2">
      <c r="A11" s="278" t="s">
        <v>1</v>
      </c>
      <c r="B11" s="301" t="s">
        <v>70</v>
      </c>
      <c r="C11" s="104" t="s">
        <v>81</v>
      </c>
      <c r="D11" s="257">
        <v>10</v>
      </c>
      <c r="E11" s="258">
        <v>24</v>
      </c>
      <c r="F11" s="258">
        <v>45</v>
      </c>
      <c r="G11" s="258">
        <v>64</v>
      </c>
      <c r="H11" s="259">
        <v>84</v>
      </c>
    </row>
    <row r="12" spans="1:8" x14ac:dyDescent="0.2">
      <c r="A12" s="279"/>
      <c r="B12" s="299"/>
      <c r="C12" s="99" t="s">
        <v>74</v>
      </c>
      <c r="D12" s="249">
        <v>8</v>
      </c>
      <c r="E12" s="251">
        <v>25</v>
      </c>
      <c r="F12" s="251">
        <v>46</v>
      </c>
      <c r="G12" s="251">
        <v>65</v>
      </c>
      <c r="H12" s="252">
        <v>85</v>
      </c>
    </row>
    <row r="13" spans="1:8" x14ac:dyDescent="0.2">
      <c r="A13" s="279"/>
      <c r="B13" s="299"/>
      <c r="C13" s="105" t="s">
        <v>75</v>
      </c>
      <c r="D13" s="179">
        <f>IFERROR(D11/D12,0)</f>
        <v>1.25</v>
      </c>
      <c r="E13" s="117">
        <f>IFERROR(E11/E12,0)</f>
        <v>0.96</v>
      </c>
      <c r="F13" s="117">
        <f t="shared" ref="F13:H13" si="8">IFERROR(F11/F12,0)</f>
        <v>0.97826086956521741</v>
      </c>
      <c r="G13" s="117">
        <f t="shared" si="8"/>
        <v>0.98461538461538467</v>
      </c>
      <c r="H13" s="118">
        <f t="shared" si="8"/>
        <v>0.9882352941176471</v>
      </c>
    </row>
    <row r="14" spans="1:8" x14ac:dyDescent="0.2">
      <c r="A14" s="279"/>
      <c r="B14" s="302"/>
      <c r="C14" s="101" t="s">
        <v>83</v>
      </c>
      <c r="D14" s="181">
        <f>ROUNDUP(D13,0.1)</f>
        <v>2</v>
      </c>
      <c r="E14" s="173">
        <f t="shared" ref="E14" si="9">ROUNDUP(E13,0.1)</f>
        <v>1</v>
      </c>
      <c r="F14" s="173">
        <f t="shared" ref="F14" si="10">ROUNDUP(F13,0.1)</f>
        <v>1</v>
      </c>
      <c r="G14" s="173">
        <f t="shared" ref="G14" si="11">ROUNDUP(G13,0.1)</f>
        <v>1</v>
      </c>
      <c r="H14" s="182">
        <f t="shared" ref="H14" si="12">ROUNDUP(H13,0.1)</f>
        <v>1</v>
      </c>
    </row>
    <row r="15" spans="1:8" x14ac:dyDescent="0.2">
      <c r="A15" s="279"/>
      <c r="B15" s="298" t="s">
        <v>71</v>
      </c>
      <c r="C15" s="106" t="s">
        <v>76</v>
      </c>
      <c r="D15" s="260">
        <v>250</v>
      </c>
      <c r="E15" s="261">
        <v>26</v>
      </c>
      <c r="F15" s="261">
        <v>47</v>
      </c>
      <c r="G15" s="261">
        <v>66</v>
      </c>
      <c r="H15" s="262">
        <v>86</v>
      </c>
    </row>
    <row r="16" spans="1:8" x14ac:dyDescent="0.2">
      <c r="A16" s="279"/>
      <c r="B16" s="299"/>
      <c r="C16" s="99" t="s">
        <v>79</v>
      </c>
      <c r="D16" s="249">
        <v>35</v>
      </c>
      <c r="E16" s="263">
        <v>27</v>
      </c>
      <c r="F16" s="250">
        <v>48</v>
      </c>
      <c r="G16" s="250">
        <v>67</v>
      </c>
      <c r="H16" s="256">
        <v>87</v>
      </c>
    </row>
    <row r="17" spans="1:8" x14ac:dyDescent="0.2">
      <c r="A17" s="279"/>
      <c r="B17" s="299"/>
      <c r="C17" s="105" t="s">
        <v>78</v>
      </c>
      <c r="D17" s="179">
        <f>IFERROR(D15/D16,0)</f>
        <v>7.1428571428571432</v>
      </c>
      <c r="E17" s="117">
        <f>IFERROR(E15/E16,0)</f>
        <v>0.96296296296296291</v>
      </c>
      <c r="F17" s="117">
        <f t="shared" ref="F17" si="13">F15/F16</f>
        <v>0.97916666666666663</v>
      </c>
      <c r="G17" s="117">
        <f t="shared" ref="G17" si="14">G15/G16</f>
        <v>0.9850746268656716</v>
      </c>
      <c r="H17" s="118">
        <f t="shared" ref="H17" si="15">H15/H16</f>
        <v>0.9885057471264368</v>
      </c>
    </row>
    <row r="18" spans="1:8" ht="16" thickBot="1" x14ac:dyDescent="0.25">
      <c r="A18" s="280"/>
      <c r="B18" s="300"/>
      <c r="C18" s="103" t="s">
        <v>84</v>
      </c>
      <c r="D18" s="176">
        <f>ROUNDUP(D17,0.1)</f>
        <v>8</v>
      </c>
      <c r="E18" s="174">
        <f t="shared" ref="E18:F18" si="16">ROUNDUP(E17,0.1)</f>
        <v>1</v>
      </c>
      <c r="F18" s="174">
        <f t="shared" si="16"/>
        <v>1</v>
      </c>
      <c r="G18" s="174">
        <f t="shared" ref="G18:H18" si="17">ROUNDUP(G17,0.1)</f>
        <v>1</v>
      </c>
      <c r="H18" s="177">
        <f t="shared" si="17"/>
        <v>1</v>
      </c>
    </row>
    <row r="19" spans="1:8" ht="16" thickTop="1" x14ac:dyDescent="0.2">
      <c r="A19" s="281" t="s">
        <v>0</v>
      </c>
      <c r="B19" s="296" t="s">
        <v>70</v>
      </c>
      <c r="C19" s="107" t="s">
        <v>81</v>
      </c>
      <c r="D19" s="264">
        <v>9</v>
      </c>
      <c r="E19" s="265">
        <v>28</v>
      </c>
      <c r="F19" s="265">
        <v>49</v>
      </c>
      <c r="G19" s="265">
        <v>68</v>
      </c>
      <c r="H19" s="266">
        <v>88</v>
      </c>
    </row>
    <row r="20" spans="1:8" x14ac:dyDescent="0.2">
      <c r="A20" s="282"/>
      <c r="B20" s="294"/>
      <c r="C20" s="99" t="s">
        <v>74</v>
      </c>
      <c r="D20" s="249">
        <v>10</v>
      </c>
      <c r="E20" s="250">
        <v>29</v>
      </c>
      <c r="F20" s="250">
        <v>50</v>
      </c>
      <c r="G20" s="250">
        <v>69</v>
      </c>
      <c r="H20" s="256">
        <v>89</v>
      </c>
    </row>
    <row r="21" spans="1:8" x14ac:dyDescent="0.2">
      <c r="A21" s="282"/>
      <c r="B21" s="294"/>
      <c r="C21" s="108" t="s">
        <v>75</v>
      </c>
      <c r="D21" s="178">
        <f>IFERROR(D19/D20,0)</f>
        <v>0.9</v>
      </c>
      <c r="E21" s="119">
        <f>IFERROR(E19/E20,0)</f>
        <v>0.96551724137931039</v>
      </c>
      <c r="F21" s="119">
        <f t="shared" ref="F21:H21" si="18">IFERROR(F19/F20,0)</f>
        <v>0.98</v>
      </c>
      <c r="G21" s="119">
        <f t="shared" si="18"/>
        <v>0.98550724637681164</v>
      </c>
      <c r="H21" s="120">
        <f t="shared" si="18"/>
        <v>0.9887640449438202</v>
      </c>
    </row>
    <row r="22" spans="1:8" x14ac:dyDescent="0.2">
      <c r="A22" s="282"/>
      <c r="B22" s="297"/>
      <c r="C22" s="101" t="s">
        <v>83</v>
      </c>
      <c r="D22" s="181">
        <f>ROUNDUP(D21,0.1)</f>
        <v>1</v>
      </c>
      <c r="E22" s="173">
        <f t="shared" ref="E22" si="19">ROUNDUP(E21,0.1)</f>
        <v>1</v>
      </c>
      <c r="F22" s="173">
        <f t="shared" ref="F22" si="20">ROUNDUP(F21,0.1)</f>
        <v>1</v>
      </c>
      <c r="G22" s="173">
        <f t="shared" ref="G22" si="21">ROUNDUP(G21,0.1)</f>
        <v>1</v>
      </c>
      <c r="H22" s="182">
        <f t="shared" ref="H22" si="22">ROUNDUP(H21,0.1)</f>
        <v>1</v>
      </c>
    </row>
    <row r="23" spans="1:8" x14ac:dyDescent="0.2">
      <c r="A23" s="282"/>
      <c r="B23" s="293" t="s">
        <v>71</v>
      </c>
      <c r="C23" s="109" t="s">
        <v>76</v>
      </c>
      <c r="D23" s="267">
        <v>11</v>
      </c>
      <c r="E23" s="268">
        <v>30</v>
      </c>
      <c r="F23" s="268">
        <v>51</v>
      </c>
      <c r="G23" s="268">
        <v>70</v>
      </c>
      <c r="H23" s="269">
        <v>100</v>
      </c>
    </row>
    <row r="24" spans="1:8" x14ac:dyDescent="0.2">
      <c r="A24" s="282"/>
      <c r="B24" s="294"/>
      <c r="C24" s="99" t="s">
        <v>79</v>
      </c>
      <c r="D24" s="249">
        <v>12</v>
      </c>
      <c r="E24" s="250">
        <v>31</v>
      </c>
      <c r="F24" s="250">
        <v>52</v>
      </c>
      <c r="G24" s="250">
        <v>71</v>
      </c>
      <c r="H24" s="256">
        <v>101</v>
      </c>
    </row>
    <row r="25" spans="1:8" x14ac:dyDescent="0.2">
      <c r="A25" s="282"/>
      <c r="B25" s="294"/>
      <c r="C25" s="108" t="s">
        <v>78</v>
      </c>
      <c r="D25" s="178">
        <f>IFERROR(D23/D24,0)</f>
        <v>0.91666666666666663</v>
      </c>
      <c r="E25" s="119">
        <f>IFERROR(E23/E24,0)</f>
        <v>0.967741935483871</v>
      </c>
      <c r="F25" s="119">
        <f t="shared" ref="F25:H25" si="23">IFERROR(F23/F24,0)</f>
        <v>0.98076923076923073</v>
      </c>
      <c r="G25" s="119">
        <f t="shared" si="23"/>
        <v>0.9859154929577465</v>
      </c>
      <c r="H25" s="120">
        <f t="shared" si="23"/>
        <v>0.99009900990099009</v>
      </c>
    </row>
    <row r="26" spans="1:8" ht="16" thickBot="1" x14ac:dyDescent="0.25">
      <c r="A26" s="283"/>
      <c r="B26" s="295"/>
      <c r="C26" s="103" t="s">
        <v>84</v>
      </c>
      <c r="D26" s="176">
        <f>ROUNDUP(D25,0.1)</f>
        <v>1</v>
      </c>
      <c r="E26" s="174">
        <f t="shared" ref="E26" si="24">ROUNDUP(E25,0.1)</f>
        <v>1</v>
      </c>
      <c r="F26" s="174">
        <f t="shared" ref="F26" si="25">ROUNDUP(F25,0.1)</f>
        <v>1</v>
      </c>
      <c r="G26" s="174">
        <f t="shared" ref="G26" si="26">ROUNDUP(G25,0.1)</f>
        <v>1</v>
      </c>
      <c r="H26" s="177">
        <f t="shared" ref="H26" si="27">ROUNDUP(H25,0.1)</f>
        <v>1</v>
      </c>
    </row>
    <row r="27" spans="1:8" ht="16" thickTop="1" x14ac:dyDescent="0.2">
      <c r="A27" s="284" t="s">
        <v>18</v>
      </c>
      <c r="B27" s="290" t="s">
        <v>71</v>
      </c>
      <c r="C27" s="110" t="s">
        <v>82</v>
      </c>
      <c r="D27" s="270">
        <v>13</v>
      </c>
      <c r="E27" s="271">
        <v>32</v>
      </c>
      <c r="F27" s="271">
        <v>53</v>
      </c>
      <c r="G27" s="271">
        <v>72</v>
      </c>
      <c r="H27" s="272">
        <v>102</v>
      </c>
    </row>
    <row r="28" spans="1:8" x14ac:dyDescent="0.2">
      <c r="A28" s="285"/>
      <c r="B28" s="291"/>
      <c r="C28" s="99" t="s">
        <v>80</v>
      </c>
      <c r="D28" s="249">
        <v>14</v>
      </c>
      <c r="E28" s="250">
        <v>33</v>
      </c>
      <c r="F28" s="250">
        <v>54</v>
      </c>
      <c r="G28" s="250">
        <v>73</v>
      </c>
      <c r="H28" s="256">
        <v>103</v>
      </c>
    </row>
    <row r="29" spans="1:8" x14ac:dyDescent="0.2">
      <c r="A29" s="285"/>
      <c r="B29" s="291"/>
      <c r="C29" s="111" t="s">
        <v>78</v>
      </c>
      <c r="D29" s="175">
        <f>IFERROR(D27/D28,0)</f>
        <v>0.9285714285714286</v>
      </c>
      <c r="E29" s="121">
        <f>IFERROR(E27/E28,0)</f>
        <v>0.96969696969696972</v>
      </c>
      <c r="F29" s="121">
        <f t="shared" ref="F29:H29" si="28">IFERROR(F27/F28,0)</f>
        <v>0.98148148148148151</v>
      </c>
      <c r="G29" s="121">
        <f t="shared" si="28"/>
        <v>0.98630136986301364</v>
      </c>
      <c r="H29" s="122">
        <f t="shared" si="28"/>
        <v>0.99029126213592233</v>
      </c>
    </row>
    <row r="30" spans="1:8" ht="16" thickBot="1" x14ac:dyDescent="0.25">
      <c r="A30" s="286"/>
      <c r="B30" s="292"/>
      <c r="C30" s="103" t="s">
        <v>85</v>
      </c>
      <c r="D30" s="176">
        <f>ROUNDUP(D29,0.1)</f>
        <v>1</v>
      </c>
      <c r="E30" s="174">
        <f t="shared" ref="E30:H30" si="29">ROUNDUP(E29,0.1)</f>
        <v>1</v>
      </c>
      <c r="F30" s="174">
        <f t="shared" si="29"/>
        <v>1</v>
      </c>
      <c r="G30" s="174">
        <f t="shared" si="29"/>
        <v>1</v>
      </c>
      <c r="H30" s="177">
        <f t="shared" si="29"/>
        <v>1</v>
      </c>
    </row>
    <row r="31" spans="1:8" ht="16" thickTop="1" x14ac:dyDescent="0.2"/>
  </sheetData>
  <mergeCells count="12">
    <mergeCell ref="A2:C2"/>
    <mergeCell ref="A3:A10"/>
    <mergeCell ref="A11:A18"/>
    <mergeCell ref="A19:A26"/>
    <mergeCell ref="A27:A30"/>
    <mergeCell ref="B3:B6"/>
    <mergeCell ref="B27:B30"/>
    <mergeCell ref="B23:B26"/>
    <mergeCell ref="B19:B22"/>
    <mergeCell ref="B15:B18"/>
    <mergeCell ref="B11:B14"/>
    <mergeCell ref="B7:B10"/>
  </mergeCell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43CE3E-19A0-BD45-8C9B-B0211CCE0331}">
          <x14:formula1>
            <xm:f>LISTING!$J$3:$J$7</xm:f>
          </x14:formula1>
          <xm:sqref>K10 E2:H2 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278"/>
  <sheetViews>
    <sheetView showGridLines="0" topLeftCell="A143" zoomScale="89" zoomScaleNormal="50" workbookViewId="0">
      <selection activeCell="C35" sqref="C35"/>
    </sheetView>
  </sheetViews>
  <sheetFormatPr baseColWidth="10" defaultColWidth="11.5" defaultRowHeight="14" outlineLevelRow="1" outlineLevelCol="1" x14ac:dyDescent="0.2"/>
  <cols>
    <col min="1" max="2" width="18.1640625" style="4" customWidth="1" outlineLevel="1"/>
    <col min="3" max="3" width="16.5" style="4" customWidth="1" outlineLevel="1"/>
    <col min="4" max="4" width="27" style="4" customWidth="1" outlineLevel="1"/>
    <col min="5" max="5" width="2.83203125" style="4" customWidth="1"/>
    <col min="6" max="7" width="18.1640625" style="4" customWidth="1" outlineLevel="1"/>
    <col min="8" max="8" width="13.33203125" style="4" customWidth="1" outlineLevel="1"/>
    <col min="9" max="9" width="27" style="4" customWidth="1" outlineLevel="1"/>
    <col min="10" max="10" width="2.83203125" style="4" customWidth="1"/>
    <col min="11" max="12" width="18.1640625" style="4" customWidth="1" outlineLevel="1"/>
    <col min="13" max="13" width="13.33203125" style="4" customWidth="1" outlineLevel="1"/>
    <col min="14" max="14" width="27" style="4" customWidth="1" outlineLevel="1"/>
    <col min="15" max="15" width="2.83203125" style="4" customWidth="1"/>
    <col min="16" max="17" width="18.1640625" style="4" customWidth="1" outlineLevel="1"/>
    <col min="18" max="18" width="13.33203125" style="4" customWidth="1" outlineLevel="1"/>
    <col min="19" max="19" width="27" style="4" customWidth="1" outlineLevel="1"/>
    <col min="20" max="20" width="2.83203125" style="4" customWidth="1"/>
    <col min="21" max="22" width="18.1640625" style="4" customWidth="1" outlineLevel="1"/>
    <col min="23" max="23" width="13.33203125" style="4" customWidth="1" outlineLevel="1"/>
    <col min="24" max="24" width="27" style="4" customWidth="1" outlineLevel="1"/>
    <col min="25" max="16384" width="11.5" style="4"/>
  </cols>
  <sheetData>
    <row r="1" spans="1:24" s="5" customFormat="1" ht="15" thickBot="1" x14ac:dyDescent="0.25"/>
    <row r="2" spans="1:24" ht="23" thickTop="1" thickBot="1" x14ac:dyDescent="0.3">
      <c r="A2" s="6" t="s">
        <v>7</v>
      </c>
      <c r="B2" s="327" t="str">
        <f>VARIABLES!D2</f>
        <v>ECO1</v>
      </c>
      <c r="C2" s="328"/>
      <c r="D2" s="329"/>
      <c r="F2" s="6" t="s">
        <v>7</v>
      </c>
      <c r="G2" s="327" t="str">
        <f>VARIABLES!E2</f>
        <v>ECO2</v>
      </c>
      <c r="H2" s="328"/>
      <c r="I2" s="329"/>
      <c r="K2" s="6" t="s">
        <v>7</v>
      </c>
      <c r="L2" s="327" t="str">
        <f>VARIABLES!F2</f>
        <v>ECO3</v>
      </c>
      <c r="M2" s="328"/>
      <c r="N2" s="329"/>
      <c r="P2" s="6" t="s">
        <v>7</v>
      </c>
      <c r="Q2" s="327" t="str">
        <f>VARIABLES!G2</f>
        <v>ECO4</v>
      </c>
      <c r="R2" s="328"/>
      <c r="S2" s="329"/>
      <c r="U2" s="6" t="s">
        <v>7</v>
      </c>
      <c r="V2" s="327" t="str">
        <f>VARIABLES!H2</f>
        <v>ECO5</v>
      </c>
      <c r="W2" s="328"/>
      <c r="X2" s="329"/>
    </row>
    <row r="3" spans="1:24" ht="16" thickTop="1" thickBot="1" x14ac:dyDescent="0.25">
      <c r="A3" s="3"/>
      <c r="B3" s="7"/>
      <c r="C3" s="7"/>
      <c r="D3" s="7"/>
      <c r="F3" s="3"/>
      <c r="G3" s="7"/>
      <c r="H3" s="7"/>
      <c r="I3" s="7"/>
      <c r="K3" s="3"/>
      <c r="L3" s="7"/>
      <c r="M3" s="7"/>
      <c r="N3" s="7"/>
      <c r="P3" s="3"/>
      <c r="Q3" s="7"/>
      <c r="R3" s="7"/>
      <c r="S3" s="7"/>
      <c r="U3" s="3"/>
      <c r="V3" s="7"/>
      <c r="W3" s="7"/>
      <c r="X3" s="7"/>
    </row>
    <row r="4" spans="1:24" x14ac:dyDescent="0.2">
      <c r="A4" s="330" t="s">
        <v>21</v>
      </c>
      <c r="B4" s="43" t="str">
        <f>A6</f>
        <v>Mouton rouge</v>
      </c>
      <c r="C4" s="44" t="str">
        <f>A10</f>
        <v>NEANT</v>
      </c>
      <c r="D4" s="45" t="str">
        <f>A14</f>
        <v>NEANT</v>
      </c>
      <c r="F4" s="330" t="s">
        <v>21</v>
      </c>
      <c r="G4" s="43" t="str">
        <f>F6</f>
        <v>Mouton rouge</v>
      </c>
      <c r="H4" s="44" t="str">
        <f>F10</f>
        <v>NEANT</v>
      </c>
      <c r="I4" s="45" t="str">
        <f>F14</f>
        <v>NEANT</v>
      </c>
      <c r="K4" s="330" t="s">
        <v>21</v>
      </c>
      <c r="L4" s="43" t="str">
        <f>K6</f>
        <v>Mouton rouge</v>
      </c>
      <c r="M4" s="44" t="str">
        <f>K10</f>
        <v>NEANT</v>
      </c>
      <c r="N4" s="45" t="str">
        <f>K14</f>
        <v>NEANT</v>
      </c>
      <c r="P4" s="330" t="s">
        <v>21</v>
      </c>
      <c r="Q4" s="43" t="str">
        <f>P6</f>
        <v>Mouton rouge</v>
      </c>
      <c r="R4" s="44" t="str">
        <f>P10</f>
        <v>NEANT</v>
      </c>
      <c r="S4" s="45" t="str">
        <f>P14</f>
        <v>NEANT</v>
      </c>
      <c r="U4" s="330" t="s">
        <v>21</v>
      </c>
      <c r="V4" s="43" t="str">
        <f>U6</f>
        <v>Mouton rouge</v>
      </c>
      <c r="W4" s="44" t="str">
        <f>U10</f>
        <v>NEANT</v>
      </c>
      <c r="X4" s="45" t="str">
        <f>U14</f>
        <v>NEANT</v>
      </c>
    </row>
    <row r="5" spans="1:24" ht="15" customHeight="1" thickBot="1" x14ac:dyDescent="0.25">
      <c r="A5" s="331"/>
      <c r="B5" s="40" t="s">
        <v>17</v>
      </c>
      <c r="C5" s="41" t="s">
        <v>17</v>
      </c>
      <c r="D5" s="42" t="s">
        <v>17</v>
      </c>
      <c r="F5" s="331"/>
      <c r="G5" s="40" t="s">
        <v>17</v>
      </c>
      <c r="H5" s="41" t="s">
        <v>17</v>
      </c>
      <c r="I5" s="42" t="s">
        <v>17</v>
      </c>
      <c r="K5" s="331"/>
      <c r="L5" s="40" t="s">
        <v>17</v>
      </c>
      <c r="M5" s="41" t="s">
        <v>17</v>
      </c>
      <c r="N5" s="42" t="s">
        <v>17</v>
      </c>
      <c r="P5" s="331"/>
      <c r="Q5" s="40" t="s">
        <v>17</v>
      </c>
      <c r="R5" s="41" t="s">
        <v>17</v>
      </c>
      <c r="S5" s="42" t="s">
        <v>17</v>
      </c>
      <c r="U5" s="331"/>
      <c r="V5" s="40" t="s">
        <v>17</v>
      </c>
      <c r="W5" s="41" t="s">
        <v>17</v>
      </c>
      <c r="X5" s="42" t="s">
        <v>17</v>
      </c>
    </row>
    <row r="6" spans="1:24" ht="15.75" hidden="1" customHeight="1" outlineLevel="1" x14ac:dyDescent="0.2">
      <c r="A6" s="47" t="s">
        <v>64</v>
      </c>
      <c r="B6" s="125" t="s">
        <v>62</v>
      </c>
      <c r="C6" s="53" t="s">
        <v>13</v>
      </c>
      <c r="D6" s="128" t="s">
        <v>183</v>
      </c>
      <c r="F6" s="47" t="s">
        <v>64</v>
      </c>
      <c r="G6" s="125" t="s">
        <v>62</v>
      </c>
      <c r="H6" s="53" t="s">
        <v>13</v>
      </c>
      <c r="I6" s="128" t="s">
        <v>183</v>
      </c>
      <c r="K6" s="47" t="s">
        <v>64</v>
      </c>
      <c r="L6" s="125" t="s">
        <v>62</v>
      </c>
      <c r="M6" s="53" t="s">
        <v>13</v>
      </c>
      <c r="N6" s="128" t="s">
        <v>183</v>
      </c>
      <c r="P6" s="47" t="s">
        <v>64</v>
      </c>
      <c r="Q6" s="125" t="s">
        <v>62</v>
      </c>
      <c r="R6" s="53" t="s">
        <v>13</v>
      </c>
      <c r="S6" s="128" t="s">
        <v>187</v>
      </c>
      <c r="U6" s="47" t="s">
        <v>64</v>
      </c>
      <c r="V6" s="125" t="s">
        <v>62</v>
      </c>
      <c r="W6" s="53" t="s">
        <v>13</v>
      </c>
      <c r="X6" s="128" t="s">
        <v>183</v>
      </c>
    </row>
    <row r="7" spans="1:24" ht="15" hidden="1" outlineLevel="1" x14ac:dyDescent="0.2">
      <c r="A7" s="15"/>
      <c r="B7" s="126" t="s">
        <v>62</v>
      </c>
      <c r="C7" s="51" t="s">
        <v>13</v>
      </c>
      <c r="D7" s="129" t="s">
        <v>184</v>
      </c>
      <c r="F7" s="15"/>
      <c r="G7" s="126" t="s">
        <v>62</v>
      </c>
      <c r="H7" s="51" t="s">
        <v>13</v>
      </c>
      <c r="I7" s="129" t="s">
        <v>184</v>
      </c>
      <c r="K7" s="15"/>
      <c r="L7" s="126" t="s">
        <v>62</v>
      </c>
      <c r="M7" s="51" t="s">
        <v>13</v>
      </c>
      <c r="N7" s="129" t="s">
        <v>184</v>
      </c>
      <c r="P7" s="15"/>
      <c r="Q7" s="126" t="s">
        <v>62</v>
      </c>
      <c r="R7" s="51" t="s">
        <v>13</v>
      </c>
      <c r="S7" s="129" t="s">
        <v>189</v>
      </c>
      <c r="U7" s="15"/>
      <c r="V7" s="126" t="s">
        <v>62</v>
      </c>
      <c r="W7" s="51" t="s">
        <v>13</v>
      </c>
      <c r="X7" s="129" t="s">
        <v>184</v>
      </c>
    </row>
    <row r="8" spans="1:24" ht="15" hidden="1" outlineLevel="1" x14ac:dyDescent="0.2">
      <c r="A8" s="15"/>
      <c r="B8" s="126" t="s">
        <v>62</v>
      </c>
      <c r="C8" s="51" t="s">
        <v>14</v>
      </c>
      <c r="D8" s="129"/>
      <c r="F8" s="15"/>
      <c r="G8" s="126" t="s">
        <v>62</v>
      </c>
      <c r="H8" s="51" t="s">
        <v>14</v>
      </c>
      <c r="I8" s="129"/>
      <c r="K8" s="15"/>
      <c r="L8" s="126" t="s">
        <v>62</v>
      </c>
      <c r="M8" s="51" t="s">
        <v>14</v>
      </c>
      <c r="N8" s="129"/>
      <c r="P8" s="15"/>
      <c r="Q8" s="126" t="s">
        <v>62</v>
      </c>
      <c r="R8" s="51" t="s">
        <v>14</v>
      </c>
      <c r="S8" s="129"/>
      <c r="U8" s="15"/>
      <c r="V8" s="126" t="s">
        <v>62</v>
      </c>
      <c r="W8" s="51" t="s">
        <v>14</v>
      </c>
      <c r="X8" s="129"/>
    </row>
    <row r="9" spans="1:24" ht="16" hidden="1" outlineLevel="1" thickBot="1" x14ac:dyDescent="0.25">
      <c r="A9" s="16"/>
      <c r="B9" s="127" t="s">
        <v>62</v>
      </c>
      <c r="C9" s="52" t="s">
        <v>14</v>
      </c>
      <c r="D9" s="130"/>
      <c r="F9" s="16"/>
      <c r="G9" s="127" t="s">
        <v>62</v>
      </c>
      <c r="H9" s="52" t="s">
        <v>14</v>
      </c>
      <c r="I9" s="130"/>
      <c r="K9" s="16"/>
      <c r="L9" s="127" t="s">
        <v>62</v>
      </c>
      <c r="M9" s="52" t="s">
        <v>14</v>
      </c>
      <c r="N9" s="130"/>
      <c r="P9" s="16"/>
      <c r="Q9" s="127" t="s">
        <v>62</v>
      </c>
      <c r="R9" s="52" t="s">
        <v>14</v>
      </c>
      <c r="S9" s="130"/>
      <c r="U9" s="16"/>
      <c r="V9" s="127" t="s">
        <v>62</v>
      </c>
      <c r="W9" s="52" t="s">
        <v>14</v>
      </c>
      <c r="X9" s="130"/>
    </row>
    <row r="10" spans="1:24" ht="15" hidden="1" outlineLevel="1" x14ac:dyDescent="0.2">
      <c r="A10" s="47" t="s">
        <v>14</v>
      </c>
      <c r="B10" s="125" t="s">
        <v>60</v>
      </c>
      <c r="C10" s="53" t="s">
        <v>14</v>
      </c>
      <c r="D10" s="128"/>
      <c r="F10" s="47" t="s">
        <v>14</v>
      </c>
      <c r="G10" s="125" t="s">
        <v>60</v>
      </c>
      <c r="H10" s="53" t="s">
        <v>14</v>
      </c>
      <c r="I10" s="128"/>
      <c r="K10" s="47" t="s">
        <v>14</v>
      </c>
      <c r="L10" s="125" t="s">
        <v>60</v>
      </c>
      <c r="M10" s="53" t="s">
        <v>14</v>
      </c>
      <c r="N10" s="128"/>
      <c r="P10" s="47" t="s">
        <v>14</v>
      </c>
      <c r="Q10" s="125" t="s">
        <v>60</v>
      </c>
      <c r="R10" s="53" t="s">
        <v>14</v>
      </c>
      <c r="S10" s="128"/>
      <c r="U10" s="47" t="s">
        <v>14</v>
      </c>
      <c r="V10" s="125" t="s">
        <v>60</v>
      </c>
      <c r="W10" s="53" t="s">
        <v>14</v>
      </c>
      <c r="X10" s="128"/>
    </row>
    <row r="11" spans="1:24" ht="15" hidden="1" outlineLevel="1" x14ac:dyDescent="0.2">
      <c r="A11" s="15"/>
      <c r="B11" s="126" t="s">
        <v>61</v>
      </c>
      <c r="C11" s="51" t="s">
        <v>14</v>
      </c>
      <c r="D11" s="129"/>
      <c r="F11" s="15"/>
      <c r="G11" s="126" t="s">
        <v>61</v>
      </c>
      <c r="H11" s="51" t="s">
        <v>14</v>
      </c>
      <c r="I11" s="129"/>
      <c r="K11" s="15"/>
      <c r="L11" s="126" t="s">
        <v>61</v>
      </c>
      <c r="M11" s="51" t="s">
        <v>14</v>
      </c>
      <c r="N11" s="129"/>
      <c r="P11" s="15"/>
      <c r="Q11" s="126" t="s">
        <v>61</v>
      </c>
      <c r="R11" s="51" t="s">
        <v>14</v>
      </c>
      <c r="S11" s="129"/>
      <c r="U11" s="15"/>
      <c r="V11" s="126" t="s">
        <v>61</v>
      </c>
      <c r="W11" s="51" t="s">
        <v>14</v>
      </c>
      <c r="X11" s="129"/>
    </row>
    <row r="12" spans="1:24" ht="15" hidden="1" outlineLevel="1" x14ac:dyDescent="0.2">
      <c r="A12" s="15"/>
      <c r="B12" s="126" t="s">
        <v>61</v>
      </c>
      <c r="C12" s="51" t="s">
        <v>14</v>
      </c>
      <c r="D12" s="129"/>
      <c r="F12" s="15"/>
      <c r="G12" s="126" t="s">
        <v>61</v>
      </c>
      <c r="H12" s="51" t="s">
        <v>14</v>
      </c>
      <c r="I12" s="129"/>
      <c r="K12" s="15"/>
      <c r="L12" s="126" t="s">
        <v>61</v>
      </c>
      <c r="M12" s="51" t="s">
        <v>14</v>
      </c>
      <c r="N12" s="129"/>
      <c r="P12" s="15"/>
      <c r="Q12" s="126" t="s">
        <v>61</v>
      </c>
      <c r="R12" s="51" t="s">
        <v>14</v>
      </c>
      <c r="S12" s="129"/>
      <c r="U12" s="15"/>
      <c r="V12" s="126" t="s">
        <v>61</v>
      </c>
      <c r="W12" s="51" t="s">
        <v>14</v>
      </c>
      <c r="X12" s="129"/>
    </row>
    <row r="13" spans="1:24" ht="16" hidden="1" outlineLevel="1" thickBot="1" x14ac:dyDescent="0.25">
      <c r="A13" s="16"/>
      <c r="B13" s="127" t="s">
        <v>60</v>
      </c>
      <c r="C13" s="52" t="s">
        <v>14</v>
      </c>
      <c r="D13" s="130"/>
      <c r="F13" s="16"/>
      <c r="G13" s="127" t="s">
        <v>60</v>
      </c>
      <c r="H13" s="52" t="s">
        <v>14</v>
      </c>
      <c r="I13" s="130"/>
      <c r="K13" s="16"/>
      <c r="L13" s="127" t="s">
        <v>60</v>
      </c>
      <c r="M13" s="52" t="s">
        <v>14</v>
      </c>
      <c r="N13" s="130"/>
      <c r="P13" s="16"/>
      <c r="Q13" s="127" t="s">
        <v>60</v>
      </c>
      <c r="R13" s="52" t="s">
        <v>14</v>
      </c>
      <c r="S13" s="130"/>
      <c r="U13" s="16"/>
      <c r="V13" s="127" t="s">
        <v>60</v>
      </c>
      <c r="W13" s="52" t="s">
        <v>14</v>
      </c>
      <c r="X13" s="130"/>
    </row>
    <row r="14" spans="1:24" ht="15" hidden="1" outlineLevel="1" x14ac:dyDescent="0.2">
      <c r="A14" s="47" t="s">
        <v>14</v>
      </c>
      <c r="B14" s="125" t="s">
        <v>61</v>
      </c>
      <c r="C14" s="53" t="s">
        <v>14</v>
      </c>
      <c r="D14" s="128"/>
      <c r="F14" s="47" t="s">
        <v>14</v>
      </c>
      <c r="G14" s="125" t="s">
        <v>61</v>
      </c>
      <c r="H14" s="53" t="s">
        <v>14</v>
      </c>
      <c r="I14" s="128"/>
      <c r="K14" s="47" t="s">
        <v>14</v>
      </c>
      <c r="L14" s="125" t="s">
        <v>61</v>
      </c>
      <c r="M14" s="53" t="s">
        <v>14</v>
      </c>
      <c r="N14" s="128"/>
      <c r="P14" s="47" t="s">
        <v>14</v>
      </c>
      <c r="Q14" s="125" t="s">
        <v>61</v>
      </c>
      <c r="R14" s="53" t="s">
        <v>14</v>
      </c>
      <c r="S14" s="128"/>
      <c r="U14" s="47" t="s">
        <v>14</v>
      </c>
      <c r="V14" s="125" t="s">
        <v>61</v>
      </c>
      <c r="W14" s="53" t="s">
        <v>14</v>
      </c>
      <c r="X14" s="128"/>
    </row>
    <row r="15" spans="1:24" ht="15" hidden="1" outlineLevel="1" x14ac:dyDescent="0.2">
      <c r="A15" s="15"/>
      <c r="B15" s="126" t="s">
        <v>61</v>
      </c>
      <c r="C15" s="51" t="s">
        <v>14</v>
      </c>
      <c r="D15" s="129"/>
      <c r="F15" s="15"/>
      <c r="G15" s="126" t="s">
        <v>61</v>
      </c>
      <c r="H15" s="51" t="s">
        <v>14</v>
      </c>
      <c r="I15" s="129"/>
      <c r="K15" s="15"/>
      <c r="L15" s="126" t="s">
        <v>61</v>
      </c>
      <c r="M15" s="51" t="s">
        <v>14</v>
      </c>
      <c r="N15" s="129"/>
      <c r="P15" s="15"/>
      <c r="Q15" s="126" t="s">
        <v>61</v>
      </c>
      <c r="R15" s="51" t="s">
        <v>14</v>
      </c>
      <c r="S15" s="129"/>
      <c r="U15" s="15"/>
      <c r="V15" s="126" t="s">
        <v>61</v>
      </c>
      <c r="W15" s="51" t="s">
        <v>14</v>
      </c>
      <c r="X15" s="129"/>
    </row>
    <row r="16" spans="1:24" ht="15" hidden="1" outlineLevel="1" x14ac:dyDescent="0.2">
      <c r="A16" s="15"/>
      <c r="B16" s="126" t="s">
        <v>62</v>
      </c>
      <c r="C16" s="51" t="s">
        <v>14</v>
      </c>
      <c r="D16" s="129"/>
      <c r="F16" s="15"/>
      <c r="G16" s="126" t="s">
        <v>62</v>
      </c>
      <c r="H16" s="51" t="s">
        <v>14</v>
      </c>
      <c r="I16" s="129"/>
      <c r="K16" s="15"/>
      <c r="L16" s="126" t="s">
        <v>62</v>
      </c>
      <c r="M16" s="51" t="s">
        <v>14</v>
      </c>
      <c r="N16" s="129"/>
      <c r="P16" s="15"/>
      <c r="Q16" s="126" t="s">
        <v>62</v>
      </c>
      <c r="R16" s="51" t="s">
        <v>14</v>
      </c>
      <c r="S16" s="129"/>
      <c r="U16" s="15"/>
      <c r="V16" s="126" t="s">
        <v>62</v>
      </c>
      <c r="W16" s="51" t="s">
        <v>14</v>
      </c>
      <c r="X16" s="129"/>
    </row>
    <row r="17" spans="1:24" ht="16" hidden="1" outlineLevel="1" thickBot="1" x14ac:dyDescent="0.25">
      <c r="A17" s="16"/>
      <c r="B17" s="127" t="s">
        <v>60</v>
      </c>
      <c r="C17" s="52" t="s">
        <v>14</v>
      </c>
      <c r="D17" s="130"/>
      <c r="F17" s="16"/>
      <c r="G17" s="127" t="s">
        <v>60</v>
      </c>
      <c r="H17" s="52" t="s">
        <v>14</v>
      </c>
      <c r="I17" s="130"/>
      <c r="K17" s="16"/>
      <c r="L17" s="127" t="s">
        <v>60</v>
      </c>
      <c r="M17" s="52" t="s">
        <v>14</v>
      </c>
      <c r="N17" s="130"/>
      <c r="P17" s="16"/>
      <c r="Q17" s="127" t="s">
        <v>60</v>
      </c>
      <c r="R17" s="52" t="s">
        <v>14</v>
      </c>
      <c r="S17" s="130"/>
      <c r="U17" s="16"/>
      <c r="V17" s="127" t="s">
        <v>60</v>
      </c>
      <c r="W17" s="52" t="s">
        <v>14</v>
      </c>
      <c r="X17" s="130"/>
    </row>
    <row r="18" spans="1:24" ht="15" collapsed="1" thickBot="1" x14ac:dyDescent="0.25">
      <c r="A18" s="8"/>
      <c r="B18" s="9"/>
      <c r="C18" s="10"/>
      <c r="D18" s="10"/>
      <c r="F18" s="8"/>
      <c r="G18" s="9"/>
      <c r="H18" s="10"/>
      <c r="I18" s="10"/>
      <c r="K18" s="8"/>
      <c r="L18" s="9"/>
      <c r="M18" s="10"/>
      <c r="N18" s="10"/>
      <c r="P18" s="8"/>
      <c r="Q18" s="9"/>
      <c r="R18" s="10"/>
      <c r="S18" s="10"/>
      <c r="U18" s="8"/>
      <c r="V18" s="9"/>
      <c r="W18" s="10"/>
      <c r="X18" s="10"/>
    </row>
    <row r="19" spans="1:24" x14ac:dyDescent="0.2">
      <c r="A19" s="330" t="s">
        <v>22</v>
      </c>
      <c r="B19" s="43" t="str">
        <f>A21</f>
        <v>Mouton rouge</v>
      </c>
      <c r="C19" s="44" t="str">
        <f>A25</f>
        <v>Vache verte</v>
      </c>
      <c r="D19" s="45" t="str">
        <f>A29</f>
        <v>NEANT</v>
      </c>
      <c r="F19" s="330" t="s">
        <v>22</v>
      </c>
      <c r="G19" s="43" t="str">
        <f>F21</f>
        <v>Mouton rouge</v>
      </c>
      <c r="H19" s="44" t="str">
        <f>F25</f>
        <v>Vache verte</v>
      </c>
      <c r="I19" s="45" t="str">
        <f>F29</f>
        <v>NEANT</v>
      </c>
      <c r="K19" s="330" t="s">
        <v>22</v>
      </c>
      <c r="L19" s="43" t="str">
        <f>K21</f>
        <v>Mouton rouge</v>
      </c>
      <c r="M19" s="44" t="str">
        <f>K25</f>
        <v>Vache verte</v>
      </c>
      <c r="N19" s="45" t="str">
        <f>K29</f>
        <v>NEANT</v>
      </c>
      <c r="P19" s="330" t="s">
        <v>22</v>
      </c>
      <c r="Q19" s="43" t="str">
        <f>P21</f>
        <v>Mouton rouge</v>
      </c>
      <c r="R19" s="44" t="str">
        <f>P25</f>
        <v>Vache verte</v>
      </c>
      <c r="S19" s="45" t="str">
        <f>P29</f>
        <v>NEANT</v>
      </c>
      <c r="U19" s="330" t="s">
        <v>22</v>
      </c>
      <c r="V19" s="43" t="str">
        <f>U21</f>
        <v>Mouton rouge</v>
      </c>
      <c r="W19" s="44" t="str">
        <f>U25</f>
        <v>Vache verte</v>
      </c>
      <c r="X19" s="45" t="str">
        <f>U29</f>
        <v>NEANT</v>
      </c>
    </row>
    <row r="20" spans="1:24" ht="15.75" customHeight="1" thickBot="1" x14ac:dyDescent="0.25">
      <c r="A20" s="331"/>
      <c r="B20" s="40" t="s">
        <v>17</v>
      </c>
      <c r="C20" s="41" t="s">
        <v>17</v>
      </c>
      <c r="D20" s="42" t="s">
        <v>17</v>
      </c>
      <c r="F20" s="331"/>
      <c r="G20" s="40" t="s">
        <v>17</v>
      </c>
      <c r="H20" s="41" t="s">
        <v>17</v>
      </c>
      <c r="I20" s="42" t="s">
        <v>17</v>
      </c>
      <c r="K20" s="331"/>
      <c r="L20" s="40" t="s">
        <v>17</v>
      </c>
      <c r="M20" s="41" t="s">
        <v>17</v>
      </c>
      <c r="N20" s="42" t="s">
        <v>17</v>
      </c>
      <c r="P20" s="331"/>
      <c r="Q20" s="40" t="s">
        <v>17</v>
      </c>
      <c r="R20" s="41" t="s">
        <v>17</v>
      </c>
      <c r="S20" s="42" t="s">
        <v>17</v>
      </c>
      <c r="U20" s="331"/>
      <c r="V20" s="40" t="s">
        <v>17</v>
      </c>
      <c r="W20" s="41" t="s">
        <v>17</v>
      </c>
      <c r="X20" s="42" t="s">
        <v>17</v>
      </c>
    </row>
    <row r="21" spans="1:24" ht="15.75" hidden="1" customHeight="1" outlineLevel="1" x14ac:dyDescent="0.2">
      <c r="A21" s="47" t="s">
        <v>64</v>
      </c>
      <c r="B21" s="125" t="s">
        <v>62</v>
      </c>
      <c r="C21" s="53" t="s">
        <v>13</v>
      </c>
      <c r="D21" s="128" t="s">
        <v>184</v>
      </c>
      <c r="F21" s="47" t="s">
        <v>64</v>
      </c>
      <c r="G21" s="125" t="s">
        <v>62</v>
      </c>
      <c r="H21" s="53" t="s">
        <v>13</v>
      </c>
      <c r="I21" s="128" t="s">
        <v>184</v>
      </c>
      <c r="K21" s="47" t="s">
        <v>64</v>
      </c>
      <c r="L21" s="125" t="s">
        <v>62</v>
      </c>
      <c r="M21" s="53" t="s">
        <v>13</v>
      </c>
      <c r="N21" s="128" t="s">
        <v>184</v>
      </c>
      <c r="P21" s="47" t="s">
        <v>64</v>
      </c>
      <c r="Q21" s="125" t="s">
        <v>62</v>
      </c>
      <c r="R21" s="53" t="s">
        <v>13</v>
      </c>
      <c r="S21" s="128" t="s">
        <v>193</v>
      </c>
      <c r="U21" s="47" t="s">
        <v>64</v>
      </c>
      <c r="V21" s="125" t="s">
        <v>62</v>
      </c>
      <c r="W21" s="53" t="s">
        <v>13</v>
      </c>
      <c r="X21" s="128" t="s">
        <v>184</v>
      </c>
    </row>
    <row r="22" spans="1:24" ht="15" hidden="1" outlineLevel="1" x14ac:dyDescent="0.2">
      <c r="A22" s="15"/>
      <c r="B22" s="126" t="s">
        <v>62</v>
      </c>
      <c r="C22" s="51" t="s">
        <v>13</v>
      </c>
      <c r="D22" s="129" t="s">
        <v>187</v>
      </c>
      <c r="F22" s="15"/>
      <c r="G22" s="126" t="s">
        <v>62</v>
      </c>
      <c r="H22" s="51" t="s">
        <v>13</v>
      </c>
      <c r="I22" s="129" t="s">
        <v>187</v>
      </c>
      <c r="K22" s="15"/>
      <c r="L22" s="126" t="s">
        <v>62</v>
      </c>
      <c r="M22" s="51" t="s">
        <v>13</v>
      </c>
      <c r="N22" s="129" t="s">
        <v>187</v>
      </c>
      <c r="P22" s="15"/>
      <c r="Q22" s="126" t="s">
        <v>62</v>
      </c>
      <c r="R22" s="51" t="s">
        <v>13</v>
      </c>
      <c r="S22" s="129" t="s">
        <v>191</v>
      </c>
      <c r="U22" s="15"/>
      <c r="V22" s="126" t="s">
        <v>62</v>
      </c>
      <c r="W22" s="51" t="s">
        <v>13</v>
      </c>
      <c r="X22" s="129" t="s">
        <v>187</v>
      </c>
    </row>
    <row r="23" spans="1:24" ht="15" hidden="1" outlineLevel="1" x14ac:dyDescent="0.2">
      <c r="A23" s="15"/>
      <c r="B23" s="126" t="s">
        <v>61</v>
      </c>
      <c r="C23" s="51" t="s">
        <v>14</v>
      </c>
      <c r="D23" s="129"/>
      <c r="F23" s="15"/>
      <c r="G23" s="126" t="s">
        <v>61</v>
      </c>
      <c r="H23" s="51" t="s">
        <v>14</v>
      </c>
      <c r="I23" s="129"/>
      <c r="K23" s="15"/>
      <c r="L23" s="126" t="s">
        <v>61</v>
      </c>
      <c r="M23" s="51" t="s">
        <v>14</v>
      </c>
      <c r="N23" s="129"/>
      <c r="P23" s="15"/>
      <c r="Q23" s="126" t="s">
        <v>61</v>
      </c>
      <c r="R23" s="51" t="s">
        <v>14</v>
      </c>
      <c r="S23" s="129"/>
      <c r="U23" s="15"/>
      <c r="V23" s="126" t="s">
        <v>61</v>
      </c>
      <c r="W23" s="51" t="s">
        <v>14</v>
      </c>
      <c r="X23" s="129"/>
    </row>
    <row r="24" spans="1:24" ht="15" hidden="1" outlineLevel="1" x14ac:dyDescent="0.2">
      <c r="A24" s="48"/>
      <c r="B24" s="131" t="s">
        <v>60</v>
      </c>
      <c r="C24" s="54" t="s">
        <v>14</v>
      </c>
      <c r="D24" s="133"/>
      <c r="F24" s="48"/>
      <c r="G24" s="131" t="s">
        <v>60</v>
      </c>
      <c r="H24" s="54" t="s">
        <v>14</v>
      </c>
      <c r="I24" s="133"/>
      <c r="K24" s="48"/>
      <c r="L24" s="131" t="s">
        <v>60</v>
      </c>
      <c r="M24" s="54" t="s">
        <v>14</v>
      </c>
      <c r="N24" s="133"/>
      <c r="P24" s="48"/>
      <c r="Q24" s="131" t="s">
        <v>60</v>
      </c>
      <c r="R24" s="54" t="s">
        <v>14</v>
      </c>
      <c r="S24" s="133"/>
      <c r="U24" s="48"/>
      <c r="V24" s="131" t="s">
        <v>60</v>
      </c>
      <c r="W24" s="54" t="s">
        <v>14</v>
      </c>
      <c r="X24" s="133"/>
    </row>
    <row r="25" spans="1:24" ht="15" hidden="1" outlineLevel="1" x14ac:dyDescent="0.2">
      <c r="A25" s="49" t="s">
        <v>63</v>
      </c>
      <c r="B25" s="132" t="s">
        <v>62</v>
      </c>
      <c r="C25" s="50" t="s">
        <v>13</v>
      </c>
      <c r="D25" s="134" t="s">
        <v>186</v>
      </c>
      <c r="F25" s="49" t="s">
        <v>63</v>
      </c>
      <c r="G25" s="132" t="s">
        <v>62</v>
      </c>
      <c r="H25" s="50" t="s">
        <v>13</v>
      </c>
      <c r="I25" s="134" t="s">
        <v>186</v>
      </c>
      <c r="K25" s="49" t="s">
        <v>63</v>
      </c>
      <c r="L25" s="132" t="s">
        <v>62</v>
      </c>
      <c r="M25" s="50" t="s">
        <v>13</v>
      </c>
      <c r="N25" s="134" t="s">
        <v>186</v>
      </c>
      <c r="P25" s="49" t="s">
        <v>63</v>
      </c>
      <c r="Q25" s="132" t="s">
        <v>62</v>
      </c>
      <c r="R25" s="50" t="s">
        <v>13</v>
      </c>
      <c r="S25" s="134" t="s">
        <v>187</v>
      </c>
      <c r="U25" s="49" t="s">
        <v>63</v>
      </c>
      <c r="V25" s="132" t="s">
        <v>62</v>
      </c>
      <c r="W25" s="50" t="s">
        <v>13</v>
      </c>
      <c r="X25" s="134" t="s">
        <v>186</v>
      </c>
    </row>
    <row r="26" spans="1:24" ht="15" hidden="1" outlineLevel="1" x14ac:dyDescent="0.2">
      <c r="A26" s="15"/>
      <c r="B26" s="126" t="s">
        <v>62</v>
      </c>
      <c r="C26" s="51" t="s">
        <v>13</v>
      </c>
      <c r="D26" s="129" t="s">
        <v>191</v>
      </c>
      <c r="F26" s="15"/>
      <c r="G26" s="126" t="s">
        <v>62</v>
      </c>
      <c r="H26" s="51" t="s">
        <v>13</v>
      </c>
      <c r="I26" s="129" t="s">
        <v>191</v>
      </c>
      <c r="K26" s="15"/>
      <c r="L26" s="126" t="s">
        <v>62</v>
      </c>
      <c r="M26" s="51" t="s">
        <v>13</v>
      </c>
      <c r="N26" s="129" t="s">
        <v>191</v>
      </c>
      <c r="P26" s="15"/>
      <c r="Q26" s="126" t="s">
        <v>62</v>
      </c>
      <c r="R26" s="51" t="s">
        <v>13</v>
      </c>
      <c r="S26" s="129" t="s">
        <v>185</v>
      </c>
      <c r="U26" s="15"/>
      <c r="V26" s="126" t="s">
        <v>62</v>
      </c>
      <c r="W26" s="51" t="s">
        <v>13</v>
      </c>
      <c r="X26" s="129" t="s">
        <v>191</v>
      </c>
    </row>
    <row r="27" spans="1:24" ht="15" hidden="1" outlineLevel="1" x14ac:dyDescent="0.2">
      <c r="A27" s="15"/>
      <c r="B27" s="126" t="s">
        <v>61</v>
      </c>
      <c r="C27" s="51" t="s">
        <v>14</v>
      </c>
      <c r="D27" s="129"/>
      <c r="F27" s="15"/>
      <c r="G27" s="126" t="s">
        <v>61</v>
      </c>
      <c r="H27" s="51" t="s">
        <v>14</v>
      </c>
      <c r="I27" s="129"/>
      <c r="K27" s="15"/>
      <c r="L27" s="126" t="s">
        <v>61</v>
      </c>
      <c r="M27" s="51" t="s">
        <v>14</v>
      </c>
      <c r="N27" s="129"/>
      <c r="P27" s="15"/>
      <c r="Q27" s="126" t="s">
        <v>61</v>
      </c>
      <c r="R27" s="51" t="s">
        <v>14</v>
      </c>
      <c r="S27" s="129"/>
      <c r="U27" s="15"/>
      <c r="V27" s="126" t="s">
        <v>61</v>
      </c>
      <c r="W27" s="51" t="s">
        <v>14</v>
      </c>
      <c r="X27" s="129"/>
    </row>
    <row r="28" spans="1:24" ht="16" hidden="1" outlineLevel="1" thickBot="1" x14ac:dyDescent="0.25">
      <c r="A28" s="16"/>
      <c r="B28" s="131" t="s">
        <v>60</v>
      </c>
      <c r="C28" s="54" t="s">
        <v>14</v>
      </c>
      <c r="D28" s="133"/>
      <c r="F28" s="16"/>
      <c r="G28" s="131" t="s">
        <v>60</v>
      </c>
      <c r="H28" s="54" t="s">
        <v>14</v>
      </c>
      <c r="I28" s="133"/>
      <c r="K28" s="16"/>
      <c r="L28" s="131" t="s">
        <v>60</v>
      </c>
      <c r="M28" s="54" t="s">
        <v>14</v>
      </c>
      <c r="N28" s="133"/>
      <c r="P28" s="16"/>
      <c r="Q28" s="131" t="s">
        <v>60</v>
      </c>
      <c r="R28" s="54" t="s">
        <v>14</v>
      </c>
      <c r="S28" s="133"/>
      <c r="U28" s="16"/>
      <c r="V28" s="131" t="s">
        <v>60</v>
      </c>
      <c r="W28" s="54" t="s">
        <v>14</v>
      </c>
      <c r="X28" s="133"/>
    </row>
    <row r="29" spans="1:24" ht="15" hidden="1" outlineLevel="1" x14ac:dyDescent="0.2">
      <c r="A29" s="47" t="s">
        <v>14</v>
      </c>
      <c r="B29" s="132" t="s">
        <v>61</v>
      </c>
      <c r="C29" s="50" t="s">
        <v>14</v>
      </c>
      <c r="D29" s="134"/>
      <c r="F29" s="47" t="s">
        <v>14</v>
      </c>
      <c r="G29" s="132" t="s">
        <v>61</v>
      </c>
      <c r="H29" s="50" t="s">
        <v>14</v>
      </c>
      <c r="I29" s="134"/>
      <c r="K29" s="47" t="s">
        <v>14</v>
      </c>
      <c r="L29" s="132" t="s">
        <v>61</v>
      </c>
      <c r="M29" s="50" t="s">
        <v>14</v>
      </c>
      <c r="N29" s="134"/>
      <c r="P29" s="47" t="s">
        <v>14</v>
      </c>
      <c r="Q29" s="132" t="s">
        <v>61</v>
      </c>
      <c r="R29" s="50" t="s">
        <v>14</v>
      </c>
      <c r="S29" s="134"/>
      <c r="U29" s="47" t="s">
        <v>14</v>
      </c>
      <c r="V29" s="132" t="s">
        <v>61</v>
      </c>
      <c r="W29" s="50" t="s">
        <v>14</v>
      </c>
      <c r="X29" s="134"/>
    </row>
    <row r="30" spans="1:24" ht="15" hidden="1" outlineLevel="1" x14ac:dyDescent="0.2">
      <c r="A30" s="15"/>
      <c r="B30" s="126" t="s">
        <v>61</v>
      </c>
      <c r="C30" s="51" t="s">
        <v>14</v>
      </c>
      <c r="D30" s="129"/>
      <c r="F30" s="15"/>
      <c r="G30" s="126" t="s">
        <v>61</v>
      </c>
      <c r="H30" s="51" t="s">
        <v>14</v>
      </c>
      <c r="I30" s="129"/>
      <c r="K30" s="15"/>
      <c r="L30" s="126" t="s">
        <v>61</v>
      </c>
      <c r="M30" s="51" t="s">
        <v>14</v>
      </c>
      <c r="N30" s="129"/>
      <c r="P30" s="15"/>
      <c r="Q30" s="126" t="s">
        <v>61</v>
      </c>
      <c r="R30" s="51" t="s">
        <v>14</v>
      </c>
      <c r="S30" s="129"/>
      <c r="U30" s="15"/>
      <c r="V30" s="126" t="s">
        <v>61</v>
      </c>
      <c r="W30" s="51" t="s">
        <v>14</v>
      </c>
      <c r="X30" s="129"/>
    </row>
    <row r="31" spans="1:24" ht="15" hidden="1" outlineLevel="1" x14ac:dyDescent="0.2">
      <c r="A31" s="15"/>
      <c r="B31" s="126" t="s">
        <v>61</v>
      </c>
      <c r="C31" s="51" t="s">
        <v>14</v>
      </c>
      <c r="D31" s="129"/>
      <c r="F31" s="15"/>
      <c r="G31" s="126" t="s">
        <v>61</v>
      </c>
      <c r="H31" s="51" t="s">
        <v>14</v>
      </c>
      <c r="I31" s="129"/>
      <c r="K31" s="15"/>
      <c r="L31" s="126" t="s">
        <v>61</v>
      </c>
      <c r="M31" s="51" t="s">
        <v>14</v>
      </c>
      <c r="N31" s="129"/>
      <c r="P31" s="15"/>
      <c r="Q31" s="126" t="s">
        <v>61</v>
      </c>
      <c r="R31" s="51" t="s">
        <v>14</v>
      </c>
      <c r="S31" s="129"/>
      <c r="U31" s="15"/>
      <c r="V31" s="126" t="s">
        <v>61</v>
      </c>
      <c r="W31" s="51" t="s">
        <v>14</v>
      </c>
      <c r="X31" s="129"/>
    </row>
    <row r="32" spans="1:24" ht="16" hidden="1" outlineLevel="1" thickBot="1" x14ac:dyDescent="0.25">
      <c r="A32" s="16"/>
      <c r="B32" s="127" t="s">
        <v>60</v>
      </c>
      <c r="C32" s="52" t="s">
        <v>14</v>
      </c>
      <c r="D32" s="130"/>
      <c r="F32" s="16"/>
      <c r="G32" s="127" t="s">
        <v>60</v>
      </c>
      <c r="H32" s="52" t="s">
        <v>14</v>
      </c>
      <c r="I32" s="130"/>
      <c r="K32" s="16"/>
      <c r="L32" s="127" t="s">
        <v>60</v>
      </c>
      <c r="M32" s="52" t="s">
        <v>14</v>
      </c>
      <c r="N32" s="130"/>
      <c r="P32" s="16"/>
      <c r="Q32" s="127" t="s">
        <v>60</v>
      </c>
      <c r="R32" s="52" t="s">
        <v>14</v>
      </c>
      <c r="S32" s="130"/>
      <c r="U32" s="16"/>
      <c r="V32" s="127" t="s">
        <v>60</v>
      </c>
      <c r="W32" s="52" t="s">
        <v>14</v>
      </c>
      <c r="X32" s="130"/>
    </row>
    <row r="33" spans="1:24" ht="15" collapsed="1" thickBot="1" x14ac:dyDescent="0.25">
      <c r="A33" s="8"/>
      <c r="B33" s="9"/>
      <c r="C33" s="10"/>
      <c r="D33" s="10"/>
      <c r="F33" s="8"/>
      <c r="G33" s="9"/>
      <c r="H33" s="10"/>
      <c r="I33" s="10"/>
      <c r="K33" s="8"/>
      <c r="L33" s="9"/>
      <c r="M33" s="10"/>
      <c r="N33" s="10"/>
      <c r="P33" s="8"/>
      <c r="Q33" s="9"/>
      <c r="R33" s="10"/>
      <c r="S33" s="10"/>
      <c r="U33" s="8"/>
      <c r="V33" s="9"/>
      <c r="W33" s="10"/>
      <c r="X33" s="10"/>
    </row>
    <row r="34" spans="1:24" ht="16" thickBot="1" x14ac:dyDescent="0.25">
      <c r="A34" s="88" t="s">
        <v>4</v>
      </c>
      <c r="B34" s="319" t="s">
        <v>17</v>
      </c>
      <c r="C34" s="320"/>
      <c r="D34" s="321"/>
      <c r="F34" s="88" t="s">
        <v>4</v>
      </c>
      <c r="G34" s="319" t="s">
        <v>17</v>
      </c>
      <c r="H34" s="320"/>
      <c r="I34" s="321"/>
      <c r="K34" s="88" t="s">
        <v>4</v>
      </c>
      <c r="L34" s="319" t="s">
        <v>17</v>
      </c>
      <c r="M34" s="320"/>
      <c r="N34" s="321"/>
      <c r="P34" s="88" t="s">
        <v>4</v>
      </c>
      <c r="Q34" s="319" t="s">
        <v>17</v>
      </c>
      <c r="R34" s="320"/>
      <c r="S34" s="321"/>
      <c r="U34" s="88" t="s">
        <v>4</v>
      </c>
      <c r="V34" s="319" t="s">
        <v>17</v>
      </c>
      <c r="W34" s="320"/>
      <c r="X34" s="321"/>
    </row>
    <row r="35" spans="1:24" ht="15" outlineLevel="1" x14ac:dyDescent="0.2">
      <c r="A35" s="183" t="s">
        <v>81</v>
      </c>
      <c r="B35" s="172" t="s">
        <v>3</v>
      </c>
      <c r="C35" s="84" t="s">
        <v>86</v>
      </c>
      <c r="D35" s="128" t="s">
        <v>185</v>
      </c>
      <c r="F35" s="183" t="s">
        <v>81</v>
      </c>
      <c r="G35" s="172" t="s">
        <v>3</v>
      </c>
      <c r="H35" s="84" t="s">
        <v>13</v>
      </c>
      <c r="I35" s="128" t="s">
        <v>185</v>
      </c>
      <c r="K35" s="183" t="s">
        <v>81</v>
      </c>
      <c r="L35" s="172" t="s">
        <v>3</v>
      </c>
      <c r="M35" s="84" t="s">
        <v>13</v>
      </c>
      <c r="N35" s="128" t="s">
        <v>185</v>
      </c>
      <c r="P35" s="183" t="s">
        <v>81</v>
      </c>
      <c r="Q35" s="172" t="s">
        <v>3</v>
      </c>
      <c r="R35" s="84" t="s">
        <v>13</v>
      </c>
      <c r="S35" s="128" t="s">
        <v>185</v>
      </c>
      <c r="U35" s="183" t="s">
        <v>81</v>
      </c>
      <c r="V35" s="172" t="s">
        <v>3</v>
      </c>
      <c r="W35" s="84" t="s">
        <v>13</v>
      </c>
      <c r="X35" s="128" t="s">
        <v>185</v>
      </c>
    </row>
    <row r="36" spans="1:24" ht="15" outlineLevel="1" x14ac:dyDescent="0.2">
      <c r="A36" s="183">
        <f>VARIABLES!D3</f>
        <v>10</v>
      </c>
      <c r="B36" s="126" t="s">
        <v>29</v>
      </c>
      <c r="C36" s="58" t="s">
        <v>13</v>
      </c>
      <c r="D36" s="129" t="s">
        <v>187</v>
      </c>
      <c r="F36" s="183">
        <f>VARIABLES!E3</f>
        <v>20</v>
      </c>
      <c r="G36" s="126" t="s">
        <v>29</v>
      </c>
      <c r="H36" s="58" t="s">
        <v>13</v>
      </c>
      <c r="I36" s="129" t="s">
        <v>187</v>
      </c>
      <c r="K36" s="183">
        <f>+VARIABLES!F3</f>
        <v>41</v>
      </c>
      <c r="L36" s="126" t="s">
        <v>29</v>
      </c>
      <c r="M36" s="58" t="s">
        <v>13</v>
      </c>
      <c r="N36" s="129" t="s">
        <v>187</v>
      </c>
      <c r="P36" s="183">
        <f>VARIABLES!G3</f>
        <v>60</v>
      </c>
      <c r="Q36" s="126" t="s">
        <v>29</v>
      </c>
      <c r="R36" s="58" t="s">
        <v>13</v>
      </c>
      <c r="S36" s="129" t="s">
        <v>187</v>
      </c>
      <c r="U36" s="183">
        <f>VARIABLES!H3</f>
        <v>80</v>
      </c>
      <c r="V36" s="126" t="s">
        <v>29</v>
      </c>
      <c r="W36" s="58" t="s">
        <v>13</v>
      </c>
      <c r="X36" s="129" t="s">
        <v>187</v>
      </c>
    </row>
    <row r="37" spans="1:24" ht="15" outlineLevel="1" x14ac:dyDescent="0.2">
      <c r="A37" s="183" t="s">
        <v>74</v>
      </c>
      <c r="B37" s="126">
        <f>COUNTIF(C35:C43, "PRESENT")+COUNTIF(C35:C43, "RAISON DE SERVICE")</f>
        <v>5</v>
      </c>
      <c r="C37" s="58" t="s">
        <v>13</v>
      </c>
      <c r="D37" s="129" t="s">
        <v>188</v>
      </c>
      <c r="F37" s="183" t="s">
        <v>74</v>
      </c>
      <c r="G37" s="126">
        <f>COUNTIF(H35:H43, "PRESENT")+COUNTIF(H35:H43, "RAISON DE SERVICE")</f>
        <v>5</v>
      </c>
      <c r="H37" s="58" t="s">
        <v>13</v>
      </c>
      <c r="I37" s="129" t="s">
        <v>188</v>
      </c>
      <c r="K37" s="183" t="s">
        <v>74</v>
      </c>
      <c r="L37" s="126">
        <f>COUNTIF(M35:M43, "PRESENT")+COUNTIF(M35:M43, "RAISON DE SERVICE")</f>
        <v>5</v>
      </c>
      <c r="M37" s="58" t="s">
        <v>13</v>
      </c>
      <c r="N37" s="129" t="s">
        <v>188</v>
      </c>
      <c r="P37" s="183" t="s">
        <v>74</v>
      </c>
      <c r="Q37" s="126">
        <f>COUNTIF(R35:R43, "PRESENT")+COUNTIF(R35:R43, "RAISON DE SERVICE")</f>
        <v>5</v>
      </c>
      <c r="R37" s="58" t="s">
        <v>13</v>
      </c>
      <c r="S37" s="129" t="s">
        <v>188</v>
      </c>
      <c r="U37" s="183" t="s">
        <v>74</v>
      </c>
      <c r="V37" s="126">
        <f>COUNTIF(W35:W43, "PRESENT")+COUNTIF(W35:W43, "RAISON DE SERVICE")</f>
        <v>5</v>
      </c>
      <c r="W37" s="58" t="s">
        <v>13</v>
      </c>
      <c r="X37" s="129" t="s">
        <v>188</v>
      </c>
    </row>
    <row r="38" spans="1:24" ht="15" outlineLevel="1" x14ac:dyDescent="0.2">
      <c r="A38" s="183">
        <f>VARIABLES!D4</f>
        <v>14</v>
      </c>
      <c r="B38" s="126" t="s">
        <v>30</v>
      </c>
      <c r="C38" s="58" t="s">
        <v>13</v>
      </c>
      <c r="D38" s="129" t="s">
        <v>188</v>
      </c>
      <c r="F38" s="183">
        <f>VARIABLES!E4</f>
        <v>21</v>
      </c>
      <c r="G38" s="126" t="s">
        <v>30</v>
      </c>
      <c r="H38" s="58" t="s">
        <v>13</v>
      </c>
      <c r="I38" s="129" t="s">
        <v>188</v>
      </c>
      <c r="K38" s="183">
        <f>VARIABLES!F4</f>
        <v>42</v>
      </c>
      <c r="L38" s="126" t="s">
        <v>30</v>
      </c>
      <c r="M38" s="58" t="s">
        <v>13</v>
      </c>
      <c r="N38" s="129" t="s">
        <v>188</v>
      </c>
      <c r="P38" s="183">
        <f>VARIABLES!G3</f>
        <v>60</v>
      </c>
      <c r="Q38" s="126" t="s">
        <v>30</v>
      </c>
      <c r="R38" s="58" t="s">
        <v>13</v>
      </c>
      <c r="S38" s="129" t="s">
        <v>188</v>
      </c>
      <c r="U38" s="183">
        <f>VARIABLES!H4</f>
        <v>81</v>
      </c>
      <c r="V38" s="126" t="s">
        <v>30</v>
      </c>
      <c r="W38" s="58" t="s">
        <v>13</v>
      </c>
      <c r="X38" s="129" t="s">
        <v>188</v>
      </c>
    </row>
    <row r="39" spans="1:24" ht="15" outlineLevel="1" x14ac:dyDescent="0.2">
      <c r="A39" s="183" t="s">
        <v>75</v>
      </c>
      <c r="B39" s="126">
        <f>COUNTIF(C35:C43, "GREVISTE")</f>
        <v>0</v>
      </c>
      <c r="C39" s="58" t="s">
        <v>13</v>
      </c>
      <c r="D39" s="129" t="s">
        <v>186</v>
      </c>
      <c r="F39" s="183" t="s">
        <v>75</v>
      </c>
      <c r="G39" s="126">
        <f>COUNTIF(H35:H43, "GREVISTE")</f>
        <v>0</v>
      </c>
      <c r="H39" s="58" t="s">
        <v>13</v>
      </c>
      <c r="I39" s="129" t="s">
        <v>186</v>
      </c>
      <c r="K39" s="183" t="s">
        <v>75</v>
      </c>
      <c r="L39" s="126">
        <f>COUNTIF(M35:M43, "GREVISTE")</f>
        <v>0</v>
      </c>
      <c r="M39" s="58" t="s">
        <v>13</v>
      </c>
      <c r="N39" s="129" t="s">
        <v>186</v>
      </c>
      <c r="P39" s="183" t="s">
        <v>75</v>
      </c>
      <c r="Q39" s="126">
        <f>COUNTIF(R35:R43, "GREVISTE")</f>
        <v>0</v>
      </c>
      <c r="R39" s="58" t="s">
        <v>13</v>
      </c>
      <c r="S39" s="129" t="s">
        <v>186</v>
      </c>
      <c r="U39" s="183" t="s">
        <v>75</v>
      </c>
      <c r="V39" s="126">
        <f>COUNTIF(W35:W43, "GREVISTE")</f>
        <v>0</v>
      </c>
      <c r="W39" s="58" t="s">
        <v>13</v>
      </c>
      <c r="X39" s="129" t="s">
        <v>186</v>
      </c>
    </row>
    <row r="40" spans="1:24" ht="15" outlineLevel="1" x14ac:dyDescent="0.2">
      <c r="A40" s="191">
        <f>VARIABLES!D5</f>
        <v>0.7142857142857143</v>
      </c>
      <c r="B40" s="126"/>
      <c r="C40" s="58" t="s">
        <v>14</v>
      </c>
      <c r="D40" s="129"/>
      <c r="F40" s="191">
        <f>VARIABLES!E5</f>
        <v>0.95238095238095233</v>
      </c>
      <c r="G40" s="126"/>
      <c r="H40" s="58" t="s">
        <v>14</v>
      </c>
      <c r="I40" s="129"/>
      <c r="K40" s="191">
        <f>VARIABLES!F5</f>
        <v>0.97619047619047616</v>
      </c>
      <c r="L40" s="126"/>
      <c r="M40" s="58" t="s">
        <v>14</v>
      </c>
      <c r="N40" s="129"/>
      <c r="P40" s="191">
        <f>VARIABLES!G5</f>
        <v>0.98360655737704916</v>
      </c>
      <c r="Q40" s="126"/>
      <c r="R40" s="58" t="s">
        <v>14</v>
      </c>
      <c r="S40" s="129"/>
      <c r="U40" s="191">
        <f>VARIABLES!H5</f>
        <v>0.98765432098765427</v>
      </c>
      <c r="V40" s="126"/>
      <c r="W40" s="58" t="s">
        <v>14</v>
      </c>
      <c r="X40" s="129"/>
    </row>
    <row r="41" spans="1:24" ht="15" outlineLevel="1" x14ac:dyDescent="0.2">
      <c r="A41" s="184" t="s">
        <v>76</v>
      </c>
      <c r="B41" s="126"/>
      <c r="C41" s="58" t="s">
        <v>14</v>
      </c>
      <c r="D41" s="129"/>
      <c r="F41" s="184" t="s">
        <v>76</v>
      </c>
      <c r="G41" s="126"/>
      <c r="H41" s="58" t="s">
        <v>14</v>
      </c>
      <c r="I41" s="129"/>
      <c r="K41" s="184" t="s">
        <v>76</v>
      </c>
      <c r="L41" s="126"/>
      <c r="M41" s="58" t="s">
        <v>14</v>
      </c>
      <c r="N41" s="129"/>
      <c r="P41" s="184" t="s">
        <v>76</v>
      </c>
      <c r="Q41" s="126"/>
      <c r="R41" s="58" t="s">
        <v>14</v>
      </c>
      <c r="S41" s="129"/>
      <c r="U41" s="184" t="s">
        <v>76</v>
      </c>
      <c r="V41" s="126"/>
      <c r="W41" s="58" t="s">
        <v>14</v>
      </c>
      <c r="X41" s="129"/>
    </row>
    <row r="42" spans="1:24" ht="15" outlineLevel="1" x14ac:dyDescent="0.2">
      <c r="A42" s="184">
        <f>VARIABLES!D7</f>
        <v>15</v>
      </c>
      <c r="B42" s="126"/>
      <c r="C42" s="58" t="s">
        <v>14</v>
      </c>
      <c r="D42" s="129"/>
      <c r="F42" s="184">
        <f>VARIABLES!E7</f>
        <v>22</v>
      </c>
      <c r="G42" s="126"/>
      <c r="H42" s="58" t="s">
        <v>14</v>
      </c>
      <c r="I42" s="129"/>
      <c r="K42" s="184">
        <f>VARIABLES!F7</f>
        <v>43</v>
      </c>
      <c r="L42" s="126"/>
      <c r="M42" s="58" t="s">
        <v>14</v>
      </c>
      <c r="N42" s="129"/>
      <c r="P42" s="184">
        <f>VARIABLES!G7</f>
        <v>62</v>
      </c>
      <c r="Q42" s="126"/>
      <c r="R42" s="58" t="s">
        <v>14</v>
      </c>
      <c r="S42" s="129"/>
      <c r="U42" s="184">
        <f>VARIABLES!H7</f>
        <v>82</v>
      </c>
      <c r="V42" s="126"/>
      <c r="W42" s="58" t="s">
        <v>14</v>
      </c>
      <c r="X42" s="129"/>
    </row>
    <row r="43" spans="1:24" ht="15" outlineLevel="1" x14ac:dyDescent="0.2">
      <c r="A43" s="184" t="s">
        <v>77</v>
      </c>
      <c r="B43" s="126"/>
      <c r="C43" s="58" t="s">
        <v>14</v>
      </c>
      <c r="D43" s="129"/>
      <c r="F43" s="184" t="s">
        <v>11</v>
      </c>
      <c r="G43" s="126"/>
      <c r="H43" s="58" t="s">
        <v>14</v>
      </c>
      <c r="I43" s="129"/>
      <c r="K43" s="184" t="s">
        <v>11</v>
      </c>
      <c r="L43" s="126"/>
      <c r="M43" s="58" t="s">
        <v>14</v>
      </c>
      <c r="N43" s="129"/>
      <c r="P43" s="184" t="s">
        <v>11</v>
      </c>
      <c r="Q43" s="126"/>
      <c r="R43" s="58" t="s">
        <v>14</v>
      </c>
      <c r="S43" s="129"/>
      <c r="U43" s="184" t="s">
        <v>11</v>
      </c>
      <c r="V43" s="126"/>
      <c r="W43" s="58" t="s">
        <v>14</v>
      </c>
      <c r="X43" s="129"/>
    </row>
    <row r="44" spans="1:24" ht="15" outlineLevel="1" x14ac:dyDescent="0.2">
      <c r="A44" s="184">
        <f>VARIABLES!D8</f>
        <v>30</v>
      </c>
      <c r="B44" s="170" t="s">
        <v>2</v>
      </c>
      <c r="C44" s="58" t="s">
        <v>13</v>
      </c>
      <c r="D44" s="129"/>
      <c r="F44" s="184">
        <f>VARIABLES!E8</f>
        <v>23</v>
      </c>
      <c r="G44" s="170" t="s">
        <v>2</v>
      </c>
      <c r="H44" s="58" t="s">
        <v>13</v>
      </c>
      <c r="I44" s="129"/>
      <c r="K44" s="184">
        <f>VARIABLES!F8</f>
        <v>44</v>
      </c>
      <c r="L44" s="170" t="s">
        <v>2</v>
      </c>
      <c r="M44" s="58" t="s">
        <v>13</v>
      </c>
      <c r="N44" s="129"/>
      <c r="P44" s="184">
        <f>VARIABLES!G8</f>
        <v>63</v>
      </c>
      <c r="Q44" s="170" t="s">
        <v>2</v>
      </c>
      <c r="R44" s="58" t="s">
        <v>13</v>
      </c>
      <c r="S44" s="129"/>
      <c r="U44" s="184">
        <f>VARIABLES!H8</f>
        <v>83</v>
      </c>
      <c r="V44" s="170" t="s">
        <v>2</v>
      </c>
      <c r="W44" s="58" t="s">
        <v>13</v>
      </c>
      <c r="X44" s="129"/>
    </row>
    <row r="45" spans="1:24" ht="15" outlineLevel="1" x14ac:dyDescent="0.2">
      <c r="A45" s="184" t="s">
        <v>78</v>
      </c>
      <c r="B45" s="126" t="s">
        <v>29</v>
      </c>
      <c r="C45" s="58" t="s">
        <v>13</v>
      </c>
      <c r="D45" s="129"/>
      <c r="F45" s="184" t="s">
        <v>78</v>
      </c>
      <c r="G45" s="126" t="s">
        <v>29</v>
      </c>
      <c r="H45" s="58" t="s">
        <v>13</v>
      </c>
      <c r="I45" s="129"/>
      <c r="K45" s="184" t="s">
        <v>78</v>
      </c>
      <c r="L45" s="126" t="s">
        <v>29</v>
      </c>
      <c r="M45" s="58" t="s">
        <v>13</v>
      </c>
      <c r="N45" s="129"/>
      <c r="P45" s="184" t="s">
        <v>78</v>
      </c>
      <c r="Q45" s="126" t="s">
        <v>29</v>
      </c>
      <c r="R45" s="58" t="s">
        <v>13</v>
      </c>
      <c r="S45" s="129"/>
      <c r="U45" s="184" t="s">
        <v>78</v>
      </c>
      <c r="V45" s="126" t="s">
        <v>29</v>
      </c>
      <c r="W45" s="58" t="s">
        <v>13</v>
      </c>
      <c r="X45" s="129"/>
    </row>
    <row r="46" spans="1:24" ht="15" outlineLevel="1" x14ac:dyDescent="0.2">
      <c r="A46" s="187">
        <f>VARIABLES!D9</f>
        <v>0.5</v>
      </c>
      <c r="B46" s="126">
        <f>COUNTIF(C44:C51, "PRESENT")+COUNTIF(C44:C51, "RAISON DE SERVICE")</f>
        <v>3</v>
      </c>
      <c r="C46" s="58" t="s">
        <v>13</v>
      </c>
      <c r="D46" s="129"/>
      <c r="F46" s="187">
        <f>VARIABLES!E9</f>
        <v>0.95652173913043481</v>
      </c>
      <c r="G46" s="126">
        <f>COUNTIF(H44:H51, "PRESENT")+COUNTIF(H44:H51, "RAISON DE SERVICE")</f>
        <v>3</v>
      </c>
      <c r="H46" s="58" t="s">
        <v>13</v>
      </c>
      <c r="I46" s="129"/>
      <c r="K46" s="187">
        <f>VARIABLES!F9</f>
        <v>0.97727272727272729</v>
      </c>
      <c r="L46" s="126">
        <f>COUNTIF(M44:M51, "PRESENT")+COUNTIF(M44:M51, "RAISON DE SERVICE")</f>
        <v>3</v>
      </c>
      <c r="M46" s="58" t="s">
        <v>13</v>
      </c>
      <c r="N46" s="129"/>
      <c r="P46" s="187">
        <f>VARIABLES!G9</f>
        <v>0.98412698412698407</v>
      </c>
      <c r="Q46" s="126">
        <f>COUNTIF(R44:R51, "PRESENT")+COUNTIF(R44:R51, "RAISON DE SERVICE")</f>
        <v>3</v>
      </c>
      <c r="R46" s="58" t="s">
        <v>13</v>
      </c>
      <c r="S46" s="129"/>
      <c r="U46" s="187">
        <f>VARIABLES!H9</f>
        <v>0.98795180722891562</v>
      </c>
      <c r="V46" s="126">
        <f>COUNTIF(W44:W51, "PRESENT")+COUNTIF(W44:W51, "RAISON DE SERVICE")</f>
        <v>3</v>
      </c>
      <c r="W46" s="58" t="s">
        <v>13</v>
      </c>
      <c r="X46" s="129"/>
    </row>
    <row r="47" spans="1:24" ht="15" outlineLevel="1" x14ac:dyDescent="0.2">
      <c r="A47" s="26" t="s">
        <v>24</v>
      </c>
      <c r="B47" s="126" t="s">
        <v>30</v>
      </c>
      <c r="C47" s="58" t="s">
        <v>12</v>
      </c>
      <c r="D47" s="129"/>
      <c r="F47" s="145" t="s">
        <v>24</v>
      </c>
      <c r="G47" s="126" t="s">
        <v>30</v>
      </c>
      <c r="H47" s="58" t="s">
        <v>12</v>
      </c>
      <c r="I47" s="129"/>
      <c r="K47" s="145" t="s">
        <v>24</v>
      </c>
      <c r="L47" s="126" t="s">
        <v>30</v>
      </c>
      <c r="M47" s="58" t="s">
        <v>12</v>
      </c>
      <c r="N47" s="129"/>
      <c r="P47" s="145" t="s">
        <v>24</v>
      </c>
      <c r="Q47" s="126" t="s">
        <v>30</v>
      </c>
      <c r="R47" s="58" t="s">
        <v>12</v>
      </c>
      <c r="S47" s="129"/>
      <c r="U47" s="145" t="s">
        <v>24</v>
      </c>
      <c r="V47" s="126" t="s">
        <v>30</v>
      </c>
      <c r="W47" s="58" t="s">
        <v>12</v>
      </c>
      <c r="X47" s="129"/>
    </row>
    <row r="48" spans="1:24" ht="15" outlineLevel="1" x14ac:dyDescent="0.2">
      <c r="A48" s="26">
        <f>VARIABLES!D3+VARIABLES!D7</f>
        <v>25</v>
      </c>
      <c r="B48" s="131">
        <f>COUNTIF(C44:C51, "GREVISTE")</f>
        <v>0</v>
      </c>
      <c r="C48" s="58" t="s">
        <v>14</v>
      </c>
      <c r="D48" s="129"/>
      <c r="F48" s="26">
        <f>VARIABLES!E3+VARIABLES!E7</f>
        <v>42</v>
      </c>
      <c r="G48" s="131">
        <f>COUNTIF(H44:H51, "GREVISTE")</f>
        <v>0</v>
      </c>
      <c r="H48" s="58" t="s">
        <v>14</v>
      </c>
      <c r="I48" s="129"/>
      <c r="K48" s="26">
        <f>VARIABLES!F3+VARIABLES!F7</f>
        <v>84</v>
      </c>
      <c r="L48" s="131">
        <f>COUNTIF(M44:M51, "GREVISTE")</f>
        <v>0</v>
      </c>
      <c r="M48" s="58" t="s">
        <v>14</v>
      </c>
      <c r="N48" s="129"/>
      <c r="P48" s="26">
        <f>VARIABLES!G3+VARIABLES!G7</f>
        <v>122</v>
      </c>
      <c r="Q48" s="131">
        <f>COUNTIF(R44:R51, "GREVISTE")</f>
        <v>0</v>
      </c>
      <c r="R48" s="58" t="s">
        <v>14</v>
      </c>
      <c r="S48" s="129"/>
      <c r="U48" s="26">
        <f>VARIABLES!H3+VARIABLES!H7</f>
        <v>162</v>
      </c>
      <c r="V48" s="131">
        <f>COUNTIF(W44:W51, "GREVISTE")</f>
        <v>0</v>
      </c>
      <c r="W48" s="58" t="s">
        <v>14</v>
      </c>
      <c r="X48" s="129"/>
    </row>
    <row r="49" spans="1:24" ht="15" outlineLevel="1" x14ac:dyDescent="0.2">
      <c r="A49" s="26" t="s">
        <v>25</v>
      </c>
      <c r="B49" s="126"/>
      <c r="C49" s="58" t="s">
        <v>14</v>
      </c>
      <c r="D49" s="129"/>
      <c r="F49" s="26" t="s">
        <v>25</v>
      </c>
      <c r="G49" s="126"/>
      <c r="H49" s="58" t="s">
        <v>14</v>
      </c>
      <c r="I49" s="129"/>
      <c r="K49" s="26" t="s">
        <v>25</v>
      </c>
      <c r="L49" s="126"/>
      <c r="M49" s="58" t="s">
        <v>14</v>
      </c>
      <c r="N49" s="129"/>
      <c r="P49" s="26" t="s">
        <v>25</v>
      </c>
      <c r="Q49" s="126"/>
      <c r="R49" s="58" t="s">
        <v>14</v>
      </c>
      <c r="S49" s="129"/>
      <c r="U49" s="26" t="s">
        <v>25</v>
      </c>
      <c r="V49" s="126"/>
      <c r="W49" s="58" t="s">
        <v>14</v>
      </c>
      <c r="X49" s="129"/>
    </row>
    <row r="50" spans="1:24" ht="15" outlineLevel="1" x14ac:dyDescent="0.2">
      <c r="A50" s="185">
        <f>VARIABLES!D6+VARIABLES!D10</f>
        <v>2</v>
      </c>
      <c r="B50" s="131"/>
      <c r="C50" s="58" t="s">
        <v>14</v>
      </c>
      <c r="D50" s="129"/>
      <c r="F50" s="185">
        <f>VARIABLES!E6+VARIABLES!E10</f>
        <v>2</v>
      </c>
      <c r="G50" s="131"/>
      <c r="H50" s="58" t="s">
        <v>14</v>
      </c>
      <c r="I50" s="129"/>
      <c r="K50" s="185">
        <f>VARIABLES!F6+VARIABLES!F10</f>
        <v>2</v>
      </c>
      <c r="L50" s="131"/>
      <c r="M50" s="58" t="s">
        <v>14</v>
      </c>
      <c r="N50" s="129"/>
      <c r="P50" s="185">
        <f>VARIABLES!G6+VARIABLES!G10</f>
        <v>2</v>
      </c>
      <c r="Q50" s="131"/>
      <c r="R50" s="58" t="s">
        <v>14</v>
      </c>
      <c r="S50" s="129"/>
      <c r="U50" s="185">
        <f>VARIABLES!H6+VARIABLES!H10</f>
        <v>2</v>
      </c>
      <c r="V50" s="131"/>
      <c r="W50" s="58" t="s">
        <v>14</v>
      </c>
      <c r="X50" s="129"/>
    </row>
    <row r="51" spans="1:24" ht="15" customHeight="1" outlineLevel="1" x14ac:dyDescent="0.2">
      <c r="A51" s="85" t="s">
        <v>32</v>
      </c>
      <c r="B51" s="138"/>
      <c r="C51" s="97" t="s">
        <v>14</v>
      </c>
      <c r="D51" s="143"/>
      <c r="F51" s="85" t="s">
        <v>32</v>
      </c>
      <c r="G51" s="138"/>
      <c r="H51" s="97" t="s">
        <v>14</v>
      </c>
      <c r="I51" s="143"/>
      <c r="K51" s="85" t="s">
        <v>32</v>
      </c>
      <c r="L51" s="138"/>
      <c r="M51" s="97" t="s">
        <v>14</v>
      </c>
      <c r="N51" s="143"/>
      <c r="P51" s="85" t="s">
        <v>32</v>
      </c>
      <c r="Q51" s="138"/>
      <c r="R51" s="97" t="s">
        <v>14</v>
      </c>
      <c r="S51" s="143"/>
      <c r="U51" s="85" t="s">
        <v>32</v>
      </c>
      <c r="V51" s="138"/>
      <c r="W51" s="97" t="s">
        <v>14</v>
      </c>
      <c r="X51" s="143"/>
    </row>
    <row r="52" spans="1:24" ht="15" outlineLevel="1" x14ac:dyDescent="0.2">
      <c r="A52" s="27">
        <f>COUNTIF(C52:C89, "PRESENT")</f>
        <v>1</v>
      </c>
      <c r="B52" s="171" t="s">
        <v>8</v>
      </c>
      <c r="C52" s="61" t="s">
        <v>14</v>
      </c>
      <c r="D52" s="134" t="s">
        <v>140</v>
      </c>
      <c r="F52" s="27">
        <f>COUNTIF(H52:H89, "PRESENT")</f>
        <v>1</v>
      </c>
      <c r="G52" s="171" t="s">
        <v>8</v>
      </c>
      <c r="H52" s="61" t="s">
        <v>14</v>
      </c>
      <c r="I52" s="134" t="s">
        <v>140</v>
      </c>
      <c r="K52" s="27">
        <f>COUNTIF(M53:M90, "PRESENT")</f>
        <v>1</v>
      </c>
      <c r="L52" s="171" t="s">
        <v>8</v>
      </c>
      <c r="M52" s="61" t="s">
        <v>14</v>
      </c>
      <c r="N52" s="134" t="s">
        <v>140</v>
      </c>
      <c r="P52" s="27">
        <f>COUNTIF(R52:R89, "PRESENT")</f>
        <v>1</v>
      </c>
      <c r="Q52" s="171" t="s">
        <v>8</v>
      </c>
      <c r="R52" s="61" t="s">
        <v>14</v>
      </c>
      <c r="S52" s="134" t="s">
        <v>140</v>
      </c>
      <c r="U52" s="27">
        <f>COUNTIF(W52:W89, "PRESENT")</f>
        <v>1</v>
      </c>
      <c r="V52" s="171" t="s">
        <v>8</v>
      </c>
      <c r="W52" s="61" t="s">
        <v>14</v>
      </c>
      <c r="X52" s="134" t="s">
        <v>140</v>
      </c>
    </row>
    <row r="53" spans="1:24" ht="15" outlineLevel="1" x14ac:dyDescent="0.2">
      <c r="A53" s="27" t="s">
        <v>27</v>
      </c>
      <c r="B53" s="126" t="s">
        <v>29</v>
      </c>
      <c r="C53" s="58" t="s">
        <v>14</v>
      </c>
      <c r="D53" s="129"/>
      <c r="F53" s="27" t="s">
        <v>27</v>
      </c>
      <c r="G53" s="126" t="s">
        <v>29</v>
      </c>
      <c r="H53" s="58" t="s">
        <v>14</v>
      </c>
      <c r="I53" s="129"/>
      <c r="K53" s="27" t="s">
        <v>27</v>
      </c>
      <c r="L53" s="126" t="s">
        <v>29</v>
      </c>
      <c r="M53" s="58" t="s">
        <v>14</v>
      </c>
      <c r="N53" s="129"/>
      <c r="P53" s="27" t="s">
        <v>27</v>
      </c>
      <c r="Q53" s="126" t="s">
        <v>29</v>
      </c>
      <c r="R53" s="58" t="s">
        <v>14</v>
      </c>
      <c r="S53" s="129"/>
      <c r="U53" s="27" t="s">
        <v>27</v>
      </c>
      <c r="V53" s="126" t="s">
        <v>29</v>
      </c>
      <c r="W53" s="58" t="s">
        <v>14</v>
      </c>
      <c r="X53" s="129"/>
    </row>
    <row r="54" spans="1:24" ht="15" customHeight="1" outlineLevel="1" x14ac:dyDescent="0.2">
      <c r="A54" s="27">
        <f>COUNTIF(C52:C89, "RAISON DE SERVICE")</f>
        <v>3</v>
      </c>
      <c r="B54" s="126">
        <f>COUNTIF(C52:C62, "PRESENT")+COUNTIF(C52:C62, "RAISON DE SERVICE")</f>
        <v>2</v>
      </c>
      <c r="C54" s="58" t="s">
        <v>86</v>
      </c>
      <c r="D54" s="129"/>
      <c r="F54" s="27">
        <f>COUNTIF(H52:H89, "RAISON DE SERVICE")</f>
        <v>0</v>
      </c>
      <c r="G54" s="126">
        <f>COUNTIF(H52:H62, "PRESENT")+COUNTIF(H52:H62, "RAISON DE SERVICE")</f>
        <v>1</v>
      </c>
      <c r="H54" s="58" t="s">
        <v>14</v>
      </c>
      <c r="I54" s="129"/>
      <c r="K54" s="27">
        <f>COUNTIF(M53:M90, "RAISON DE SERVICE")</f>
        <v>0</v>
      </c>
      <c r="L54" s="126">
        <f>COUNTIF(M52:M62, "PRESENT")+COUNTIF(M52:M62, "RAISON DE SERVICE")</f>
        <v>1</v>
      </c>
      <c r="M54" s="58" t="s">
        <v>14</v>
      </c>
      <c r="N54" s="129"/>
      <c r="P54" s="27">
        <f>COUNTIF(R52:R89, "RAISON DE SERVICE")</f>
        <v>0</v>
      </c>
      <c r="Q54" s="126">
        <f>COUNTIF(R52:R62, "PRESENT")+COUNTIF(R52:R62, "RAISON DE SERVICE")</f>
        <v>1</v>
      </c>
      <c r="R54" s="58" t="s">
        <v>14</v>
      </c>
      <c r="S54" s="129"/>
      <c r="U54" s="27">
        <f>COUNTIF(W52:W89, "RAISON DE SERVICE")</f>
        <v>0</v>
      </c>
      <c r="V54" s="126">
        <f>COUNTIF(W52:W62, "PRESENT")+COUNTIF(W52:W62, "RAISON DE SERVICE")</f>
        <v>1</v>
      </c>
      <c r="W54" s="58" t="s">
        <v>14</v>
      </c>
      <c r="X54" s="129"/>
    </row>
    <row r="55" spans="1:24" ht="15" outlineLevel="1" x14ac:dyDescent="0.2">
      <c r="A55" s="27" t="s">
        <v>26</v>
      </c>
      <c r="B55" s="126" t="s">
        <v>30</v>
      </c>
      <c r="C55" s="58" t="s">
        <v>14</v>
      </c>
      <c r="D55" s="129"/>
      <c r="F55" s="27" t="s">
        <v>26</v>
      </c>
      <c r="G55" s="126" t="s">
        <v>30</v>
      </c>
      <c r="H55" s="58" t="s">
        <v>14</v>
      </c>
      <c r="I55" s="129"/>
      <c r="K55" s="27" t="s">
        <v>26</v>
      </c>
      <c r="L55" s="126" t="s">
        <v>30</v>
      </c>
      <c r="M55" s="58" t="s">
        <v>14</v>
      </c>
      <c r="N55" s="129"/>
      <c r="P55" s="27" t="s">
        <v>26</v>
      </c>
      <c r="Q55" s="126" t="s">
        <v>30</v>
      </c>
      <c r="R55" s="58" t="s">
        <v>14</v>
      </c>
      <c r="S55" s="129"/>
      <c r="U55" s="27" t="s">
        <v>26</v>
      </c>
      <c r="V55" s="126" t="s">
        <v>30</v>
      </c>
      <c r="W55" s="58" t="s">
        <v>14</v>
      </c>
      <c r="X55" s="129"/>
    </row>
    <row r="56" spans="1:24" ht="15" outlineLevel="1" x14ac:dyDescent="0.2">
      <c r="A56" s="186">
        <f>A52+A54</f>
        <v>4</v>
      </c>
      <c r="B56" s="126">
        <f>COUNTIF(C52:C62, "GREVISTE")</f>
        <v>0</v>
      </c>
      <c r="C56" s="58" t="s">
        <v>14</v>
      </c>
      <c r="D56" s="129"/>
      <c r="F56" s="186">
        <f>F52+F54</f>
        <v>1</v>
      </c>
      <c r="G56" s="126">
        <f>COUNTIF(H52:H62, "GREVISTE")</f>
        <v>0</v>
      </c>
      <c r="H56" s="58" t="s">
        <v>14</v>
      </c>
      <c r="I56" s="129"/>
      <c r="K56" s="186">
        <f>K52+K54</f>
        <v>1</v>
      </c>
      <c r="L56" s="126">
        <f>COUNTIF(M52:M62, "GREVISTE")</f>
        <v>0</v>
      </c>
      <c r="M56" s="58" t="s">
        <v>14</v>
      </c>
      <c r="N56" s="129"/>
      <c r="P56" s="186">
        <f>P52+P54</f>
        <v>1</v>
      </c>
      <c r="Q56" s="126">
        <f>COUNTIF(R52:R62, "GREVISTE")</f>
        <v>0</v>
      </c>
      <c r="R56" s="58" t="s">
        <v>14</v>
      </c>
      <c r="S56" s="129"/>
      <c r="U56" s="186">
        <f>U52+U54</f>
        <v>1</v>
      </c>
      <c r="V56" s="126">
        <f>COUNTIF(W52:W62, "GREVISTE")</f>
        <v>0</v>
      </c>
      <c r="W56" s="58" t="s">
        <v>14</v>
      </c>
      <c r="X56" s="129"/>
    </row>
    <row r="57" spans="1:24" ht="15" outlineLevel="1" x14ac:dyDescent="0.2">
      <c r="A57" s="91"/>
      <c r="B57" s="126"/>
      <c r="C57" s="58" t="s">
        <v>14</v>
      </c>
      <c r="D57" s="129"/>
      <c r="F57" s="91"/>
      <c r="G57" s="126"/>
      <c r="H57" s="58" t="s">
        <v>14</v>
      </c>
      <c r="I57" s="129"/>
      <c r="K57" s="91"/>
      <c r="L57" s="126"/>
      <c r="M57" s="58" t="s">
        <v>14</v>
      </c>
      <c r="N57" s="129"/>
      <c r="P57" s="91"/>
      <c r="Q57" s="126"/>
      <c r="R57" s="58" t="s">
        <v>14</v>
      </c>
      <c r="S57" s="129"/>
      <c r="U57" s="91"/>
      <c r="V57" s="126"/>
      <c r="W57" s="58" t="s">
        <v>14</v>
      </c>
      <c r="X57" s="129"/>
    </row>
    <row r="58" spans="1:24" ht="15" outlineLevel="1" x14ac:dyDescent="0.2">
      <c r="A58" s="92"/>
      <c r="B58" s="126"/>
      <c r="C58" s="58" t="s">
        <v>14</v>
      </c>
      <c r="D58" s="129"/>
      <c r="F58" s="92"/>
      <c r="G58" s="126"/>
      <c r="H58" s="58" t="s">
        <v>14</v>
      </c>
      <c r="I58" s="129"/>
      <c r="K58" s="92"/>
      <c r="L58" s="126"/>
      <c r="M58" s="58" t="s">
        <v>14</v>
      </c>
      <c r="N58" s="129"/>
      <c r="P58" s="92"/>
      <c r="Q58" s="126"/>
      <c r="R58" s="58" t="s">
        <v>14</v>
      </c>
      <c r="S58" s="129"/>
      <c r="U58" s="92"/>
      <c r="V58" s="126"/>
      <c r="W58" s="58" t="s">
        <v>14</v>
      </c>
      <c r="X58" s="129"/>
    </row>
    <row r="59" spans="1:24" ht="15" outlineLevel="1" x14ac:dyDescent="0.2">
      <c r="A59" s="93"/>
      <c r="B59" s="126"/>
      <c r="C59" s="58" t="s">
        <v>14</v>
      </c>
      <c r="D59" s="129"/>
      <c r="F59" s="93"/>
      <c r="G59" s="126"/>
      <c r="H59" s="58" t="s">
        <v>14</v>
      </c>
      <c r="I59" s="129"/>
      <c r="K59" s="93"/>
      <c r="L59" s="126"/>
      <c r="M59" s="58" t="s">
        <v>14</v>
      </c>
      <c r="N59" s="129"/>
      <c r="P59" s="93"/>
      <c r="Q59" s="126"/>
      <c r="R59" s="58" t="s">
        <v>14</v>
      </c>
      <c r="S59" s="129"/>
      <c r="U59" s="93"/>
      <c r="V59" s="126"/>
      <c r="W59" s="58" t="s">
        <v>14</v>
      </c>
      <c r="X59" s="129"/>
    </row>
    <row r="60" spans="1:24" ht="15" outlineLevel="1" x14ac:dyDescent="0.2">
      <c r="A60" s="94"/>
      <c r="B60" s="170" t="s">
        <v>9</v>
      </c>
      <c r="C60" s="58" t="s">
        <v>13</v>
      </c>
      <c r="D60" s="129" t="s">
        <v>138</v>
      </c>
      <c r="F60" s="94"/>
      <c r="G60" s="170" t="s">
        <v>9</v>
      </c>
      <c r="H60" s="58" t="s">
        <v>13</v>
      </c>
      <c r="I60" s="129" t="s">
        <v>138</v>
      </c>
      <c r="K60" s="94"/>
      <c r="L60" s="170" t="s">
        <v>9</v>
      </c>
      <c r="M60" s="58" t="s">
        <v>13</v>
      </c>
      <c r="N60" s="129" t="s">
        <v>138</v>
      </c>
      <c r="P60" s="94"/>
      <c r="Q60" s="170" t="s">
        <v>9</v>
      </c>
      <c r="R60" s="58" t="s">
        <v>13</v>
      </c>
      <c r="S60" s="129" t="s">
        <v>138</v>
      </c>
      <c r="U60" s="94"/>
      <c r="V60" s="170" t="s">
        <v>9</v>
      </c>
      <c r="W60" s="58" t="s">
        <v>13</v>
      </c>
      <c r="X60" s="129" t="s">
        <v>138</v>
      </c>
    </row>
    <row r="61" spans="1:24" ht="15" outlineLevel="1" x14ac:dyDescent="0.2">
      <c r="A61" s="93"/>
      <c r="B61" s="131"/>
      <c r="C61" s="58" t="s">
        <v>14</v>
      </c>
      <c r="D61" s="129"/>
      <c r="F61" s="93"/>
      <c r="G61" s="131"/>
      <c r="H61" s="58" t="s">
        <v>14</v>
      </c>
      <c r="I61" s="129"/>
      <c r="K61" s="93"/>
      <c r="L61" s="131"/>
      <c r="M61" s="58" t="s">
        <v>14</v>
      </c>
      <c r="N61" s="129"/>
      <c r="P61" s="93"/>
      <c r="Q61" s="131"/>
      <c r="R61" s="58" t="s">
        <v>14</v>
      </c>
      <c r="S61" s="129"/>
      <c r="U61" s="93"/>
      <c r="V61" s="131"/>
      <c r="W61" s="58" t="s">
        <v>14</v>
      </c>
      <c r="X61" s="129"/>
    </row>
    <row r="62" spans="1:24" outlineLevel="1" x14ac:dyDescent="0.2">
      <c r="A62" s="93"/>
      <c r="B62" s="139"/>
      <c r="C62" s="97"/>
      <c r="D62" s="143"/>
      <c r="F62" s="93"/>
      <c r="G62" s="139"/>
      <c r="H62" s="97"/>
      <c r="I62" s="143"/>
      <c r="K62" s="93"/>
      <c r="L62" s="139"/>
      <c r="M62" s="97"/>
      <c r="N62" s="143"/>
      <c r="P62" s="93"/>
      <c r="Q62" s="139"/>
      <c r="R62" s="97"/>
      <c r="S62" s="143"/>
      <c r="U62" s="93"/>
      <c r="V62" s="139"/>
      <c r="W62" s="97"/>
      <c r="X62" s="143"/>
    </row>
    <row r="63" spans="1:24" ht="15" customHeight="1" outlineLevel="1" x14ac:dyDescent="0.2">
      <c r="A63" s="94"/>
      <c r="B63" s="171" t="s">
        <v>10</v>
      </c>
      <c r="C63" s="56" t="s">
        <v>86</v>
      </c>
      <c r="D63" s="134" t="s">
        <v>93</v>
      </c>
      <c r="F63" s="94"/>
      <c r="G63" s="171" t="s">
        <v>10</v>
      </c>
      <c r="H63" s="56" t="s">
        <v>14</v>
      </c>
      <c r="I63" s="134" t="s">
        <v>94</v>
      </c>
      <c r="K63" s="94"/>
      <c r="L63" s="171" t="s">
        <v>10</v>
      </c>
      <c r="M63" s="56" t="s">
        <v>14</v>
      </c>
      <c r="N63" s="134" t="s">
        <v>88</v>
      </c>
      <c r="P63" s="94"/>
      <c r="Q63" s="171" t="s">
        <v>10</v>
      </c>
      <c r="R63" s="56" t="s">
        <v>14</v>
      </c>
      <c r="S63" s="134" t="s">
        <v>54</v>
      </c>
      <c r="U63" s="94"/>
      <c r="V63" s="171" t="s">
        <v>10</v>
      </c>
      <c r="W63" s="56" t="s">
        <v>14</v>
      </c>
      <c r="X63" s="134" t="s">
        <v>54</v>
      </c>
    </row>
    <row r="64" spans="1:24" ht="15" outlineLevel="1" x14ac:dyDescent="0.2">
      <c r="A64" s="95"/>
      <c r="B64" s="140"/>
      <c r="C64" s="63" t="s">
        <v>14</v>
      </c>
      <c r="D64" s="129"/>
      <c r="F64" s="95"/>
      <c r="G64" s="140"/>
      <c r="H64" s="63" t="s">
        <v>14</v>
      </c>
      <c r="I64" s="129"/>
      <c r="K64" s="95"/>
      <c r="L64" s="140"/>
      <c r="M64" s="63" t="s">
        <v>14</v>
      </c>
      <c r="N64" s="129"/>
      <c r="P64" s="95"/>
      <c r="Q64" s="140"/>
      <c r="R64" s="63" t="s">
        <v>14</v>
      </c>
      <c r="S64" s="129"/>
      <c r="U64" s="95"/>
      <c r="V64" s="140"/>
      <c r="W64" s="63" t="s">
        <v>14</v>
      </c>
      <c r="X64" s="129"/>
    </row>
    <row r="65" spans="1:24" ht="15" outlineLevel="1" x14ac:dyDescent="0.2">
      <c r="A65" s="15"/>
      <c r="B65" s="140"/>
      <c r="C65" s="58" t="s">
        <v>14</v>
      </c>
      <c r="D65" s="129"/>
      <c r="F65" s="15"/>
      <c r="G65" s="140"/>
      <c r="H65" s="58" t="s">
        <v>14</v>
      </c>
      <c r="I65" s="129"/>
      <c r="K65" s="15"/>
      <c r="L65" s="140"/>
      <c r="M65" s="58" t="s">
        <v>14</v>
      </c>
      <c r="N65" s="129"/>
      <c r="P65" s="15"/>
      <c r="Q65" s="140"/>
      <c r="R65" s="58" t="s">
        <v>14</v>
      </c>
      <c r="S65" s="129"/>
      <c r="U65" s="15"/>
      <c r="V65" s="140"/>
      <c r="W65" s="58" t="s">
        <v>14</v>
      </c>
      <c r="X65" s="129"/>
    </row>
    <row r="66" spans="1:24" ht="15" outlineLevel="1" x14ac:dyDescent="0.2">
      <c r="A66" s="15"/>
      <c r="B66" s="140"/>
      <c r="C66" s="58" t="s">
        <v>14</v>
      </c>
      <c r="D66" s="129"/>
      <c r="F66" s="15"/>
      <c r="G66" s="140"/>
      <c r="H66" s="58" t="s">
        <v>14</v>
      </c>
      <c r="I66" s="129"/>
      <c r="K66" s="15"/>
      <c r="L66" s="140"/>
      <c r="M66" s="58" t="s">
        <v>14</v>
      </c>
      <c r="N66" s="129"/>
      <c r="P66" s="15"/>
      <c r="Q66" s="140"/>
      <c r="R66" s="58" t="s">
        <v>14</v>
      </c>
      <c r="S66" s="129"/>
      <c r="U66" s="15"/>
      <c r="V66" s="140"/>
      <c r="W66" s="58" t="s">
        <v>14</v>
      </c>
      <c r="X66" s="129"/>
    </row>
    <row r="67" spans="1:24" ht="15" outlineLevel="1" x14ac:dyDescent="0.2">
      <c r="A67" s="15"/>
      <c r="B67" s="170" t="s">
        <v>36</v>
      </c>
      <c r="C67" s="58" t="s">
        <v>14</v>
      </c>
      <c r="D67" s="129" t="s">
        <v>332</v>
      </c>
      <c r="F67" s="15"/>
      <c r="G67" s="170" t="s">
        <v>36</v>
      </c>
      <c r="H67" s="58" t="s">
        <v>14</v>
      </c>
      <c r="I67" s="129" t="s">
        <v>338</v>
      </c>
      <c r="K67" s="15"/>
      <c r="L67" s="170" t="s">
        <v>36</v>
      </c>
      <c r="M67" s="58" t="s">
        <v>14</v>
      </c>
      <c r="N67" s="129" t="s">
        <v>332</v>
      </c>
      <c r="P67" s="15"/>
      <c r="Q67" s="170" t="s">
        <v>36</v>
      </c>
      <c r="R67" s="58" t="s">
        <v>14</v>
      </c>
      <c r="S67" s="129" t="s">
        <v>51</v>
      </c>
      <c r="U67" s="15"/>
      <c r="V67" s="170" t="s">
        <v>36</v>
      </c>
      <c r="W67" s="58" t="s">
        <v>14</v>
      </c>
      <c r="X67" s="129" t="s">
        <v>51</v>
      </c>
    </row>
    <row r="68" spans="1:24" ht="15" outlineLevel="1" x14ac:dyDescent="0.2">
      <c r="A68" s="15"/>
      <c r="B68" s="126"/>
      <c r="C68" s="58" t="s">
        <v>14</v>
      </c>
      <c r="D68" s="129" t="s">
        <v>332</v>
      </c>
      <c r="F68" s="15"/>
      <c r="G68" s="126"/>
      <c r="H68" s="58" t="s">
        <v>14</v>
      </c>
      <c r="I68" s="129"/>
      <c r="K68" s="15"/>
      <c r="L68" s="126"/>
      <c r="M68" s="58" t="s">
        <v>14</v>
      </c>
      <c r="N68" s="129"/>
      <c r="P68" s="15"/>
      <c r="Q68" s="126"/>
      <c r="R68" s="58" t="s">
        <v>14</v>
      </c>
      <c r="S68" s="129"/>
      <c r="U68" s="15"/>
      <c r="V68" s="126"/>
      <c r="W68" s="58" t="s">
        <v>14</v>
      </c>
      <c r="X68" s="129"/>
    </row>
    <row r="69" spans="1:24" ht="15" outlineLevel="1" x14ac:dyDescent="0.2">
      <c r="A69" s="15"/>
      <c r="B69" s="141"/>
      <c r="C69" s="58" t="s">
        <v>14</v>
      </c>
      <c r="D69" s="129"/>
      <c r="F69" s="15"/>
      <c r="G69" s="141"/>
      <c r="H69" s="58" t="s">
        <v>14</v>
      </c>
      <c r="I69" s="129"/>
      <c r="K69" s="15"/>
      <c r="L69" s="141"/>
      <c r="M69" s="58" t="s">
        <v>14</v>
      </c>
      <c r="N69" s="129"/>
      <c r="P69" s="15"/>
      <c r="Q69" s="141"/>
      <c r="R69" s="58" t="s">
        <v>14</v>
      </c>
      <c r="S69" s="129"/>
      <c r="U69" s="15"/>
      <c r="V69" s="141"/>
      <c r="W69" s="58" t="s">
        <v>14</v>
      </c>
      <c r="X69" s="129"/>
    </row>
    <row r="70" spans="1:24" ht="15" outlineLevel="1" x14ac:dyDescent="0.2">
      <c r="A70" s="15"/>
      <c r="B70" s="141"/>
      <c r="C70" s="58" t="s">
        <v>14</v>
      </c>
      <c r="D70" s="129" t="s">
        <v>332</v>
      </c>
      <c r="F70" s="15"/>
      <c r="G70" s="141"/>
      <c r="H70" s="58" t="s">
        <v>14</v>
      </c>
      <c r="I70" s="129" t="s">
        <v>337</v>
      </c>
      <c r="K70" s="15"/>
      <c r="L70" s="141"/>
      <c r="M70" s="58" t="s">
        <v>14</v>
      </c>
      <c r="N70" s="129" t="s">
        <v>333</v>
      </c>
      <c r="P70" s="15"/>
      <c r="Q70" s="141"/>
      <c r="R70" s="58" t="s">
        <v>14</v>
      </c>
      <c r="S70" s="129"/>
      <c r="U70" s="15"/>
      <c r="V70" s="141"/>
      <c r="W70" s="58" t="s">
        <v>14</v>
      </c>
      <c r="X70" s="129"/>
    </row>
    <row r="71" spans="1:24" ht="15" outlineLevel="1" x14ac:dyDescent="0.2">
      <c r="A71" s="15"/>
      <c r="B71" s="170" t="s">
        <v>5</v>
      </c>
      <c r="C71" s="58" t="s">
        <v>14</v>
      </c>
      <c r="D71" s="129"/>
      <c r="F71" s="15"/>
      <c r="G71" s="170" t="s">
        <v>5</v>
      </c>
      <c r="H71" s="58" t="s">
        <v>14</v>
      </c>
      <c r="I71" s="129" t="s">
        <v>94</v>
      </c>
      <c r="K71" s="15"/>
      <c r="L71" s="170" t="s">
        <v>5</v>
      </c>
      <c r="M71" s="58" t="s">
        <v>14</v>
      </c>
      <c r="N71" s="129"/>
      <c r="P71" s="15"/>
      <c r="Q71" s="170" t="s">
        <v>5</v>
      </c>
      <c r="R71" s="58" t="s">
        <v>14</v>
      </c>
      <c r="S71" s="129"/>
      <c r="U71" s="15"/>
      <c r="V71" s="170" t="s">
        <v>5</v>
      </c>
      <c r="W71" s="58" t="s">
        <v>14</v>
      </c>
      <c r="X71" s="129"/>
    </row>
    <row r="72" spans="1:24" ht="15" outlineLevel="1" x14ac:dyDescent="0.2">
      <c r="A72" s="15"/>
      <c r="B72" s="126"/>
      <c r="C72" s="58" t="s">
        <v>14</v>
      </c>
      <c r="D72" s="129"/>
      <c r="F72" s="15"/>
      <c r="G72" s="126"/>
      <c r="H72" s="58" t="s">
        <v>14</v>
      </c>
      <c r="I72" s="129"/>
      <c r="K72" s="15"/>
      <c r="L72" s="126"/>
      <c r="M72" s="58" t="s">
        <v>14</v>
      </c>
      <c r="N72" s="129"/>
      <c r="P72" s="15"/>
      <c r="Q72" s="126"/>
      <c r="R72" s="58" t="s">
        <v>14</v>
      </c>
      <c r="S72" s="129"/>
      <c r="U72" s="15"/>
      <c r="V72" s="126"/>
      <c r="W72" s="58" t="s">
        <v>14</v>
      </c>
      <c r="X72" s="129"/>
    </row>
    <row r="73" spans="1:24" ht="15" outlineLevel="1" x14ac:dyDescent="0.2">
      <c r="A73" s="15"/>
      <c r="B73" s="126"/>
      <c r="C73" s="58" t="s">
        <v>14</v>
      </c>
      <c r="D73" s="129"/>
      <c r="F73" s="15"/>
      <c r="G73" s="126"/>
      <c r="H73" s="58" t="s">
        <v>14</v>
      </c>
      <c r="I73" s="129"/>
      <c r="K73" s="15"/>
      <c r="L73" s="126"/>
      <c r="M73" s="58" t="s">
        <v>14</v>
      </c>
      <c r="N73" s="129"/>
      <c r="P73" s="15"/>
      <c r="Q73" s="126"/>
      <c r="R73" s="58" t="s">
        <v>14</v>
      </c>
      <c r="S73" s="129"/>
      <c r="U73" s="15"/>
      <c r="V73" s="126"/>
      <c r="W73" s="58" t="s">
        <v>14</v>
      </c>
      <c r="X73" s="129"/>
    </row>
    <row r="74" spans="1:24" ht="15" outlineLevel="1" x14ac:dyDescent="0.2">
      <c r="A74" s="15"/>
      <c r="B74" s="126"/>
      <c r="C74" s="58" t="s">
        <v>14</v>
      </c>
      <c r="D74" s="129"/>
      <c r="F74" s="15"/>
      <c r="G74" s="126"/>
      <c r="H74" s="58" t="s">
        <v>14</v>
      </c>
      <c r="I74" s="129"/>
      <c r="K74" s="15"/>
      <c r="L74" s="126"/>
      <c r="M74" s="58" t="s">
        <v>14</v>
      </c>
      <c r="N74" s="129"/>
      <c r="P74" s="15"/>
      <c r="Q74" s="126"/>
      <c r="R74" s="58" t="s">
        <v>14</v>
      </c>
      <c r="S74" s="129"/>
      <c r="U74" s="15"/>
      <c r="V74" s="126"/>
      <c r="W74" s="58" t="s">
        <v>14</v>
      </c>
      <c r="X74" s="129"/>
    </row>
    <row r="75" spans="1:24" ht="15" outlineLevel="1" x14ac:dyDescent="0.2">
      <c r="A75" s="15"/>
      <c r="B75" s="170" t="s">
        <v>31</v>
      </c>
      <c r="C75" s="58" t="s">
        <v>14</v>
      </c>
      <c r="D75" s="129"/>
      <c r="F75" s="15"/>
      <c r="G75" s="170" t="s">
        <v>31</v>
      </c>
      <c r="H75" s="58" t="s">
        <v>14</v>
      </c>
      <c r="I75" s="129"/>
      <c r="K75" s="15"/>
      <c r="L75" s="170" t="s">
        <v>31</v>
      </c>
      <c r="M75" s="58" t="s">
        <v>14</v>
      </c>
      <c r="N75" s="129"/>
      <c r="P75" s="15"/>
      <c r="Q75" s="170" t="s">
        <v>31</v>
      </c>
      <c r="R75" s="58" t="s">
        <v>14</v>
      </c>
      <c r="S75" s="129"/>
      <c r="U75" s="15"/>
      <c r="V75" s="170" t="s">
        <v>31</v>
      </c>
      <c r="W75" s="58" t="s">
        <v>14</v>
      </c>
      <c r="X75" s="129"/>
    </row>
    <row r="76" spans="1:24" ht="15" customHeight="1" outlineLevel="1" x14ac:dyDescent="0.2">
      <c r="A76" s="15"/>
      <c r="B76" s="126" t="s">
        <v>73</v>
      </c>
      <c r="C76" s="58" t="s">
        <v>86</v>
      </c>
      <c r="D76" s="129" t="s">
        <v>90</v>
      </c>
      <c r="F76" s="15"/>
      <c r="G76" s="126" t="s">
        <v>73</v>
      </c>
      <c r="H76" s="58" t="s">
        <v>14</v>
      </c>
      <c r="I76" s="129" t="s">
        <v>94</v>
      </c>
      <c r="K76" s="15"/>
      <c r="L76" s="126" t="s">
        <v>73</v>
      </c>
      <c r="M76" s="58" t="s">
        <v>14</v>
      </c>
      <c r="N76" s="129"/>
      <c r="P76" s="15"/>
      <c r="Q76" s="126" t="s">
        <v>73</v>
      </c>
      <c r="R76" s="58" t="s">
        <v>14</v>
      </c>
      <c r="S76" s="129"/>
      <c r="U76" s="15"/>
      <c r="V76" s="126" t="s">
        <v>73</v>
      </c>
      <c r="W76" s="58" t="s">
        <v>14</v>
      </c>
      <c r="X76" s="129"/>
    </row>
    <row r="77" spans="1:24" ht="15" outlineLevel="1" x14ac:dyDescent="0.2">
      <c r="A77" s="15"/>
      <c r="B77" s="126">
        <f>COUNTIF(C63:C89, "PRESENT")+COUNTIF(C63:C89, "RAISON DE SERVICE")</f>
        <v>2</v>
      </c>
      <c r="C77" s="58" t="s">
        <v>14</v>
      </c>
      <c r="D77" s="129"/>
      <c r="F77" s="15"/>
      <c r="G77" s="126">
        <f>COUNTIF(H63:H89, "PRESENT")+COUNTIF(H63:H89, "RAISON DE SERVICE")</f>
        <v>0</v>
      </c>
      <c r="H77" s="58" t="s">
        <v>14</v>
      </c>
      <c r="I77" s="129"/>
      <c r="K77" s="15"/>
      <c r="L77" s="126">
        <f>COUNTIF(M63:M89, "PRESENT")+COUNTIF(M63:M89, "RAISON DE SERVICE")</f>
        <v>0</v>
      </c>
      <c r="M77" s="58" t="s">
        <v>14</v>
      </c>
      <c r="N77" s="129"/>
      <c r="P77" s="15"/>
      <c r="Q77" s="126">
        <f>COUNTIF(R63:R89, "PRESENT")+COUNTIF(R63:R89, "RAISON DE SERVICE")</f>
        <v>0</v>
      </c>
      <c r="R77" s="58" t="s">
        <v>14</v>
      </c>
      <c r="S77" s="129"/>
      <c r="U77" s="15"/>
      <c r="V77" s="126">
        <f>COUNTIF(W63:W89, "PRESENT")+COUNTIF(W63:W89, "RAISON DE SERVICE")</f>
        <v>0</v>
      </c>
      <c r="W77" s="58" t="s">
        <v>14</v>
      </c>
      <c r="X77" s="129"/>
    </row>
    <row r="78" spans="1:24" ht="15" outlineLevel="1" x14ac:dyDescent="0.2">
      <c r="A78" s="15"/>
      <c r="B78" s="126" t="s">
        <v>30</v>
      </c>
      <c r="C78" s="58" t="s">
        <v>14</v>
      </c>
      <c r="D78" s="129"/>
      <c r="F78" s="15"/>
      <c r="G78" s="126" t="s">
        <v>30</v>
      </c>
      <c r="H78" s="58" t="s">
        <v>14</v>
      </c>
      <c r="I78" s="129"/>
      <c r="K78" s="15"/>
      <c r="L78" s="126" t="s">
        <v>30</v>
      </c>
      <c r="M78" s="58" t="s">
        <v>14</v>
      </c>
      <c r="N78" s="129"/>
      <c r="P78" s="15"/>
      <c r="Q78" s="126" t="s">
        <v>30</v>
      </c>
      <c r="R78" s="58" t="s">
        <v>14</v>
      </c>
      <c r="S78" s="129"/>
      <c r="U78" s="15"/>
      <c r="V78" s="126" t="s">
        <v>30</v>
      </c>
      <c r="W78" s="58" t="s">
        <v>14</v>
      </c>
      <c r="X78" s="129"/>
    </row>
    <row r="79" spans="1:24" ht="15" outlineLevel="1" x14ac:dyDescent="0.2">
      <c r="A79" s="15"/>
      <c r="B79" s="126">
        <f>COUNTIF(C63:C89, "GREVISTE")</f>
        <v>0</v>
      </c>
      <c r="C79" s="58" t="s">
        <v>14</v>
      </c>
      <c r="D79" s="129"/>
      <c r="F79" s="15"/>
      <c r="G79" s="126">
        <f>COUNTIF(H63:H89, "GREVISTE")</f>
        <v>0</v>
      </c>
      <c r="H79" s="58" t="s">
        <v>14</v>
      </c>
      <c r="I79" s="129"/>
      <c r="K79" s="15"/>
      <c r="L79" s="126">
        <f>COUNTIF(M63:M89, "GREVISTE")</f>
        <v>0</v>
      </c>
      <c r="M79" s="58" t="s">
        <v>14</v>
      </c>
      <c r="N79" s="129"/>
      <c r="P79" s="15"/>
      <c r="Q79" s="126">
        <f>COUNTIF(R63:R89, "GREVISTE")</f>
        <v>0</v>
      </c>
      <c r="R79" s="58" t="s">
        <v>14</v>
      </c>
      <c r="S79" s="129"/>
      <c r="U79" s="15"/>
      <c r="V79" s="126">
        <f>COUNTIF(W63:W89, "GREVISTE")</f>
        <v>0</v>
      </c>
      <c r="W79" s="58" t="s">
        <v>14</v>
      </c>
      <c r="X79" s="129"/>
    </row>
    <row r="80" spans="1:24" ht="15" outlineLevel="1" x14ac:dyDescent="0.2">
      <c r="A80" s="15"/>
      <c r="B80" s="126"/>
      <c r="C80" s="58" t="s">
        <v>14</v>
      </c>
      <c r="D80" s="129"/>
      <c r="F80" s="15"/>
      <c r="G80" s="126"/>
      <c r="H80" s="58" t="s">
        <v>14</v>
      </c>
      <c r="I80" s="129"/>
      <c r="K80" s="15"/>
      <c r="L80" s="126"/>
      <c r="M80" s="58" t="s">
        <v>14</v>
      </c>
      <c r="N80" s="129"/>
      <c r="P80" s="15"/>
      <c r="Q80" s="126"/>
      <c r="R80" s="58" t="s">
        <v>14</v>
      </c>
      <c r="S80" s="129"/>
      <c r="U80" s="15"/>
      <c r="V80" s="126"/>
      <c r="W80" s="58" t="s">
        <v>14</v>
      </c>
      <c r="X80" s="129"/>
    </row>
    <row r="81" spans="1:24" ht="15" outlineLevel="1" x14ac:dyDescent="0.2">
      <c r="A81" s="15"/>
      <c r="B81" s="126"/>
      <c r="C81" s="58" t="s">
        <v>14</v>
      </c>
      <c r="D81" s="129"/>
      <c r="F81" s="15"/>
      <c r="G81" s="126"/>
      <c r="H81" s="58" t="s">
        <v>14</v>
      </c>
      <c r="I81" s="129"/>
      <c r="K81" s="15"/>
      <c r="L81" s="126"/>
      <c r="M81" s="58" t="s">
        <v>14</v>
      </c>
      <c r="N81" s="129"/>
      <c r="P81" s="15"/>
      <c r="Q81" s="126"/>
      <c r="R81" s="58" t="s">
        <v>14</v>
      </c>
      <c r="S81" s="129"/>
      <c r="U81" s="15"/>
      <c r="V81" s="126"/>
      <c r="W81" s="58" t="s">
        <v>14</v>
      </c>
      <c r="X81" s="129"/>
    </row>
    <row r="82" spans="1:24" ht="15" outlineLevel="1" x14ac:dyDescent="0.2">
      <c r="A82" s="15"/>
      <c r="B82" s="141"/>
      <c r="C82" s="58" t="s">
        <v>14</v>
      </c>
      <c r="D82" s="129"/>
      <c r="F82" s="15"/>
      <c r="G82" s="141"/>
      <c r="H82" s="58" t="s">
        <v>14</v>
      </c>
      <c r="I82" s="129"/>
      <c r="K82" s="15"/>
      <c r="L82" s="141"/>
      <c r="M82" s="58" t="s">
        <v>14</v>
      </c>
      <c r="N82" s="129"/>
      <c r="P82" s="15"/>
      <c r="Q82" s="141"/>
      <c r="R82" s="58" t="s">
        <v>14</v>
      </c>
      <c r="S82" s="129"/>
      <c r="U82" s="15"/>
      <c r="V82" s="141"/>
      <c r="W82" s="58" t="s">
        <v>14</v>
      </c>
      <c r="X82" s="129"/>
    </row>
    <row r="83" spans="1:24" ht="15" outlineLevel="1" x14ac:dyDescent="0.2">
      <c r="A83" s="15"/>
      <c r="B83" s="141"/>
      <c r="C83" s="58" t="s">
        <v>14</v>
      </c>
      <c r="D83" s="129"/>
      <c r="F83" s="15"/>
      <c r="G83" s="141"/>
      <c r="H83" s="58" t="s">
        <v>14</v>
      </c>
      <c r="I83" s="129"/>
      <c r="K83" s="15"/>
      <c r="L83" s="141"/>
      <c r="M83" s="58" t="s">
        <v>14</v>
      </c>
      <c r="N83" s="129"/>
      <c r="P83" s="15"/>
      <c r="Q83" s="141"/>
      <c r="R83" s="58" t="s">
        <v>14</v>
      </c>
      <c r="S83" s="129"/>
      <c r="U83" s="15"/>
      <c r="V83" s="141"/>
      <c r="W83" s="58" t="s">
        <v>14</v>
      </c>
      <c r="X83" s="129"/>
    </row>
    <row r="84" spans="1:24" ht="15" outlineLevel="1" x14ac:dyDescent="0.2">
      <c r="A84" s="15"/>
      <c r="B84" s="141"/>
      <c r="C84" s="58" t="s">
        <v>14</v>
      </c>
      <c r="D84" s="129"/>
      <c r="F84" s="15"/>
      <c r="G84" s="141"/>
      <c r="H84" s="58" t="s">
        <v>14</v>
      </c>
      <c r="I84" s="129"/>
      <c r="K84" s="15"/>
      <c r="L84" s="141"/>
      <c r="M84" s="58" t="s">
        <v>14</v>
      </c>
      <c r="N84" s="129"/>
      <c r="P84" s="15"/>
      <c r="Q84" s="141"/>
      <c r="R84" s="58" t="s">
        <v>14</v>
      </c>
      <c r="S84" s="129"/>
      <c r="U84" s="15"/>
      <c r="V84" s="141"/>
      <c r="W84" s="58" t="s">
        <v>14</v>
      </c>
      <c r="X84" s="129"/>
    </row>
    <row r="85" spans="1:24" ht="15" outlineLevel="1" x14ac:dyDescent="0.2">
      <c r="A85" s="15"/>
      <c r="B85" s="141"/>
      <c r="C85" s="58" t="s">
        <v>14</v>
      </c>
      <c r="D85" s="129"/>
      <c r="F85" s="15"/>
      <c r="G85" s="141"/>
      <c r="H85" s="58" t="s">
        <v>14</v>
      </c>
      <c r="I85" s="129"/>
      <c r="K85" s="15"/>
      <c r="L85" s="141"/>
      <c r="M85" s="58" t="s">
        <v>14</v>
      </c>
      <c r="N85" s="129"/>
      <c r="P85" s="15"/>
      <c r="Q85" s="141"/>
      <c r="R85" s="58" t="s">
        <v>14</v>
      </c>
      <c r="S85" s="129"/>
      <c r="U85" s="15"/>
      <c r="V85" s="141"/>
      <c r="W85" s="58" t="s">
        <v>14</v>
      </c>
      <c r="X85" s="129"/>
    </row>
    <row r="86" spans="1:24" ht="15" outlineLevel="1" x14ac:dyDescent="0.2">
      <c r="A86" s="15"/>
      <c r="B86" s="141"/>
      <c r="C86" s="58" t="s">
        <v>14</v>
      </c>
      <c r="D86" s="129"/>
      <c r="F86" s="15"/>
      <c r="G86" s="141"/>
      <c r="H86" s="58" t="s">
        <v>14</v>
      </c>
      <c r="I86" s="129"/>
      <c r="K86" s="15"/>
      <c r="L86" s="141"/>
      <c r="M86" s="58" t="s">
        <v>14</v>
      </c>
      <c r="N86" s="129"/>
      <c r="P86" s="15"/>
      <c r="Q86" s="141"/>
      <c r="R86" s="58" t="s">
        <v>14</v>
      </c>
      <c r="S86" s="129"/>
      <c r="U86" s="15"/>
      <c r="V86" s="141"/>
      <c r="W86" s="58" t="s">
        <v>14</v>
      </c>
      <c r="X86" s="129"/>
    </row>
    <row r="87" spans="1:24" ht="15" outlineLevel="1" x14ac:dyDescent="0.2">
      <c r="A87" s="15"/>
      <c r="B87" s="141"/>
      <c r="C87" s="58" t="s">
        <v>14</v>
      </c>
      <c r="D87" s="129"/>
      <c r="F87" s="15"/>
      <c r="G87" s="141"/>
      <c r="H87" s="58" t="s">
        <v>14</v>
      </c>
      <c r="I87" s="129" t="s">
        <v>91</v>
      </c>
      <c r="K87" s="15"/>
      <c r="L87" s="141"/>
      <c r="M87" s="58" t="s">
        <v>14</v>
      </c>
      <c r="N87" s="129"/>
      <c r="P87" s="15"/>
      <c r="Q87" s="141"/>
      <c r="R87" s="58" t="s">
        <v>14</v>
      </c>
      <c r="S87" s="129"/>
      <c r="U87" s="15"/>
      <c r="V87" s="141"/>
      <c r="W87" s="58" t="s">
        <v>14</v>
      </c>
      <c r="X87" s="129"/>
    </row>
    <row r="88" spans="1:24" ht="15" outlineLevel="1" x14ac:dyDescent="0.2">
      <c r="A88" s="15"/>
      <c r="B88" s="141"/>
      <c r="C88" s="58" t="s">
        <v>14</v>
      </c>
      <c r="D88" s="129"/>
      <c r="F88" s="15"/>
      <c r="G88" s="141"/>
      <c r="H88" s="58" t="s">
        <v>14</v>
      </c>
      <c r="I88" s="129"/>
      <c r="K88" s="15"/>
      <c r="L88" s="141"/>
      <c r="M88" s="58" t="s">
        <v>14</v>
      </c>
      <c r="N88" s="129"/>
      <c r="P88" s="15"/>
      <c r="Q88" s="141"/>
      <c r="R88" s="58" t="s">
        <v>14</v>
      </c>
      <c r="S88" s="129"/>
      <c r="U88" s="15"/>
      <c r="V88" s="141"/>
      <c r="W88" s="58" t="s">
        <v>14</v>
      </c>
      <c r="X88" s="129"/>
    </row>
    <row r="89" spans="1:24" ht="16" outlineLevel="1" thickBot="1" x14ac:dyDescent="0.25">
      <c r="A89" s="28"/>
      <c r="B89" s="142"/>
      <c r="C89" s="59" t="s">
        <v>14</v>
      </c>
      <c r="D89" s="130"/>
      <c r="F89" s="28"/>
      <c r="G89" s="142"/>
      <c r="H89" s="59" t="s">
        <v>14</v>
      </c>
      <c r="I89" s="130"/>
      <c r="K89" s="28"/>
      <c r="L89" s="142"/>
      <c r="M89" s="59" t="s">
        <v>14</v>
      </c>
      <c r="N89" s="130"/>
      <c r="P89" s="28"/>
      <c r="Q89" s="142"/>
      <c r="R89" s="59" t="s">
        <v>14</v>
      </c>
      <c r="S89" s="130"/>
      <c r="U89" s="28"/>
      <c r="V89" s="142"/>
      <c r="W89" s="59" t="s">
        <v>14</v>
      </c>
      <c r="X89" s="130"/>
    </row>
    <row r="90" spans="1:24" ht="15" thickBot="1" x14ac:dyDescent="0.25">
      <c r="A90" s="10"/>
      <c r="B90" s="5"/>
      <c r="C90" s="10"/>
      <c r="D90" s="10"/>
      <c r="F90" s="10"/>
      <c r="G90" s="5"/>
      <c r="H90" s="10"/>
      <c r="I90" s="10"/>
      <c r="K90" s="10"/>
      <c r="L90" s="5"/>
      <c r="M90" s="10"/>
      <c r="N90" s="10"/>
      <c r="P90" s="10"/>
      <c r="Q90" s="5"/>
      <c r="R90" s="10"/>
      <c r="S90" s="10"/>
      <c r="U90" s="10"/>
      <c r="V90" s="5"/>
      <c r="W90" s="10"/>
      <c r="X90" s="10"/>
    </row>
    <row r="91" spans="1:24" ht="16" thickBot="1" x14ac:dyDescent="0.25">
      <c r="A91" s="87" t="s">
        <v>1</v>
      </c>
      <c r="B91" s="319" t="s">
        <v>17</v>
      </c>
      <c r="C91" s="320"/>
      <c r="D91" s="321"/>
      <c r="F91" s="87" t="s">
        <v>1</v>
      </c>
      <c r="G91" s="319" t="s">
        <v>17</v>
      </c>
      <c r="H91" s="320"/>
      <c r="I91" s="321"/>
      <c r="K91" s="87" t="s">
        <v>1</v>
      </c>
      <c r="L91" s="319" t="s">
        <v>17</v>
      </c>
      <c r="M91" s="320"/>
      <c r="N91" s="321"/>
      <c r="P91" s="87" t="s">
        <v>1</v>
      </c>
      <c r="Q91" s="319" t="s">
        <v>17</v>
      </c>
      <c r="R91" s="320"/>
      <c r="S91" s="321"/>
      <c r="U91" s="87" t="s">
        <v>1</v>
      </c>
      <c r="V91" s="319" t="s">
        <v>17</v>
      </c>
      <c r="W91" s="320"/>
      <c r="X91" s="321"/>
    </row>
    <row r="92" spans="1:24" ht="15" outlineLevel="1" x14ac:dyDescent="0.2">
      <c r="A92" s="183" t="s">
        <v>81</v>
      </c>
      <c r="B92" s="172" t="s">
        <v>3</v>
      </c>
      <c r="C92" s="84" t="s">
        <v>13</v>
      </c>
      <c r="D92" s="154" t="s">
        <v>59</v>
      </c>
      <c r="F92" s="183" t="s">
        <v>81</v>
      </c>
      <c r="G92" s="172" t="s">
        <v>3</v>
      </c>
      <c r="H92" s="84" t="s">
        <v>13</v>
      </c>
      <c r="I92" s="154" t="s">
        <v>59</v>
      </c>
      <c r="K92" s="183" t="s">
        <v>81</v>
      </c>
      <c r="L92" s="172" t="s">
        <v>3</v>
      </c>
      <c r="M92" s="84" t="s">
        <v>13</v>
      </c>
      <c r="N92" s="154" t="s">
        <v>59</v>
      </c>
      <c r="P92" s="183" t="s">
        <v>81</v>
      </c>
      <c r="Q92" s="172" t="s">
        <v>3</v>
      </c>
      <c r="R92" s="84" t="s">
        <v>13</v>
      </c>
      <c r="S92" s="154" t="s">
        <v>59</v>
      </c>
      <c r="U92" s="183" t="s">
        <v>81</v>
      </c>
      <c r="V92" s="172" t="s">
        <v>3</v>
      </c>
      <c r="W92" s="84" t="s">
        <v>13</v>
      </c>
      <c r="X92" s="154" t="s">
        <v>59</v>
      </c>
    </row>
    <row r="93" spans="1:24" ht="15" outlineLevel="1" x14ac:dyDescent="0.2">
      <c r="A93" s="183">
        <f>VARIABLES!D11</f>
        <v>10</v>
      </c>
      <c r="B93" s="126" t="s">
        <v>28</v>
      </c>
      <c r="C93" s="58" t="s">
        <v>13</v>
      </c>
      <c r="D93" s="155" t="s">
        <v>55</v>
      </c>
      <c r="F93" s="183">
        <f>VARIABLES!E11</f>
        <v>24</v>
      </c>
      <c r="G93" s="126" t="s">
        <v>28</v>
      </c>
      <c r="H93" s="58" t="s">
        <v>13</v>
      </c>
      <c r="I93" s="155" t="s">
        <v>55</v>
      </c>
      <c r="K93" s="183">
        <f>VARIABLES!F11</f>
        <v>45</v>
      </c>
      <c r="L93" s="126" t="s">
        <v>28</v>
      </c>
      <c r="M93" s="58" t="s">
        <v>13</v>
      </c>
      <c r="N93" s="155" t="s">
        <v>55</v>
      </c>
      <c r="P93" s="183">
        <f>VARIABLES!G11</f>
        <v>64</v>
      </c>
      <c r="Q93" s="126" t="s">
        <v>28</v>
      </c>
      <c r="R93" s="58" t="s">
        <v>13</v>
      </c>
      <c r="S93" s="155" t="s">
        <v>55</v>
      </c>
      <c r="U93" s="183">
        <f>VARIABLES!H11</f>
        <v>84</v>
      </c>
      <c r="V93" s="126" t="s">
        <v>28</v>
      </c>
      <c r="W93" s="58" t="s">
        <v>13</v>
      </c>
      <c r="X93" s="155" t="s">
        <v>55</v>
      </c>
    </row>
    <row r="94" spans="1:24" ht="15" outlineLevel="1" x14ac:dyDescent="0.2">
      <c r="A94" s="183" t="s">
        <v>74</v>
      </c>
      <c r="B94" s="126">
        <v>2</v>
      </c>
      <c r="C94" s="58" t="s">
        <v>13</v>
      </c>
      <c r="D94" s="155" t="s">
        <v>67</v>
      </c>
      <c r="F94" s="183" t="s">
        <v>74</v>
      </c>
      <c r="G94" s="126">
        <v>2</v>
      </c>
      <c r="H94" s="58" t="s">
        <v>13</v>
      </c>
      <c r="I94" s="155" t="s">
        <v>67</v>
      </c>
      <c r="K94" s="183" t="s">
        <v>74</v>
      </c>
      <c r="L94" s="126">
        <v>2</v>
      </c>
      <c r="M94" s="58" t="s">
        <v>13</v>
      </c>
      <c r="N94" s="155" t="s">
        <v>67</v>
      </c>
      <c r="P94" s="183" t="s">
        <v>74</v>
      </c>
      <c r="Q94" s="126">
        <v>2</v>
      </c>
      <c r="R94" s="58" t="s">
        <v>13</v>
      </c>
      <c r="S94" s="155" t="s">
        <v>67</v>
      </c>
      <c r="U94" s="183" t="s">
        <v>74</v>
      </c>
      <c r="V94" s="126">
        <v>2</v>
      </c>
      <c r="W94" s="58" t="s">
        <v>13</v>
      </c>
      <c r="X94" s="155" t="s">
        <v>67</v>
      </c>
    </row>
    <row r="95" spans="1:24" ht="15" outlineLevel="1" x14ac:dyDescent="0.2">
      <c r="A95" s="183">
        <f>VARIABLES!D12</f>
        <v>8</v>
      </c>
      <c r="B95" s="126" t="s">
        <v>29</v>
      </c>
      <c r="C95" s="58" t="s">
        <v>13</v>
      </c>
      <c r="D95" s="155" t="s">
        <v>56</v>
      </c>
      <c r="F95" s="183">
        <f>VARIABLES!E12</f>
        <v>25</v>
      </c>
      <c r="G95" s="126" t="s">
        <v>29</v>
      </c>
      <c r="H95" s="58" t="s">
        <v>13</v>
      </c>
      <c r="I95" s="155" t="s">
        <v>56</v>
      </c>
      <c r="K95" s="183">
        <f>VARIABLES!F12</f>
        <v>46</v>
      </c>
      <c r="L95" s="126" t="s">
        <v>29</v>
      </c>
      <c r="M95" s="58" t="s">
        <v>13</v>
      </c>
      <c r="N95" s="155" t="s">
        <v>56</v>
      </c>
      <c r="P95" s="183">
        <f>VARIABLES!G12</f>
        <v>65</v>
      </c>
      <c r="Q95" s="126" t="s">
        <v>29</v>
      </c>
      <c r="R95" s="58" t="s">
        <v>13</v>
      </c>
      <c r="S95" s="155" t="s">
        <v>56</v>
      </c>
      <c r="U95" s="183">
        <f>VARIABLES!H12</f>
        <v>85</v>
      </c>
      <c r="V95" s="126" t="s">
        <v>29</v>
      </c>
      <c r="W95" s="58" t="s">
        <v>13</v>
      </c>
      <c r="X95" s="155" t="s">
        <v>56</v>
      </c>
    </row>
    <row r="96" spans="1:24" ht="15" customHeight="1" outlineLevel="1" x14ac:dyDescent="0.2">
      <c r="A96" s="183" t="s">
        <v>75</v>
      </c>
      <c r="B96" s="126">
        <f>COUNTIF(C92:C100, "PRESENT")+COUNTIF(C92:C100, "RAISON DE SERVICE")</f>
        <v>5</v>
      </c>
      <c r="C96" s="58" t="s">
        <v>86</v>
      </c>
      <c r="D96" s="155" t="s">
        <v>58</v>
      </c>
      <c r="F96" s="183" t="s">
        <v>75</v>
      </c>
      <c r="G96" s="126">
        <f>COUNTIF(H92:H100, "PRESENT")+COUNTIF(H92:H100, "RAISON DE SERVICE")</f>
        <v>5</v>
      </c>
      <c r="H96" s="58" t="s">
        <v>13</v>
      </c>
      <c r="I96" s="155" t="s">
        <v>58</v>
      </c>
      <c r="K96" s="183" t="s">
        <v>75</v>
      </c>
      <c r="L96" s="126">
        <f>COUNTIF(M92:M100, "PRESENT")+COUNTIF(M92:M100, "RAISON DE SERVICE")</f>
        <v>5</v>
      </c>
      <c r="M96" s="58" t="s">
        <v>13</v>
      </c>
      <c r="N96" s="155" t="s">
        <v>58</v>
      </c>
      <c r="P96" s="183" t="s">
        <v>75</v>
      </c>
      <c r="Q96" s="126">
        <f>COUNTIF(R92:R100, "PRESENT")+COUNTIF(R92:R100, "RAISON DE SERVICE")</f>
        <v>5</v>
      </c>
      <c r="R96" s="58" t="s">
        <v>13</v>
      </c>
      <c r="S96" s="155" t="s">
        <v>58</v>
      </c>
      <c r="U96" s="183" t="s">
        <v>75</v>
      </c>
      <c r="V96" s="126">
        <f>COUNTIF(W92:W100, "PRESENT")+COUNTIF(W92:W100, "RAISON DE SERVICE")</f>
        <v>5</v>
      </c>
      <c r="W96" s="58" t="s">
        <v>13</v>
      </c>
      <c r="X96" s="155" t="s">
        <v>58</v>
      </c>
    </row>
    <row r="97" spans="1:24" ht="15" outlineLevel="1" x14ac:dyDescent="0.2">
      <c r="A97" s="191">
        <f>VARIABLES!D13</f>
        <v>1.25</v>
      </c>
      <c r="B97" s="126" t="s">
        <v>30</v>
      </c>
      <c r="C97" s="58" t="s">
        <v>14</v>
      </c>
      <c r="D97" s="155"/>
      <c r="F97" s="191">
        <f>VARIABLES!E13</f>
        <v>0.96</v>
      </c>
      <c r="G97" s="126" t="s">
        <v>30</v>
      </c>
      <c r="H97" s="58" t="s">
        <v>14</v>
      </c>
      <c r="I97" s="155"/>
      <c r="K97" s="191">
        <f>VARIABLES!F13</f>
        <v>0.97826086956521741</v>
      </c>
      <c r="L97" s="126" t="s">
        <v>30</v>
      </c>
      <c r="M97" s="58" t="s">
        <v>14</v>
      </c>
      <c r="N97" s="155"/>
      <c r="P97" s="191">
        <f>VARIABLES!G13</f>
        <v>0.98461538461538467</v>
      </c>
      <c r="Q97" s="126" t="s">
        <v>30</v>
      </c>
      <c r="R97" s="58" t="s">
        <v>14</v>
      </c>
      <c r="S97" s="155"/>
      <c r="U97" s="191">
        <f>VARIABLES!H13</f>
        <v>0.9882352941176471</v>
      </c>
      <c r="V97" s="126" t="s">
        <v>30</v>
      </c>
      <c r="W97" s="58" t="s">
        <v>14</v>
      </c>
      <c r="X97" s="155"/>
    </row>
    <row r="98" spans="1:24" ht="15" outlineLevel="1" x14ac:dyDescent="0.2">
      <c r="A98" s="184" t="s">
        <v>76</v>
      </c>
      <c r="B98" s="126">
        <f>COUNTIF(C92:C100, "GREVISTE")</f>
        <v>0</v>
      </c>
      <c r="C98" s="58" t="s">
        <v>14</v>
      </c>
      <c r="D98" s="155"/>
      <c r="F98" s="184" t="s">
        <v>76</v>
      </c>
      <c r="G98" s="126">
        <f>COUNTIF(H92:H100, "GREVISTE")</f>
        <v>0</v>
      </c>
      <c r="H98" s="58" t="s">
        <v>14</v>
      </c>
      <c r="I98" s="155"/>
      <c r="K98" s="184" t="s">
        <v>76</v>
      </c>
      <c r="L98" s="126">
        <f>COUNTIF(M92:M100, "GREVISTE")</f>
        <v>0</v>
      </c>
      <c r="M98" s="58" t="s">
        <v>14</v>
      </c>
      <c r="N98" s="155"/>
      <c r="P98" s="184" t="s">
        <v>76</v>
      </c>
      <c r="Q98" s="126">
        <f>COUNTIF(R92:R100, "GREVISTE")</f>
        <v>0</v>
      </c>
      <c r="R98" s="58" t="s">
        <v>14</v>
      </c>
      <c r="S98" s="155"/>
      <c r="U98" s="184" t="s">
        <v>76</v>
      </c>
      <c r="V98" s="126">
        <f>COUNTIF(W92:W100, "GREVISTE")</f>
        <v>0</v>
      </c>
      <c r="W98" s="58" t="s">
        <v>14</v>
      </c>
      <c r="X98" s="155"/>
    </row>
    <row r="99" spans="1:24" ht="15" outlineLevel="1" x14ac:dyDescent="0.2">
      <c r="A99" s="184">
        <f>VARIABLES!D15</f>
        <v>250</v>
      </c>
      <c r="B99" s="126"/>
      <c r="C99" s="58" t="s">
        <v>14</v>
      </c>
      <c r="D99" s="155"/>
      <c r="F99" s="184">
        <f>VARIABLES!E15</f>
        <v>26</v>
      </c>
      <c r="G99" s="126"/>
      <c r="H99" s="58" t="s">
        <v>14</v>
      </c>
      <c r="I99" s="155"/>
      <c r="K99" s="184">
        <f>VARIABLES!F15</f>
        <v>47</v>
      </c>
      <c r="L99" s="126"/>
      <c r="M99" s="58" t="s">
        <v>14</v>
      </c>
      <c r="N99" s="155"/>
      <c r="P99" s="184">
        <f>VARIABLES!G15</f>
        <v>66</v>
      </c>
      <c r="Q99" s="126"/>
      <c r="R99" s="58" t="s">
        <v>14</v>
      </c>
      <c r="S99" s="155"/>
      <c r="U99" s="184">
        <f>VARIABLES!H15</f>
        <v>86</v>
      </c>
      <c r="V99" s="126"/>
      <c r="W99" s="58" t="s">
        <v>14</v>
      </c>
      <c r="X99" s="155"/>
    </row>
    <row r="100" spans="1:24" ht="15" outlineLevel="1" x14ac:dyDescent="0.2">
      <c r="A100" s="184" t="s">
        <v>77</v>
      </c>
      <c r="B100" s="126"/>
      <c r="C100" s="58" t="s">
        <v>14</v>
      </c>
      <c r="D100" s="155"/>
      <c r="F100" s="184" t="s">
        <v>77</v>
      </c>
      <c r="G100" s="126"/>
      <c r="H100" s="58" t="s">
        <v>14</v>
      </c>
      <c r="I100" s="155"/>
      <c r="K100" s="184" t="s">
        <v>77</v>
      </c>
      <c r="L100" s="126"/>
      <c r="M100" s="58" t="s">
        <v>14</v>
      </c>
      <c r="N100" s="155"/>
      <c r="P100" s="184" t="s">
        <v>77</v>
      </c>
      <c r="Q100" s="126"/>
      <c r="R100" s="58" t="s">
        <v>14</v>
      </c>
      <c r="S100" s="155"/>
      <c r="U100" s="184" t="s">
        <v>77</v>
      </c>
      <c r="V100" s="126"/>
      <c r="W100" s="58" t="s">
        <v>14</v>
      </c>
      <c r="X100" s="155"/>
    </row>
    <row r="101" spans="1:24" ht="15" outlineLevel="1" x14ac:dyDescent="0.2">
      <c r="A101" s="187">
        <f>VARIABLES!D16</f>
        <v>35</v>
      </c>
      <c r="B101" s="170" t="s">
        <v>2</v>
      </c>
      <c r="C101" s="58" t="s">
        <v>13</v>
      </c>
      <c r="D101" s="155" t="s">
        <v>68</v>
      </c>
      <c r="F101" s="192">
        <f>VARIABLES!E16</f>
        <v>27</v>
      </c>
      <c r="G101" s="170" t="s">
        <v>2</v>
      </c>
      <c r="H101" s="58" t="s">
        <v>13</v>
      </c>
      <c r="I101" s="155" t="s">
        <v>68</v>
      </c>
      <c r="K101" s="144">
        <f>VARIABLES!F16</f>
        <v>48</v>
      </c>
      <c r="L101" s="170" t="s">
        <v>2</v>
      </c>
      <c r="M101" s="58" t="s">
        <v>13</v>
      </c>
      <c r="N101" s="155" t="s">
        <v>68</v>
      </c>
      <c r="P101" s="192">
        <f>VARIABLES!G16</f>
        <v>67</v>
      </c>
      <c r="Q101" s="170" t="s">
        <v>2</v>
      </c>
      <c r="R101" s="58" t="s">
        <v>13</v>
      </c>
      <c r="S101" s="155" t="s">
        <v>68</v>
      </c>
      <c r="U101" s="192">
        <f>VARIABLES!H16</f>
        <v>87</v>
      </c>
      <c r="V101" s="170" t="s">
        <v>2</v>
      </c>
      <c r="W101" s="58" t="s">
        <v>13</v>
      </c>
      <c r="X101" s="155" t="s">
        <v>68</v>
      </c>
    </row>
    <row r="102" spans="1:24" ht="15" outlineLevel="1" x14ac:dyDescent="0.2">
      <c r="A102" s="184" t="s">
        <v>78</v>
      </c>
      <c r="B102" s="126" t="s">
        <v>28</v>
      </c>
      <c r="C102" s="58" t="s">
        <v>13</v>
      </c>
      <c r="D102" s="155" t="s">
        <v>68</v>
      </c>
      <c r="F102" s="184" t="s">
        <v>78</v>
      </c>
      <c r="G102" s="126" t="s">
        <v>28</v>
      </c>
      <c r="H102" s="58" t="s">
        <v>13</v>
      </c>
      <c r="I102" s="155" t="s">
        <v>68</v>
      </c>
      <c r="K102" s="184" t="s">
        <v>78</v>
      </c>
      <c r="L102" s="126" t="s">
        <v>28</v>
      </c>
      <c r="M102" s="58" t="s">
        <v>13</v>
      </c>
      <c r="N102" s="155" t="s">
        <v>68</v>
      </c>
      <c r="P102" s="184" t="s">
        <v>78</v>
      </c>
      <c r="Q102" s="126" t="s">
        <v>28</v>
      </c>
      <c r="R102" s="58" t="s">
        <v>13</v>
      </c>
      <c r="S102" s="155" t="s">
        <v>68</v>
      </c>
      <c r="U102" s="184" t="s">
        <v>78</v>
      </c>
      <c r="V102" s="126" t="s">
        <v>28</v>
      </c>
      <c r="W102" s="58" t="s">
        <v>13</v>
      </c>
      <c r="X102" s="155" t="s">
        <v>68</v>
      </c>
    </row>
    <row r="103" spans="1:24" ht="15" outlineLevel="1" x14ac:dyDescent="0.2">
      <c r="A103" s="187">
        <f>VARIABLES!D17</f>
        <v>7.1428571428571432</v>
      </c>
      <c r="B103" s="126">
        <v>2</v>
      </c>
      <c r="C103" s="58" t="s">
        <v>13</v>
      </c>
      <c r="D103" s="155" t="s">
        <v>69</v>
      </c>
      <c r="F103" s="187">
        <f>VARIABLES!E17</f>
        <v>0.96296296296296291</v>
      </c>
      <c r="G103" s="126">
        <v>2</v>
      </c>
      <c r="H103" s="58" t="s">
        <v>13</v>
      </c>
      <c r="I103" s="155" t="s">
        <v>69</v>
      </c>
      <c r="K103" s="187">
        <f>VARIABLES!F17</f>
        <v>0.97916666666666663</v>
      </c>
      <c r="L103" s="126">
        <v>2</v>
      </c>
      <c r="M103" s="58" t="s">
        <v>13</v>
      </c>
      <c r="N103" s="155" t="s">
        <v>69</v>
      </c>
      <c r="P103" s="187">
        <f>VARIABLES!G17</f>
        <v>0.9850746268656716</v>
      </c>
      <c r="Q103" s="126">
        <v>2</v>
      </c>
      <c r="R103" s="58" t="s">
        <v>13</v>
      </c>
      <c r="S103" s="155" t="s">
        <v>69</v>
      </c>
      <c r="U103" s="187">
        <f>VARIABLES!H17</f>
        <v>0.9885057471264368</v>
      </c>
      <c r="V103" s="126">
        <v>2</v>
      </c>
      <c r="W103" s="58" t="s">
        <v>13</v>
      </c>
      <c r="X103" s="155" t="s">
        <v>69</v>
      </c>
    </row>
    <row r="104" spans="1:24" ht="15" outlineLevel="1" x14ac:dyDescent="0.2">
      <c r="A104" s="145" t="s">
        <v>24</v>
      </c>
      <c r="B104" s="126" t="s">
        <v>29</v>
      </c>
      <c r="C104" s="58" t="s">
        <v>12</v>
      </c>
      <c r="D104" s="155"/>
      <c r="F104" s="145" t="s">
        <v>24</v>
      </c>
      <c r="G104" s="126" t="s">
        <v>29</v>
      </c>
      <c r="H104" s="58" t="s">
        <v>12</v>
      </c>
      <c r="I104" s="155"/>
      <c r="K104" s="145" t="s">
        <v>24</v>
      </c>
      <c r="L104" s="126" t="s">
        <v>29</v>
      </c>
      <c r="M104" s="58" t="s">
        <v>12</v>
      </c>
      <c r="N104" s="155"/>
      <c r="P104" s="145" t="s">
        <v>24</v>
      </c>
      <c r="Q104" s="126" t="s">
        <v>29</v>
      </c>
      <c r="R104" s="58" t="s">
        <v>12</v>
      </c>
      <c r="S104" s="155"/>
      <c r="U104" s="145" t="s">
        <v>24</v>
      </c>
      <c r="V104" s="126" t="s">
        <v>29</v>
      </c>
      <c r="W104" s="58" t="s">
        <v>12</v>
      </c>
      <c r="X104" s="155"/>
    </row>
    <row r="105" spans="1:24" ht="15" outlineLevel="1" x14ac:dyDescent="0.2">
      <c r="A105" s="145">
        <f>VARIABLES!D11+VARIABLES!D15</f>
        <v>260</v>
      </c>
      <c r="B105" s="126">
        <f>COUNTIF(C101:C108, "PRESENT")+COUNTIF(C101:C108, "RAISON DE SERVICE")</f>
        <v>3</v>
      </c>
      <c r="C105" s="58" t="s">
        <v>14</v>
      </c>
      <c r="D105" s="155"/>
      <c r="F105" s="145">
        <f>VARIABLES!E11+VARIABLES!E15</f>
        <v>50</v>
      </c>
      <c r="G105" s="126">
        <f>COUNTIF(H101:H108, "PRESENT")+COUNTIF(H101:H108, "RAISON DE SERVICE")</f>
        <v>3</v>
      </c>
      <c r="H105" s="58" t="s">
        <v>14</v>
      </c>
      <c r="I105" s="155"/>
      <c r="K105" s="145">
        <f>VARIABLES!F11+VARIABLES!F15</f>
        <v>92</v>
      </c>
      <c r="L105" s="126">
        <f>COUNTIF(M101:M108, "PRESENT")+COUNTIF(M101:M108, "RAISON DE SERVICE")</f>
        <v>3</v>
      </c>
      <c r="M105" s="58" t="s">
        <v>14</v>
      </c>
      <c r="N105" s="155"/>
      <c r="P105" s="145">
        <f>VARIABLES!G11+VARIABLES!G15</f>
        <v>130</v>
      </c>
      <c r="Q105" s="126">
        <f>COUNTIF(R101:R108, "PRESENT")+COUNTIF(R101:R108, "RAISON DE SERVICE")</f>
        <v>3</v>
      </c>
      <c r="R105" s="58" t="s">
        <v>14</v>
      </c>
      <c r="S105" s="155"/>
      <c r="U105" s="145">
        <f>VARIABLES!H11+VARIABLES!H15</f>
        <v>170</v>
      </c>
      <c r="V105" s="126">
        <f>COUNTIF(W101:W108, "PRESENT")+COUNTIF(W101:W108, "RAISON DE SERVICE")</f>
        <v>3</v>
      </c>
      <c r="W105" s="58" t="s">
        <v>14</v>
      </c>
      <c r="X105" s="155"/>
    </row>
    <row r="106" spans="1:24" ht="15" outlineLevel="1" x14ac:dyDescent="0.2">
      <c r="A106" s="145" t="s">
        <v>25</v>
      </c>
      <c r="B106" s="126" t="s">
        <v>30</v>
      </c>
      <c r="C106" s="58" t="s">
        <v>14</v>
      </c>
      <c r="D106" s="155"/>
      <c r="F106" s="145" t="s">
        <v>25</v>
      </c>
      <c r="G106" s="126" t="s">
        <v>30</v>
      </c>
      <c r="H106" s="58" t="s">
        <v>14</v>
      </c>
      <c r="I106" s="155"/>
      <c r="K106" s="145" t="s">
        <v>25</v>
      </c>
      <c r="L106" s="126" t="s">
        <v>30</v>
      </c>
      <c r="M106" s="58" t="s">
        <v>14</v>
      </c>
      <c r="N106" s="155"/>
      <c r="P106" s="145" t="s">
        <v>25</v>
      </c>
      <c r="Q106" s="126" t="s">
        <v>30</v>
      </c>
      <c r="R106" s="58" t="s">
        <v>14</v>
      </c>
      <c r="S106" s="155"/>
      <c r="U106" s="145" t="s">
        <v>25</v>
      </c>
      <c r="V106" s="126" t="s">
        <v>30</v>
      </c>
      <c r="W106" s="58" t="s">
        <v>14</v>
      </c>
      <c r="X106" s="155"/>
    </row>
    <row r="107" spans="1:24" ht="15" outlineLevel="1" x14ac:dyDescent="0.2">
      <c r="A107" s="188">
        <f>VARIABLES!D14+VARIABLES!D18</f>
        <v>10</v>
      </c>
      <c r="B107" s="131">
        <f>COUNTIF(C101:C108, "GREVISTE")</f>
        <v>0</v>
      </c>
      <c r="C107" s="58" t="s">
        <v>14</v>
      </c>
      <c r="D107" s="155"/>
      <c r="F107" s="188">
        <f>VARIABLES!E14+VARIABLES!E18</f>
        <v>2</v>
      </c>
      <c r="G107" s="131">
        <f>COUNTIF(H101:H108, "GREVISTE")</f>
        <v>0</v>
      </c>
      <c r="H107" s="58" t="s">
        <v>14</v>
      </c>
      <c r="I107" s="155"/>
      <c r="K107" s="188">
        <f>VARIABLES!F14+VARIABLES!F18</f>
        <v>2</v>
      </c>
      <c r="L107" s="131">
        <f>COUNTIF(M101:M108, "GREVISTE")</f>
        <v>0</v>
      </c>
      <c r="M107" s="58" t="s">
        <v>14</v>
      </c>
      <c r="N107" s="155"/>
      <c r="P107" s="188">
        <f>VARIABLES!G14+VARIABLES!G18</f>
        <v>2</v>
      </c>
      <c r="Q107" s="131">
        <f>COUNTIF(R101:R108, "GREVISTE")</f>
        <v>0</v>
      </c>
      <c r="R107" s="58" t="s">
        <v>14</v>
      </c>
      <c r="S107" s="155"/>
      <c r="U107" s="188">
        <f>VARIABLES!H14+VARIABLES!H18</f>
        <v>2</v>
      </c>
      <c r="V107" s="131">
        <f>COUNTIF(W101:W108, "GREVISTE")</f>
        <v>0</v>
      </c>
      <c r="W107" s="58" t="s">
        <v>14</v>
      </c>
      <c r="X107" s="155"/>
    </row>
    <row r="108" spans="1:24" ht="15" outlineLevel="1" x14ac:dyDescent="0.2">
      <c r="A108" s="146" t="s">
        <v>32</v>
      </c>
      <c r="B108" s="138"/>
      <c r="C108" s="97" t="s">
        <v>14</v>
      </c>
      <c r="D108" s="156"/>
      <c r="F108" s="146" t="s">
        <v>32</v>
      </c>
      <c r="G108" s="138"/>
      <c r="H108" s="97" t="s">
        <v>14</v>
      </c>
      <c r="I108" s="156"/>
      <c r="K108" s="146" t="s">
        <v>32</v>
      </c>
      <c r="L108" s="138"/>
      <c r="M108" s="97" t="s">
        <v>14</v>
      </c>
      <c r="N108" s="156"/>
      <c r="P108" s="146" t="s">
        <v>32</v>
      </c>
      <c r="Q108" s="138"/>
      <c r="R108" s="97" t="s">
        <v>14</v>
      </c>
      <c r="S108" s="156"/>
      <c r="U108" s="146" t="s">
        <v>32</v>
      </c>
      <c r="V108" s="138"/>
      <c r="W108" s="97" t="s">
        <v>14</v>
      </c>
      <c r="X108" s="156"/>
    </row>
    <row r="109" spans="1:24" ht="15" outlineLevel="1" x14ac:dyDescent="0.2">
      <c r="A109" s="147">
        <f>COUNTIF(C109:C146, "PRESENT")</f>
        <v>1</v>
      </c>
      <c r="B109" s="171" t="s">
        <v>8</v>
      </c>
      <c r="C109" s="61" t="s">
        <v>14</v>
      </c>
      <c r="D109" s="157"/>
      <c r="F109" s="147">
        <f>COUNTIF(H109:H146, "PRESENT")</f>
        <v>1</v>
      </c>
      <c r="G109" s="171" t="s">
        <v>8</v>
      </c>
      <c r="H109" s="61" t="s">
        <v>14</v>
      </c>
      <c r="I109" s="157"/>
      <c r="K109" s="147">
        <f>COUNTIF(M109:M146, "PRESENT")</f>
        <v>1</v>
      </c>
      <c r="L109" s="171" t="s">
        <v>8</v>
      </c>
      <c r="M109" s="61" t="s">
        <v>14</v>
      </c>
      <c r="N109" s="157"/>
      <c r="P109" s="147">
        <f>COUNTIF(R109:R146, "PRESENT")</f>
        <v>1</v>
      </c>
      <c r="Q109" s="171" t="s">
        <v>8</v>
      </c>
      <c r="R109" s="61" t="s">
        <v>14</v>
      </c>
      <c r="S109" s="157"/>
      <c r="U109" s="147">
        <f>COUNTIF(W109:W146, "PRESENT")</f>
        <v>1</v>
      </c>
      <c r="V109" s="171" t="s">
        <v>8</v>
      </c>
      <c r="W109" s="61" t="s">
        <v>14</v>
      </c>
      <c r="X109" s="157"/>
    </row>
    <row r="110" spans="1:24" ht="15" outlineLevel="1" x14ac:dyDescent="0.2">
      <c r="A110" s="147" t="s">
        <v>27</v>
      </c>
      <c r="B110" s="126" t="s">
        <v>28</v>
      </c>
      <c r="C110" s="58" t="s">
        <v>14</v>
      </c>
      <c r="D110" s="155"/>
      <c r="F110" s="147" t="s">
        <v>27</v>
      </c>
      <c r="G110" s="126" t="s">
        <v>28</v>
      </c>
      <c r="H110" s="58" t="s">
        <v>14</v>
      </c>
      <c r="I110" s="155"/>
      <c r="K110" s="147" t="s">
        <v>27</v>
      </c>
      <c r="L110" s="126" t="s">
        <v>28</v>
      </c>
      <c r="M110" s="58" t="s">
        <v>14</v>
      </c>
      <c r="N110" s="155"/>
      <c r="P110" s="147" t="s">
        <v>27</v>
      </c>
      <c r="Q110" s="126" t="s">
        <v>28</v>
      </c>
      <c r="R110" s="58" t="s">
        <v>14</v>
      </c>
      <c r="S110" s="155"/>
      <c r="U110" s="147" t="s">
        <v>27</v>
      </c>
      <c r="V110" s="126" t="s">
        <v>28</v>
      </c>
      <c r="W110" s="58" t="s">
        <v>14</v>
      </c>
      <c r="X110" s="155"/>
    </row>
    <row r="111" spans="1:24" ht="15" outlineLevel="1" x14ac:dyDescent="0.2">
      <c r="A111" s="147">
        <f>COUNTIF(C109:C146, "RAISON DE SERVICE")</f>
        <v>0</v>
      </c>
      <c r="B111" s="126">
        <v>2</v>
      </c>
      <c r="C111" s="58" t="s">
        <v>14</v>
      </c>
      <c r="D111" s="155"/>
      <c r="F111" s="147">
        <f>COUNTIF(H109:H146, "RAISON DE SERVICE")</f>
        <v>0</v>
      </c>
      <c r="G111" s="126">
        <v>2</v>
      </c>
      <c r="H111" s="58" t="s">
        <v>14</v>
      </c>
      <c r="I111" s="155"/>
      <c r="K111" s="147">
        <f>COUNTIF(M109:M146, "RAISON DE SERVICE")</f>
        <v>0</v>
      </c>
      <c r="L111" s="126">
        <v>2</v>
      </c>
      <c r="M111" s="58" t="s">
        <v>14</v>
      </c>
      <c r="N111" s="155"/>
      <c r="P111" s="147">
        <f>COUNTIF(R109:R146, "RAISON DE SERVICE")</f>
        <v>0</v>
      </c>
      <c r="Q111" s="126">
        <v>2</v>
      </c>
      <c r="R111" s="58" t="s">
        <v>14</v>
      </c>
      <c r="S111" s="155"/>
      <c r="U111" s="147">
        <f>COUNTIF(W109:W146, "RAISON DE SERVICE")</f>
        <v>0</v>
      </c>
      <c r="V111" s="126">
        <v>2</v>
      </c>
      <c r="W111" s="58" t="s">
        <v>14</v>
      </c>
      <c r="X111" s="155"/>
    </row>
    <row r="112" spans="1:24" ht="15" outlineLevel="1" x14ac:dyDescent="0.2">
      <c r="A112" s="147" t="s">
        <v>26</v>
      </c>
      <c r="B112" s="126" t="s">
        <v>29</v>
      </c>
      <c r="C112" s="58" t="s">
        <v>14</v>
      </c>
      <c r="D112" s="155"/>
      <c r="F112" s="147" t="s">
        <v>26</v>
      </c>
      <c r="G112" s="126" t="s">
        <v>29</v>
      </c>
      <c r="H112" s="58" t="s">
        <v>14</v>
      </c>
      <c r="I112" s="155"/>
      <c r="K112" s="147" t="s">
        <v>26</v>
      </c>
      <c r="L112" s="126" t="s">
        <v>29</v>
      </c>
      <c r="M112" s="58" t="s">
        <v>14</v>
      </c>
      <c r="N112" s="155"/>
      <c r="P112" s="147" t="s">
        <v>26</v>
      </c>
      <c r="Q112" s="126" t="s">
        <v>29</v>
      </c>
      <c r="R112" s="58" t="s">
        <v>14</v>
      </c>
      <c r="S112" s="155"/>
      <c r="U112" s="147" t="s">
        <v>26</v>
      </c>
      <c r="V112" s="126" t="s">
        <v>29</v>
      </c>
      <c r="W112" s="58" t="s">
        <v>14</v>
      </c>
      <c r="X112" s="155"/>
    </row>
    <row r="113" spans="1:24" ht="15" outlineLevel="1" x14ac:dyDescent="0.2">
      <c r="A113" s="189">
        <f>A109+A111</f>
        <v>1</v>
      </c>
      <c r="B113" s="126">
        <f>COUNTIF(C109:C119, "PRESENT")+COUNTIF(C109:C119, "RAISON DE SERVICE")</f>
        <v>1</v>
      </c>
      <c r="C113" s="58" t="s">
        <v>14</v>
      </c>
      <c r="D113" s="155"/>
      <c r="F113" s="189">
        <f>F109+F111</f>
        <v>1</v>
      </c>
      <c r="G113" s="126">
        <f>COUNTIF(H109:H119, "PRESENT")+COUNTIF(H109:H119, "RAISON DE SERVICE")</f>
        <v>1</v>
      </c>
      <c r="H113" s="58" t="s">
        <v>14</v>
      </c>
      <c r="I113" s="155"/>
      <c r="K113" s="189">
        <f>K109+K111</f>
        <v>1</v>
      </c>
      <c r="L113" s="126">
        <f>COUNTIF(M109:M119, "PRESENT")+COUNTIF(M109:M119, "RAISON DE SERVICE")</f>
        <v>1</v>
      </c>
      <c r="M113" s="58" t="s">
        <v>14</v>
      </c>
      <c r="N113" s="155"/>
      <c r="P113" s="189">
        <f>P109+P111</f>
        <v>1</v>
      </c>
      <c r="Q113" s="126">
        <f>COUNTIF(R109:R119, "PRESENT")+COUNTIF(R109:R119, "RAISON DE SERVICE")</f>
        <v>1</v>
      </c>
      <c r="R113" s="58" t="s">
        <v>14</v>
      </c>
      <c r="S113" s="155"/>
      <c r="U113" s="189">
        <f>U109+U111</f>
        <v>1</v>
      </c>
      <c r="V113" s="126">
        <f>COUNTIF(W109:W119, "PRESENT")+COUNTIF(W109:W119, "RAISON DE SERVICE")</f>
        <v>1</v>
      </c>
      <c r="W113" s="58" t="s">
        <v>14</v>
      </c>
      <c r="X113" s="155"/>
    </row>
    <row r="114" spans="1:24" ht="15" outlineLevel="1" x14ac:dyDescent="0.2">
      <c r="A114" s="148"/>
      <c r="B114" s="126" t="s">
        <v>30</v>
      </c>
      <c r="C114" s="58" t="s">
        <v>14</v>
      </c>
      <c r="D114" s="155"/>
      <c r="F114" s="148"/>
      <c r="G114" s="126" t="s">
        <v>30</v>
      </c>
      <c r="H114" s="58" t="s">
        <v>14</v>
      </c>
      <c r="I114" s="155"/>
      <c r="K114" s="148"/>
      <c r="L114" s="126" t="s">
        <v>30</v>
      </c>
      <c r="M114" s="58" t="s">
        <v>14</v>
      </c>
      <c r="N114" s="155"/>
      <c r="P114" s="148"/>
      <c r="Q114" s="126" t="s">
        <v>30</v>
      </c>
      <c r="R114" s="58" t="s">
        <v>14</v>
      </c>
      <c r="S114" s="155"/>
      <c r="U114" s="148"/>
      <c r="V114" s="126" t="s">
        <v>30</v>
      </c>
      <c r="W114" s="58" t="s">
        <v>14</v>
      </c>
      <c r="X114" s="155"/>
    </row>
    <row r="115" spans="1:24" ht="15" outlineLevel="1" x14ac:dyDescent="0.2">
      <c r="A115" s="149"/>
      <c r="B115" s="126">
        <f>COUNTIF(C109:C119, "GREVISTE")</f>
        <v>0</v>
      </c>
      <c r="C115" s="58" t="s">
        <v>14</v>
      </c>
      <c r="D115" s="155"/>
      <c r="F115" s="149"/>
      <c r="G115" s="126">
        <f>COUNTIF(H109:H119, "GREVISTE")</f>
        <v>0</v>
      </c>
      <c r="H115" s="58" t="s">
        <v>14</v>
      </c>
      <c r="I115" s="155"/>
      <c r="K115" s="149"/>
      <c r="L115" s="126">
        <f>COUNTIF(M109:M119, "GREVISTE")</f>
        <v>0</v>
      </c>
      <c r="M115" s="58" t="s">
        <v>14</v>
      </c>
      <c r="N115" s="155"/>
      <c r="P115" s="149"/>
      <c r="Q115" s="126">
        <f>COUNTIF(R109:R119, "GREVISTE")</f>
        <v>0</v>
      </c>
      <c r="R115" s="58" t="s">
        <v>14</v>
      </c>
      <c r="S115" s="155"/>
      <c r="U115" s="149"/>
      <c r="V115" s="126">
        <f>COUNTIF(W109:W119, "GREVISTE")</f>
        <v>0</v>
      </c>
      <c r="W115" s="58" t="s">
        <v>14</v>
      </c>
      <c r="X115" s="155"/>
    </row>
    <row r="116" spans="1:24" ht="15" outlineLevel="1" x14ac:dyDescent="0.2">
      <c r="A116" s="150"/>
      <c r="B116" s="126"/>
      <c r="C116" s="58" t="s">
        <v>14</v>
      </c>
      <c r="D116" s="155"/>
      <c r="F116" s="150"/>
      <c r="G116" s="126"/>
      <c r="H116" s="58" t="s">
        <v>14</v>
      </c>
      <c r="I116" s="155"/>
      <c r="K116" s="150"/>
      <c r="L116" s="126"/>
      <c r="M116" s="58" t="s">
        <v>14</v>
      </c>
      <c r="N116" s="155"/>
      <c r="P116" s="150"/>
      <c r="Q116" s="126"/>
      <c r="R116" s="58" t="s">
        <v>14</v>
      </c>
      <c r="S116" s="155"/>
      <c r="U116" s="150"/>
      <c r="V116" s="126"/>
      <c r="W116" s="58" t="s">
        <v>14</v>
      </c>
      <c r="X116" s="155"/>
    </row>
    <row r="117" spans="1:24" ht="15" outlineLevel="1" x14ac:dyDescent="0.2">
      <c r="A117" s="151"/>
      <c r="B117" s="170" t="s">
        <v>9</v>
      </c>
      <c r="C117" s="58" t="s">
        <v>13</v>
      </c>
      <c r="D117" s="155" t="s">
        <v>57</v>
      </c>
      <c r="F117" s="151"/>
      <c r="G117" s="170" t="s">
        <v>9</v>
      </c>
      <c r="H117" s="58" t="s">
        <v>13</v>
      </c>
      <c r="I117" s="155" t="s">
        <v>57</v>
      </c>
      <c r="K117" s="151"/>
      <c r="L117" s="170" t="s">
        <v>9</v>
      </c>
      <c r="M117" s="58" t="s">
        <v>13</v>
      </c>
      <c r="N117" s="155" t="s">
        <v>57</v>
      </c>
      <c r="P117" s="151"/>
      <c r="Q117" s="170" t="s">
        <v>9</v>
      </c>
      <c r="R117" s="58" t="s">
        <v>13</v>
      </c>
      <c r="S117" s="155" t="s">
        <v>57</v>
      </c>
      <c r="U117" s="151"/>
      <c r="V117" s="170" t="s">
        <v>9</v>
      </c>
      <c r="W117" s="58" t="s">
        <v>13</v>
      </c>
      <c r="X117" s="155" t="s">
        <v>57</v>
      </c>
    </row>
    <row r="118" spans="1:24" ht="15" outlineLevel="1" x14ac:dyDescent="0.2">
      <c r="A118" s="150"/>
      <c r="B118" s="131"/>
      <c r="C118" s="58" t="s">
        <v>14</v>
      </c>
      <c r="D118" s="155"/>
      <c r="F118" s="150"/>
      <c r="G118" s="131"/>
      <c r="H118" s="58" t="s">
        <v>14</v>
      </c>
      <c r="I118" s="155"/>
      <c r="K118" s="150"/>
      <c r="L118" s="131"/>
      <c r="M118" s="58" t="s">
        <v>14</v>
      </c>
      <c r="N118" s="155"/>
      <c r="P118" s="150"/>
      <c r="Q118" s="131"/>
      <c r="R118" s="58" t="s">
        <v>14</v>
      </c>
      <c r="S118" s="155"/>
      <c r="U118" s="150"/>
      <c r="V118" s="131"/>
      <c r="W118" s="58" t="s">
        <v>14</v>
      </c>
      <c r="X118" s="155"/>
    </row>
    <row r="119" spans="1:24" outlineLevel="1" x14ac:dyDescent="0.2">
      <c r="A119" s="150"/>
      <c r="B119" s="139"/>
      <c r="C119" s="97"/>
      <c r="D119" s="156"/>
      <c r="F119" s="150"/>
      <c r="G119" s="139"/>
      <c r="H119" s="97"/>
      <c r="I119" s="156"/>
      <c r="K119" s="150"/>
      <c r="L119" s="139"/>
      <c r="M119" s="97"/>
      <c r="N119" s="156"/>
      <c r="P119" s="150"/>
      <c r="Q119" s="139"/>
      <c r="R119" s="97"/>
      <c r="S119" s="156"/>
      <c r="U119" s="150"/>
      <c r="V119" s="139"/>
      <c r="W119" s="97"/>
      <c r="X119" s="156"/>
    </row>
    <row r="120" spans="1:24" ht="15" outlineLevel="1" x14ac:dyDescent="0.2">
      <c r="A120" s="151"/>
      <c r="B120" s="171" t="s">
        <v>10</v>
      </c>
      <c r="C120" s="56" t="s">
        <v>14</v>
      </c>
      <c r="D120" s="157" t="s">
        <v>54</v>
      </c>
      <c r="F120" s="151"/>
      <c r="G120" s="171" t="s">
        <v>10</v>
      </c>
      <c r="H120" s="56" t="s">
        <v>14</v>
      </c>
      <c r="I120" s="157" t="s">
        <v>54</v>
      </c>
      <c r="K120" s="151"/>
      <c r="L120" s="171" t="s">
        <v>10</v>
      </c>
      <c r="M120" s="56" t="s">
        <v>14</v>
      </c>
      <c r="N120" s="157" t="s">
        <v>88</v>
      </c>
      <c r="P120" s="151"/>
      <c r="Q120" s="171" t="s">
        <v>10</v>
      </c>
      <c r="R120" s="56" t="s">
        <v>14</v>
      </c>
      <c r="S120" s="157" t="s">
        <v>95</v>
      </c>
      <c r="U120" s="151"/>
      <c r="V120" s="171" t="s">
        <v>10</v>
      </c>
      <c r="W120" s="56" t="s">
        <v>14</v>
      </c>
      <c r="X120" s="157" t="s">
        <v>89</v>
      </c>
    </row>
    <row r="121" spans="1:24" ht="15" outlineLevel="1" x14ac:dyDescent="0.2">
      <c r="A121" s="152"/>
      <c r="B121" s="140"/>
      <c r="C121" s="63" t="s">
        <v>14</v>
      </c>
      <c r="D121" s="155"/>
      <c r="F121" s="152"/>
      <c r="G121" s="140"/>
      <c r="H121" s="63" t="s">
        <v>14</v>
      </c>
      <c r="I121" s="155"/>
      <c r="K121" s="152"/>
      <c r="L121" s="140"/>
      <c r="M121" s="63" t="s">
        <v>14</v>
      </c>
      <c r="N121" s="155"/>
      <c r="P121" s="152"/>
      <c r="Q121" s="140"/>
      <c r="R121" s="63" t="s">
        <v>14</v>
      </c>
      <c r="S121" s="155"/>
      <c r="U121" s="152"/>
      <c r="V121" s="140"/>
      <c r="W121" s="63" t="s">
        <v>14</v>
      </c>
      <c r="X121" s="155"/>
    </row>
    <row r="122" spans="1:24" ht="15" outlineLevel="1" x14ac:dyDescent="0.2">
      <c r="A122" s="150"/>
      <c r="B122" s="140"/>
      <c r="C122" s="58" t="s">
        <v>14</v>
      </c>
      <c r="D122" s="155"/>
      <c r="F122" s="150"/>
      <c r="G122" s="140"/>
      <c r="H122" s="58" t="s">
        <v>14</v>
      </c>
      <c r="I122" s="155"/>
      <c r="K122" s="150"/>
      <c r="L122" s="140"/>
      <c r="M122" s="58" t="s">
        <v>14</v>
      </c>
      <c r="N122" s="155"/>
      <c r="P122" s="150"/>
      <c r="Q122" s="140"/>
      <c r="R122" s="58" t="s">
        <v>14</v>
      </c>
      <c r="S122" s="155"/>
      <c r="U122" s="150"/>
      <c r="V122" s="140"/>
      <c r="W122" s="58" t="s">
        <v>14</v>
      </c>
      <c r="X122" s="155"/>
    </row>
    <row r="123" spans="1:24" ht="15" outlineLevel="1" x14ac:dyDescent="0.2">
      <c r="A123" s="150"/>
      <c r="B123" s="140"/>
      <c r="C123" s="58" t="s">
        <v>14</v>
      </c>
      <c r="D123" s="155"/>
      <c r="F123" s="150"/>
      <c r="G123" s="140"/>
      <c r="H123" s="58" t="s">
        <v>14</v>
      </c>
      <c r="I123" s="155"/>
      <c r="K123" s="150"/>
      <c r="L123" s="140"/>
      <c r="M123" s="58" t="s">
        <v>14</v>
      </c>
      <c r="N123" s="155"/>
      <c r="P123" s="150"/>
      <c r="Q123" s="140"/>
      <c r="R123" s="58" t="s">
        <v>14</v>
      </c>
      <c r="S123" s="155"/>
      <c r="U123" s="150"/>
      <c r="V123" s="140"/>
      <c r="W123" s="58" t="s">
        <v>14</v>
      </c>
      <c r="X123" s="155"/>
    </row>
    <row r="124" spans="1:24" ht="15" outlineLevel="1" x14ac:dyDescent="0.2">
      <c r="A124" s="150"/>
      <c r="B124" s="170" t="s">
        <v>36</v>
      </c>
      <c r="C124" s="58" t="s">
        <v>14</v>
      </c>
      <c r="D124" s="155" t="s">
        <v>337</v>
      </c>
      <c r="F124" s="150"/>
      <c r="G124" s="170" t="s">
        <v>36</v>
      </c>
      <c r="H124" s="58" t="s">
        <v>14</v>
      </c>
      <c r="I124" s="155" t="s">
        <v>330</v>
      </c>
      <c r="K124" s="150"/>
      <c r="L124" s="170" t="s">
        <v>36</v>
      </c>
      <c r="M124" s="58" t="s">
        <v>14</v>
      </c>
      <c r="N124" s="155" t="s">
        <v>339</v>
      </c>
      <c r="P124" s="150"/>
      <c r="Q124" s="170" t="s">
        <v>36</v>
      </c>
      <c r="R124" s="58" t="s">
        <v>14</v>
      </c>
      <c r="S124" s="155" t="s">
        <v>338</v>
      </c>
      <c r="U124" s="150"/>
      <c r="V124" s="170" t="s">
        <v>36</v>
      </c>
      <c r="W124" s="58" t="s">
        <v>14</v>
      </c>
      <c r="X124" s="155" t="s">
        <v>338</v>
      </c>
    </row>
    <row r="125" spans="1:24" ht="15" outlineLevel="1" x14ac:dyDescent="0.2">
      <c r="A125" s="150"/>
      <c r="B125" s="131"/>
      <c r="C125" s="58" t="s">
        <v>14</v>
      </c>
      <c r="D125" s="155"/>
      <c r="F125" s="150"/>
      <c r="G125" s="126"/>
      <c r="H125" s="58" t="s">
        <v>14</v>
      </c>
      <c r="I125" s="155"/>
      <c r="K125" s="150"/>
      <c r="L125" s="126"/>
      <c r="M125" s="58" t="s">
        <v>14</v>
      </c>
      <c r="N125" s="155"/>
      <c r="P125" s="150"/>
      <c r="Q125" s="126"/>
      <c r="R125" s="58" t="s">
        <v>14</v>
      </c>
      <c r="S125" s="155"/>
      <c r="U125" s="150"/>
      <c r="V125" s="126"/>
      <c r="W125" s="58" t="s">
        <v>14</v>
      </c>
      <c r="X125" s="155"/>
    </row>
    <row r="126" spans="1:24" ht="15" outlineLevel="1" x14ac:dyDescent="0.2">
      <c r="A126" s="150"/>
      <c r="B126" s="244"/>
      <c r="C126" s="58" t="s">
        <v>14</v>
      </c>
      <c r="D126" s="155"/>
      <c r="F126" s="150"/>
      <c r="G126" s="141"/>
      <c r="H126" s="58" t="s">
        <v>14</v>
      </c>
      <c r="I126" s="155"/>
      <c r="K126" s="150"/>
      <c r="L126" s="141"/>
      <c r="M126" s="58" t="s">
        <v>14</v>
      </c>
      <c r="N126" s="155"/>
      <c r="P126" s="150"/>
      <c r="Q126" s="141"/>
      <c r="R126" s="58" t="s">
        <v>14</v>
      </c>
      <c r="S126" s="155"/>
      <c r="U126" s="150"/>
      <c r="V126" s="141"/>
      <c r="W126" s="58" t="s">
        <v>14</v>
      </c>
      <c r="X126" s="155"/>
    </row>
    <row r="127" spans="1:24" ht="15" outlineLevel="1" x14ac:dyDescent="0.2">
      <c r="A127" s="150"/>
      <c r="B127" s="245"/>
      <c r="C127" s="58" t="s">
        <v>14</v>
      </c>
      <c r="D127" s="155" t="s">
        <v>339</v>
      </c>
      <c r="F127" s="150"/>
      <c r="G127" s="141"/>
      <c r="H127" s="58" t="s">
        <v>14</v>
      </c>
      <c r="I127" s="155" t="s">
        <v>331</v>
      </c>
      <c r="K127" s="150"/>
      <c r="L127" s="141"/>
      <c r="M127" s="58" t="s">
        <v>14</v>
      </c>
      <c r="N127" s="155"/>
      <c r="P127" s="150"/>
      <c r="Q127" s="141"/>
      <c r="R127" s="58" t="s">
        <v>14</v>
      </c>
      <c r="S127" s="155" t="s">
        <v>332</v>
      </c>
      <c r="U127" s="150"/>
      <c r="V127" s="141"/>
      <c r="W127" s="58" t="s">
        <v>14</v>
      </c>
      <c r="X127" s="155" t="s">
        <v>339</v>
      </c>
    </row>
    <row r="128" spans="1:24" ht="15" outlineLevel="1" x14ac:dyDescent="0.2">
      <c r="A128" s="150"/>
      <c r="B128" s="170" t="s">
        <v>5</v>
      </c>
      <c r="C128" s="58" t="s">
        <v>14</v>
      </c>
      <c r="D128" s="155"/>
      <c r="F128" s="150"/>
      <c r="G128" s="170" t="s">
        <v>5</v>
      </c>
      <c r="H128" s="58" t="s">
        <v>14</v>
      </c>
      <c r="I128" s="155"/>
      <c r="K128" s="150"/>
      <c r="L128" s="170" t="s">
        <v>5</v>
      </c>
      <c r="M128" s="58" t="s">
        <v>14</v>
      </c>
      <c r="N128" s="155"/>
      <c r="P128" s="150"/>
      <c r="Q128" s="170" t="s">
        <v>5</v>
      </c>
      <c r="R128" s="58" t="s">
        <v>14</v>
      </c>
      <c r="S128" s="155"/>
      <c r="U128" s="150"/>
      <c r="V128" s="170" t="s">
        <v>5</v>
      </c>
      <c r="W128" s="58" t="s">
        <v>14</v>
      </c>
      <c r="X128" s="155"/>
    </row>
    <row r="129" spans="1:24" ht="15" outlineLevel="1" x14ac:dyDescent="0.2">
      <c r="A129" s="150"/>
      <c r="B129" s="126"/>
      <c r="C129" s="58" t="s">
        <v>14</v>
      </c>
      <c r="D129" s="155"/>
      <c r="F129" s="150"/>
      <c r="G129" s="126"/>
      <c r="H129" s="58" t="s">
        <v>14</v>
      </c>
      <c r="I129" s="155"/>
      <c r="K129" s="150"/>
      <c r="L129" s="126"/>
      <c r="M129" s="58" t="s">
        <v>14</v>
      </c>
      <c r="N129" s="155"/>
      <c r="P129" s="150"/>
      <c r="Q129" s="126"/>
      <c r="R129" s="58" t="s">
        <v>14</v>
      </c>
      <c r="S129" s="155"/>
      <c r="U129" s="150"/>
      <c r="V129" s="126"/>
      <c r="W129" s="58" t="s">
        <v>14</v>
      </c>
      <c r="X129" s="155"/>
    </row>
    <row r="130" spans="1:24" ht="15" outlineLevel="1" x14ac:dyDescent="0.2">
      <c r="A130" s="150"/>
      <c r="B130" s="126"/>
      <c r="C130" s="58" t="s">
        <v>14</v>
      </c>
      <c r="D130" s="155"/>
      <c r="F130" s="150"/>
      <c r="G130" s="126"/>
      <c r="H130" s="58" t="s">
        <v>14</v>
      </c>
      <c r="I130" s="155"/>
      <c r="K130" s="150"/>
      <c r="L130" s="126"/>
      <c r="M130" s="58" t="s">
        <v>14</v>
      </c>
      <c r="N130" s="155"/>
      <c r="P130" s="150"/>
      <c r="Q130" s="126"/>
      <c r="R130" s="58" t="s">
        <v>14</v>
      </c>
      <c r="S130" s="155"/>
      <c r="U130" s="150"/>
      <c r="V130" s="126"/>
      <c r="W130" s="58" t="s">
        <v>14</v>
      </c>
      <c r="X130" s="155"/>
    </row>
    <row r="131" spans="1:24" ht="15" outlineLevel="1" x14ac:dyDescent="0.2">
      <c r="A131" s="150"/>
      <c r="B131" s="126"/>
      <c r="C131" s="58" t="s">
        <v>14</v>
      </c>
      <c r="D131" s="155"/>
      <c r="F131" s="150"/>
      <c r="G131" s="126"/>
      <c r="H131" s="58" t="s">
        <v>14</v>
      </c>
      <c r="I131" s="155"/>
      <c r="K131" s="150"/>
      <c r="L131" s="126"/>
      <c r="M131" s="58" t="s">
        <v>14</v>
      </c>
      <c r="N131" s="155"/>
      <c r="P131" s="150"/>
      <c r="Q131" s="126"/>
      <c r="R131" s="58" t="s">
        <v>14</v>
      </c>
      <c r="S131" s="155"/>
      <c r="U131" s="150"/>
      <c r="V131" s="126"/>
      <c r="W131" s="58" t="s">
        <v>14</v>
      </c>
      <c r="X131" s="155"/>
    </row>
    <row r="132" spans="1:24" ht="15" outlineLevel="1" x14ac:dyDescent="0.2">
      <c r="A132" s="150"/>
      <c r="B132" s="170" t="s">
        <v>31</v>
      </c>
      <c r="C132" s="58" t="s">
        <v>14</v>
      </c>
      <c r="D132" s="155"/>
      <c r="F132" s="150"/>
      <c r="G132" s="170" t="s">
        <v>31</v>
      </c>
      <c r="H132" s="58" t="s">
        <v>14</v>
      </c>
      <c r="I132" s="155"/>
      <c r="K132" s="150"/>
      <c r="L132" s="170" t="s">
        <v>31</v>
      </c>
      <c r="M132" s="58" t="s">
        <v>14</v>
      </c>
      <c r="N132" s="155"/>
      <c r="P132" s="150"/>
      <c r="Q132" s="170" t="s">
        <v>31</v>
      </c>
      <c r="R132" s="58" t="s">
        <v>14</v>
      </c>
      <c r="S132" s="155"/>
      <c r="U132" s="150"/>
      <c r="V132" s="170" t="s">
        <v>31</v>
      </c>
      <c r="W132" s="58" t="s">
        <v>14</v>
      </c>
      <c r="X132" s="155"/>
    </row>
    <row r="133" spans="1:24" ht="15" outlineLevel="1" x14ac:dyDescent="0.2">
      <c r="A133" s="150"/>
      <c r="B133" s="126" t="s">
        <v>28</v>
      </c>
      <c r="C133" s="58" t="s">
        <v>14</v>
      </c>
      <c r="D133" s="155"/>
      <c r="F133" s="150"/>
      <c r="G133" s="126" t="s">
        <v>28</v>
      </c>
      <c r="H133" s="58" t="s">
        <v>14</v>
      </c>
      <c r="I133" s="155"/>
      <c r="K133" s="150"/>
      <c r="L133" s="126" t="s">
        <v>28</v>
      </c>
      <c r="M133" s="58" t="s">
        <v>14</v>
      </c>
      <c r="N133" s="155"/>
      <c r="P133" s="150"/>
      <c r="Q133" s="126" t="s">
        <v>28</v>
      </c>
      <c r="R133" s="58" t="s">
        <v>14</v>
      </c>
      <c r="S133" s="155"/>
      <c r="U133" s="150"/>
      <c r="V133" s="126" t="s">
        <v>28</v>
      </c>
      <c r="W133" s="58" t="s">
        <v>14</v>
      </c>
      <c r="X133" s="155"/>
    </row>
    <row r="134" spans="1:24" ht="15" outlineLevel="1" x14ac:dyDescent="0.2">
      <c r="A134" s="150"/>
      <c r="B134" s="126">
        <v>0</v>
      </c>
      <c r="C134" s="58" t="s">
        <v>14</v>
      </c>
      <c r="D134" s="155"/>
      <c r="F134" s="150"/>
      <c r="G134" s="126">
        <v>0</v>
      </c>
      <c r="H134" s="58" t="s">
        <v>14</v>
      </c>
      <c r="I134" s="155"/>
      <c r="K134" s="150"/>
      <c r="L134" s="126">
        <v>0</v>
      </c>
      <c r="M134" s="58" t="s">
        <v>14</v>
      </c>
      <c r="N134" s="155"/>
      <c r="P134" s="150"/>
      <c r="Q134" s="126">
        <v>0</v>
      </c>
      <c r="R134" s="58" t="s">
        <v>14</v>
      </c>
      <c r="S134" s="155"/>
      <c r="U134" s="150"/>
      <c r="V134" s="126">
        <v>0</v>
      </c>
      <c r="W134" s="58" t="s">
        <v>14</v>
      </c>
      <c r="X134" s="155"/>
    </row>
    <row r="135" spans="1:24" ht="15" outlineLevel="1" x14ac:dyDescent="0.2">
      <c r="A135" s="150"/>
      <c r="B135" s="126" t="s">
        <v>73</v>
      </c>
      <c r="C135" s="58" t="s">
        <v>14</v>
      </c>
      <c r="D135" s="155"/>
      <c r="F135" s="150"/>
      <c r="G135" s="126" t="s">
        <v>73</v>
      </c>
      <c r="H135" s="58" t="s">
        <v>14</v>
      </c>
      <c r="I135" s="155"/>
      <c r="K135" s="150"/>
      <c r="L135" s="126" t="s">
        <v>73</v>
      </c>
      <c r="M135" s="58" t="s">
        <v>14</v>
      </c>
      <c r="N135" s="155"/>
      <c r="P135" s="150"/>
      <c r="Q135" s="126" t="s">
        <v>73</v>
      </c>
      <c r="R135" s="58" t="s">
        <v>14</v>
      </c>
      <c r="S135" s="155"/>
      <c r="U135" s="150"/>
      <c r="V135" s="126" t="s">
        <v>73</v>
      </c>
      <c r="W135" s="58" t="s">
        <v>14</v>
      </c>
      <c r="X135" s="155"/>
    </row>
    <row r="136" spans="1:24" ht="15" outlineLevel="1" x14ac:dyDescent="0.2">
      <c r="A136" s="150"/>
      <c r="B136" s="126">
        <f>COUNTIF(C120:C146, "PRESENT")+COUNTIF(C120:C146, "RAISON DE SERVICE")</f>
        <v>0</v>
      </c>
      <c r="C136" s="58" t="s">
        <v>14</v>
      </c>
      <c r="D136" s="155"/>
      <c r="F136" s="150"/>
      <c r="G136" s="126">
        <f>COUNTIF(H120:H146, "PRESENT")+COUNTIF(H120:H146, "RAISON DE SERVICE")</f>
        <v>0</v>
      </c>
      <c r="H136" s="58" t="s">
        <v>14</v>
      </c>
      <c r="I136" s="155"/>
      <c r="K136" s="150"/>
      <c r="L136" s="126">
        <f>COUNTIF(M120:M146, "PRESENT")+COUNTIF(M120:M146, "RAISON DE SERVICE")</f>
        <v>0</v>
      </c>
      <c r="M136" s="58" t="s">
        <v>14</v>
      </c>
      <c r="N136" s="155"/>
      <c r="P136" s="150"/>
      <c r="Q136" s="126">
        <f>COUNTIF(R120:R146, "PRESENT")+COUNTIF(R120:R146, "RAISON DE SERVICE")</f>
        <v>0</v>
      </c>
      <c r="R136" s="58" t="s">
        <v>14</v>
      </c>
      <c r="S136" s="155"/>
      <c r="U136" s="150"/>
      <c r="V136" s="126">
        <f>COUNTIF(W120:W146, "PRESENT")+COUNTIF(W120:W146, "RAISON DE SERVICE")</f>
        <v>0</v>
      </c>
      <c r="W136" s="58" t="s">
        <v>14</v>
      </c>
      <c r="X136" s="155"/>
    </row>
    <row r="137" spans="1:24" ht="15" outlineLevel="1" x14ac:dyDescent="0.2">
      <c r="A137" s="150"/>
      <c r="B137" s="126" t="s">
        <v>30</v>
      </c>
      <c r="C137" s="58" t="s">
        <v>14</v>
      </c>
      <c r="D137" s="155"/>
      <c r="F137" s="150"/>
      <c r="G137" s="126" t="s">
        <v>30</v>
      </c>
      <c r="H137" s="58" t="s">
        <v>14</v>
      </c>
      <c r="I137" s="155"/>
      <c r="K137" s="150"/>
      <c r="L137" s="126" t="s">
        <v>30</v>
      </c>
      <c r="M137" s="58" t="s">
        <v>14</v>
      </c>
      <c r="N137" s="155"/>
      <c r="P137" s="150"/>
      <c r="Q137" s="126" t="s">
        <v>30</v>
      </c>
      <c r="R137" s="58" t="s">
        <v>14</v>
      </c>
      <c r="S137" s="155"/>
      <c r="U137" s="150"/>
      <c r="V137" s="126" t="s">
        <v>30</v>
      </c>
      <c r="W137" s="58" t="s">
        <v>14</v>
      </c>
      <c r="X137" s="155"/>
    </row>
    <row r="138" spans="1:24" ht="15" outlineLevel="1" x14ac:dyDescent="0.2">
      <c r="A138" s="150"/>
      <c r="B138" s="126">
        <f>COUNTIF(C120:C146, "GREVISTE")</f>
        <v>0</v>
      </c>
      <c r="C138" s="58" t="s">
        <v>14</v>
      </c>
      <c r="D138" s="155"/>
      <c r="F138" s="150"/>
      <c r="G138" s="126">
        <f>COUNTIF(H120:H146, "GREVISTE")</f>
        <v>0</v>
      </c>
      <c r="H138" s="58" t="s">
        <v>14</v>
      </c>
      <c r="I138" s="155"/>
      <c r="K138" s="150"/>
      <c r="L138" s="126">
        <f>COUNTIF(M120:M146, "GREVISTE")</f>
        <v>0</v>
      </c>
      <c r="M138" s="58" t="s">
        <v>14</v>
      </c>
      <c r="N138" s="155"/>
      <c r="P138" s="150"/>
      <c r="Q138" s="126">
        <f>COUNTIF(R120:R146, "GREVISTE")</f>
        <v>0</v>
      </c>
      <c r="R138" s="58" t="s">
        <v>14</v>
      </c>
      <c r="S138" s="155"/>
      <c r="U138" s="150"/>
      <c r="V138" s="126">
        <f>COUNTIF(W120:W146, "GREVISTE")</f>
        <v>0</v>
      </c>
      <c r="W138" s="58" t="s">
        <v>14</v>
      </c>
      <c r="X138" s="155"/>
    </row>
    <row r="139" spans="1:24" ht="15" outlineLevel="1" x14ac:dyDescent="0.2">
      <c r="A139" s="150"/>
      <c r="B139" s="141"/>
      <c r="C139" s="58" t="s">
        <v>14</v>
      </c>
      <c r="D139" s="155"/>
      <c r="F139" s="150"/>
      <c r="G139" s="141"/>
      <c r="H139" s="58" t="s">
        <v>14</v>
      </c>
      <c r="I139" s="155"/>
      <c r="K139" s="150"/>
      <c r="L139" s="141"/>
      <c r="M139" s="58" t="s">
        <v>14</v>
      </c>
      <c r="N139" s="155"/>
      <c r="P139" s="150"/>
      <c r="Q139" s="141"/>
      <c r="R139" s="58" t="s">
        <v>14</v>
      </c>
      <c r="S139" s="155"/>
      <c r="U139" s="150"/>
      <c r="V139" s="141"/>
      <c r="W139" s="58" t="s">
        <v>14</v>
      </c>
      <c r="X139" s="155"/>
    </row>
    <row r="140" spans="1:24" ht="15" outlineLevel="1" x14ac:dyDescent="0.2">
      <c r="A140" s="150"/>
      <c r="B140" s="141"/>
      <c r="C140" s="58" t="s">
        <v>14</v>
      </c>
      <c r="D140" s="155"/>
      <c r="F140" s="150"/>
      <c r="G140" s="141"/>
      <c r="H140" s="58" t="s">
        <v>14</v>
      </c>
      <c r="I140" s="155"/>
      <c r="K140" s="150"/>
      <c r="L140" s="141"/>
      <c r="M140" s="58" t="s">
        <v>14</v>
      </c>
      <c r="N140" s="155"/>
      <c r="P140" s="150"/>
      <c r="Q140" s="141"/>
      <c r="R140" s="58" t="s">
        <v>14</v>
      </c>
      <c r="S140" s="155"/>
      <c r="U140" s="150"/>
      <c r="V140" s="141"/>
      <c r="W140" s="58" t="s">
        <v>14</v>
      </c>
      <c r="X140" s="155"/>
    </row>
    <row r="141" spans="1:24" ht="15" outlineLevel="1" x14ac:dyDescent="0.2">
      <c r="A141" s="150"/>
      <c r="B141" s="141"/>
      <c r="C141" s="58" t="s">
        <v>14</v>
      </c>
      <c r="D141" s="155"/>
      <c r="F141" s="150"/>
      <c r="G141" s="141"/>
      <c r="H141" s="58" t="s">
        <v>14</v>
      </c>
      <c r="I141" s="155"/>
      <c r="K141" s="150"/>
      <c r="L141" s="141"/>
      <c r="M141" s="58" t="s">
        <v>14</v>
      </c>
      <c r="N141" s="155"/>
      <c r="P141" s="150"/>
      <c r="Q141" s="141"/>
      <c r="R141" s="58" t="s">
        <v>14</v>
      </c>
      <c r="S141" s="155"/>
      <c r="U141" s="150"/>
      <c r="V141" s="141"/>
      <c r="W141" s="58" t="s">
        <v>14</v>
      </c>
      <c r="X141" s="155"/>
    </row>
    <row r="142" spans="1:24" ht="15" outlineLevel="1" x14ac:dyDescent="0.2">
      <c r="A142" s="150"/>
      <c r="B142" s="141"/>
      <c r="C142" s="58" t="s">
        <v>14</v>
      </c>
      <c r="D142" s="155"/>
      <c r="F142" s="150"/>
      <c r="G142" s="141"/>
      <c r="H142" s="58" t="s">
        <v>14</v>
      </c>
      <c r="I142" s="155"/>
      <c r="K142" s="150"/>
      <c r="L142" s="141"/>
      <c r="M142" s="58" t="s">
        <v>14</v>
      </c>
      <c r="N142" s="155"/>
      <c r="P142" s="150"/>
      <c r="Q142" s="141"/>
      <c r="R142" s="58" t="s">
        <v>14</v>
      </c>
      <c r="S142" s="155"/>
      <c r="U142" s="150"/>
      <c r="V142" s="141"/>
      <c r="W142" s="58" t="s">
        <v>14</v>
      </c>
      <c r="X142" s="155"/>
    </row>
    <row r="143" spans="1:24" ht="15" outlineLevel="1" x14ac:dyDescent="0.2">
      <c r="A143" s="150"/>
      <c r="B143" s="141"/>
      <c r="C143" s="58" t="s">
        <v>14</v>
      </c>
      <c r="D143" s="155"/>
      <c r="F143" s="150"/>
      <c r="G143" s="141"/>
      <c r="H143" s="58" t="s">
        <v>14</v>
      </c>
      <c r="I143" s="155"/>
      <c r="K143" s="150"/>
      <c r="L143" s="141"/>
      <c r="M143" s="58" t="s">
        <v>14</v>
      </c>
      <c r="N143" s="155"/>
      <c r="P143" s="150"/>
      <c r="Q143" s="141"/>
      <c r="R143" s="58" t="s">
        <v>14</v>
      </c>
      <c r="S143" s="155"/>
      <c r="U143" s="150"/>
      <c r="V143" s="141"/>
      <c r="W143" s="58" t="s">
        <v>14</v>
      </c>
      <c r="X143" s="155"/>
    </row>
    <row r="144" spans="1:24" ht="15" outlineLevel="1" x14ac:dyDescent="0.2">
      <c r="A144" s="150"/>
      <c r="B144" s="141"/>
      <c r="C144" s="58" t="s">
        <v>14</v>
      </c>
      <c r="D144" s="155"/>
      <c r="F144" s="150"/>
      <c r="G144" s="141"/>
      <c r="H144" s="58" t="s">
        <v>14</v>
      </c>
      <c r="I144" s="155"/>
      <c r="K144" s="150"/>
      <c r="L144" s="141"/>
      <c r="M144" s="58" t="s">
        <v>14</v>
      </c>
      <c r="N144" s="155"/>
      <c r="P144" s="150"/>
      <c r="Q144" s="141"/>
      <c r="R144" s="58" t="s">
        <v>14</v>
      </c>
      <c r="S144" s="155"/>
      <c r="U144" s="150"/>
      <c r="V144" s="141"/>
      <c r="W144" s="58" t="s">
        <v>14</v>
      </c>
      <c r="X144" s="155"/>
    </row>
    <row r="145" spans="1:24" ht="15" outlineLevel="1" x14ac:dyDescent="0.2">
      <c r="A145" s="150"/>
      <c r="B145" s="141"/>
      <c r="C145" s="58" t="s">
        <v>14</v>
      </c>
      <c r="D145" s="155"/>
      <c r="F145" s="150"/>
      <c r="G145" s="141"/>
      <c r="H145" s="58" t="s">
        <v>14</v>
      </c>
      <c r="I145" s="155"/>
      <c r="K145" s="150"/>
      <c r="L145" s="141"/>
      <c r="M145" s="58" t="s">
        <v>14</v>
      </c>
      <c r="N145" s="155"/>
      <c r="P145" s="150"/>
      <c r="Q145" s="141"/>
      <c r="R145" s="58" t="s">
        <v>14</v>
      </c>
      <c r="S145" s="155"/>
      <c r="U145" s="150"/>
      <c r="V145" s="141"/>
      <c r="W145" s="58" t="s">
        <v>14</v>
      </c>
      <c r="X145" s="155"/>
    </row>
    <row r="146" spans="1:24" ht="16" outlineLevel="1" thickBot="1" x14ac:dyDescent="0.25">
      <c r="A146" s="153"/>
      <c r="B146" s="142"/>
      <c r="C146" s="59" t="s">
        <v>14</v>
      </c>
      <c r="D146" s="158"/>
      <c r="F146" s="153"/>
      <c r="G146" s="142"/>
      <c r="H146" s="59" t="s">
        <v>14</v>
      </c>
      <c r="I146" s="158"/>
      <c r="K146" s="153"/>
      <c r="L146" s="142"/>
      <c r="M146" s="59" t="s">
        <v>14</v>
      </c>
      <c r="N146" s="158"/>
      <c r="P146" s="153"/>
      <c r="Q146" s="142"/>
      <c r="R146" s="59" t="s">
        <v>14</v>
      </c>
      <c r="S146" s="158"/>
      <c r="U146" s="153"/>
      <c r="V146" s="142"/>
      <c r="W146" s="59" t="s">
        <v>14</v>
      </c>
      <c r="X146" s="158"/>
    </row>
    <row r="147" spans="1:24" ht="15" thickBot="1" x14ac:dyDescent="0.25">
      <c r="A147" s="123"/>
      <c r="B147" s="124"/>
      <c r="C147" s="123"/>
      <c r="D147" s="123"/>
      <c r="F147" s="123"/>
      <c r="G147" s="124"/>
      <c r="H147" s="123"/>
      <c r="I147" s="123"/>
      <c r="K147" s="123"/>
      <c r="L147" s="124"/>
      <c r="M147" s="123"/>
      <c r="N147" s="123"/>
      <c r="P147" s="123"/>
      <c r="Q147" s="124"/>
      <c r="R147" s="123"/>
      <c r="S147" s="123"/>
      <c r="U147" s="123"/>
      <c r="V147" s="124"/>
      <c r="W147" s="123"/>
      <c r="X147" s="123"/>
    </row>
    <row r="148" spans="1:24" ht="16" thickBot="1" x14ac:dyDescent="0.25">
      <c r="A148" s="86" t="s">
        <v>0</v>
      </c>
      <c r="B148" s="319" t="s">
        <v>17</v>
      </c>
      <c r="C148" s="320"/>
      <c r="D148" s="321"/>
      <c r="F148" s="86" t="s">
        <v>0</v>
      </c>
      <c r="G148" s="319" t="s">
        <v>17</v>
      </c>
      <c r="H148" s="320"/>
      <c r="I148" s="321"/>
      <c r="K148" s="86" t="s">
        <v>0</v>
      </c>
      <c r="L148" s="319" t="s">
        <v>17</v>
      </c>
      <c r="M148" s="320"/>
      <c r="N148" s="321"/>
      <c r="P148" s="86" t="s">
        <v>0</v>
      </c>
      <c r="Q148" s="319" t="s">
        <v>17</v>
      </c>
      <c r="R148" s="320"/>
      <c r="S148" s="321"/>
      <c r="U148" s="86" t="s">
        <v>0</v>
      </c>
      <c r="V148" s="319" t="s">
        <v>17</v>
      </c>
      <c r="W148" s="320"/>
      <c r="X148" s="321"/>
    </row>
    <row r="149" spans="1:24" ht="15" outlineLevel="1" x14ac:dyDescent="0.2">
      <c r="A149" s="183" t="s">
        <v>81</v>
      </c>
      <c r="B149" s="64" t="s">
        <v>3</v>
      </c>
      <c r="C149" s="84" t="s">
        <v>13</v>
      </c>
      <c r="D149" s="128" t="s">
        <v>188</v>
      </c>
      <c r="F149" s="183" t="s">
        <v>81</v>
      </c>
      <c r="G149" s="64" t="s">
        <v>3</v>
      </c>
      <c r="H149" s="84" t="s">
        <v>13</v>
      </c>
      <c r="I149" s="128" t="s">
        <v>188</v>
      </c>
      <c r="K149" s="183" t="s">
        <v>81</v>
      </c>
      <c r="L149" s="64" t="s">
        <v>3</v>
      </c>
      <c r="M149" s="84" t="s">
        <v>13</v>
      </c>
      <c r="N149" s="128" t="s">
        <v>188</v>
      </c>
      <c r="P149" s="183" t="s">
        <v>81</v>
      </c>
      <c r="Q149" s="64" t="s">
        <v>3</v>
      </c>
      <c r="R149" s="84" t="s">
        <v>13</v>
      </c>
      <c r="S149" s="128" t="s">
        <v>188</v>
      </c>
      <c r="U149" s="183" t="s">
        <v>81</v>
      </c>
      <c r="V149" s="64" t="s">
        <v>3</v>
      </c>
      <c r="W149" s="84" t="s">
        <v>13</v>
      </c>
      <c r="X149" s="128" t="s">
        <v>188</v>
      </c>
    </row>
    <row r="150" spans="1:24" ht="15" outlineLevel="1" x14ac:dyDescent="0.2">
      <c r="A150" s="183">
        <f>VARIABLES!D19</f>
        <v>9</v>
      </c>
      <c r="B150" s="57" t="s">
        <v>29</v>
      </c>
      <c r="C150" s="58" t="s">
        <v>13</v>
      </c>
      <c r="D150" s="129" t="s">
        <v>188</v>
      </c>
      <c r="F150" s="183">
        <f>VARIABLES!E19</f>
        <v>28</v>
      </c>
      <c r="G150" s="57" t="s">
        <v>29</v>
      </c>
      <c r="H150" s="58" t="s">
        <v>13</v>
      </c>
      <c r="I150" s="129" t="s">
        <v>188</v>
      </c>
      <c r="K150" s="183">
        <f>VARIABLES!F19</f>
        <v>49</v>
      </c>
      <c r="L150" s="57" t="s">
        <v>29</v>
      </c>
      <c r="M150" s="58" t="s">
        <v>13</v>
      </c>
      <c r="N150" s="129" t="s">
        <v>188</v>
      </c>
      <c r="P150" s="183">
        <f>VARIABLES!G19</f>
        <v>68</v>
      </c>
      <c r="Q150" s="57" t="s">
        <v>29</v>
      </c>
      <c r="R150" s="58" t="s">
        <v>13</v>
      </c>
      <c r="S150" s="129" t="s">
        <v>188</v>
      </c>
      <c r="U150" s="183">
        <f>VARIABLES!H19</f>
        <v>88</v>
      </c>
      <c r="V150" s="57" t="s">
        <v>29</v>
      </c>
      <c r="W150" s="58" t="s">
        <v>13</v>
      </c>
      <c r="X150" s="129" t="s">
        <v>188</v>
      </c>
    </row>
    <row r="151" spans="1:24" ht="15" outlineLevel="1" x14ac:dyDescent="0.2">
      <c r="A151" s="183" t="s">
        <v>74</v>
      </c>
      <c r="B151" s="57">
        <f>COUNTIF(C149:C157, "PRESENT")+COUNTIF(C149:C157, "RAISON DE SERVICE")</f>
        <v>5</v>
      </c>
      <c r="C151" s="58" t="s">
        <v>13</v>
      </c>
      <c r="D151" s="129" t="s">
        <v>192</v>
      </c>
      <c r="F151" s="183" t="s">
        <v>74</v>
      </c>
      <c r="G151" s="57">
        <f>COUNTIF(H149:H157, "PRESENT")+COUNTIF(H149:H157, "RAISON DE SERVICE")</f>
        <v>5</v>
      </c>
      <c r="H151" s="58" t="s">
        <v>13</v>
      </c>
      <c r="I151" s="129" t="s">
        <v>192</v>
      </c>
      <c r="K151" s="183" t="s">
        <v>74</v>
      </c>
      <c r="L151" s="57">
        <f>COUNTIF(M149:M157, "PRESENT")+COUNTIF(M149:M157, "RAISON DE SERVICE")</f>
        <v>5</v>
      </c>
      <c r="M151" s="58" t="s">
        <v>13</v>
      </c>
      <c r="N151" s="129" t="s">
        <v>192</v>
      </c>
      <c r="P151" s="183" t="s">
        <v>74</v>
      </c>
      <c r="Q151" s="57">
        <f>COUNTIF(R149:R157, "PRESENT")+COUNTIF(R149:R157, "RAISON DE SERVICE")</f>
        <v>5</v>
      </c>
      <c r="R151" s="58" t="s">
        <v>13</v>
      </c>
      <c r="S151" s="129" t="s">
        <v>192</v>
      </c>
      <c r="U151" s="183" t="s">
        <v>74</v>
      </c>
      <c r="V151" s="57">
        <f>COUNTIF(W149:W157, "PRESENT")+COUNTIF(W149:W157, "RAISON DE SERVICE")</f>
        <v>5</v>
      </c>
      <c r="W151" s="58" t="s">
        <v>13</v>
      </c>
      <c r="X151" s="129" t="s">
        <v>192</v>
      </c>
    </row>
    <row r="152" spans="1:24" ht="15" outlineLevel="1" x14ac:dyDescent="0.2">
      <c r="A152" s="183">
        <f>VARIABLES!D20</f>
        <v>10</v>
      </c>
      <c r="B152" s="57" t="s">
        <v>30</v>
      </c>
      <c r="C152" s="58" t="s">
        <v>13</v>
      </c>
      <c r="D152" s="129" t="s">
        <v>187</v>
      </c>
      <c r="F152" s="183">
        <f>VARIABLES!E20</f>
        <v>29</v>
      </c>
      <c r="G152" s="57" t="s">
        <v>30</v>
      </c>
      <c r="H152" s="58" t="s">
        <v>13</v>
      </c>
      <c r="I152" s="129" t="s">
        <v>187</v>
      </c>
      <c r="K152" s="183">
        <f>VARIABLES!F20</f>
        <v>50</v>
      </c>
      <c r="L152" s="57" t="s">
        <v>30</v>
      </c>
      <c r="M152" s="58" t="s">
        <v>13</v>
      </c>
      <c r="N152" s="129" t="s">
        <v>187</v>
      </c>
      <c r="P152" s="183">
        <f>VARIABLES!G20</f>
        <v>69</v>
      </c>
      <c r="Q152" s="57" t="s">
        <v>30</v>
      </c>
      <c r="R152" s="58" t="s">
        <v>13</v>
      </c>
      <c r="S152" s="129" t="s">
        <v>187</v>
      </c>
      <c r="U152" s="183">
        <f>VARIABLES!H20</f>
        <v>89</v>
      </c>
      <c r="V152" s="57" t="s">
        <v>30</v>
      </c>
      <c r="W152" s="58" t="s">
        <v>13</v>
      </c>
      <c r="X152" s="129" t="s">
        <v>187</v>
      </c>
    </row>
    <row r="153" spans="1:24" ht="15" outlineLevel="1" x14ac:dyDescent="0.2">
      <c r="A153" s="183" t="s">
        <v>75</v>
      </c>
      <c r="B153" s="57">
        <f>COUNTIF(C149:C157, "GREVISTE")</f>
        <v>0</v>
      </c>
      <c r="C153" s="58" t="s">
        <v>13</v>
      </c>
      <c r="D153" s="129" t="s">
        <v>186</v>
      </c>
      <c r="F153" s="183" t="s">
        <v>75</v>
      </c>
      <c r="G153" s="57">
        <f>COUNTIF(H149:H157, "GREVISTE")</f>
        <v>0</v>
      </c>
      <c r="H153" s="58" t="s">
        <v>13</v>
      </c>
      <c r="I153" s="129" t="s">
        <v>186</v>
      </c>
      <c r="K153" s="183" t="s">
        <v>75</v>
      </c>
      <c r="L153" s="57">
        <f>COUNTIF(M149:M157, "GREVISTE")</f>
        <v>0</v>
      </c>
      <c r="M153" s="58" t="s">
        <v>13</v>
      </c>
      <c r="N153" s="129" t="s">
        <v>186</v>
      </c>
      <c r="P153" s="183" t="s">
        <v>75</v>
      </c>
      <c r="Q153" s="57">
        <f>COUNTIF(R149:R157, "GREVISTE")</f>
        <v>0</v>
      </c>
      <c r="R153" s="58" t="s">
        <v>13</v>
      </c>
      <c r="S153" s="129" t="s">
        <v>186</v>
      </c>
      <c r="U153" s="183" t="s">
        <v>75</v>
      </c>
      <c r="V153" s="57">
        <f>COUNTIF(W149:W157, "GREVISTE")</f>
        <v>0</v>
      </c>
      <c r="W153" s="58" t="s">
        <v>13</v>
      </c>
      <c r="X153" s="129" t="s">
        <v>186</v>
      </c>
    </row>
    <row r="154" spans="1:24" ht="15" outlineLevel="1" x14ac:dyDescent="0.2">
      <c r="A154" s="191">
        <f>VARIABLES!D21</f>
        <v>0.9</v>
      </c>
      <c r="B154" s="57"/>
      <c r="C154" s="58" t="s">
        <v>14</v>
      </c>
      <c r="D154" s="129"/>
      <c r="F154" s="191">
        <f>VARIABLES!E21</f>
        <v>0.96551724137931039</v>
      </c>
      <c r="G154" s="57"/>
      <c r="H154" s="58" t="s">
        <v>14</v>
      </c>
      <c r="I154" s="129"/>
      <c r="K154" s="191">
        <f>VARIABLES!F21</f>
        <v>0.98</v>
      </c>
      <c r="L154" s="57"/>
      <c r="M154" s="58" t="s">
        <v>14</v>
      </c>
      <c r="N154" s="129"/>
      <c r="P154" s="191">
        <f>VARIABLES!G21</f>
        <v>0.98550724637681164</v>
      </c>
      <c r="Q154" s="57"/>
      <c r="R154" s="58" t="s">
        <v>14</v>
      </c>
      <c r="S154" s="129"/>
      <c r="U154" s="191">
        <f>VARIABLES!H21</f>
        <v>0.9887640449438202</v>
      </c>
      <c r="V154" s="57"/>
      <c r="W154" s="58" t="s">
        <v>14</v>
      </c>
      <c r="X154" s="129"/>
    </row>
    <row r="155" spans="1:24" ht="15" outlineLevel="1" x14ac:dyDescent="0.2">
      <c r="A155" s="184" t="s">
        <v>76</v>
      </c>
      <c r="B155" s="57"/>
      <c r="C155" s="58" t="s">
        <v>14</v>
      </c>
      <c r="D155" s="129"/>
      <c r="F155" s="184" t="s">
        <v>76</v>
      </c>
      <c r="G155" s="57"/>
      <c r="H155" s="58" t="s">
        <v>14</v>
      </c>
      <c r="I155" s="129"/>
      <c r="K155" s="184" t="s">
        <v>76</v>
      </c>
      <c r="L155" s="57"/>
      <c r="M155" s="58" t="s">
        <v>14</v>
      </c>
      <c r="N155" s="129"/>
      <c r="P155" s="184" t="s">
        <v>76</v>
      </c>
      <c r="Q155" s="57"/>
      <c r="R155" s="58" t="s">
        <v>14</v>
      </c>
      <c r="S155" s="129"/>
      <c r="U155" s="184" t="s">
        <v>76</v>
      </c>
      <c r="V155" s="57"/>
      <c r="W155" s="58" t="s">
        <v>14</v>
      </c>
      <c r="X155" s="129"/>
    </row>
    <row r="156" spans="1:24" ht="15" outlineLevel="1" x14ac:dyDescent="0.2">
      <c r="A156" s="184">
        <f>VARIABLES!D23</f>
        <v>11</v>
      </c>
      <c r="B156" s="57"/>
      <c r="C156" s="58" t="s">
        <v>14</v>
      </c>
      <c r="D156" s="129"/>
      <c r="F156" s="184">
        <f>VARIABLES!E23</f>
        <v>30</v>
      </c>
      <c r="G156" s="57"/>
      <c r="H156" s="58" t="s">
        <v>14</v>
      </c>
      <c r="I156" s="129"/>
      <c r="K156" s="184">
        <f>VARIABLES!F23</f>
        <v>51</v>
      </c>
      <c r="L156" s="57"/>
      <c r="M156" s="58" t="s">
        <v>14</v>
      </c>
      <c r="N156" s="129"/>
      <c r="P156" s="184">
        <f>VARIABLES!G23</f>
        <v>70</v>
      </c>
      <c r="Q156" s="57"/>
      <c r="R156" s="58" t="s">
        <v>14</v>
      </c>
      <c r="S156" s="129"/>
      <c r="U156" s="184">
        <f>VARIABLES!H23</f>
        <v>100</v>
      </c>
      <c r="V156" s="57"/>
      <c r="W156" s="58" t="s">
        <v>14</v>
      </c>
      <c r="X156" s="129"/>
    </row>
    <row r="157" spans="1:24" ht="15" outlineLevel="1" x14ac:dyDescent="0.2">
      <c r="A157" s="184" t="s">
        <v>79</v>
      </c>
      <c r="B157" s="57"/>
      <c r="C157" s="58" t="s">
        <v>14</v>
      </c>
      <c r="D157" s="129"/>
      <c r="F157" s="184" t="s">
        <v>77</v>
      </c>
      <c r="G157" s="57"/>
      <c r="H157" s="58" t="s">
        <v>14</v>
      </c>
      <c r="I157" s="129"/>
      <c r="K157" s="184" t="s">
        <v>77</v>
      </c>
      <c r="L157" s="57"/>
      <c r="M157" s="58" t="s">
        <v>14</v>
      </c>
      <c r="N157" s="129"/>
      <c r="P157" s="184" t="s">
        <v>77</v>
      </c>
      <c r="Q157" s="57"/>
      <c r="R157" s="58" t="s">
        <v>14</v>
      </c>
      <c r="S157" s="129"/>
      <c r="U157" s="184" t="s">
        <v>77</v>
      </c>
      <c r="V157" s="57"/>
      <c r="W157" s="58" t="s">
        <v>14</v>
      </c>
      <c r="X157" s="129"/>
    </row>
    <row r="158" spans="1:24" ht="15" outlineLevel="1" x14ac:dyDescent="0.2">
      <c r="A158" s="184">
        <f>VARIABLES!D24</f>
        <v>12</v>
      </c>
      <c r="B158" s="62" t="s">
        <v>2</v>
      </c>
      <c r="C158" s="58" t="s">
        <v>13</v>
      </c>
      <c r="D158" s="129" t="s">
        <v>188</v>
      </c>
      <c r="F158" s="192">
        <f>VARIABLES!E24</f>
        <v>31</v>
      </c>
      <c r="G158" s="62" t="s">
        <v>2</v>
      </c>
      <c r="H158" s="58" t="s">
        <v>13</v>
      </c>
      <c r="I158" s="129" t="s">
        <v>188</v>
      </c>
      <c r="K158" s="144">
        <f>VARIABLES!F24</f>
        <v>52</v>
      </c>
      <c r="L158" s="62" t="s">
        <v>2</v>
      </c>
      <c r="M158" s="58" t="s">
        <v>13</v>
      </c>
      <c r="N158" s="129" t="s">
        <v>188</v>
      </c>
      <c r="P158" s="192">
        <f>VARIABLES!G24</f>
        <v>71</v>
      </c>
      <c r="Q158" s="62" t="s">
        <v>2</v>
      </c>
      <c r="R158" s="58" t="s">
        <v>13</v>
      </c>
      <c r="S158" s="129" t="s">
        <v>188</v>
      </c>
      <c r="U158" s="192">
        <f>VARIABLES!H24</f>
        <v>101</v>
      </c>
      <c r="V158" s="62" t="s">
        <v>2</v>
      </c>
      <c r="W158" s="58" t="s">
        <v>13</v>
      </c>
      <c r="X158" s="129" t="s">
        <v>188</v>
      </c>
    </row>
    <row r="159" spans="1:24" ht="15" outlineLevel="1" x14ac:dyDescent="0.2">
      <c r="A159" s="184" t="s">
        <v>78</v>
      </c>
      <c r="B159" s="57" t="s">
        <v>29</v>
      </c>
      <c r="C159" s="58" t="s">
        <v>13</v>
      </c>
      <c r="D159" s="129" t="s">
        <v>194</v>
      </c>
      <c r="F159" s="184" t="s">
        <v>78</v>
      </c>
      <c r="G159" s="57" t="s">
        <v>29</v>
      </c>
      <c r="H159" s="58" t="s">
        <v>13</v>
      </c>
      <c r="I159" s="129" t="s">
        <v>194</v>
      </c>
      <c r="K159" s="184" t="s">
        <v>78</v>
      </c>
      <c r="L159" s="57" t="s">
        <v>29</v>
      </c>
      <c r="M159" s="58" t="s">
        <v>13</v>
      </c>
      <c r="N159" s="129" t="s">
        <v>194</v>
      </c>
      <c r="P159" s="184" t="s">
        <v>78</v>
      </c>
      <c r="Q159" s="57" t="s">
        <v>29</v>
      </c>
      <c r="R159" s="58" t="s">
        <v>13</v>
      </c>
      <c r="S159" s="129" t="s">
        <v>194</v>
      </c>
      <c r="U159" s="184" t="s">
        <v>78</v>
      </c>
      <c r="V159" s="57" t="s">
        <v>29</v>
      </c>
      <c r="W159" s="58" t="s">
        <v>13</v>
      </c>
      <c r="X159" s="129" t="s">
        <v>194</v>
      </c>
    </row>
    <row r="160" spans="1:24" ht="15" outlineLevel="1" x14ac:dyDescent="0.2">
      <c r="A160" s="187">
        <f>VARIABLES!D25</f>
        <v>0.91666666666666663</v>
      </c>
      <c r="B160" s="57">
        <f>COUNTIF(C158:C165, "PRESENT")+COUNTIF(C158:C165, "RAISON DE SERVICE")</f>
        <v>3</v>
      </c>
      <c r="C160" s="58" t="s">
        <v>13</v>
      </c>
      <c r="D160" s="129" t="s">
        <v>185</v>
      </c>
      <c r="F160" s="187">
        <f>VARIABLES!E25</f>
        <v>0.967741935483871</v>
      </c>
      <c r="G160" s="57">
        <f>COUNTIF(H158:H165, "PRESENT")+COUNTIF(H158:H165, "RAISON DE SERVICE")</f>
        <v>3</v>
      </c>
      <c r="H160" s="58" t="s">
        <v>13</v>
      </c>
      <c r="I160" s="129" t="s">
        <v>185</v>
      </c>
      <c r="K160" s="187">
        <f>VARIABLES!F25</f>
        <v>0.98076923076923073</v>
      </c>
      <c r="L160" s="57">
        <f>COUNTIF(M158:M165, "PRESENT")+COUNTIF(M158:M165, "RAISON DE SERVICE")</f>
        <v>3</v>
      </c>
      <c r="M160" s="58" t="s">
        <v>13</v>
      </c>
      <c r="N160" s="129" t="s">
        <v>185</v>
      </c>
      <c r="P160" s="187">
        <f>VARIABLES!G25</f>
        <v>0.9859154929577465</v>
      </c>
      <c r="Q160" s="57">
        <f>COUNTIF(R158:R165, "PRESENT")+COUNTIF(R158:R165, "RAISON DE SERVICE")</f>
        <v>3</v>
      </c>
      <c r="R160" s="58" t="s">
        <v>13</v>
      </c>
      <c r="S160" s="129" t="s">
        <v>185</v>
      </c>
      <c r="U160" s="187">
        <f>VARIABLES!H25</f>
        <v>0.99009900990099009</v>
      </c>
      <c r="V160" s="57">
        <f>COUNTIF(W158:W165, "PRESENT")+COUNTIF(W158:W165, "RAISON DE SERVICE")</f>
        <v>3</v>
      </c>
      <c r="W160" s="58" t="s">
        <v>13</v>
      </c>
      <c r="X160" s="129" t="s">
        <v>185</v>
      </c>
    </row>
    <row r="161" spans="1:24" ht="15" outlineLevel="1" x14ac:dyDescent="0.2">
      <c r="A161" s="145" t="s">
        <v>24</v>
      </c>
      <c r="B161" s="57" t="s">
        <v>30</v>
      </c>
      <c r="C161" s="58" t="s">
        <v>12</v>
      </c>
      <c r="D161" s="129"/>
      <c r="F161" s="145" t="s">
        <v>24</v>
      </c>
      <c r="G161" s="57" t="s">
        <v>30</v>
      </c>
      <c r="H161" s="58" t="s">
        <v>12</v>
      </c>
      <c r="I161" s="129"/>
      <c r="K161" s="145" t="s">
        <v>24</v>
      </c>
      <c r="L161" s="57" t="s">
        <v>30</v>
      </c>
      <c r="M161" s="58" t="s">
        <v>12</v>
      </c>
      <c r="N161" s="129"/>
      <c r="P161" s="145" t="s">
        <v>24</v>
      </c>
      <c r="Q161" s="57" t="s">
        <v>30</v>
      </c>
      <c r="R161" s="58" t="s">
        <v>12</v>
      </c>
      <c r="S161" s="129"/>
      <c r="U161" s="145" t="s">
        <v>24</v>
      </c>
      <c r="V161" s="57" t="s">
        <v>30</v>
      </c>
      <c r="W161" s="58" t="s">
        <v>12</v>
      </c>
      <c r="X161" s="129"/>
    </row>
    <row r="162" spans="1:24" ht="15" outlineLevel="1" x14ac:dyDescent="0.2">
      <c r="A162" s="145">
        <f>VARIABLES!D19+VARIABLES!D23</f>
        <v>20</v>
      </c>
      <c r="B162" s="60">
        <f>COUNTIF(C158:C165, "GREVISTE")</f>
        <v>0</v>
      </c>
      <c r="C162" s="58" t="s">
        <v>14</v>
      </c>
      <c r="D162" s="129"/>
      <c r="F162" s="145">
        <f>VARIABLES!E19+VARIABLES!E23</f>
        <v>58</v>
      </c>
      <c r="G162" s="60">
        <f>COUNTIF(H158:H165, "GREVISTE")</f>
        <v>0</v>
      </c>
      <c r="H162" s="58" t="s">
        <v>14</v>
      </c>
      <c r="I162" s="129"/>
      <c r="K162" s="145">
        <f>VARIABLES!F19+VARIABLES!F23</f>
        <v>100</v>
      </c>
      <c r="L162" s="60">
        <f>COUNTIF(M158:M165, "GREVISTE")</f>
        <v>0</v>
      </c>
      <c r="M162" s="58" t="s">
        <v>14</v>
      </c>
      <c r="N162" s="129"/>
      <c r="P162" s="145">
        <f>VARIABLES!G19+VARIABLES!G23</f>
        <v>138</v>
      </c>
      <c r="Q162" s="60">
        <f>COUNTIF(R158:R165, "GREVISTE")</f>
        <v>0</v>
      </c>
      <c r="R162" s="58" t="s">
        <v>14</v>
      </c>
      <c r="S162" s="129"/>
      <c r="U162" s="145">
        <f>VARIABLES!H19+VARIABLES!H23</f>
        <v>188</v>
      </c>
      <c r="V162" s="60">
        <f>COUNTIF(W158:W165, "GREVISTE")</f>
        <v>0</v>
      </c>
      <c r="W162" s="58" t="s">
        <v>14</v>
      </c>
      <c r="X162" s="129"/>
    </row>
    <row r="163" spans="1:24" ht="15" outlineLevel="1" x14ac:dyDescent="0.2">
      <c r="A163" s="145" t="s">
        <v>25</v>
      </c>
      <c r="B163" s="57"/>
      <c r="C163" s="58" t="s">
        <v>14</v>
      </c>
      <c r="D163" s="129"/>
      <c r="F163" s="145" t="s">
        <v>25</v>
      </c>
      <c r="G163" s="57"/>
      <c r="H163" s="58" t="s">
        <v>14</v>
      </c>
      <c r="I163" s="129"/>
      <c r="K163" s="145" t="s">
        <v>25</v>
      </c>
      <c r="L163" s="57"/>
      <c r="M163" s="58" t="s">
        <v>14</v>
      </c>
      <c r="N163" s="129"/>
      <c r="P163" s="145" t="s">
        <v>25</v>
      </c>
      <c r="Q163" s="57"/>
      <c r="R163" s="58" t="s">
        <v>14</v>
      </c>
      <c r="S163" s="129"/>
      <c r="U163" s="145" t="s">
        <v>25</v>
      </c>
      <c r="V163" s="57"/>
      <c r="W163" s="58" t="s">
        <v>14</v>
      </c>
      <c r="X163" s="129"/>
    </row>
    <row r="164" spans="1:24" ht="15" outlineLevel="1" x14ac:dyDescent="0.2">
      <c r="A164" s="188">
        <f>+VARIABLES!D22+VARIABLES!D26</f>
        <v>2</v>
      </c>
      <c r="B164" s="60"/>
      <c r="C164" s="58" t="s">
        <v>14</v>
      </c>
      <c r="D164" s="129"/>
      <c r="F164" s="188">
        <f>VARIABLES!E22+VARIABLES!E26</f>
        <v>2</v>
      </c>
      <c r="G164" s="60"/>
      <c r="H164" s="58" t="s">
        <v>14</v>
      </c>
      <c r="I164" s="129"/>
      <c r="K164" s="188">
        <f>VARIABLES!F22+VARIABLES!F26</f>
        <v>2</v>
      </c>
      <c r="L164" s="60"/>
      <c r="M164" s="58" t="s">
        <v>14</v>
      </c>
      <c r="N164" s="129"/>
      <c r="P164" s="188">
        <f>VARIABLES!G22+VARIABLES!G26</f>
        <v>2</v>
      </c>
      <c r="Q164" s="60"/>
      <c r="R164" s="58" t="s">
        <v>14</v>
      </c>
      <c r="S164" s="129"/>
      <c r="U164" s="188">
        <f>VARIABLES!H22+VARIABLES!H26</f>
        <v>2</v>
      </c>
      <c r="V164" s="60"/>
      <c r="W164" s="58" t="s">
        <v>14</v>
      </c>
      <c r="X164" s="129"/>
    </row>
    <row r="165" spans="1:24" ht="15" outlineLevel="1" x14ac:dyDescent="0.2">
      <c r="A165" s="146" t="s">
        <v>32</v>
      </c>
      <c r="B165" s="96"/>
      <c r="C165" s="97" t="s">
        <v>14</v>
      </c>
      <c r="D165" s="143"/>
      <c r="F165" s="146" t="s">
        <v>32</v>
      </c>
      <c r="G165" s="96"/>
      <c r="H165" s="97" t="s">
        <v>14</v>
      </c>
      <c r="I165" s="143"/>
      <c r="K165" s="146" t="s">
        <v>32</v>
      </c>
      <c r="L165" s="96"/>
      <c r="M165" s="97" t="s">
        <v>14</v>
      </c>
      <c r="N165" s="143"/>
      <c r="P165" s="146" t="s">
        <v>32</v>
      </c>
      <c r="Q165" s="96"/>
      <c r="R165" s="97" t="s">
        <v>14</v>
      </c>
      <c r="S165" s="143"/>
      <c r="U165" s="146" t="s">
        <v>32</v>
      </c>
      <c r="V165" s="96"/>
      <c r="W165" s="97" t="s">
        <v>14</v>
      </c>
      <c r="X165" s="143"/>
    </row>
    <row r="166" spans="1:24" ht="15" outlineLevel="1" x14ac:dyDescent="0.2">
      <c r="A166" s="147">
        <f>COUNTIF(C166:C203, "PRESENT")</f>
        <v>1</v>
      </c>
      <c r="B166" s="55" t="s">
        <v>8</v>
      </c>
      <c r="C166" s="61" t="s">
        <v>14</v>
      </c>
      <c r="D166" s="134"/>
      <c r="F166" s="147">
        <f>COUNTIF(H166:H203, "PRESENT")</f>
        <v>1</v>
      </c>
      <c r="G166" s="55" t="s">
        <v>8</v>
      </c>
      <c r="H166" s="61" t="s">
        <v>14</v>
      </c>
      <c r="I166" s="134"/>
      <c r="K166" s="147">
        <f>COUNTIF(M166:M203, "PRESENT")</f>
        <v>1</v>
      </c>
      <c r="L166" s="55" t="s">
        <v>8</v>
      </c>
      <c r="M166" s="61" t="s">
        <v>14</v>
      </c>
      <c r="N166" s="134"/>
      <c r="P166" s="147">
        <f>COUNTIF(R166:R203, "PRESENT")</f>
        <v>1</v>
      </c>
      <c r="Q166" s="55" t="s">
        <v>8</v>
      </c>
      <c r="R166" s="61" t="s">
        <v>14</v>
      </c>
      <c r="S166" s="134"/>
      <c r="U166" s="147">
        <f>COUNTIF(W166:W203, "PRESENT")</f>
        <v>1</v>
      </c>
      <c r="V166" s="55" t="s">
        <v>8</v>
      </c>
      <c r="W166" s="61" t="s">
        <v>14</v>
      </c>
      <c r="X166" s="134"/>
    </row>
    <row r="167" spans="1:24" ht="15" outlineLevel="1" x14ac:dyDescent="0.2">
      <c r="A167" s="147" t="s">
        <v>27</v>
      </c>
      <c r="B167" s="57" t="s">
        <v>29</v>
      </c>
      <c r="C167" s="58" t="s">
        <v>14</v>
      </c>
      <c r="D167" s="129"/>
      <c r="F167" s="147" t="s">
        <v>27</v>
      </c>
      <c r="G167" s="57" t="s">
        <v>29</v>
      </c>
      <c r="H167" s="58" t="s">
        <v>14</v>
      </c>
      <c r="I167" s="129"/>
      <c r="K167" s="147" t="s">
        <v>27</v>
      </c>
      <c r="L167" s="57" t="s">
        <v>29</v>
      </c>
      <c r="M167" s="58" t="s">
        <v>14</v>
      </c>
      <c r="N167" s="129"/>
      <c r="P167" s="147" t="s">
        <v>27</v>
      </c>
      <c r="Q167" s="57" t="s">
        <v>29</v>
      </c>
      <c r="R167" s="58" t="s">
        <v>14</v>
      </c>
      <c r="S167" s="129"/>
      <c r="U167" s="147" t="s">
        <v>27</v>
      </c>
      <c r="V167" s="57" t="s">
        <v>29</v>
      </c>
      <c r="W167" s="58" t="s">
        <v>14</v>
      </c>
      <c r="X167" s="129"/>
    </row>
    <row r="168" spans="1:24" ht="15" outlineLevel="1" x14ac:dyDescent="0.2">
      <c r="A168" s="147">
        <f>COUNTIF(C166:C203, "RAISON DE SERVICE")</f>
        <v>0</v>
      </c>
      <c r="B168" s="57">
        <f>COUNTIF(C166:C176, "PRESENT")+COUNTIF(C166:C176, "RAISON DE SERVICE")</f>
        <v>1</v>
      </c>
      <c r="C168" s="58" t="s">
        <v>14</v>
      </c>
      <c r="D168" s="129"/>
      <c r="F168" s="147">
        <f>COUNTIF(H166:H203, "RAISON DE SERVICE")</f>
        <v>0</v>
      </c>
      <c r="G168" s="57">
        <f>COUNTIF(H166:H176, "PRESENT")+COUNTIF(H166:H176, "RAISON DE SERVICE")</f>
        <v>1</v>
      </c>
      <c r="H168" s="58" t="s">
        <v>14</v>
      </c>
      <c r="I168" s="129"/>
      <c r="K168" s="147">
        <f>COUNTIF(M166:M203, "RAISON DE SERVICE")</f>
        <v>0</v>
      </c>
      <c r="L168" s="57">
        <f>COUNTIF(M166:M176, "PRESENT")+COUNTIF(M166:M176, "RAISON DE SERVICE")</f>
        <v>1</v>
      </c>
      <c r="M168" s="58" t="s">
        <v>14</v>
      </c>
      <c r="N168" s="129"/>
      <c r="P168" s="147">
        <f>COUNTIF(R166:R203, "RAISON DE SERVICE")</f>
        <v>0</v>
      </c>
      <c r="Q168" s="57">
        <f>COUNTIF(R166:R176, "PRESENT")+COUNTIF(R166:R176, "RAISON DE SERVICE")</f>
        <v>1</v>
      </c>
      <c r="R168" s="58" t="s">
        <v>14</v>
      </c>
      <c r="S168" s="129"/>
      <c r="U168" s="147">
        <f>COUNTIF(W166:W203, "RAISON DE SERVICE")</f>
        <v>0</v>
      </c>
      <c r="V168" s="57">
        <f>COUNTIF(W166:W176, "PRESENT")+COUNTIF(W166:W176, "RAISON DE SERVICE")</f>
        <v>1</v>
      </c>
      <c r="W168" s="58" t="s">
        <v>14</v>
      </c>
      <c r="X168" s="129"/>
    </row>
    <row r="169" spans="1:24" ht="15" outlineLevel="1" x14ac:dyDescent="0.2">
      <c r="A169" s="147" t="s">
        <v>26</v>
      </c>
      <c r="B169" s="57" t="s">
        <v>30</v>
      </c>
      <c r="C169" s="58" t="s">
        <v>14</v>
      </c>
      <c r="D169" s="129"/>
      <c r="F169" s="147" t="s">
        <v>26</v>
      </c>
      <c r="G169" s="57" t="s">
        <v>30</v>
      </c>
      <c r="H169" s="58" t="s">
        <v>14</v>
      </c>
      <c r="I169" s="129"/>
      <c r="K169" s="147" t="s">
        <v>26</v>
      </c>
      <c r="L169" s="57" t="s">
        <v>30</v>
      </c>
      <c r="M169" s="58" t="s">
        <v>14</v>
      </c>
      <c r="N169" s="129"/>
      <c r="P169" s="147" t="s">
        <v>26</v>
      </c>
      <c r="Q169" s="57" t="s">
        <v>30</v>
      </c>
      <c r="R169" s="58" t="s">
        <v>14</v>
      </c>
      <c r="S169" s="129"/>
      <c r="U169" s="147" t="s">
        <v>26</v>
      </c>
      <c r="V169" s="57" t="s">
        <v>30</v>
      </c>
      <c r="W169" s="58" t="s">
        <v>14</v>
      </c>
      <c r="X169" s="129"/>
    </row>
    <row r="170" spans="1:24" ht="15" outlineLevel="1" x14ac:dyDescent="0.2">
      <c r="A170" s="190">
        <f>A166+A168</f>
        <v>1</v>
      </c>
      <c r="B170" s="57">
        <f>COUNTIF(C166:C176, "GREVISTE")</f>
        <v>0</v>
      </c>
      <c r="C170" s="58" t="s">
        <v>14</v>
      </c>
      <c r="D170" s="129"/>
      <c r="F170" s="190">
        <f>F166+F168</f>
        <v>1</v>
      </c>
      <c r="G170" s="57">
        <f>COUNTIF(H166:H176, "GREVISTE")</f>
        <v>0</v>
      </c>
      <c r="H170" s="58" t="s">
        <v>14</v>
      </c>
      <c r="I170" s="129"/>
      <c r="K170" s="190">
        <f>K166+K168</f>
        <v>1</v>
      </c>
      <c r="L170" s="57">
        <f>COUNTIF(M166:M176, "GREVISTE")</f>
        <v>0</v>
      </c>
      <c r="M170" s="58" t="s">
        <v>14</v>
      </c>
      <c r="N170" s="129"/>
      <c r="P170" s="190">
        <f>P166+P168</f>
        <v>1</v>
      </c>
      <c r="Q170" s="57">
        <f>COUNTIF(R166:R176, "GREVISTE")</f>
        <v>0</v>
      </c>
      <c r="R170" s="58" t="s">
        <v>14</v>
      </c>
      <c r="S170" s="129"/>
      <c r="U170" s="190">
        <f>U166+U168</f>
        <v>1</v>
      </c>
      <c r="V170" s="57">
        <f>COUNTIF(W166:W176, "GREVISTE")</f>
        <v>0</v>
      </c>
      <c r="W170" s="58" t="s">
        <v>14</v>
      </c>
      <c r="X170" s="129"/>
    </row>
    <row r="171" spans="1:24" ht="15" outlineLevel="1" x14ac:dyDescent="0.2">
      <c r="A171" s="148"/>
      <c r="B171" s="57"/>
      <c r="C171" s="58" t="s">
        <v>14</v>
      </c>
      <c r="D171" s="129"/>
      <c r="F171" s="148"/>
      <c r="G171" s="57"/>
      <c r="H171" s="58" t="s">
        <v>14</v>
      </c>
      <c r="I171" s="129"/>
      <c r="K171" s="148"/>
      <c r="L171" s="57"/>
      <c r="M171" s="58" t="s">
        <v>14</v>
      </c>
      <c r="N171" s="129"/>
      <c r="P171" s="148"/>
      <c r="Q171" s="57"/>
      <c r="R171" s="58" t="s">
        <v>14</v>
      </c>
      <c r="S171" s="129"/>
      <c r="U171" s="148"/>
      <c r="V171" s="57"/>
      <c r="W171" s="58" t="s">
        <v>14</v>
      </c>
      <c r="X171" s="129"/>
    </row>
    <row r="172" spans="1:24" ht="15" outlineLevel="1" x14ac:dyDescent="0.2">
      <c r="A172" s="149"/>
      <c r="B172" s="57"/>
      <c r="C172" s="58" t="s">
        <v>14</v>
      </c>
      <c r="D172" s="129"/>
      <c r="F172" s="149"/>
      <c r="G172" s="57"/>
      <c r="H172" s="58" t="s">
        <v>14</v>
      </c>
      <c r="I172" s="129"/>
      <c r="K172" s="149"/>
      <c r="L172" s="57"/>
      <c r="M172" s="58" t="s">
        <v>14</v>
      </c>
      <c r="N172" s="129"/>
      <c r="P172" s="149"/>
      <c r="Q172" s="57"/>
      <c r="R172" s="58" t="s">
        <v>14</v>
      </c>
      <c r="S172" s="129"/>
      <c r="U172" s="149"/>
      <c r="V172" s="57"/>
      <c r="W172" s="58" t="s">
        <v>14</v>
      </c>
      <c r="X172" s="129"/>
    </row>
    <row r="173" spans="1:24" ht="15" outlineLevel="1" x14ac:dyDescent="0.2">
      <c r="A173" s="150"/>
      <c r="B173" s="57"/>
      <c r="C173" s="58" t="s">
        <v>14</v>
      </c>
      <c r="D173" s="129"/>
      <c r="F173" s="150"/>
      <c r="G173" s="57"/>
      <c r="H173" s="58" t="s">
        <v>14</v>
      </c>
      <c r="I173" s="129"/>
      <c r="K173" s="150"/>
      <c r="L173" s="57"/>
      <c r="M173" s="58" t="s">
        <v>14</v>
      </c>
      <c r="N173" s="129"/>
      <c r="P173" s="150"/>
      <c r="Q173" s="57"/>
      <c r="R173" s="58" t="s">
        <v>14</v>
      </c>
      <c r="S173" s="129"/>
      <c r="U173" s="150"/>
      <c r="V173" s="57"/>
      <c r="W173" s="58" t="s">
        <v>14</v>
      </c>
      <c r="X173" s="129"/>
    </row>
    <row r="174" spans="1:24" ht="15" outlineLevel="1" x14ac:dyDescent="0.2">
      <c r="A174" s="151"/>
      <c r="B174" s="62" t="s">
        <v>9</v>
      </c>
      <c r="C174" s="58" t="s">
        <v>13</v>
      </c>
      <c r="D174" s="129" t="s">
        <v>137</v>
      </c>
      <c r="F174" s="151"/>
      <c r="G174" s="62" t="s">
        <v>9</v>
      </c>
      <c r="H174" s="58" t="s">
        <v>13</v>
      </c>
      <c r="I174" s="129" t="s">
        <v>50</v>
      </c>
      <c r="K174" s="151"/>
      <c r="L174" s="62" t="s">
        <v>9</v>
      </c>
      <c r="M174" s="58" t="s">
        <v>13</v>
      </c>
      <c r="N174" s="129" t="s">
        <v>140</v>
      </c>
      <c r="P174" s="151"/>
      <c r="Q174" s="62" t="s">
        <v>9</v>
      </c>
      <c r="R174" s="58" t="s">
        <v>13</v>
      </c>
      <c r="S174" s="129" t="s">
        <v>49</v>
      </c>
      <c r="U174" s="151"/>
      <c r="V174" s="62" t="s">
        <v>9</v>
      </c>
      <c r="W174" s="58" t="s">
        <v>13</v>
      </c>
      <c r="X174" s="129" t="s">
        <v>144</v>
      </c>
    </row>
    <row r="175" spans="1:24" ht="15" outlineLevel="1" x14ac:dyDescent="0.2">
      <c r="A175" s="150"/>
      <c r="B175" s="60"/>
      <c r="C175" s="58" t="s">
        <v>14</v>
      </c>
      <c r="D175" s="129"/>
      <c r="F175" s="150"/>
      <c r="G175" s="60"/>
      <c r="H175" s="58" t="s">
        <v>14</v>
      </c>
      <c r="I175" s="129"/>
      <c r="K175" s="150"/>
      <c r="L175" s="60"/>
      <c r="M175" s="58" t="s">
        <v>14</v>
      </c>
      <c r="N175" s="129"/>
      <c r="P175" s="150"/>
      <c r="Q175" s="60"/>
      <c r="R175" s="58" t="s">
        <v>14</v>
      </c>
      <c r="S175" s="129"/>
      <c r="U175" s="150"/>
      <c r="V175" s="60"/>
      <c r="W175" s="58" t="s">
        <v>14</v>
      </c>
      <c r="X175" s="129"/>
    </row>
    <row r="176" spans="1:24" outlineLevel="1" x14ac:dyDescent="0.2">
      <c r="A176" s="150"/>
      <c r="B176" s="135"/>
      <c r="C176" s="97"/>
      <c r="D176" s="143"/>
      <c r="F176" s="150"/>
      <c r="G176" s="135"/>
      <c r="H176" s="97"/>
      <c r="I176" s="143"/>
      <c r="K176" s="150"/>
      <c r="L176" s="135"/>
      <c r="M176" s="97"/>
      <c r="N176" s="143"/>
      <c r="P176" s="150"/>
      <c r="Q176" s="135"/>
      <c r="R176" s="97"/>
      <c r="S176" s="143"/>
      <c r="U176" s="150"/>
      <c r="V176" s="135"/>
      <c r="W176" s="97"/>
      <c r="X176" s="143"/>
    </row>
    <row r="177" spans="1:24" ht="15" outlineLevel="1" x14ac:dyDescent="0.2">
      <c r="A177" s="151"/>
      <c r="B177" s="55" t="s">
        <v>10</v>
      </c>
      <c r="C177" s="56" t="s">
        <v>14</v>
      </c>
      <c r="D177" s="134" t="s">
        <v>93</v>
      </c>
      <c r="F177" s="151"/>
      <c r="G177" s="55" t="s">
        <v>10</v>
      </c>
      <c r="H177" s="56" t="s">
        <v>14</v>
      </c>
      <c r="I177" s="134" t="s">
        <v>96</v>
      </c>
      <c r="K177" s="151"/>
      <c r="L177" s="55" t="s">
        <v>10</v>
      </c>
      <c r="M177" s="56" t="s">
        <v>14</v>
      </c>
      <c r="N177" s="134" t="s">
        <v>87</v>
      </c>
      <c r="P177" s="151"/>
      <c r="Q177" s="55" t="s">
        <v>10</v>
      </c>
      <c r="R177" s="56" t="s">
        <v>14</v>
      </c>
      <c r="S177" s="134" t="s">
        <v>97</v>
      </c>
      <c r="U177" s="151"/>
      <c r="V177" s="55" t="s">
        <v>10</v>
      </c>
      <c r="W177" s="56" t="s">
        <v>14</v>
      </c>
      <c r="X177" s="134" t="s">
        <v>94</v>
      </c>
    </row>
    <row r="178" spans="1:24" ht="15" outlineLevel="1" x14ac:dyDescent="0.2">
      <c r="A178" s="152"/>
      <c r="B178" s="66"/>
      <c r="C178" s="63" t="s">
        <v>14</v>
      </c>
      <c r="D178" s="129"/>
      <c r="F178" s="152"/>
      <c r="G178" s="66"/>
      <c r="H178" s="63" t="s">
        <v>14</v>
      </c>
      <c r="I178" s="129"/>
      <c r="K178" s="152"/>
      <c r="L178" s="66"/>
      <c r="M178" s="63" t="s">
        <v>14</v>
      </c>
      <c r="N178" s="129"/>
      <c r="P178" s="152"/>
      <c r="Q178" s="66"/>
      <c r="R178" s="63" t="s">
        <v>14</v>
      </c>
      <c r="S178" s="129"/>
      <c r="U178" s="152"/>
      <c r="V178" s="66"/>
      <c r="W178" s="63" t="s">
        <v>14</v>
      </c>
      <c r="X178" s="129"/>
    </row>
    <row r="179" spans="1:24" ht="15" outlineLevel="1" x14ac:dyDescent="0.2">
      <c r="A179" s="150"/>
      <c r="B179" s="66"/>
      <c r="C179" s="58" t="s">
        <v>14</v>
      </c>
      <c r="D179" s="129"/>
      <c r="F179" s="150"/>
      <c r="G179" s="66"/>
      <c r="H179" s="58" t="s">
        <v>14</v>
      </c>
      <c r="I179" s="129"/>
      <c r="K179" s="150"/>
      <c r="L179" s="66"/>
      <c r="M179" s="58" t="s">
        <v>14</v>
      </c>
      <c r="N179" s="129"/>
      <c r="P179" s="150"/>
      <c r="Q179" s="66"/>
      <c r="R179" s="58" t="s">
        <v>14</v>
      </c>
      <c r="S179" s="129"/>
      <c r="U179" s="150"/>
      <c r="V179" s="66"/>
      <c r="W179" s="58" t="s">
        <v>14</v>
      </c>
      <c r="X179" s="129"/>
    </row>
    <row r="180" spans="1:24" ht="15" outlineLevel="1" x14ac:dyDescent="0.2">
      <c r="A180" s="150"/>
      <c r="B180" s="66"/>
      <c r="C180" s="58" t="s">
        <v>14</v>
      </c>
      <c r="D180" s="129"/>
      <c r="F180" s="150"/>
      <c r="G180" s="66"/>
      <c r="H180" s="58" t="s">
        <v>14</v>
      </c>
      <c r="I180" s="129"/>
      <c r="K180" s="150"/>
      <c r="L180" s="66"/>
      <c r="M180" s="58" t="s">
        <v>14</v>
      </c>
      <c r="N180" s="129"/>
      <c r="P180" s="150"/>
      <c r="Q180" s="66"/>
      <c r="R180" s="58" t="s">
        <v>14</v>
      </c>
      <c r="S180" s="129"/>
      <c r="U180" s="150"/>
      <c r="V180" s="66"/>
      <c r="W180" s="58" t="s">
        <v>14</v>
      </c>
      <c r="X180" s="129"/>
    </row>
    <row r="181" spans="1:24" ht="15" outlineLevel="1" x14ac:dyDescent="0.2">
      <c r="A181" s="150"/>
      <c r="B181" s="62" t="s">
        <v>36</v>
      </c>
      <c r="C181" s="58" t="s">
        <v>14</v>
      </c>
      <c r="D181" s="129" t="s">
        <v>336</v>
      </c>
      <c r="F181" s="150"/>
      <c r="G181" s="62" t="s">
        <v>36</v>
      </c>
      <c r="H181" s="58" t="s">
        <v>14</v>
      </c>
      <c r="I181" s="129" t="s">
        <v>51</v>
      </c>
      <c r="K181" s="150"/>
      <c r="L181" s="62" t="s">
        <v>36</v>
      </c>
      <c r="M181" s="58" t="s">
        <v>14</v>
      </c>
      <c r="N181" s="129" t="s">
        <v>51</v>
      </c>
      <c r="P181" s="150"/>
      <c r="Q181" s="62" t="s">
        <v>36</v>
      </c>
      <c r="R181" s="58" t="s">
        <v>14</v>
      </c>
      <c r="S181" s="129" t="s">
        <v>51</v>
      </c>
      <c r="U181" s="150"/>
      <c r="V181" s="62" t="s">
        <v>36</v>
      </c>
      <c r="W181" s="58" t="s">
        <v>14</v>
      </c>
      <c r="X181" s="129" t="s">
        <v>51</v>
      </c>
    </row>
    <row r="182" spans="1:24" ht="15" outlineLevel="1" x14ac:dyDescent="0.2">
      <c r="A182" s="150"/>
      <c r="B182" s="57"/>
      <c r="C182" s="58" t="s">
        <v>14</v>
      </c>
      <c r="D182" s="129"/>
      <c r="F182" s="150"/>
      <c r="G182" s="57"/>
      <c r="H182" s="58" t="s">
        <v>14</v>
      </c>
      <c r="I182" s="129"/>
      <c r="K182" s="150"/>
      <c r="L182" s="57"/>
      <c r="M182" s="58" t="s">
        <v>14</v>
      </c>
      <c r="N182" s="129"/>
      <c r="P182" s="150"/>
      <c r="Q182" s="57"/>
      <c r="R182" s="58" t="s">
        <v>14</v>
      </c>
      <c r="S182" s="129"/>
      <c r="U182" s="150"/>
      <c r="V182" s="57"/>
      <c r="W182" s="58" t="s">
        <v>14</v>
      </c>
      <c r="X182" s="129"/>
    </row>
    <row r="183" spans="1:24" ht="15" outlineLevel="1" x14ac:dyDescent="0.2">
      <c r="A183" s="150"/>
      <c r="B183" s="136"/>
      <c r="C183" s="58" t="s">
        <v>14</v>
      </c>
      <c r="D183" s="129"/>
      <c r="F183" s="150"/>
      <c r="G183" s="136"/>
      <c r="H183" s="58" t="s">
        <v>14</v>
      </c>
      <c r="I183" s="129"/>
      <c r="K183" s="150"/>
      <c r="L183" s="136"/>
      <c r="M183" s="58" t="s">
        <v>14</v>
      </c>
      <c r="N183" s="129"/>
      <c r="P183" s="150"/>
      <c r="Q183" s="136"/>
      <c r="R183" s="58" t="s">
        <v>14</v>
      </c>
      <c r="S183" s="129"/>
      <c r="U183" s="150"/>
      <c r="V183" s="136"/>
      <c r="W183" s="58" t="s">
        <v>14</v>
      </c>
      <c r="X183" s="129"/>
    </row>
    <row r="184" spans="1:24" ht="15" outlineLevel="1" x14ac:dyDescent="0.2">
      <c r="A184" s="150"/>
      <c r="B184" s="136"/>
      <c r="C184" s="58" t="s">
        <v>14</v>
      </c>
      <c r="D184" s="129"/>
      <c r="F184" s="150"/>
      <c r="G184" s="136"/>
      <c r="H184" s="58" t="s">
        <v>14</v>
      </c>
      <c r="I184" s="129"/>
      <c r="K184" s="150"/>
      <c r="L184" s="136"/>
      <c r="M184" s="58" t="s">
        <v>14</v>
      </c>
      <c r="N184" s="129"/>
      <c r="P184" s="150"/>
      <c r="Q184" s="136"/>
      <c r="R184" s="58" t="s">
        <v>14</v>
      </c>
      <c r="S184" s="129"/>
      <c r="U184" s="150"/>
      <c r="V184" s="136"/>
      <c r="W184" s="58" t="s">
        <v>14</v>
      </c>
      <c r="X184" s="129"/>
    </row>
    <row r="185" spans="1:24" ht="15" outlineLevel="1" x14ac:dyDescent="0.2">
      <c r="A185" s="150"/>
      <c r="B185" s="62" t="s">
        <v>5</v>
      </c>
      <c r="C185" s="58" t="s">
        <v>14</v>
      </c>
      <c r="D185" s="129" t="s">
        <v>95</v>
      </c>
      <c r="F185" s="150"/>
      <c r="G185" s="62" t="s">
        <v>5</v>
      </c>
      <c r="H185" s="58" t="s">
        <v>14</v>
      </c>
      <c r="I185" s="129"/>
      <c r="K185" s="150"/>
      <c r="L185" s="62" t="s">
        <v>5</v>
      </c>
      <c r="M185" s="58" t="s">
        <v>14</v>
      </c>
      <c r="N185" s="129"/>
      <c r="P185" s="150"/>
      <c r="Q185" s="62" t="s">
        <v>5</v>
      </c>
      <c r="R185" s="58" t="s">
        <v>14</v>
      </c>
      <c r="S185" s="129"/>
      <c r="U185" s="150"/>
      <c r="V185" s="62" t="s">
        <v>5</v>
      </c>
      <c r="W185" s="58" t="s">
        <v>14</v>
      </c>
      <c r="X185" s="129"/>
    </row>
    <row r="186" spans="1:24" ht="15" outlineLevel="1" x14ac:dyDescent="0.2">
      <c r="A186" s="150"/>
      <c r="B186" s="57"/>
      <c r="C186" s="58" t="s">
        <v>14</v>
      </c>
      <c r="D186" s="129"/>
      <c r="F186" s="150"/>
      <c r="G186" s="57"/>
      <c r="H186" s="58" t="s">
        <v>14</v>
      </c>
      <c r="I186" s="129"/>
      <c r="K186" s="150"/>
      <c r="L186" s="57"/>
      <c r="M186" s="58" t="s">
        <v>14</v>
      </c>
      <c r="N186" s="129"/>
      <c r="P186" s="150"/>
      <c r="Q186" s="57"/>
      <c r="R186" s="58" t="s">
        <v>14</v>
      </c>
      <c r="S186" s="129"/>
      <c r="U186" s="150"/>
      <c r="V186" s="57"/>
      <c r="W186" s="58" t="s">
        <v>14</v>
      </c>
      <c r="X186" s="129"/>
    </row>
    <row r="187" spans="1:24" ht="15" outlineLevel="1" x14ac:dyDescent="0.2">
      <c r="A187" s="150"/>
      <c r="B187" s="57"/>
      <c r="C187" s="58" t="s">
        <v>14</v>
      </c>
      <c r="D187" s="129"/>
      <c r="F187" s="150"/>
      <c r="G187" s="57"/>
      <c r="H187" s="58" t="s">
        <v>14</v>
      </c>
      <c r="I187" s="129"/>
      <c r="K187" s="150"/>
      <c r="L187" s="57"/>
      <c r="M187" s="58" t="s">
        <v>14</v>
      </c>
      <c r="N187" s="129"/>
      <c r="P187" s="150"/>
      <c r="Q187" s="57"/>
      <c r="R187" s="58" t="s">
        <v>14</v>
      </c>
      <c r="S187" s="129"/>
      <c r="U187" s="150"/>
      <c r="V187" s="57"/>
      <c r="W187" s="58" t="s">
        <v>14</v>
      </c>
      <c r="X187" s="129"/>
    </row>
    <row r="188" spans="1:24" ht="15" outlineLevel="1" x14ac:dyDescent="0.2">
      <c r="A188" s="150"/>
      <c r="B188" s="57"/>
      <c r="C188" s="58" t="s">
        <v>14</v>
      </c>
      <c r="D188" s="129"/>
      <c r="F188" s="150"/>
      <c r="G188" s="57"/>
      <c r="H188" s="58" t="s">
        <v>14</v>
      </c>
      <c r="I188" s="129"/>
      <c r="K188" s="150"/>
      <c r="L188" s="57"/>
      <c r="M188" s="58" t="s">
        <v>14</v>
      </c>
      <c r="N188" s="129"/>
      <c r="P188" s="150"/>
      <c r="Q188" s="57"/>
      <c r="R188" s="58" t="s">
        <v>14</v>
      </c>
      <c r="S188" s="129"/>
      <c r="U188" s="150"/>
      <c r="V188" s="57"/>
      <c r="W188" s="58" t="s">
        <v>14</v>
      </c>
      <c r="X188" s="129"/>
    </row>
    <row r="189" spans="1:24" ht="15" outlineLevel="1" x14ac:dyDescent="0.2">
      <c r="A189" s="150"/>
      <c r="B189" s="62" t="s">
        <v>31</v>
      </c>
      <c r="C189" s="58" t="s">
        <v>14</v>
      </c>
      <c r="D189" s="129"/>
      <c r="F189" s="150"/>
      <c r="G189" s="62" t="s">
        <v>31</v>
      </c>
      <c r="H189" s="58" t="s">
        <v>14</v>
      </c>
      <c r="I189" s="129"/>
      <c r="K189" s="150"/>
      <c r="L189" s="62" t="s">
        <v>31</v>
      </c>
      <c r="M189" s="58" t="s">
        <v>14</v>
      </c>
      <c r="N189" s="129"/>
      <c r="P189" s="150"/>
      <c r="Q189" s="62" t="s">
        <v>31</v>
      </c>
      <c r="R189" s="58" t="s">
        <v>14</v>
      </c>
      <c r="S189" s="129"/>
      <c r="U189" s="150"/>
      <c r="V189" s="62" t="s">
        <v>31</v>
      </c>
      <c r="W189" s="58" t="s">
        <v>14</v>
      </c>
      <c r="X189" s="129"/>
    </row>
    <row r="190" spans="1:24" ht="15" outlineLevel="1" x14ac:dyDescent="0.2">
      <c r="A190" s="150"/>
      <c r="B190" s="57" t="s">
        <v>73</v>
      </c>
      <c r="C190" s="58" t="s">
        <v>14</v>
      </c>
      <c r="D190" s="129"/>
      <c r="F190" s="150"/>
      <c r="G190" s="57" t="s">
        <v>73</v>
      </c>
      <c r="H190" s="58" t="s">
        <v>14</v>
      </c>
      <c r="I190" s="129"/>
      <c r="K190" s="150"/>
      <c r="L190" s="57" t="s">
        <v>73</v>
      </c>
      <c r="M190" s="58" t="s">
        <v>14</v>
      </c>
      <c r="N190" s="129"/>
      <c r="P190" s="150"/>
      <c r="Q190" s="57" t="s">
        <v>73</v>
      </c>
      <c r="R190" s="58" t="s">
        <v>14</v>
      </c>
      <c r="S190" s="129"/>
      <c r="U190" s="150"/>
      <c r="V190" s="57" t="s">
        <v>73</v>
      </c>
      <c r="W190" s="58" t="s">
        <v>14</v>
      </c>
      <c r="X190" s="129"/>
    </row>
    <row r="191" spans="1:24" ht="15" outlineLevel="1" x14ac:dyDescent="0.2">
      <c r="A191" s="150"/>
      <c r="B191" s="57">
        <f>COUNTIF(C177:C203, "PRESENT")+COUNTIF(C177:C203, "RAISON DE SERVICE")</f>
        <v>0</v>
      </c>
      <c r="C191" s="58" t="s">
        <v>14</v>
      </c>
      <c r="D191" s="129"/>
      <c r="F191" s="150"/>
      <c r="G191" s="57">
        <f>COUNTIF(H177:H203, "PRESENT")+COUNTIF(H177:H203, "RAISON DE SERVICE")</f>
        <v>0</v>
      </c>
      <c r="H191" s="58" t="s">
        <v>14</v>
      </c>
      <c r="I191" s="129"/>
      <c r="K191" s="150"/>
      <c r="L191" s="57">
        <f>COUNTIF(M177:M203, "PRESENT")+COUNTIF(M177:M203, "RAISON DE SERVICE")</f>
        <v>0</v>
      </c>
      <c r="M191" s="58" t="s">
        <v>14</v>
      </c>
      <c r="N191" s="129"/>
      <c r="P191" s="150"/>
      <c r="Q191" s="57">
        <f>COUNTIF(R177:R203, "PRESENT")+COUNTIF(R177:R203, "RAISON DE SERVICE")</f>
        <v>0</v>
      </c>
      <c r="R191" s="58" t="s">
        <v>14</v>
      </c>
      <c r="S191" s="129"/>
      <c r="U191" s="150"/>
      <c r="V191" s="57">
        <f>COUNTIF(W177:W203, "PRESENT")+COUNTIF(W177:W203, "RAISON DE SERVICE")</f>
        <v>0</v>
      </c>
      <c r="W191" s="58" t="s">
        <v>14</v>
      </c>
      <c r="X191" s="129"/>
    </row>
    <row r="192" spans="1:24" ht="15" outlineLevel="1" x14ac:dyDescent="0.2">
      <c r="A192" s="150"/>
      <c r="B192" s="57" t="s">
        <v>30</v>
      </c>
      <c r="C192" s="58" t="s">
        <v>14</v>
      </c>
      <c r="D192" s="129"/>
      <c r="F192" s="150"/>
      <c r="G192" s="57" t="s">
        <v>30</v>
      </c>
      <c r="H192" s="58" t="s">
        <v>14</v>
      </c>
      <c r="I192" s="129"/>
      <c r="K192" s="150"/>
      <c r="L192" s="57" t="s">
        <v>30</v>
      </c>
      <c r="M192" s="58" t="s">
        <v>14</v>
      </c>
      <c r="N192" s="129"/>
      <c r="P192" s="150"/>
      <c r="Q192" s="57" t="s">
        <v>30</v>
      </c>
      <c r="R192" s="58" t="s">
        <v>14</v>
      </c>
      <c r="S192" s="129"/>
      <c r="U192" s="150"/>
      <c r="V192" s="57" t="s">
        <v>30</v>
      </c>
      <c r="W192" s="58" t="s">
        <v>14</v>
      </c>
      <c r="X192" s="129"/>
    </row>
    <row r="193" spans="1:24" ht="15" outlineLevel="1" x14ac:dyDescent="0.2">
      <c r="A193" s="150"/>
      <c r="B193" s="57">
        <f>COUNTIF(C177:C203, "GREVISTE")</f>
        <v>0</v>
      </c>
      <c r="C193" s="58" t="s">
        <v>14</v>
      </c>
      <c r="D193" s="129"/>
      <c r="F193" s="150"/>
      <c r="G193" s="57">
        <f>COUNTIF(H177:H203, "GREVISTE")</f>
        <v>0</v>
      </c>
      <c r="H193" s="58" t="s">
        <v>14</v>
      </c>
      <c r="I193" s="129"/>
      <c r="K193" s="150"/>
      <c r="L193" s="57">
        <f>COUNTIF(M177:M203, "GREVISTE")</f>
        <v>0</v>
      </c>
      <c r="M193" s="58" t="s">
        <v>14</v>
      </c>
      <c r="N193" s="129"/>
      <c r="P193" s="150"/>
      <c r="Q193" s="57">
        <f>COUNTIF(R177:R203, "GREVISTE")</f>
        <v>0</v>
      </c>
      <c r="R193" s="58" t="s">
        <v>14</v>
      </c>
      <c r="S193" s="129"/>
      <c r="U193" s="150"/>
      <c r="V193" s="57">
        <f>COUNTIF(W177:W203, "GREVISTE")</f>
        <v>0</v>
      </c>
      <c r="W193" s="58" t="s">
        <v>14</v>
      </c>
      <c r="X193" s="129"/>
    </row>
    <row r="194" spans="1:24" ht="15" outlineLevel="1" x14ac:dyDescent="0.2">
      <c r="A194" s="150"/>
      <c r="B194" s="57"/>
      <c r="C194" s="58" t="s">
        <v>14</v>
      </c>
      <c r="D194" s="129"/>
      <c r="F194" s="150"/>
      <c r="G194" s="57"/>
      <c r="H194" s="58" t="s">
        <v>14</v>
      </c>
      <c r="I194" s="129"/>
      <c r="K194" s="150"/>
      <c r="L194" s="57"/>
      <c r="M194" s="58" t="s">
        <v>14</v>
      </c>
      <c r="N194" s="129"/>
      <c r="P194" s="150"/>
      <c r="Q194" s="57"/>
      <c r="R194" s="58" t="s">
        <v>14</v>
      </c>
      <c r="S194" s="129"/>
      <c r="U194" s="150"/>
      <c r="V194" s="57"/>
      <c r="W194" s="58" t="s">
        <v>14</v>
      </c>
      <c r="X194" s="129"/>
    </row>
    <row r="195" spans="1:24" ht="15" outlineLevel="1" x14ac:dyDescent="0.2">
      <c r="A195" s="150"/>
      <c r="B195" s="57"/>
      <c r="C195" s="58" t="s">
        <v>14</v>
      </c>
      <c r="D195" s="129"/>
      <c r="F195" s="150"/>
      <c r="G195" s="57"/>
      <c r="H195" s="58" t="s">
        <v>14</v>
      </c>
      <c r="I195" s="129"/>
      <c r="K195" s="150"/>
      <c r="L195" s="57"/>
      <c r="M195" s="58" t="s">
        <v>14</v>
      </c>
      <c r="N195" s="129"/>
      <c r="P195" s="150"/>
      <c r="Q195" s="57"/>
      <c r="R195" s="58" t="s">
        <v>14</v>
      </c>
      <c r="S195" s="129"/>
      <c r="U195" s="150"/>
      <c r="V195" s="57"/>
      <c r="W195" s="58" t="s">
        <v>14</v>
      </c>
      <c r="X195" s="129"/>
    </row>
    <row r="196" spans="1:24" ht="15" outlineLevel="1" x14ac:dyDescent="0.2">
      <c r="A196" s="150"/>
      <c r="B196" s="136"/>
      <c r="C196" s="58" t="s">
        <v>14</v>
      </c>
      <c r="D196" s="129"/>
      <c r="F196" s="150"/>
      <c r="G196" s="136"/>
      <c r="H196" s="58" t="s">
        <v>14</v>
      </c>
      <c r="I196" s="129"/>
      <c r="K196" s="150"/>
      <c r="L196" s="136"/>
      <c r="M196" s="58" t="s">
        <v>14</v>
      </c>
      <c r="N196" s="129"/>
      <c r="P196" s="150"/>
      <c r="Q196" s="136"/>
      <c r="R196" s="58" t="s">
        <v>14</v>
      </c>
      <c r="S196" s="129"/>
      <c r="U196" s="150"/>
      <c r="V196" s="136"/>
      <c r="W196" s="58" t="s">
        <v>14</v>
      </c>
      <c r="X196" s="129"/>
    </row>
    <row r="197" spans="1:24" ht="15" outlineLevel="1" x14ac:dyDescent="0.2">
      <c r="A197" s="150"/>
      <c r="B197" s="136"/>
      <c r="C197" s="58" t="s">
        <v>14</v>
      </c>
      <c r="D197" s="129"/>
      <c r="F197" s="150"/>
      <c r="G197" s="136"/>
      <c r="H197" s="58" t="s">
        <v>14</v>
      </c>
      <c r="I197" s="129"/>
      <c r="K197" s="150"/>
      <c r="L197" s="136"/>
      <c r="M197" s="58" t="s">
        <v>14</v>
      </c>
      <c r="N197" s="129"/>
      <c r="P197" s="150"/>
      <c r="Q197" s="136"/>
      <c r="R197" s="58" t="s">
        <v>14</v>
      </c>
      <c r="S197" s="129"/>
      <c r="U197" s="150"/>
      <c r="V197" s="136"/>
      <c r="W197" s="58" t="s">
        <v>14</v>
      </c>
      <c r="X197" s="129"/>
    </row>
    <row r="198" spans="1:24" ht="15" outlineLevel="1" x14ac:dyDescent="0.2">
      <c r="A198" s="150"/>
      <c r="B198" s="136"/>
      <c r="C198" s="58" t="s">
        <v>14</v>
      </c>
      <c r="D198" s="129" t="s">
        <v>95</v>
      </c>
      <c r="F198" s="150"/>
      <c r="G198" s="136"/>
      <c r="H198" s="58" t="s">
        <v>14</v>
      </c>
      <c r="I198" s="129"/>
      <c r="K198" s="150"/>
      <c r="L198" s="136"/>
      <c r="M198" s="58" t="s">
        <v>14</v>
      </c>
      <c r="N198" s="129"/>
      <c r="P198" s="150"/>
      <c r="Q198" s="136"/>
      <c r="R198" s="58" t="s">
        <v>14</v>
      </c>
      <c r="S198" s="129"/>
      <c r="U198" s="150"/>
      <c r="V198" s="136"/>
      <c r="W198" s="58" t="s">
        <v>14</v>
      </c>
      <c r="X198" s="129"/>
    </row>
    <row r="199" spans="1:24" ht="15" outlineLevel="1" x14ac:dyDescent="0.2">
      <c r="A199" s="150"/>
      <c r="B199" s="136"/>
      <c r="C199" s="58" t="s">
        <v>14</v>
      </c>
      <c r="D199" s="129"/>
      <c r="F199" s="150"/>
      <c r="G199" s="136"/>
      <c r="H199" s="58" t="s">
        <v>14</v>
      </c>
      <c r="I199" s="129"/>
      <c r="K199" s="150"/>
      <c r="L199" s="136"/>
      <c r="M199" s="58" t="s">
        <v>14</v>
      </c>
      <c r="N199" s="129"/>
      <c r="P199" s="150"/>
      <c r="Q199" s="136"/>
      <c r="R199" s="58" t="s">
        <v>14</v>
      </c>
      <c r="S199" s="129"/>
      <c r="U199" s="150"/>
      <c r="V199" s="136"/>
      <c r="W199" s="58" t="s">
        <v>14</v>
      </c>
      <c r="X199" s="129"/>
    </row>
    <row r="200" spans="1:24" ht="15" outlineLevel="1" x14ac:dyDescent="0.2">
      <c r="A200" s="150"/>
      <c r="B200" s="136"/>
      <c r="C200" s="58" t="s">
        <v>14</v>
      </c>
      <c r="D200" s="129"/>
      <c r="F200" s="150"/>
      <c r="G200" s="136"/>
      <c r="H200" s="58" t="s">
        <v>14</v>
      </c>
      <c r="I200" s="129"/>
      <c r="K200" s="150"/>
      <c r="L200" s="136"/>
      <c r="M200" s="58" t="s">
        <v>14</v>
      </c>
      <c r="N200" s="129"/>
      <c r="P200" s="150"/>
      <c r="Q200" s="136"/>
      <c r="R200" s="58" t="s">
        <v>14</v>
      </c>
      <c r="S200" s="129"/>
      <c r="U200" s="150"/>
      <c r="V200" s="136"/>
      <c r="W200" s="58" t="s">
        <v>14</v>
      </c>
      <c r="X200" s="129"/>
    </row>
    <row r="201" spans="1:24" ht="15" outlineLevel="1" x14ac:dyDescent="0.2">
      <c r="A201" s="150"/>
      <c r="B201" s="136"/>
      <c r="C201" s="58" t="s">
        <v>14</v>
      </c>
      <c r="D201" s="129"/>
      <c r="F201" s="150"/>
      <c r="G201" s="136"/>
      <c r="H201" s="58" t="s">
        <v>14</v>
      </c>
      <c r="I201" s="129"/>
      <c r="K201" s="150"/>
      <c r="L201" s="136"/>
      <c r="M201" s="58" t="s">
        <v>14</v>
      </c>
      <c r="N201" s="129"/>
      <c r="P201" s="150"/>
      <c r="Q201" s="136"/>
      <c r="R201" s="58" t="s">
        <v>14</v>
      </c>
      <c r="S201" s="129"/>
      <c r="U201" s="150"/>
      <c r="V201" s="136"/>
      <c r="W201" s="58" t="s">
        <v>14</v>
      </c>
      <c r="X201" s="129"/>
    </row>
    <row r="202" spans="1:24" ht="15" outlineLevel="1" x14ac:dyDescent="0.2">
      <c r="A202" s="150"/>
      <c r="B202" s="136"/>
      <c r="C202" s="58" t="s">
        <v>14</v>
      </c>
      <c r="D202" s="129"/>
      <c r="F202" s="150"/>
      <c r="G202" s="136"/>
      <c r="H202" s="58" t="s">
        <v>14</v>
      </c>
      <c r="I202" s="129"/>
      <c r="K202" s="150"/>
      <c r="L202" s="136"/>
      <c r="M202" s="58" t="s">
        <v>14</v>
      </c>
      <c r="N202" s="129"/>
      <c r="P202" s="150"/>
      <c r="Q202" s="136"/>
      <c r="R202" s="58" t="s">
        <v>14</v>
      </c>
      <c r="S202" s="129"/>
      <c r="U202" s="150"/>
      <c r="V202" s="136"/>
      <c r="W202" s="58" t="s">
        <v>14</v>
      </c>
      <c r="X202" s="129"/>
    </row>
    <row r="203" spans="1:24" ht="16" outlineLevel="1" thickBot="1" x14ac:dyDescent="0.25">
      <c r="A203" s="153"/>
      <c r="B203" s="137"/>
      <c r="C203" s="59" t="s">
        <v>14</v>
      </c>
      <c r="D203" s="130"/>
      <c r="F203" s="153"/>
      <c r="G203" s="137"/>
      <c r="H203" s="59" t="s">
        <v>14</v>
      </c>
      <c r="I203" s="130"/>
      <c r="K203" s="153"/>
      <c r="L203" s="137"/>
      <c r="M203" s="59" t="s">
        <v>14</v>
      </c>
      <c r="N203" s="130"/>
      <c r="P203" s="153"/>
      <c r="Q203" s="137"/>
      <c r="R203" s="59" t="s">
        <v>14</v>
      </c>
      <c r="S203" s="130"/>
      <c r="U203" s="153"/>
      <c r="V203" s="137"/>
      <c r="W203" s="59" t="s">
        <v>14</v>
      </c>
      <c r="X203" s="130"/>
    </row>
    <row r="204" spans="1:24" ht="15" thickBot="1" x14ac:dyDescent="0.25"/>
    <row r="205" spans="1:24" ht="16" thickBot="1" x14ac:dyDescent="0.25">
      <c r="A205" s="89" t="s">
        <v>18</v>
      </c>
      <c r="B205" s="322" t="s">
        <v>6</v>
      </c>
      <c r="C205" s="323"/>
      <c r="D205" s="324"/>
      <c r="F205" s="89" t="s">
        <v>18</v>
      </c>
      <c r="G205" s="322" t="s">
        <v>6</v>
      </c>
      <c r="H205" s="323"/>
      <c r="I205" s="324"/>
      <c r="K205" s="89" t="s">
        <v>18</v>
      </c>
      <c r="L205" s="322" t="s">
        <v>6</v>
      </c>
      <c r="M205" s="323"/>
      <c r="N205" s="324"/>
      <c r="P205" s="89" t="s">
        <v>18</v>
      </c>
      <c r="Q205" s="322" t="s">
        <v>6</v>
      </c>
      <c r="R205" s="323"/>
      <c r="S205" s="324"/>
      <c r="U205" s="89" t="s">
        <v>18</v>
      </c>
      <c r="V205" s="322" t="s">
        <v>6</v>
      </c>
      <c r="W205" s="323"/>
      <c r="X205" s="324"/>
    </row>
    <row r="206" spans="1:24" ht="15" hidden="1" outlineLevel="1" x14ac:dyDescent="0.2">
      <c r="A206" s="15"/>
      <c r="B206" s="160" t="s">
        <v>72</v>
      </c>
      <c r="C206" s="65" t="s">
        <v>13</v>
      </c>
      <c r="D206" s="159" t="s">
        <v>239</v>
      </c>
      <c r="F206" s="15"/>
      <c r="G206" s="160" t="s">
        <v>72</v>
      </c>
      <c r="H206" s="65" t="s">
        <v>13</v>
      </c>
      <c r="I206" s="159" t="s">
        <v>239</v>
      </c>
      <c r="K206" s="15"/>
      <c r="L206" s="160" t="s">
        <v>72</v>
      </c>
      <c r="M206" s="65" t="s">
        <v>13</v>
      </c>
      <c r="N206" s="159" t="s">
        <v>239</v>
      </c>
      <c r="P206" s="15"/>
      <c r="Q206" s="194" t="s">
        <v>72</v>
      </c>
      <c r="R206" s="65" t="s">
        <v>13</v>
      </c>
      <c r="S206" s="159" t="s">
        <v>239</v>
      </c>
      <c r="U206" s="15"/>
      <c r="V206" s="160" t="s">
        <v>72</v>
      </c>
      <c r="W206" s="65" t="s">
        <v>13</v>
      </c>
      <c r="X206" s="159" t="s">
        <v>239</v>
      </c>
    </row>
    <row r="207" spans="1:24" ht="15" hidden="1" outlineLevel="1" x14ac:dyDescent="0.2">
      <c r="A207" s="15"/>
      <c r="B207" s="161">
        <f>VARIABLES!D27</f>
        <v>13</v>
      </c>
      <c r="C207" s="58" t="s">
        <v>13</v>
      </c>
      <c r="D207" s="129" t="s">
        <v>238</v>
      </c>
      <c r="F207" s="15"/>
      <c r="G207" s="161">
        <f>VARIABLES!E27</f>
        <v>32</v>
      </c>
      <c r="H207" s="58" t="s">
        <v>13</v>
      </c>
      <c r="I207" s="129" t="s">
        <v>238</v>
      </c>
      <c r="K207" s="15"/>
      <c r="L207" s="161">
        <f>VARIABLES!F27</f>
        <v>53</v>
      </c>
      <c r="M207" s="58" t="s">
        <v>13</v>
      </c>
      <c r="N207" s="129" t="s">
        <v>238</v>
      </c>
      <c r="P207" s="15"/>
      <c r="Q207" s="70">
        <f>VARIABLES!G27</f>
        <v>72</v>
      </c>
      <c r="R207" s="58" t="s">
        <v>13</v>
      </c>
      <c r="S207" s="129" t="s">
        <v>238</v>
      </c>
      <c r="U207" s="15"/>
      <c r="V207" s="161">
        <f>VARIABLES!L27</f>
        <v>0</v>
      </c>
      <c r="W207" s="58" t="s">
        <v>13</v>
      </c>
      <c r="X207" s="129" t="s">
        <v>238</v>
      </c>
    </row>
    <row r="208" spans="1:24" ht="15" hidden="1" outlineLevel="1" x14ac:dyDescent="0.2">
      <c r="A208" s="15"/>
      <c r="B208" s="161" t="s">
        <v>28</v>
      </c>
      <c r="C208" s="58" t="s">
        <v>13</v>
      </c>
      <c r="D208" s="129" t="s">
        <v>239</v>
      </c>
      <c r="F208" s="15"/>
      <c r="G208" s="161" t="s">
        <v>28</v>
      </c>
      <c r="H208" s="58" t="s">
        <v>13</v>
      </c>
      <c r="I208" s="129" t="s">
        <v>239</v>
      </c>
      <c r="K208" s="15"/>
      <c r="L208" s="161" t="s">
        <v>28</v>
      </c>
      <c r="M208" s="58" t="s">
        <v>13</v>
      </c>
      <c r="N208" s="129" t="s">
        <v>239</v>
      </c>
      <c r="P208" s="15"/>
      <c r="Q208" s="70" t="s">
        <v>28</v>
      </c>
      <c r="R208" s="58" t="s">
        <v>13</v>
      </c>
      <c r="S208" s="129" t="s">
        <v>239</v>
      </c>
      <c r="U208" s="15"/>
      <c r="V208" s="161" t="s">
        <v>28</v>
      </c>
      <c r="W208" s="58" t="s">
        <v>13</v>
      </c>
      <c r="X208" s="129" t="s">
        <v>239</v>
      </c>
    </row>
    <row r="209" spans="1:24" ht="15" hidden="1" outlineLevel="1" x14ac:dyDescent="0.2">
      <c r="A209" s="15"/>
      <c r="B209" s="162">
        <f>VARIABLES!D29</f>
        <v>0.9285714285714286</v>
      </c>
      <c r="C209" s="58" t="s">
        <v>13</v>
      </c>
      <c r="D209" s="129" t="s">
        <v>238</v>
      </c>
      <c r="F209" s="15"/>
      <c r="G209" s="162">
        <f>VARIABLES!E30</f>
        <v>1</v>
      </c>
      <c r="H209" s="58" t="s">
        <v>13</v>
      </c>
      <c r="I209" s="129" t="s">
        <v>238</v>
      </c>
      <c r="K209" s="15"/>
      <c r="L209" s="162">
        <f>VARIABLES!F30</f>
        <v>1</v>
      </c>
      <c r="M209" s="58" t="s">
        <v>13</v>
      </c>
      <c r="N209" s="129" t="s">
        <v>238</v>
      </c>
      <c r="P209" s="15"/>
      <c r="Q209" s="195">
        <f>VARIABLES!G29</f>
        <v>0.98630136986301364</v>
      </c>
      <c r="R209" s="58" t="s">
        <v>13</v>
      </c>
      <c r="S209" s="129" t="s">
        <v>238</v>
      </c>
      <c r="U209" s="15"/>
      <c r="V209" s="162">
        <f>VARIABLES!L29</f>
        <v>0</v>
      </c>
      <c r="W209" s="58" t="s">
        <v>13</v>
      </c>
      <c r="X209" s="129" t="s">
        <v>238</v>
      </c>
    </row>
    <row r="210" spans="1:24" ht="15" hidden="1" outlineLevel="1" x14ac:dyDescent="0.2">
      <c r="A210" s="15"/>
      <c r="B210" s="57" t="s">
        <v>29</v>
      </c>
      <c r="C210" s="58" t="s">
        <v>13</v>
      </c>
      <c r="D210" s="129" t="s">
        <v>243</v>
      </c>
      <c r="F210" s="15"/>
      <c r="G210" s="57" t="s">
        <v>29</v>
      </c>
      <c r="H210" s="58" t="s">
        <v>13</v>
      </c>
      <c r="I210" s="129" t="s">
        <v>243</v>
      </c>
      <c r="K210" s="15"/>
      <c r="L210" s="57" t="s">
        <v>29</v>
      </c>
      <c r="M210" s="58" t="s">
        <v>13</v>
      </c>
      <c r="N210" s="129" t="s">
        <v>243</v>
      </c>
      <c r="P210" s="15"/>
      <c r="Q210" s="57" t="s">
        <v>29</v>
      </c>
      <c r="R210" s="58" t="s">
        <v>13</v>
      </c>
      <c r="S210" s="129" t="s">
        <v>243</v>
      </c>
      <c r="U210" s="15"/>
      <c r="V210" s="57" t="s">
        <v>29</v>
      </c>
      <c r="W210" s="58" t="s">
        <v>13</v>
      </c>
      <c r="X210" s="129" t="s">
        <v>243</v>
      </c>
    </row>
    <row r="211" spans="1:24" ht="15" hidden="1" outlineLevel="1" x14ac:dyDescent="0.2">
      <c r="A211" s="15"/>
      <c r="B211" s="66">
        <f>COUNTIF(C206:C215, "PRESENT")+COUNTIF(C206:C215, "RAISON DE SERVICE")</f>
        <v>7</v>
      </c>
      <c r="C211" s="58" t="s">
        <v>13</v>
      </c>
      <c r="D211" s="129" t="s">
        <v>233</v>
      </c>
      <c r="F211" s="15"/>
      <c r="G211" s="66">
        <f>COUNTIF(H206:H215, "PRESENT")+COUNTIF(H206:H215, "RAISON DE SERVICE")</f>
        <v>7</v>
      </c>
      <c r="H211" s="58" t="s">
        <v>13</v>
      </c>
      <c r="I211" s="129" t="s">
        <v>233</v>
      </c>
      <c r="K211" s="15"/>
      <c r="L211" s="66">
        <f>COUNTIF(M206:M215, "PRESENT")+COUNTIF(M206:M215, "RAISON DE SERVICE")</f>
        <v>7</v>
      </c>
      <c r="M211" s="58" t="s">
        <v>13</v>
      </c>
      <c r="N211" s="129" t="s">
        <v>233</v>
      </c>
      <c r="P211" s="15"/>
      <c r="Q211" s="57">
        <f>COUNTIF(R206:R215, "PRESENT")+COUNTIF(R206:R215, "RAISON DE SERVICE")</f>
        <v>7</v>
      </c>
      <c r="R211" s="58" t="s">
        <v>13</v>
      </c>
      <c r="S211" s="129" t="s">
        <v>233</v>
      </c>
      <c r="U211" s="15"/>
      <c r="V211" s="66">
        <f>COUNTIF(W206:W215, "PRESENT")+COUNTIF(W206:W215, "RAISON DE SERVICE")</f>
        <v>7</v>
      </c>
      <c r="W211" s="58" t="s">
        <v>13</v>
      </c>
      <c r="X211" s="129" t="s">
        <v>233</v>
      </c>
    </row>
    <row r="212" spans="1:24" ht="15" hidden="1" outlineLevel="1" x14ac:dyDescent="0.2">
      <c r="A212" s="15"/>
      <c r="B212" s="57" t="s">
        <v>30</v>
      </c>
      <c r="C212" s="58" t="s">
        <v>13</v>
      </c>
      <c r="D212" s="129" t="s">
        <v>235</v>
      </c>
      <c r="F212" s="15"/>
      <c r="G212" s="57" t="s">
        <v>30</v>
      </c>
      <c r="H212" s="58" t="s">
        <v>13</v>
      </c>
      <c r="I212" s="129" t="s">
        <v>235</v>
      </c>
      <c r="K212" s="15"/>
      <c r="L212" s="57" t="s">
        <v>30</v>
      </c>
      <c r="M212" s="58" t="s">
        <v>13</v>
      </c>
      <c r="N212" s="129" t="s">
        <v>235</v>
      </c>
      <c r="P212" s="15"/>
      <c r="Q212" s="57" t="s">
        <v>30</v>
      </c>
      <c r="R212" s="58" t="s">
        <v>13</v>
      </c>
      <c r="S212" s="129" t="s">
        <v>235</v>
      </c>
      <c r="U212" s="15"/>
      <c r="V212" s="57" t="s">
        <v>30</v>
      </c>
      <c r="W212" s="58" t="s">
        <v>13</v>
      </c>
      <c r="X212" s="129" t="s">
        <v>235</v>
      </c>
    </row>
    <row r="213" spans="1:24" ht="15" hidden="1" outlineLevel="1" x14ac:dyDescent="0.2">
      <c r="A213" s="15"/>
      <c r="B213" s="66">
        <f>COUNTIF(C206:C215, "GREVISTE")</f>
        <v>0</v>
      </c>
      <c r="C213" s="58" t="s">
        <v>14</v>
      </c>
      <c r="D213" s="129"/>
      <c r="F213" s="15"/>
      <c r="G213" s="66">
        <f>COUNTIF(H206:H215, "GREVISTE")</f>
        <v>0</v>
      </c>
      <c r="H213" s="58" t="s">
        <v>14</v>
      </c>
      <c r="I213" s="129"/>
      <c r="K213" s="15"/>
      <c r="L213" s="66">
        <f>COUNTIF(M206:M215, "GREVISTE")</f>
        <v>0</v>
      </c>
      <c r="M213" s="58" t="s">
        <v>14</v>
      </c>
      <c r="N213" s="129"/>
      <c r="P213" s="15"/>
      <c r="Q213" s="57">
        <f>COUNTIF(R206:R215, "GREVISTE")</f>
        <v>0</v>
      </c>
      <c r="R213" s="58" t="s">
        <v>14</v>
      </c>
      <c r="S213" s="129"/>
      <c r="U213" s="15"/>
      <c r="V213" s="66">
        <f>COUNTIF(W206:W215, "GREVISTE")</f>
        <v>0</v>
      </c>
      <c r="W213" s="58" t="s">
        <v>14</v>
      </c>
      <c r="X213" s="129"/>
    </row>
    <row r="214" spans="1:24" ht="15" hidden="1" outlineLevel="1" x14ac:dyDescent="0.2">
      <c r="A214" s="15"/>
      <c r="B214" s="57" t="s">
        <v>27</v>
      </c>
      <c r="C214" s="58" t="s">
        <v>14</v>
      </c>
      <c r="D214" s="129"/>
      <c r="F214" s="15"/>
      <c r="G214" s="57" t="s">
        <v>27</v>
      </c>
      <c r="H214" s="58" t="s">
        <v>14</v>
      </c>
      <c r="I214" s="129"/>
      <c r="K214" s="15"/>
      <c r="L214" s="57" t="s">
        <v>27</v>
      </c>
      <c r="M214" s="58" t="s">
        <v>14</v>
      </c>
      <c r="N214" s="129"/>
      <c r="P214" s="15"/>
      <c r="Q214" s="57" t="s">
        <v>27</v>
      </c>
      <c r="R214" s="58" t="s">
        <v>14</v>
      </c>
      <c r="S214" s="129"/>
      <c r="U214" s="15"/>
      <c r="V214" s="57" t="s">
        <v>27</v>
      </c>
      <c r="W214" s="58" t="s">
        <v>14</v>
      </c>
      <c r="X214" s="129"/>
    </row>
    <row r="215" spans="1:24" ht="16" hidden="1" outlineLevel="1" thickBot="1" x14ac:dyDescent="0.25">
      <c r="A215" s="16"/>
      <c r="B215" s="137">
        <f>COUNTIF(C206:C215, "RAISON DE SERVICE")</f>
        <v>0</v>
      </c>
      <c r="C215" s="59" t="s">
        <v>14</v>
      </c>
      <c r="D215" s="130"/>
      <c r="F215" s="16"/>
      <c r="G215" s="137">
        <f>COUNTIF(H206:H215, "RAISON DE SERVICE")</f>
        <v>0</v>
      </c>
      <c r="H215" s="59" t="s">
        <v>14</v>
      </c>
      <c r="I215" s="130"/>
      <c r="K215" s="16"/>
      <c r="L215" s="137">
        <f>COUNTIF(M206:M215, "RAISON DE SERVICE")</f>
        <v>0</v>
      </c>
      <c r="M215" s="59" t="s">
        <v>14</v>
      </c>
      <c r="N215" s="130"/>
      <c r="P215" s="16"/>
      <c r="Q215" s="193">
        <f>COUNTIF(R206:R215, "RAISON DE SERVICE")</f>
        <v>0</v>
      </c>
      <c r="R215" s="59" t="s">
        <v>14</v>
      </c>
      <c r="S215" s="130"/>
      <c r="U215" s="16"/>
      <c r="V215" s="137">
        <f>COUNTIF(W206:W215, "RAISON DE SERVICE")</f>
        <v>0</v>
      </c>
      <c r="W215" s="59" t="s">
        <v>14</v>
      </c>
      <c r="X215" s="130"/>
    </row>
    <row r="216" spans="1:24" ht="15" collapsed="1" thickBot="1" x14ac:dyDescent="0.25"/>
    <row r="217" spans="1:24" ht="16" thickBot="1" x14ac:dyDescent="0.25">
      <c r="A217" s="90" t="s">
        <v>20</v>
      </c>
      <c r="B217" s="322" t="s">
        <v>6</v>
      </c>
      <c r="C217" s="323"/>
      <c r="D217" s="324"/>
      <c r="F217" s="90" t="s">
        <v>20</v>
      </c>
      <c r="G217" s="322" t="s">
        <v>6</v>
      </c>
      <c r="H217" s="323"/>
      <c r="I217" s="324"/>
      <c r="K217" s="90" t="s">
        <v>20</v>
      </c>
      <c r="L217" s="322" t="s">
        <v>6</v>
      </c>
      <c r="M217" s="323"/>
      <c r="N217" s="324"/>
      <c r="P217" s="90" t="s">
        <v>20</v>
      </c>
      <c r="Q217" s="322" t="s">
        <v>6</v>
      </c>
      <c r="R217" s="323"/>
      <c r="S217" s="324"/>
      <c r="U217" s="90" t="s">
        <v>20</v>
      </c>
      <c r="V217" s="322" t="s">
        <v>6</v>
      </c>
      <c r="W217" s="323"/>
      <c r="X217" s="324"/>
    </row>
    <row r="218" spans="1:24" ht="15" hidden="1" customHeight="1" outlineLevel="1" x14ac:dyDescent="0.2">
      <c r="A218" s="15"/>
      <c r="B218" s="163" t="s">
        <v>17</v>
      </c>
      <c r="C218" s="325" t="s">
        <v>34</v>
      </c>
      <c r="D218" s="326"/>
      <c r="F218" s="15"/>
      <c r="G218" s="163" t="s">
        <v>17</v>
      </c>
      <c r="H218" s="325" t="s">
        <v>34</v>
      </c>
      <c r="I218" s="326"/>
      <c r="K218" s="15"/>
      <c r="L218" s="163" t="s">
        <v>17</v>
      </c>
      <c r="M218" s="325" t="s">
        <v>34</v>
      </c>
      <c r="N218" s="326"/>
      <c r="P218" s="15"/>
      <c r="Q218" s="163" t="s">
        <v>17</v>
      </c>
      <c r="R218" s="325" t="s">
        <v>34</v>
      </c>
      <c r="S218" s="326"/>
      <c r="U218" s="15"/>
      <c r="V218" s="163" t="s">
        <v>17</v>
      </c>
      <c r="W218" s="325" t="s">
        <v>34</v>
      </c>
      <c r="X218" s="326"/>
    </row>
    <row r="219" spans="1:24" ht="15" hidden="1" outlineLevel="1" x14ac:dyDescent="0.2">
      <c r="A219" s="15"/>
      <c r="B219" s="126" t="s">
        <v>17</v>
      </c>
      <c r="C219" s="305" t="s">
        <v>49</v>
      </c>
      <c r="D219" s="306"/>
      <c r="F219" s="15"/>
      <c r="G219" s="126" t="s">
        <v>17</v>
      </c>
      <c r="H219" s="305" t="s">
        <v>49</v>
      </c>
      <c r="I219" s="306"/>
      <c r="K219" s="15"/>
      <c r="L219" s="126" t="s">
        <v>17</v>
      </c>
      <c r="M219" s="305" t="s">
        <v>49</v>
      </c>
      <c r="N219" s="306"/>
      <c r="P219" s="15"/>
      <c r="Q219" s="126" t="s">
        <v>17</v>
      </c>
      <c r="R219" s="305" t="s">
        <v>49</v>
      </c>
      <c r="S219" s="306"/>
      <c r="U219" s="15"/>
      <c r="V219" s="126" t="s">
        <v>17</v>
      </c>
      <c r="W219" s="305" t="s">
        <v>49</v>
      </c>
      <c r="X219" s="306"/>
    </row>
    <row r="220" spans="1:24" ht="15" hidden="1" outlineLevel="1" x14ac:dyDescent="0.2">
      <c r="A220" s="15"/>
      <c r="B220" s="126" t="s">
        <v>6</v>
      </c>
      <c r="C220" s="305" t="s">
        <v>50</v>
      </c>
      <c r="D220" s="306"/>
      <c r="F220" s="15"/>
      <c r="G220" s="126" t="s">
        <v>6</v>
      </c>
      <c r="H220" s="305" t="s">
        <v>50</v>
      </c>
      <c r="I220" s="306"/>
      <c r="K220" s="15"/>
      <c r="L220" s="126" t="s">
        <v>6</v>
      </c>
      <c r="M220" s="305" t="s">
        <v>50</v>
      </c>
      <c r="N220" s="306"/>
      <c r="P220" s="15"/>
      <c r="Q220" s="126" t="s">
        <v>6</v>
      </c>
      <c r="R220" s="305" t="s">
        <v>50</v>
      </c>
      <c r="S220" s="306"/>
      <c r="U220" s="15"/>
      <c r="V220" s="126" t="s">
        <v>6</v>
      </c>
      <c r="W220" s="305" t="s">
        <v>50</v>
      </c>
      <c r="X220" s="306"/>
    </row>
    <row r="221" spans="1:24" ht="15" hidden="1" outlineLevel="1" x14ac:dyDescent="0.2">
      <c r="A221" s="15"/>
      <c r="B221" s="126" t="s">
        <v>6</v>
      </c>
      <c r="C221" s="305" t="s">
        <v>34</v>
      </c>
      <c r="D221" s="306"/>
      <c r="F221" s="15"/>
      <c r="G221" s="126" t="s">
        <v>6</v>
      </c>
      <c r="H221" s="305" t="s">
        <v>34</v>
      </c>
      <c r="I221" s="306"/>
      <c r="K221" s="15"/>
      <c r="L221" s="126" t="s">
        <v>6</v>
      </c>
      <c r="M221" s="305" t="s">
        <v>34</v>
      </c>
      <c r="N221" s="306"/>
      <c r="P221" s="15"/>
      <c r="Q221" s="126" t="s">
        <v>6</v>
      </c>
      <c r="R221" s="305" t="s">
        <v>34</v>
      </c>
      <c r="S221" s="306"/>
      <c r="U221" s="15"/>
      <c r="V221" s="126" t="s">
        <v>6</v>
      </c>
      <c r="W221" s="305" t="s">
        <v>34</v>
      </c>
      <c r="X221" s="306"/>
    </row>
    <row r="222" spans="1:24" ht="15" hidden="1" outlineLevel="1" x14ac:dyDescent="0.2">
      <c r="A222" s="15"/>
      <c r="B222" s="126" t="s">
        <v>6</v>
      </c>
      <c r="C222" s="305" t="s">
        <v>34</v>
      </c>
      <c r="D222" s="306"/>
      <c r="F222" s="15"/>
      <c r="G222" s="126" t="s">
        <v>6</v>
      </c>
      <c r="H222" s="305" t="s">
        <v>34</v>
      </c>
      <c r="I222" s="306"/>
      <c r="K222" s="15"/>
      <c r="L222" s="126" t="s">
        <v>6</v>
      </c>
      <c r="M222" s="305" t="s">
        <v>34</v>
      </c>
      <c r="N222" s="306"/>
      <c r="P222" s="15"/>
      <c r="Q222" s="126" t="s">
        <v>6</v>
      </c>
      <c r="R222" s="305" t="s">
        <v>34</v>
      </c>
      <c r="S222" s="306"/>
      <c r="U222" s="15"/>
      <c r="V222" s="126" t="s">
        <v>6</v>
      </c>
      <c r="W222" s="305" t="s">
        <v>34</v>
      </c>
      <c r="X222" s="306"/>
    </row>
    <row r="223" spans="1:24" ht="15" hidden="1" outlineLevel="1" x14ac:dyDescent="0.2">
      <c r="A223" s="15"/>
      <c r="B223" s="126" t="s">
        <v>14</v>
      </c>
      <c r="C223" s="305"/>
      <c r="D223" s="306"/>
      <c r="F223" s="15"/>
      <c r="G223" s="126" t="s">
        <v>14</v>
      </c>
      <c r="H223" s="305"/>
      <c r="I223" s="306"/>
      <c r="K223" s="15"/>
      <c r="L223" s="126" t="s">
        <v>14</v>
      </c>
      <c r="M223" s="305"/>
      <c r="N223" s="306"/>
      <c r="P223" s="15"/>
      <c r="Q223" s="126" t="s">
        <v>14</v>
      </c>
      <c r="R223" s="305"/>
      <c r="S223" s="306"/>
      <c r="U223" s="15"/>
      <c r="V223" s="126" t="s">
        <v>14</v>
      </c>
      <c r="W223" s="305"/>
      <c r="X223" s="306"/>
    </row>
    <row r="224" spans="1:24" ht="15" hidden="1" outlineLevel="1" x14ac:dyDescent="0.2">
      <c r="A224" s="15"/>
      <c r="B224" s="126" t="s">
        <v>14</v>
      </c>
      <c r="C224" s="305"/>
      <c r="D224" s="306"/>
      <c r="F224" s="15"/>
      <c r="G224" s="126" t="s">
        <v>14</v>
      </c>
      <c r="H224" s="305"/>
      <c r="I224" s="306"/>
      <c r="K224" s="15"/>
      <c r="L224" s="126" t="s">
        <v>14</v>
      </c>
      <c r="M224" s="305"/>
      <c r="N224" s="306"/>
      <c r="P224" s="15"/>
      <c r="Q224" s="126" t="s">
        <v>14</v>
      </c>
      <c r="R224" s="305"/>
      <c r="S224" s="306"/>
      <c r="U224" s="15"/>
      <c r="V224" s="126" t="s">
        <v>14</v>
      </c>
      <c r="W224" s="305"/>
      <c r="X224" s="306"/>
    </row>
    <row r="225" spans="1:24" ht="15" hidden="1" outlineLevel="1" x14ac:dyDescent="0.2">
      <c r="A225" s="15"/>
      <c r="B225" s="126" t="s">
        <v>14</v>
      </c>
      <c r="C225" s="305"/>
      <c r="D225" s="306"/>
      <c r="F225" s="15"/>
      <c r="G225" s="126" t="s">
        <v>14</v>
      </c>
      <c r="H225" s="305"/>
      <c r="I225" s="306"/>
      <c r="K225" s="15"/>
      <c r="L225" s="126" t="s">
        <v>14</v>
      </c>
      <c r="M225" s="305"/>
      <c r="N225" s="306"/>
      <c r="P225" s="15"/>
      <c r="Q225" s="126" t="s">
        <v>14</v>
      </c>
      <c r="R225" s="305"/>
      <c r="S225" s="306"/>
      <c r="U225" s="15"/>
      <c r="V225" s="126" t="s">
        <v>14</v>
      </c>
      <c r="W225" s="305"/>
      <c r="X225" s="306"/>
    </row>
    <row r="226" spans="1:24" ht="15" hidden="1" outlineLevel="1" x14ac:dyDescent="0.2">
      <c r="A226" s="15"/>
      <c r="B226" s="126" t="s">
        <v>14</v>
      </c>
      <c r="C226" s="305"/>
      <c r="D226" s="306"/>
      <c r="F226" s="15"/>
      <c r="G226" s="126" t="s">
        <v>14</v>
      </c>
      <c r="H226" s="305"/>
      <c r="I226" s="306"/>
      <c r="K226" s="15"/>
      <c r="L226" s="126" t="s">
        <v>14</v>
      </c>
      <c r="M226" s="305"/>
      <c r="N226" s="306"/>
      <c r="P226" s="15"/>
      <c r="Q226" s="126" t="s">
        <v>14</v>
      </c>
      <c r="R226" s="305"/>
      <c r="S226" s="306"/>
      <c r="U226" s="15"/>
      <c r="V226" s="126" t="s">
        <v>14</v>
      </c>
      <c r="W226" s="305"/>
      <c r="X226" s="306"/>
    </row>
    <row r="227" spans="1:24" ht="16" hidden="1" outlineLevel="1" thickBot="1" x14ac:dyDescent="0.25">
      <c r="A227" s="16"/>
      <c r="B227" s="127" t="s">
        <v>14</v>
      </c>
      <c r="C227" s="307"/>
      <c r="D227" s="308"/>
      <c r="F227" s="16"/>
      <c r="G227" s="127" t="s">
        <v>14</v>
      </c>
      <c r="H227" s="307"/>
      <c r="I227" s="308"/>
      <c r="K227" s="16"/>
      <c r="L227" s="127" t="s">
        <v>14</v>
      </c>
      <c r="M227" s="307"/>
      <c r="N227" s="308"/>
      <c r="P227" s="16"/>
      <c r="Q227" s="127" t="s">
        <v>14</v>
      </c>
      <c r="R227" s="307"/>
      <c r="S227" s="308"/>
      <c r="U227" s="16"/>
      <c r="V227" s="127" t="s">
        <v>14</v>
      </c>
      <c r="W227" s="307"/>
      <c r="X227" s="308"/>
    </row>
    <row r="228" spans="1:24" ht="15" collapsed="1" thickBot="1" x14ac:dyDescent="0.25"/>
    <row r="229" spans="1:24" ht="15.75" customHeight="1" x14ac:dyDescent="0.2">
      <c r="A229" s="309" t="s">
        <v>42</v>
      </c>
      <c r="B229" s="18" t="s">
        <v>52</v>
      </c>
      <c r="C229" s="19" t="s">
        <v>53</v>
      </c>
      <c r="D229" s="20" t="s">
        <v>19</v>
      </c>
      <c r="F229" s="309" t="s">
        <v>42</v>
      </c>
      <c r="G229" s="18" t="s">
        <v>52</v>
      </c>
      <c r="H229" s="19" t="s">
        <v>53</v>
      </c>
      <c r="I229" s="20" t="s">
        <v>19</v>
      </c>
      <c r="K229" s="309" t="s">
        <v>42</v>
      </c>
      <c r="L229" s="18" t="s">
        <v>52</v>
      </c>
      <c r="M229" s="19" t="s">
        <v>53</v>
      </c>
      <c r="N229" s="20" t="s">
        <v>19</v>
      </c>
      <c r="P229" s="309" t="s">
        <v>42</v>
      </c>
      <c r="Q229" s="18" t="s">
        <v>52</v>
      </c>
      <c r="R229" s="19" t="s">
        <v>53</v>
      </c>
      <c r="S229" s="20" t="s">
        <v>19</v>
      </c>
      <c r="U229" s="309" t="s">
        <v>42</v>
      </c>
      <c r="V229" s="18" t="s">
        <v>52</v>
      </c>
      <c r="W229" s="19" t="s">
        <v>53</v>
      </c>
      <c r="X229" s="20" t="s">
        <v>19</v>
      </c>
    </row>
    <row r="230" spans="1:24" ht="15.75" customHeight="1" x14ac:dyDescent="0.2">
      <c r="A230" s="310"/>
      <c r="B230" s="21" t="s">
        <v>14</v>
      </c>
      <c r="C230" s="9" t="s">
        <v>17</v>
      </c>
      <c r="D230" s="22" t="str">
        <f>IF(OR(B231&gt;=25%,C231&gt;=25%),"OUVERT","FERME")</f>
        <v>FERME</v>
      </c>
      <c r="F230" s="310"/>
      <c r="G230" s="21" t="s">
        <v>14</v>
      </c>
      <c r="H230" s="9" t="s">
        <v>17</v>
      </c>
      <c r="I230" s="22" t="str">
        <f>IF(OR(G231&gt;=25%,H231&gt;=25%),"OUVERT","FERME")</f>
        <v>FERME</v>
      </c>
      <c r="K230" s="310"/>
      <c r="L230" s="21" t="s">
        <v>14</v>
      </c>
      <c r="M230" s="9" t="s">
        <v>17</v>
      </c>
      <c r="N230" s="22" t="str">
        <f>IF(OR(L231&gt;=25%,M231&gt;=25%),"OUVERT","FERME")</f>
        <v>FERME</v>
      </c>
      <c r="P230" s="310"/>
      <c r="Q230" s="21" t="s">
        <v>14</v>
      </c>
      <c r="R230" s="9" t="s">
        <v>17</v>
      </c>
      <c r="S230" s="22" t="str">
        <f>IF(OR(Q231&gt;=25%,R231&gt;=25%),"OUVERT","FERME")</f>
        <v>FERME</v>
      </c>
      <c r="U230" s="310"/>
      <c r="V230" s="21" t="s">
        <v>17</v>
      </c>
      <c r="W230" s="9" t="s">
        <v>17</v>
      </c>
      <c r="X230" s="22" t="str">
        <f>IF(OR(V231&gt;=25%,W231&gt;=25%),"OUVERT","FERME")</f>
        <v>FERME</v>
      </c>
    </row>
    <row r="231" spans="1:24" ht="15" thickBot="1" x14ac:dyDescent="0.25">
      <c r="A231" s="311"/>
      <c r="B231" s="23">
        <f>B238</f>
        <v>0</v>
      </c>
      <c r="C231" s="24">
        <f>B246</f>
        <v>0</v>
      </c>
      <c r="D231" s="25" t="str">
        <f>IF(OR(B231&gt;=25%,C231&gt;=25%),"SMA","PAS DE SMA")</f>
        <v>PAS DE SMA</v>
      </c>
      <c r="F231" s="311"/>
      <c r="G231" s="23">
        <f>G238</f>
        <v>0</v>
      </c>
      <c r="H231" s="24">
        <f>G246</f>
        <v>0</v>
      </c>
      <c r="I231" s="25" t="str">
        <f>IF(OR(G231&gt;=25%,H231&gt;=25%),"SMA","PAS DE SMA")</f>
        <v>PAS DE SMA</v>
      </c>
      <c r="K231" s="311"/>
      <c r="L231" s="23">
        <f>L238</f>
        <v>0</v>
      </c>
      <c r="M231" s="24">
        <f>L246</f>
        <v>0</v>
      </c>
      <c r="N231" s="25" t="str">
        <f>IF(OR(L231&gt;=25%,M231&gt;=25%),"SMA","PAS DE SMA")</f>
        <v>PAS DE SMA</v>
      </c>
      <c r="P231" s="311"/>
      <c r="Q231" s="23">
        <f>Q238</f>
        <v>0</v>
      </c>
      <c r="R231" s="24">
        <f>Q246</f>
        <v>0</v>
      </c>
      <c r="S231" s="25" t="str">
        <f>IF(OR(Q231&gt;=25%,R231&gt;=25%),"SMA","PAS DE SMA")</f>
        <v>PAS DE SMA</v>
      </c>
      <c r="U231" s="311"/>
      <c r="V231" s="23">
        <f>V238</f>
        <v>0</v>
      </c>
      <c r="W231" s="24">
        <f>V246</f>
        <v>0</v>
      </c>
      <c r="X231" s="25" t="str">
        <f>IF(OR(V231&gt;=25%,W231&gt;=25%),"SMA","PAS DE SMA")</f>
        <v>PAS DE SMA</v>
      </c>
    </row>
    <row r="232" spans="1:24" ht="15" hidden="1" outlineLevel="1" x14ac:dyDescent="0.2">
      <c r="A232" s="15"/>
      <c r="B232" s="67" t="s">
        <v>38</v>
      </c>
      <c r="C232" s="68" t="s">
        <v>13</v>
      </c>
      <c r="D232" s="69"/>
      <c r="F232" s="15"/>
      <c r="G232" s="67" t="s">
        <v>38</v>
      </c>
      <c r="H232" s="68" t="s">
        <v>13</v>
      </c>
      <c r="I232" s="69"/>
      <c r="K232" s="15"/>
      <c r="L232" s="67" t="s">
        <v>38</v>
      </c>
      <c r="M232" s="68" t="s">
        <v>13</v>
      </c>
      <c r="N232" s="69"/>
      <c r="P232" s="15"/>
      <c r="Q232" s="67" t="s">
        <v>38</v>
      </c>
      <c r="R232" s="68" t="s">
        <v>13</v>
      </c>
      <c r="S232" s="69"/>
      <c r="U232" s="15"/>
      <c r="V232" s="67" t="s">
        <v>38</v>
      </c>
      <c r="W232" s="68" t="s">
        <v>13</v>
      </c>
      <c r="X232" s="69"/>
    </row>
    <row r="233" spans="1:24" ht="15" hidden="1" outlineLevel="1" x14ac:dyDescent="0.2">
      <c r="A233" s="15"/>
      <c r="B233" s="70" t="s">
        <v>13</v>
      </c>
      <c r="C233" s="71" t="s">
        <v>14</v>
      </c>
      <c r="D233" s="72"/>
      <c r="F233" s="15"/>
      <c r="G233" s="70" t="s">
        <v>13</v>
      </c>
      <c r="H233" s="71" t="s">
        <v>14</v>
      </c>
      <c r="I233" s="72"/>
      <c r="K233" s="15"/>
      <c r="L233" s="70" t="s">
        <v>13</v>
      </c>
      <c r="M233" s="71" t="s">
        <v>14</v>
      </c>
      <c r="N233" s="72"/>
      <c r="P233" s="15"/>
      <c r="Q233" s="70" t="s">
        <v>13</v>
      </c>
      <c r="R233" s="71" t="s">
        <v>14</v>
      </c>
      <c r="S233" s="72"/>
      <c r="U233" s="15"/>
      <c r="V233" s="70" t="s">
        <v>13</v>
      </c>
      <c r="W233" s="71" t="s">
        <v>14</v>
      </c>
      <c r="X233" s="72"/>
    </row>
    <row r="234" spans="1:24" ht="15" hidden="1" outlineLevel="1" x14ac:dyDescent="0.2">
      <c r="A234" s="15"/>
      <c r="B234" s="73">
        <f>COUNTIF(C232:C239, "PRESENT")</f>
        <v>1</v>
      </c>
      <c r="C234" s="71" t="s">
        <v>14</v>
      </c>
      <c r="D234" s="72"/>
      <c r="F234" s="15"/>
      <c r="G234" s="73">
        <f>COUNTIF(H232:H239, "PRESENT")</f>
        <v>1</v>
      </c>
      <c r="H234" s="71" t="s">
        <v>14</v>
      </c>
      <c r="I234" s="72"/>
      <c r="K234" s="15"/>
      <c r="L234" s="73">
        <f>COUNTIF(M232:M239, "PRESENT")</f>
        <v>1</v>
      </c>
      <c r="M234" s="71" t="s">
        <v>14</v>
      </c>
      <c r="N234" s="72"/>
      <c r="P234" s="15"/>
      <c r="Q234" s="73">
        <f>COUNTIF(R232:R239, "PRESENT")</f>
        <v>1</v>
      </c>
      <c r="R234" s="71" t="s">
        <v>14</v>
      </c>
      <c r="S234" s="72"/>
      <c r="U234" s="15"/>
      <c r="V234" s="73">
        <f>COUNTIF(W232:W239, "PRESENT")</f>
        <v>1</v>
      </c>
      <c r="W234" s="71" t="s">
        <v>14</v>
      </c>
      <c r="X234" s="72"/>
    </row>
    <row r="235" spans="1:24" ht="15" hidden="1" outlineLevel="1" x14ac:dyDescent="0.2">
      <c r="A235" s="15"/>
      <c r="B235" s="70" t="s">
        <v>41</v>
      </c>
      <c r="C235" s="71" t="s">
        <v>14</v>
      </c>
      <c r="D235" s="72"/>
      <c r="F235" s="15"/>
      <c r="G235" s="70" t="s">
        <v>41</v>
      </c>
      <c r="H235" s="71" t="s">
        <v>14</v>
      </c>
      <c r="I235" s="72"/>
      <c r="K235" s="15"/>
      <c r="L235" s="70" t="s">
        <v>41</v>
      </c>
      <c r="M235" s="71" t="s">
        <v>14</v>
      </c>
      <c r="N235" s="72"/>
      <c r="P235" s="15"/>
      <c r="Q235" s="70" t="s">
        <v>41</v>
      </c>
      <c r="R235" s="71" t="s">
        <v>14</v>
      </c>
      <c r="S235" s="72"/>
      <c r="U235" s="15"/>
      <c r="V235" s="70" t="s">
        <v>41</v>
      </c>
      <c r="W235" s="71" t="s">
        <v>14</v>
      </c>
      <c r="X235" s="72"/>
    </row>
    <row r="236" spans="1:24" ht="15" hidden="1" outlineLevel="1" x14ac:dyDescent="0.2">
      <c r="A236" s="15"/>
      <c r="B236" s="73">
        <f>COUNTIF(C232:C239,"GREVISTE")</f>
        <v>0</v>
      </c>
      <c r="C236" s="71" t="s">
        <v>14</v>
      </c>
      <c r="D236" s="72"/>
      <c r="F236" s="15"/>
      <c r="G236" s="73">
        <f>COUNTIF(H232:H239,"GREVISTE")</f>
        <v>0</v>
      </c>
      <c r="H236" s="71" t="s">
        <v>14</v>
      </c>
      <c r="I236" s="72"/>
      <c r="K236" s="15"/>
      <c r="L236" s="73">
        <f>COUNTIF(M232:M239,"GREVISTE")</f>
        <v>0</v>
      </c>
      <c r="M236" s="71" t="s">
        <v>14</v>
      </c>
      <c r="N236" s="72"/>
      <c r="P236" s="15"/>
      <c r="Q236" s="73">
        <f>COUNTIF(R232:R239,"GREVISTE")</f>
        <v>0</v>
      </c>
      <c r="R236" s="71" t="s">
        <v>14</v>
      </c>
      <c r="S236" s="72"/>
      <c r="U236" s="15"/>
      <c r="V236" s="73">
        <f>COUNTIF(W232:W239,"GREVISTE")</f>
        <v>0</v>
      </c>
      <c r="W236" s="71" t="s">
        <v>14</v>
      </c>
      <c r="X236" s="72"/>
    </row>
    <row r="237" spans="1:24" ht="15" hidden="1" outlineLevel="1" x14ac:dyDescent="0.2">
      <c r="A237" s="15"/>
      <c r="B237" s="70" t="s">
        <v>19</v>
      </c>
      <c r="C237" s="71" t="s">
        <v>14</v>
      </c>
      <c r="D237" s="72"/>
      <c r="F237" s="15"/>
      <c r="G237" s="70" t="s">
        <v>19</v>
      </c>
      <c r="H237" s="71" t="s">
        <v>14</v>
      </c>
      <c r="I237" s="72"/>
      <c r="K237" s="15"/>
      <c r="L237" s="70" t="s">
        <v>19</v>
      </c>
      <c r="M237" s="71" t="s">
        <v>14</v>
      </c>
      <c r="N237" s="72"/>
      <c r="P237" s="15"/>
      <c r="Q237" s="70" t="s">
        <v>19</v>
      </c>
      <c r="R237" s="71" t="s">
        <v>14</v>
      </c>
      <c r="S237" s="72"/>
      <c r="U237" s="15"/>
      <c r="V237" s="70" t="s">
        <v>19</v>
      </c>
      <c r="W237" s="71" t="s">
        <v>14</v>
      </c>
      <c r="X237" s="72"/>
    </row>
    <row r="238" spans="1:24" ht="15" hidden="1" outlineLevel="1" x14ac:dyDescent="0.2">
      <c r="A238" s="15"/>
      <c r="B238" s="74">
        <f>100%-((B234)/(B234+B236))</f>
        <v>0</v>
      </c>
      <c r="C238" s="71" t="s">
        <v>14</v>
      </c>
      <c r="D238" s="72"/>
      <c r="F238" s="15"/>
      <c r="G238" s="74">
        <f>100%-((G234)/(G234+G236))</f>
        <v>0</v>
      </c>
      <c r="H238" s="71" t="s">
        <v>14</v>
      </c>
      <c r="I238" s="72"/>
      <c r="K238" s="15"/>
      <c r="L238" s="74">
        <f>100%-((L234)/(L234+L236))</f>
        <v>0</v>
      </c>
      <c r="M238" s="71" t="s">
        <v>14</v>
      </c>
      <c r="N238" s="72"/>
      <c r="P238" s="15"/>
      <c r="Q238" s="74">
        <f>100%-((Q234)/(Q234+Q236))</f>
        <v>0</v>
      </c>
      <c r="R238" s="71" t="s">
        <v>14</v>
      </c>
      <c r="S238" s="72"/>
      <c r="U238" s="15"/>
      <c r="V238" s="74">
        <f>100%-((V234)/(V234+V236))</f>
        <v>0</v>
      </c>
      <c r="W238" s="71" t="s">
        <v>14</v>
      </c>
      <c r="X238" s="72"/>
    </row>
    <row r="239" spans="1:24" ht="15" hidden="1" outlineLevel="1" x14ac:dyDescent="0.2">
      <c r="A239" s="15"/>
      <c r="B239" s="78"/>
      <c r="C239" s="79" t="s">
        <v>14</v>
      </c>
      <c r="D239" s="80"/>
      <c r="F239" s="15"/>
      <c r="G239" s="78"/>
      <c r="H239" s="79" t="s">
        <v>14</v>
      </c>
      <c r="I239" s="80"/>
      <c r="K239" s="15"/>
      <c r="L239" s="78"/>
      <c r="M239" s="79" t="s">
        <v>14</v>
      </c>
      <c r="N239" s="80"/>
      <c r="P239" s="15"/>
      <c r="Q239" s="78"/>
      <c r="R239" s="79" t="s">
        <v>14</v>
      </c>
      <c r="S239" s="80"/>
      <c r="U239" s="15"/>
      <c r="V239" s="78"/>
      <c r="W239" s="79" t="s">
        <v>14</v>
      </c>
      <c r="X239" s="80"/>
    </row>
    <row r="240" spans="1:24" ht="15" hidden="1" outlineLevel="1" x14ac:dyDescent="0.2">
      <c r="A240" s="15"/>
      <c r="B240" s="81" t="s">
        <v>39</v>
      </c>
      <c r="C240" s="82" t="s">
        <v>13</v>
      </c>
      <c r="D240" s="83" t="s">
        <v>428</v>
      </c>
      <c r="F240" s="15"/>
      <c r="G240" s="81" t="s">
        <v>39</v>
      </c>
      <c r="H240" s="82" t="s">
        <v>13</v>
      </c>
      <c r="I240" s="83" t="s">
        <v>428</v>
      </c>
      <c r="K240" s="15"/>
      <c r="L240" s="81" t="s">
        <v>39</v>
      </c>
      <c r="M240" s="82" t="s">
        <v>13</v>
      </c>
      <c r="N240" s="83" t="s">
        <v>428</v>
      </c>
      <c r="P240" s="15"/>
      <c r="Q240" s="81" t="s">
        <v>39</v>
      </c>
      <c r="R240" s="82" t="s">
        <v>13</v>
      </c>
      <c r="S240" s="83" t="s">
        <v>428</v>
      </c>
      <c r="U240" s="15"/>
      <c r="V240" s="81" t="s">
        <v>39</v>
      </c>
      <c r="W240" s="82" t="s">
        <v>13</v>
      </c>
      <c r="X240" s="83" t="s">
        <v>428</v>
      </c>
    </row>
    <row r="241" spans="1:24" ht="15" hidden="1" outlineLevel="1" x14ac:dyDescent="0.2">
      <c r="A241" s="15"/>
      <c r="B241" s="70" t="s">
        <v>13</v>
      </c>
      <c r="C241" s="71" t="s">
        <v>13</v>
      </c>
      <c r="D241" s="72" t="s">
        <v>434</v>
      </c>
      <c r="F241" s="15"/>
      <c r="G241" s="70" t="s">
        <v>13</v>
      </c>
      <c r="H241" s="71" t="s">
        <v>13</v>
      </c>
      <c r="I241" s="72" t="s">
        <v>434</v>
      </c>
      <c r="K241" s="15"/>
      <c r="L241" s="70" t="s">
        <v>13</v>
      </c>
      <c r="M241" s="71" t="s">
        <v>13</v>
      </c>
      <c r="N241" s="72" t="s">
        <v>434</v>
      </c>
      <c r="P241" s="15"/>
      <c r="Q241" s="70" t="s">
        <v>13</v>
      </c>
      <c r="R241" s="71" t="s">
        <v>13</v>
      </c>
      <c r="S241" s="72" t="s">
        <v>434</v>
      </c>
      <c r="U241" s="15"/>
      <c r="V241" s="70" t="s">
        <v>13</v>
      </c>
      <c r="W241" s="71" t="s">
        <v>13</v>
      </c>
      <c r="X241" s="72" t="s">
        <v>434</v>
      </c>
    </row>
    <row r="242" spans="1:24" ht="15" hidden="1" outlineLevel="1" x14ac:dyDescent="0.2">
      <c r="A242" s="15"/>
      <c r="B242" s="73">
        <f>COUNTIF(C240:C257, "PRESENT")</f>
        <v>14</v>
      </c>
      <c r="C242" s="71" t="s">
        <v>13</v>
      </c>
      <c r="D242" s="72" t="s">
        <v>433</v>
      </c>
      <c r="F242" s="15"/>
      <c r="G242" s="73">
        <f>COUNTIF(H240:H257, "PRESENT")</f>
        <v>14</v>
      </c>
      <c r="H242" s="71" t="s">
        <v>13</v>
      </c>
      <c r="I242" s="72" t="s">
        <v>433</v>
      </c>
      <c r="K242" s="15"/>
      <c r="L242" s="73">
        <f>COUNTIF(M240:M257, "PRESENT")</f>
        <v>14</v>
      </c>
      <c r="M242" s="71" t="s">
        <v>13</v>
      </c>
      <c r="N242" s="72" t="s">
        <v>433</v>
      </c>
      <c r="P242" s="15"/>
      <c r="Q242" s="73">
        <f>COUNTIF(R240:R257, "PRESENT")</f>
        <v>14</v>
      </c>
      <c r="R242" s="71" t="s">
        <v>13</v>
      </c>
      <c r="S242" s="72" t="s">
        <v>433</v>
      </c>
      <c r="U242" s="15"/>
      <c r="V242" s="73">
        <f>COUNTIF(W240:W257, "PRESENT")</f>
        <v>14</v>
      </c>
      <c r="W242" s="71" t="s">
        <v>13</v>
      </c>
      <c r="X242" s="72" t="s">
        <v>433</v>
      </c>
    </row>
    <row r="243" spans="1:24" ht="15" hidden="1" outlineLevel="1" x14ac:dyDescent="0.2">
      <c r="A243" s="15"/>
      <c r="B243" s="70" t="s">
        <v>41</v>
      </c>
      <c r="C243" s="71" t="s">
        <v>13</v>
      </c>
      <c r="D243" s="72" t="s">
        <v>432</v>
      </c>
      <c r="F243" s="15"/>
      <c r="G243" s="70" t="s">
        <v>41</v>
      </c>
      <c r="H243" s="71" t="s">
        <v>13</v>
      </c>
      <c r="I243" s="72" t="s">
        <v>432</v>
      </c>
      <c r="K243" s="15"/>
      <c r="L243" s="70" t="s">
        <v>41</v>
      </c>
      <c r="M243" s="71" t="s">
        <v>13</v>
      </c>
      <c r="N243" s="72" t="s">
        <v>432</v>
      </c>
      <c r="P243" s="15"/>
      <c r="Q243" s="70" t="s">
        <v>41</v>
      </c>
      <c r="R243" s="71" t="s">
        <v>13</v>
      </c>
      <c r="S243" s="72" t="s">
        <v>432</v>
      </c>
      <c r="U243" s="15"/>
      <c r="V243" s="70" t="s">
        <v>41</v>
      </c>
      <c r="W243" s="71" t="s">
        <v>13</v>
      </c>
      <c r="X243" s="72" t="s">
        <v>432</v>
      </c>
    </row>
    <row r="244" spans="1:24" ht="15" hidden="1" outlineLevel="1" x14ac:dyDescent="0.2">
      <c r="A244" s="15"/>
      <c r="B244" s="70">
        <f>COUNTIF(C240:C257,"GREVISTE")</f>
        <v>0</v>
      </c>
      <c r="C244" s="71" t="s">
        <v>13</v>
      </c>
      <c r="D244" s="72" t="s">
        <v>431</v>
      </c>
      <c r="F244" s="15"/>
      <c r="G244" s="70">
        <f>COUNTIF(H240:H257,"GREVISTE")</f>
        <v>0</v>
      </c>
      <c r="H244" s="71" t="s">
        <v>13</v>
      </c>
      <c r="I244" s="72" t="s">
        <v>431</v>
      </c>
      <c r="K244" s="15"/>
      <c r="L244" s="70">
        <f>COUNTIF(M240:M257,"GREVISTE")</f>
        <v>0</v>
      </c>
      <c r="M244" s="71" t="s">
        <v>13</v>
      </c>
      <c r="N244" s="72" t="s">
        <v>431</v>
      </c>
      <c r="P244" s="15"/>
      <c r="Q244" s="70">
        <f>COUNTIF(R240:R257,"GREVISTE")</f>
        <v>0</v>
      </c>
      <c r="R244" s="71" t="s">
        <v>13</v>
      </c>
      <c r="S244" s="72" t="s">
        <v>431</v>
      </c>
      <c r="U244" s="15"/>
      <c r="V244" s="70">
        <f>COUNTIF(W240:W257,"GREVISTE")</f>
        <v>0</v>
      </c>
      <c r="W244" s="71" t="s">
        <v>13</v>
      </c>
      <c r="X244" s="72" t="s">
        <v>431</v>
      </c>
    </row>
    <row r="245" spans="1:24" ht="15" hidden="1" outlineLevel="1" x14ac:dyDescent="0.2">
      <c r="A245" s="15"/>
      <c r="B245" s="70" t="s">
        <v>40</v>
      </c>
      <c r="C245" s="71" t="s">
        <v>13</v>
      </c>
      <c r="D245" s="72" t="s">
        <v>430</v>
      </c>
      <c r="F245" s="15"/>
      <c r="G245" s="70" t="s">
        <v>40</v>
      </c>
      <c r="H245" s="71" t="s">
        <v>13</v>
      </c>
      <c r="I245" s="72" t="s">
        <v>430</v>
      </c>
      <c r="K245" s="15"/>
      <c r="L245" s="70" t="s">
        <v>40</v>
      </c>
      <c r="M245" s="71" t="s">
        <v>13</v>
      </c>
      <c r="N245" s="72" t="s">
        <v>430</v>
      </c>
      <c r="P245" s="15"/>
      <c r="Q245" s="70" t="s">
        <v>40</v>
      </c>
      <c r="R245" s="71" t="s">
        <v>13</v>
      </c>
      <c r="S245" s="72" t="s">
        <v>430</v>
      </c>
      <c r="U245" s="15"/>
      <c r="V245" s="70" t="s">
        <v>40</v>
      </c>
      <c r="W245" s="71" t="s">
        <v>13</v>
      </c>
      <c r="X245" s="72" t="s">
        <v>430</v>
      </c>
    </row>
    <row r="246" spans="1:24" ht="15" hidden="1" outlineLevel="1" x14ac:dyDescent="0.2">
      <c r="A246" s="15"/>
      <c r="B246" s="74">
        <f>100%-((B242)/(B242+B244))</f>
        <v>0</v>
      </c>
      <c r="C246" s="71" t="s">
        <v>13</v>
      </c>
      <c r="D246" s="72" t="s">
        <v>429</v>
      </c>
      <c r="F246" s="15"/>
      <c r="G246" s="74">
        <f>100%-((G242)/(G242+G244))</f>
        <v>0</v>
      </c>
      <c r="H246" s="71" t="s">
        <v>13</v>
      </c>
      <c r="I246" s="72" t="s">
        <v>429</v>
      </c>
      <c r="K246" s="15"/>
      <c r="L246" s="74">
        <f>100%-((L242)/(L242+L244))</f>
        <v>0</v>
      </c>
      <c r="M246" s="71" t="s">
        <v>13</v>
      </c>
      <c r="N246" s="72" t="s">
        <v>429</v>
      </c>
      <c r="P246" s="15"/>
      <c r="Q246" s="74">
        <f>100%-((Q242)/(Q242+Q244))</f>
        <v>0</v>
      </c>
      <c r="R246" s="71" t="s">
        <v>13</v>
      </c>
      <c r="S246" s="72" t="s">
        <v>429</v>
      </c>
      <c r="U246" s="15"/>
      <c r="V246" s="74">
        <f>100%-((V242)/(V242+V244))</f>
        <v>0</v>
      </c>
      <c r="W246" s="71" t="s">
        <v>13</v>
      </c>
      <c r="X246" s="72" t="s">
        <v>429</v>
      </c>
    </row>
    <row r="247" spans="1:24" ht="15" hidden="1" outlineLevel="1" x14ac:dyDescent="0.2">
      <c r="A247" s="15"/>
      <c r="B247" s="74"/>
      <c r="C247" s="71" t="s">
        <v>13</v>
      </c>
      <c r="D247" s="72" t="s">
        <v>428</v>
      </c>
      <c r="F247" s="15"/>
      <c r="G247" s="74"/>
      <c r="H247" s="71" t="s">
        <v>13</v>
      </c>
      <c r="I247" s="72" t="s">
        <v>428</v>
      </c>
      <c r="K247" s="15"/>
      <c r="L247" s="74"/>
      <c r="M247" s="71" t="s">
        <v>13</v>
      </c>
      <c r="N247" s="72" t="s">
        <v>428</v>
      </c>
      <c r="P247" s="15"/>
      <c r="Q247" s="74"/>
      <c r="R247" s="71" t="s">
        <v>13</v>
      </c>
      <c r="S247" s="72" t="s">
        <v>428</v>
      </c>
      <c r="U247" s="15"/>
      <c r="V247" s="74"/>
      <c r="W247" s="71" t="s">
        <v>13</v>
      </c>
      <c r="X247" s="72" t="s">
        <v>428</v>
      </c>
    </row>
    <row r="248" spans="1:24" ht="15" hidden="1" outlineLevel="1" x14ac:dyDescent="0.2">
      <c r="A248" s="15"/>
      <c r="B248" s="74"/>
      <c r="C248" s="71" t="s">
        <v>13</v>
      </c>
      <c r="D248" s="72" t="s">
        <v>526</v>
      </c>
      <c r="F248" s="15"/>
      <c r="G248" s="74"/>
      <c r="H248" s="71" t="s">
        <v>13</v>
      </c>
      <c r="I248" s="72" t="s">
        <v>526</v>
      </c>
      <c r="K248" s="15"/>
      <c r="L248" s="74"/>
      <c r="M248" s="71" t="s">
        <v>13</v>
      </c>
      <c r="N248" s="72" t="s">
        <v>526</v>
      </c>
      <c r="P248" s="15"/>
      <c r="Q248" s="74"/>
      <c r="R248" s="71" t="s">
        <v>13</v>
      </c>
      <c r="S248" s="72" t="s">
        <v>526</v>
      </c>
      <c r="U248" s="15"/>
      <c r="V248" s="74"/>
      <c r="W248" s="71" t="s">
        <v>13</v>
      </c>
      <c r="X248" s="72" t="s">
        <v>526</v>
      </c>
    </row>
    <row r="249" spans="1:24" ht="15" hidden="1" outlineLevel="1" x14ac:dyDescent="0.2">
      <c r="A249" s="15"/>
      <c r="B249" s="74"/>
      <c r="C249" s="71" t="s">
        <v>13</v>
      </c>
      <c r="D249" s="72" t="s">
        <v>428</v>
      </c>
      <c r="F249" s="15"/>
      <c r="G249" s="74"/>
      <c r="H249" s="71" t="s">
        <v>13</v>
      </c>
      <c r="I249" s="72" t="s">
        <v>428</v>
      </c>
      <c r="K249" s="15"/>
      <c r="L249" s="74"/>
      <c r="M249" s="71" t="s">
        <v>13</v>
      </c>
      <c r="N249" s="72" t="s">
        <v>428</v>
      </c>
      <c r="P249" s="15"/>
      <c r="Q249" s="74"/>
      <c r="R249" s="71" t="s">
        <v>13</v>
      </c>
      <c r="S249" s="72" t="s">
        <v>428</v>
      </c>
      <c r="U249" s="15"/>
      <c r="V249" s="74"/>
      <c r="W249" s="71" t="s">
        <v>13</v>
      </c>
      <c r="X249" s="72" t="s">
        <v>428</v>
      </c>
    </row>
    <row r="250" spans="1:24" ht="15" hidden="1" customHeight="1" outlineLevel="1" x14ac:dyDescent="0.2">
      <c r="A250" s="15"/>
      <c r="B250" s="74"/>
      <c r="C250" s="71" t="s">
        <v>13</v>
      </c>
      <c r="D250" s="72" t="s">
        <v>429</v>
      </c>
      <c r="F250" s="15"/>
      <c r="G250" s="74"/>
      <c r="H250" s="71" t="s">
        <v>13</v>
      </c>
      <c r="I250" s="72" t="s">
        <v>429</v>
      </c>
      <c r="K250" s="15"/>
      <c r="L250" s="74"/>
      <c r="M250" s="71" t="s">
        <v>13</v>
      </c>
      <c r="N250" s="72" t="s">
        <v>429</v>
      </c>
      <c r="P250" s="15"/>
      <c r="Q250" s="74"/>
      <c r="R250" s="71" t="s">
        <v>13</v>
      </c>
      <c r="S250" s="72" t="s">
        <v>429</v>
      </c>
      <c r="U250" s="15"/>
      <c r="V250" s="74"/>
      <c r="W250" s="71" t="s">
        <v>13</v>
      </c>
      <c r="X250" s="72" t="s">
        <v>429</v>
      </c>
    </row>
    <row r="251" spans="1:24" ht="15" hidden="1" outlineLevel="1" x14ac:dyDescent="0.2">
      <c r="A251" s="15"/>
      <c r="B251" s="74"/>
      <c r="C251" s="71" t="s">
        <v>13</v>
      </c>
      <c r="D251" s="72" t="s">
        <v>430</v>
      </c>
      <c r="F251" s="15"/>
      <c r="G251" s="74"/>
      <c r="H251" s="71" t="s">
        <v>13</v>
      </c>
      <c r="I251" s="72" t="s">
        <v>430</v>
      </c>
      <c r="K251" s="15"/>
      <c r="L251" s="74"/>
      <c r="M251" s="71" t="s">
        <v>13</v>
      </c>
      <c r="N251" s="72" t="s">
        <v>430</v>
      </c>
      <c r="P251" s="15"/>
      <c r="Q251" s="74"/>
      <c r="R251" s="71" t="s">
        <v>13</v>
      </c>
      <c r="S251" s="72" t="s">
        <v>430</v>
      </c>
      <c r="U251" s="15"/>
      <c r="V251" s="74"/>
      <c r="W251" s="71" t="s">
        <v>13</v>
      </c>
      <c r="X251" s="72" t="s">
        <v>430</v>
      </c>
    </row>
    <row r="252" spans="1:24" ht="15" hidden="1" outlineLevel="1" x14ac:dyDescent="0.2">
      <c r="A252" s="15"/>
      <c r="B252" s="74"/>
      <c r="C252" s="71" t="s">
        <v>13</v>
      </c>
      <c r="D252" s="72" t="s">
        <v>431</v>
      </c>
      <c r="F252" s="15"/>
      <c r="G252" s="74"/>
      <c r="H252" s="71" t="s">
        <v>13</v>
      </c>
      <c r="I252" s="72" t="s">
        <v>431</v>
      </c>
      <c r="K252" s="15"/>
      <c r="L252" s="74"/>
      <c r="M252" s="71" t="s">
        <v>13</v>
      </c>
      <c r="N252" s="72" t="s">
        <v>431</v>
      </c>
      <c r="P252" s="15"/>
      <c r="Q252" s="74"/>
      <c r="R252" s="71" t="s">
        <v>13</v>
      </c>
      <c r="S252" s="72" t="s">
        <v>431</v>
      </c>
      <c r="U252" s="15"/>
      <c r="V252" s="74"/>
      <c r="W252" s="71" t="s">
        <v>13</v>
      </c>
      <c r="X252" s="72" t="s">
        <v>431</v>
      </c>
    </row>
    <row r="253" spans="1:24" ht="15" hidden="1" outlineLevel="1" x14ac:dyDescent="0.2">
      <c r="A253" s="15"/>
      <c r="B253" s="74"/>
      <c r="C253" s="71" t="s">
        <v>13</v>
      </c>
      <c r="D253" s="72" t="s">
        <v>432</v>
      </c>
      <c r="F253" s="15"/>
      <c r="G253" s="74"/>
      <c r="H253" s="71" t="s">
        <v>13</v>
      </c>
      <c r="I253" s="72" t="s">
        <v>432</v>
      </c>
      <c r="K253" s="15"/>
      <c r="L253" s="74"/>
      <c r="M253" s="71" t="s">
        <v>13</v>
      </c>
      <c r="N253" s="72" t="s">
        <v>432</v>
      </c>
      <c r="P253" s="15"/>
      <c r="Q253" s="74"/>
      <c r="R253" s="71" t="s">
        <v>13</v>
      </c>
      <c r="S253" s="72" t="s">
        <v>432</v>
      </c>
      <c r="U253" s="15"/>
      <c r="V253" s="74"/>
      <c r="W253" s="71" t="s">
        <v>13</v>
      </c>
      <c r="X253" s="72" t="s">
        <v>432</v>
      </c>
    </row>
    <row r="254" spans="1:24" ht="15" hidden="1" outlineLevel="1" x14ac:dyDescent="0.2">
      <c r="A254" s="15"/>
      <c r="B254" s="74"/>
      <c r="C254" s="71" t="s">
        <v>14</v>
      </c>
      <c r="D254" s="72" t="s">
        <v>433</v>
      </c>
      <c r="F254" s="15"/>
      <c r="G254" s="74"/>
      <c r="H254" s="71" t="s">
        <v>14</v>
      </c>
      <c r="I254" s="72" t="s">
        <v>433</v>
      </c>
      <c r="K254" s="15"/>
      <c r="L254" s="74"/>
      <c r="M254" s="71" t="s">
        <v>14</v>
      </c>
      <c r="N254" s="72" t="s">
        <v>433</v>
      </c>
      <c r="P254" s="15"/>
      <c r="Q254" s="74"/>
      <c r="R254" s="71" t="s">
        <v>14</v>
      </c>
      <c r="S254" s="72" t="s">
        <v>433</v>
      </c>
      <c r="U254" s="15"/>
      <c r="V254" s="74"/>
      <c r="W254" s="71" t="s">
        <v>14</v>
      </c>
      <c r="X254" s="72" t="s">
        <v>433</v>
      </c>
    </row>
    <row r="255" spans="1:24" ht="15" hidden="1" outlineLevel="1" x14ac:dyDescent="0.2">
      <c r="A255" s="15"/>
      <c r="B255" s="73"/>
      <c r="C255" s="71" t="s">
        <v>14</v>
      </c>
      <c r="D255" s="72"/>
      <c r="F255" s="15"/>
      <c r="G255" s="73"/>
      <c r="H255" s="71" t="s">
        <v>14</v>
      </c>
      <c r="I255" s="72"/>
      <c r="K255" s="15"/>
      <c r="L255" s="73"/>
      <c r="M255" s="71" t="s">
        <v>14</v>
      </c>
      <c r="N255" s="72"/>
      <c r="P255" s="15"/>
      <c r="Q255" s="73"/>
      <c r="R255" s="71" t="s">
        <v>14</v>
      </c>
      <c r="S255" s="72"/>
      <c r="U255" s="15"/>
      <c r="V255" s="73"/>
      <c r="W255" s="71" t="s">
        <v>14</v>
      </c>
      <c r="X255" s="72"/>
    </row>
    <row r="256" spans="1:24" ht="15" hidden="1" outlineLevel="1" x14ac:dyDescent="0.2">
      <c r="A256" s="15"/>
      <c r="B256" s="73"/>
      <c r="C256" s="71" t="s">
        <v>14</v>
      </c>
      <c r="D256" s="72"/>
      <c r="F256" s="15"/>
      <c r="G256" s="73"/>
      <c r="H256" s="71" t="s">
        <v>14</v>
      </c>
      <c r="I256" s="72"/>
      <c r="K256" s="15"/>
      <c r="L256" s="73"/>
      <c r="M256" s="71" t="s">
        <v>14</v>
      </c>
      <c r="N256" s="72"/>
      <c r="P256" s="15"/>
      <c r="Q256" s="73"/>
      <c r="R256" s="71" t="s">
        <v>14</v>
      </c>
      <c r="S256" s="72"/>
      <c r="U256" s="15"/>
      <c r="V256" s="73"/>
      <c r="W256" s="71" t="s">
        <v>14</v>
      </c>
      <c r="X256" s="72"/>
    </row>
    <row r="257" spans="1:24" ht="16" hidden="1" outlineLevel="1" thickBot="1" x14ac:dyDescent="0.25">
      <c r="A257" s="16"/>
      <c r="B257" s="75"/>
      <c r="C257" s="76" t="s">
        <v>14</v>
      </c>
      <c r="D257" s="77"/>
      <c r="F257" s="16"/>
      <c r="G257" s="75"/>
      <c r="H257" s="76" t="s">
        <v>14</v>
      </c>
      <c r="I257" s="77"/>
      <c r="K257" s="16"/>
      <c r="L257" s="75"/>
      <c r="M257" s="76" t="s">
        <v>14</v>
      </c>
      <c r="N257" s="77"/>
      <c r="P257" s="16"/>
      <c r="Q257" s="75"/>
      <c r="R257" s="76" t="s">
        <v>14</v>
      </c>
      <c r="S257" s="77"/>
      <c r="U257" s="16"/>
      <c r="V257" s="75"/>
      <c r="W257" s="76" t="s">
        <v>14</v>
      </c>
      <c r="X257" s="77"/>
    </row>
    <row r="258" spans="1:24" ht="15" collapsed="1" thickBot="1" x14ac:dyDescent="0.25"/>
    <row r="259" spans="1:24" ht="15.75" customHeight="1" thickBot="1" x14ac:dyDescent="0.25">
      <c r="A259" s="312" t="s">
        <v>19</v>
      </c>
      <c r="B259" s="314" t="str">
        <f>D230</f>
        <v>FERME</v>
      </c>
      <c r="C259" s="315"/>
      <c r="D259" s="316"/>
      <c r="F259" s="312" t="s">
        <v>19</v>
      </c>
      <c r="G259" s="314" t="str">
        <f>I230</f>
        <v>FERME</v>
      </c>
      <c r="H259" s="315"/>
      <c r="I259" s="316"/>
      <c r="K259" s="312" t="s">
        <v>19</v>
      </c>
      <c r="L259" s="314" t="str">
        <f>N230</f>
        <v>FERME</v>
      </c>
      <c r="M259" s="315"/>
      <c r="N259" s="316"/>
      <c r="P259" s="312" t="s">
        <v>19</v>
      </c>
      <c r="Q259" s="314" t="str">
        <f>S230</f>
        <v>FERME</v>
      </c>
      <c r="R259" s="315"/>
      <c r="S259" s="316"/>
      <c r="U259" s="312" t="s">
        <v>19</v>
      </c>
      <c r="V259" s="314" t="str">
        <f>X230</f>
        <v>FERME</v>
      </c>
      <c r="W259" s="315"/>
      <c r="X259" s="316"/>
    </row>
    <row r="260" spans="1:24" ht="16.5" customHeight="1" thickBot="1" x14ac:dyDescent="0.25">
      <c r="A260" s="313"/>
      <c r="B260" s="17" t="s">
        <v>14</v>
      </c>
      <c r="C260" s="317" t="s">
        <v>23</v>
      </c>
      <c r="D260" s="318"/>
      <c r="F260" s="313"/>
      <c r="G260" s="17" t="s">
        <v>14</v>
      </c>
      <c r="H260" s="317" t="s">
        <v>23</v>
      </c>
      <c r="I260" s="318"/>
      <c r="K260" s="313"/>
      <c r="L260" s="17" t="s">
        <v>14</v>
      </c>
      <c r="M260" s="317" t="s">
        <v>23</v>
      </c>
      <c r="N260" s="318"/>
      <c r="P260" s="313"/>
      <c r="Q260" s="17" t="s">
        <v>14</v>
      </c>
      <c r="R260" s="317" t="s">
        <v>23</v>
      </c>
      <c r="S260" s="318"/>
      <c r="U260" s="313"/>
      <c r="V260" s="17" t="s">
        <v>14</v>
      </c>
      <c r="W260" s="317" t="s">
        <v>23</v>
      </c>
      <c r="X260" s="318"/>
    </row>
    <row r="261" spans="1:24" ht="15" hidden="1" outlineLevel="1" x14ac:dyDescent="0.2">
      <c r="A261" s="14"/>
      <c r="B261" s="164" t="s">
        <v>61</v>
      </c>
      <c r="C261" s="13" t="s">
        <v>14</v>
      </c>
      <c r="D261" s="167" t="s">
        <v>89</v>
      </c>
      <c r="F261" s="14"/>
      <c r="G261" s="164" t="s">
        <v>62</v>
      </c>
      <c r="H261" s="13" t="s">
        <v>14</v>
      </c>
      <c r="I261" s="167" t="s">
        <v>194</v>
      </c>
      <c r="K261" s="14"/>
      <c r="L261" s="164" t="s">
        <v>62</v>
      </c>
      <c r="M261" s="13" t="s">
        <v>14</v>
      </c>
      <c r="N261" s="167" t="s">
        <v>185</v>
      </c>
      <c r="P261" s="14"/>
      <c r="Q261" s="164" t="s">
        <v>62</v>
      </c>
      <c r="R261" s="13" t="s">
        <v>14</v>
      </c>
      <c r="S261" s="167" t="s">
        <v>193</v>
      </c>
      <c r="U261" s="235"/>
      <c r="V261" s="163" t="s">
        <v>62</v>
      </c>
      <c r="W261" s="236" t="s">
        <v>14</v>
      </c>
      <c r="X261" s="237" t="s">
        <v>193</v>
      </c>
    </row>
    <row r="262" spans="1:24" ht="15" hidden="1" outlineLevel="1" x14ac:dyDescent="0.2">
      <c r="A262" s="15"/>
      <c r="B262" s="165" t="s">
        <v>62</v>
      </c>
      <c r="C262" s="13" t="s">
        <v>14</v>
      </c>
      <c r="D262" s="168"/>
      <c r="F262" s="15"/>
      <c r="G262" s="165" t="s">
        <v>62</v>
      </c>
      <c r="H262" s="13" t="s">
        <v>14</v>
      </c>
      <c r="I262" s="168"/>
      <c r="K262" s="15"/>
      <c r="L262" s="165" t="s">
        <v>62</v>
      </c>
      <c r="M262" s="13" t="s">
        <v>14</v>
      </c>
      <c r="N262" s="168"/>
      <c r="P262" s="15"/>
      <c r="Q262" s="165" t="s">
        <v>62</v>
      </c>
      <c r="R262" s="13" t="s">
        <v>14</v>
      </c>
      <c r="S262" s="168"/>
      <c r="U262" s="238"/>
      <c r="V262" s="126" t="s">
        <v>62</v>
      </c>
      <c r="W262" s="239" t="s">
        <v>14</v>
      </c>
      <c r="X262" s="240"/>
    </row>
    <row r="263" spans="1:24" ht="15" hidden="1" outlineLevel="1" x14ac:dyDescent="0.2">
      <c r="A263" s="15"/>
      <c r="B263" s="165" t="s">
        <v>62</v>
      </c>
      <c r="C263" s="13" t="s">
        <v>14</v>
      </c>
      <c r="D263" s="168"/>
      <c r="F263" s="15"/>
      <c r="G263" s="165" t="s">
        <v>62</v>
      </c>
      <c r="H263" s="13" t="s">
        <v>14</v>
      </c>
      <c r="I263" s="168"/>
      <c r="K263" s="15"/>
      <c r="L263" s="165" t="s">
        <v>62</v>
      </c>
      <c r="M263" s="13" t="s">
        <v>14</v>
      </c>
      <c r="N263" s="168"/>
      <c r="P263" s="15"/>
      <c r="Q263" s="165" t="s">
        <v>62</v>
      </c>
      <c r="R263" s="13" t="s">
        <v>14</v>
      </c>
      <c r="S263" s="168"/>
      <c r="U263" s="238"/>
      <c r="V263" s="126" t="s">
        <v>62</v>
      </c>
      <c r="W263" s="239" t="s">
        <v>14</v>
      </c>
      <c r="X263" s="240"/>
    </row>
    <row r="264" spans="1:24" ht="15" hidden="1" outlineLevel="1" x14ac:dyDescent="0.2">
      <c r="A264" s="15"/>
      <c r="B264" s="165" t="s">
        <v>62</v>
      </c>
      <c r="C264" s="13" t="s">
        <v>14</v>
      </c>
      <c r="D264" s="168" t="s">
        <v>187</v>
      </c>
      <c r="F264" s="15"/>
      <c r="G264" s="165" t="s">
        <v>60</v>
      </c>
      <c r="H264" s="13" t="s">
        <v>14</v>
      </c>
      <c r="I264" s="168"/>
      <c r="K264" s="15"/>
      <c r="L264" s="165" t="s">
        <v>60</v>
      </c>
      <c r="M264" s="13" t="s">
        <v>14</v>
      </c>
      <c r="N264" s="168"/>
      <c r="P264" s="15"/>
      <c r="Q264" s="165" t="s">
        <v>60</v>
      </c>
      <c r="R264" s="13" t="s">
        <v>14</v>
      </c>
      <c r="S264" s="168"/>
      <c r="U264" s="238"/>
      <c r="V264" s="126" t="s">
        <v>60</v>
      </c>
      <c r="W264" s="239" t="s">
        <v>14</v>
      </c>
      <c r="X264" s="240"/>
    </row>
    <row r="265" spans="1:24" ht="15" hidden="1" outlineLevel="1" x14ac:dyDescent="0.2">
      <c r="A265" s="15"/>
      <c r="B265" s="165" t="s">
        <v>61</v>
      </c>
      <c r="C265" s="13" t="s">
        <v>14</v>
      </c>
      <c r="D265" s="168"/>
      <c r="F265" s="15"/>
      <c r="G265" s="165" t="s">
        <v>61</v>
      </c>
      <c r="H265" s="13" t="s">
        <v>14</v>
      </c>
      <c r="I265" s="168"/>
      <c r="K265" s="15"/>
      <c r="L265" s="165" t="s">
        <v>61</v>
      </c>
      <c r="M265" s="13" t="s">
        <v>14</v>
      </c>
      <c r="N265" s="168"/>
      <c r="P265" s="15"/>
      <c r="Q265" s="165" t="s">
        <v>61</v>
      </c>
      <c r="R265" s="13" t="s">
        <v>14</v>
      </c>
      <c r="S265" s="168"/>
      <c r="U265" s="238"/>
      <c r="V265" s="126" t="s">
        <v>61</v>
      </c>
      <c r="W265" s="239" t="s">
        <v>14</v>
      </c>
      <c r="X265" s="240"/>
    </row>
    <row r="266" spans="1:24" ht="15" hidden="1" outlineLevel="1" x14ac:dyDescent="0.2">
      <c r="A266" s="15"/>
      <c r="B266" s="165" t="s">
        <v>60</v>
      </c>
      <c r="C266" s="13" t="s">
        <v>14</v>
      </c>
      <c r="D266" s="168" t="s">
        <v>139</v>
      </c>
      <c r="F266" s="15"/>
      <c r="G266" s="165" t="s">
        <v>61</v>
      </c>
      <c r="H266" s="13" t="s">
        <v>14</v>
      </c>
      <c r="I266" s="168"/>
      <c r="K266" s="15"/>
      <c r="L266" s="165" t="s">
        <v>61</v>
      </c>
      <c r="M266" s="13" t="s">
        <v>14</v>
      </c>
      <c r="N266" s="168"/>
      <c r="P266" s="15"/>
      <c r="Q266" s="165" t="s">
        <v>61</v>
      </c>
      <c r="R266" s="13" t="s">
        <v>14</v>
      </c>
      <c r="S266" s="168"/>
      <c r="U266" s="238"/>
      <c r="V266" s="126" t="s">
        <v>61</v>
      </c>
      <c r="W266" s="239" t="s">
        <v>14</v>
      </c>
      <c r="X266" s="240"/>
    </row>
    <row r="267" spans="1:24" ht="15" hidden="1" outlineLevel="1" x14ac:dyDescent="0.2">
      <c r="A267" s="15"/>
      <c r="B267" s="165" t="s">
        <v>61</v>
      </c>
      <c r="C267" s="13" t="s">
        <v>14</v>
      </c>
      <c r="D267" s="168"/>
      <c r="F267" s="15"/>
      <c r="G267" s="165" t="s">
        <v>61</v>
      </c>
      <c r="H267" s="13" t="s">
        <v>14</v>
      </c>
      <c r="I267" s="168"/>
      <c r="K267" s="15"/>
      <c r="L267" s="165" t="s">
        <v>61</v>
      </c>
      <c r="M267" s="13" t="s">
        <v>14</v>
      </c>
      <c r="N267" s="168"/>
      <c r="P267" s="15"/>
      <c r="Q267" s="165" t="s">
        <v>61</v>
      </c>
      <c r="R267" s="13" t="s">
        <v>14</v>
      </c>
      <c r="S267" s="168"/>
      <c r="U267" s="238"/>
      <c r="V267" s="126" t="s">
        <v>61</v>
      </c>
      <c r="W267" s="239" t="s">
        <v>14</v>
      </c>
      <c r="X267" s="240"/>
    </row>
    <row r="268" spans="1:24" ht="15" hidden="1" outlineLevel="1" x14ac:dyDescent="0.2">
      <c r="A268" s="15"/>
      <c r="B268" s="165" t="s">
        <v>61</v>
      </c>
      <c r="C268" s="13" t="s">
        <v>14</v>
      </c>
      <c r="D268" s="168"/>
      <c r="F268" s="15"/>
      <c r="G268" s="165" t="s">
        <v>61</v>
      </c>
      <c r="H268" s="13" t="s">
        <v>14</v>
      </c>
      <c r="I268" s="168"/>
      <c r="K268" s="15"/>
      <c r="L268" s="165" t="s">
        <v>61</v>
      </c>
      <c r="M268" s="13" t="s">
        <v>14</v>
      </c>
      <c r="N268" s="168"/>
      <c r="P268" s="15"/>
      <c r="Q268" s="165" t="s">
        <v>61</v>
      </c>
      <c r="R268" s="13" t="s">
        <v>14</v>
      </c>
      <c r="S268" s="168"/>
      <c r="U268" s="238"/>
      <c r="V268" s="126" t="s">
        <v>61</v>
      </c>
      <c r="W268" s="239" t="s">
        <v>14</v>
      </c>
      <c r="X268" s="240"/>
    </row>
    <row r="269" spans="1:24" ht="15" hidden="1" outlineLevel="1" x14ac:dyDescent="0.2">
      <c r="A269" s="15"/>
      <c r="B269" s="165" t="s">
        <v>61</v>
      </c>
      <c r="C269" s="13" t="s">
        <v>14</v>
      </c>
      <c r="D269" s="168"/>
      <c r="F269" s="15"/>
      <c r="G269" s="165" t="s">
        <v>61</v>
      </c>
      <c r="H269" s="13" t="s">
        <v>14</v>
      </c>
      <c r="I269" s="168"/>
      <c r="K269" s="15"/>
      <c r="L269" s="165" t="s">
        <v>61</v>
      </c>
      <c r="M269" s="13" t="s">
        <v>14</v>
      </c>
      <c r="N269" s="168"/>
      <c r="P269" s="15"/>
      <c r="Q269" s="165" t="s">
        <v>61</v>
      </c>
      <c r="R269" s="13" t="s">
        <v>14</v>
      </c>
      <c r="S269" s="168"/>
      <c r="U269" s="238"/>
      <c r="V269" s="126" t="s">
        <v>61</v>
      </c>
      <c r="W269" s="239" t="s">
        <v>14</v>
      </c>
      <c r="X269" s="240"/>
    </row>
    <row r="270" spans="1:24" ht="15" hidden="1" outlineLevel="1" x14ac:dyDescent="0.2">
      <c r="A270" s="15"/>
      <c r="B270" s="165" t="s">
        <v>61</v>
      </c>
      <c r="C270" s="13" t="s">
        <v>14</v>
      </c>
      <c r="D270" s="168"/>
      <c r="F270" s="15"/>
      <c r="G270" s="165" t="s">
        <v>61</v>
      </c>
      <c r="H270" s="13" t="s">
        <v>14</v>
      </c>
      <c r="I270" s="168"/>
      <c r="K270" s="15"/>
      <c r="L270" s="165" t="s">
        <v>61</v>
      </c>
      <c r="M270" s="13" t="s">
        <v>14</v>
      </c>
      <c r="N270" s="168"/>
      <c r="P270" s="15"/>
      <c r="Q270" s="165" t="s">
        <v>61</v>
      </c>
      <c r="R270" s="13" t="s">
        <v>14</v>
      </c>
      <c r="S270" s="168"/>
      <c r="U270" s="238"/>
      <c r="V270" s="126" t="s">
        <v>61</v>
      </c>
      <c r="W270" s="239" t="s">
        <v>14</v>
      </c>
      <c r="X270" s="240"/>
    </row>
    <row r="271" spans="1:24" ht="15" hidden="1" outlineLevel="1" x14ac:dyDescent="0.2">
      <c r="A271" s="15"/>
      <c r="B271" s="165" t="s">
        <v>61</v>
      </c>
      <c r="C271" s="13" t="s">
        <v>14</v>
      </c>
      <c r="D271" s="168"/>
      <c r="F271" s="15"/>
      <c r="G271" s="165" t="s">
        <v>61</v>
      </c>
      <c r="H271" s="13" t="s">
        <v>14</v>
      </c>
      <c r="I271" s="168"/>
      <c r="K271" s="15"/>
      <c r="L271" s="165" t="s">
        <v>61</v>
      </c>
      <c r="M271" s="13" t="s">
        <v>14</v>
      </c>
      <c r="N271" s="168"/>
      <c r="P271" s="15"/>
      <c r="Q271" s="165" t="s">
        <v>61</v>
      </c>
      <c r="R271" s="13" t="s">
        <v>14</v>
      </c>
      <c r="S271" s="168"/>
      <c r="U271" s="238"/>
      <c r="V271" s="126" t="s">
        <v>61</v>
      </c>
      <c r="W271" s="239" t="s">
        <v>14</v>
      </c>
      <c r="X271" s="240"/>
    </row>
    <row r="272" spans="1:24" ht="15" hidden="1" outlineLevel="1" x14ac:dyDescent="0.2">
      <c r="A272" s="15"/>
      <c r="B272" s="165" t="s">
        <v>60</v>
      </c>
      <c r="C272" s="13" t="s">
        <v>14</v>
      </c>
      <c r="D272" s="168"/>
      <c r="F272" s="15"/>
      <c r="G272" s="165" t="s">
        <v>60</v>
      </c>
      <c r="H272" s="13" t="s">
        <v>14</v>
      </c>
      <c r="I272" s="168"/>
      <c r="K272" s="15"/>
      <c r="L272" s="165" t="s">
        <v>60</v>
      </c>
      <c r="M272" s="13" t="s">
        <v>14</v>
      </c>
      <c r="N272" s="168"/>
      <c r="P272" s="15"/>
      <c r="Q272" s="165" t="s">
        <v>60</v>
      </c>
      <c r="R272" s="13" t="s">
        <v>14</v>
      </c>
      <c r="S272" s="168"/>
      <c r="U272" s="238"/>
      <c r="V272" s="126" t="s">
        <v>60</v>
      </c>
      <c r="W272" s="239" t="s">
        <v>14</v>
      </c>
      <c r="X272" s="240"/>
    </row>
    <row r="273" spans="1:24" ht="15" hidden="1" outlineLevel="1" x14ac:dyDescent="0.2">
      <c r="A273" s="15"/>
      <c r="B273" s="165" t="s">
        <v>60</v>
      </c>
      <c r="C273" s="13" t="s">
        <v>14</v>
      </c>
      <c r="D273" s="168"/>
      <c r="F273" s="15"/>
      <c r="G273" s="165" t="s">
        <v>60</v>
      </c>
      <c r="H273" s="13" t="s">
        <v>14</v>
      </c>
      <c r="I273" s="168"/>
      <c r="K273" s="15"/>
      <c r="L273" s="165" t="s">
        <v>60</v>
      </c>
      <c r="M273" s="13" t="s">
        <v>14</v>
      </c>
      <c r="N273" s="168"/>
      <c r="P273" s="15"/>
      <c r="Q273" s="165" t="s">
        <v>60</v>
      </c>
      <c r="R273" s="13" t="s">
        <v>14</v>
      </c>
      <c r="S273" s="168"/>
      <c r="U273" s="238"/>
      <c r="V273" s="126" t="s">
        <v>60</v>
      </c>
      <c r="W273" s="239" t="s">
        <v>14</v>
      </c>
      <c r="X273" s="240"/>
    </row>
    <row r="274" spans="1:24" ht="15" hidden="1" outlineLevel="1" x14ac:dyDescent="0.2">
      <c r="A274" s="15"/>
      <c r="B274" s="165" t="s">
        <v>61</v>
      </c>
      <c r="C274" s="13" t="s">
        <v>14</v>
      </c>
      <c r="D274" s="168"/>
      <c r="F274" s="15"/>
      <c r="G274" s="165" t="s">
        <v>61</v>
      </c>
      <c r="H274" s="13" t="s">
        <v>14</v>
      </c>
      <c r="I274" s="168"/>
      <c r="K274" s="15"/>
      <c r="L274" s="165" t="s">
        <v>61</v>
      </c>
      <c r="M274" s="13" t="s">
        <v>14</v>
      </c>
      <c r="N274" s="168"/>
      <c r="P274" s="15"/>
      <c r="Q274" s="165" t="s">
        <v>61</v>
      </c>
      <c r="R274" s="13" t="s">
        <v>14</v>
      </c>
      <c r="S274" s="168"/>
      <c r="U274" s="238"/>
      <c r="V274" s="126" t="s">
        <v>61</v>
      </c>
      <c r="W274" s="239" t="s">
        <v>14</v>
      </c>
      <c r="X274" s="240"/>
    </row>
    <row r="275" spans="1:24" ht="15" hidden="1" outlineLevel="1" x14ac:dyDescent="0.2">
      <c r="A275" s="15"/>
      <c r="B275" s="165" t="s">
        <v>61</v>
      </c>
      <c r="C275" s="13" t="s">
        <v>14</v>
      </c>
      <c r="D275" s="168"/>
      <c r="F275" s="15"/>
      <c r="G275" s="165" t="s">
        <v>61</v>
      </c>
      <c r="H275" s="13" t="s">
        <v>14</v>
      </c>
      <c r="I275" s="168"/>
      <c r="K275" s="15"/>
      <c r="L275" s="165" t="s">
        <v>61</v>
      </c>
      <c r="M275" s="13" t="s">
        <v>14</v>
      </c>
      <c r="N275" s="168"/>
      <c r="P275" s="15"/>
      <c r="Q275" s="165" t="s">
        <v>61</v>
      </c>
      <c r="R275" s="13" t="s">
        <v>14</v>
      </c>
      <c r="S275" s="168"/>
      <c r="U275" s="238"/>
      <c r="V275" s="126" t="s">
        <v>61</v>
      </c>
      <c r="W275" s="239" t="s">
        <v>14</v>
      </c>
      <c r="X275" s="240"/>
    </row>
    <row r="276" spans="1:24" ht="15" hidden="1" outlineLevel="1" x14ac:dyDescent="0.2">
      <c r="A276" s="15"/>
      <c r="B276" s="165" t="s">
        <v>61</v>
      </c>
      <c r="C276" s="13" t="s">
        <v>14</v>
      </c>
      <c r="D276" s="168"/>
      <c r="F276" s="15"/>
      <c r="G276" s="165" t="s">
        <v>61</v>
      </c>
      <c r="H276" s="13" t="s">
        <v>14</v>
      </c>
      <c r="I276" s="168"/>
      <c r="K276" s="15"/>
      <c r="L276" s="165" t="s">
        <v>61</v>
      </c>
      <c r="M276" s="13" t="s">
        <v>14</v>
      </c>
      <c r="N276" s="168"/>
      <c r="P276" s="15"/>
      <c r="Q276" s="165" t="s">
        <v>61</v>
      </c>
      <c r="R276" s="13" t="s">
        <v>14</v>
      </c>
      <c r="S276" s="168"/>
      <c r="U276" s="238"/>
      <c r="V276" s="126" t="s">
        <v>61</v>
      </c>
      <c r="W276" s="239" t="s">
        <v>14</v>
      </c>
      <c r="X276" s="240"/>
    </row>
    <row r="277" spans="1:24" ht="16" hidden="1" outlineLevel="1" thickBot="1" x14ac:dyDescent="0.25">
      <c r="A277" s="16"/>
      <c r="B277" s="166" t="s">
        <v>62</v>
      </c>
      <c r="C277" s="46" t="s">
        <v>14</v>
      </c>
      <c r="D277" s="169"/>
      <c r="F277" s="16"/>
      <c r="G277" s="166" t="s">
        <v>62</v>
      </c>
      <c r="H277" s="46" t="s">
        <v>14</v>
      </c>
      <c r="I277" s="169"/>
      <c r="K277" s="16"/>
      <c r="L277" s="166" t="s">
        <v>62</v>
      </c>
      <c r="M277" s="46" t="s">
        <v>14</v>
      </c>
      <c r="N277" s="169"/>
      <c r="P277" s="16"/>
      <c r="Q277" s="166" t="s">
        <v>62</v>
      </c>
      <c r="R277" s="46" t="s">
        <v>14</v>
      </c>
      <c r="S277" s="169"/>
      <c r="U277" s="241"/>
      <c r="V277" s="127" t="s">
        <v>62</v>
      </c>
      <c r="W277" s="242" t="s">
        <v>14</v>
      </c>
      <c r="X277" s="243"/>
    </row>
    <row r="278" spans="1:24" collapsed="1" x14ac:dyDescent="0.2"/>
  </sheetData>
  <mergeCells count="110">
    <mergeCell ref="A4:A5"/>
    <mergeCell ref="A19:A20"/>
    <mergeCell ref="B2:D2"/>
    <mergeCell ref="A259:A260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A229:A231"/>
    <mergeCell ref="B259:D259"/>
    <mergeCell ref="C260:D260"/>
    <mergeCell ref="B217:D217"/>
    <mergeCell ref="B205:D205"/>
    <mergeCell ref="B91:D91"/>
    <mergeCell ref="B148:D148"/>
    <mergeCell ref="B34:D34"/>
    <mergeCell ref="G259:I259"/>
    <mergeCell ref="H260:I260"/>
    <mergeCell ref="F4:F5"/>
    <mergeCell ref="F19:F20"/>
    <mergeCell ref="F229:F231"/>
    <mergeCell ref="F259:F260"/>
    <mergeCell ref="H222:I222"/>
    <mergeCell ref="H223:I223"/>
    <mergeCell ref="H224:I224"/>
    <mergeCell ref="H225:I225"/>
    <mergeCell ref="H226:I226"/>
    <mergeCell ref="G217:I217"/>
    <mergeCell ref="H218:I218"/>
    <mergeCell ref="H219:I219"/>
    <mergeCell ref="H220:I220"/>
    <mergeCell ref="H221:I221"/>
    <mergeCell ref="G34:I34"/>
    <mergeCell ref="G91:I91"/>
    <mergeCell ref="G148:I148"/>
    <mergeCell ref="G205:I205"/>
    <mergeCell ref="G2:I2"/>
    <mergeCell ref="M225:N225"/>
    <mergeCell ref="M226:N226"/>
    <mergeCell ref="M227:N227"/>
    <mergeCell ref="K229:K231"/>
    <mergeCell ref="K259:K260"/>
    <mergeCell ref="L259:N259"/>
    <mergeCell ref="M260:N260"/>
    <mergeCell ref="M220:N220"/>
    <mergeCell ref="M221:N221"/>
    <mergeCell ref="M222:N222"/>
    <mergeCell ref="M223:N223"/>
    <mergeCell ref="M224:N224"/>
    <mergeCell ref="L148:N148"/>
    <mergeCell ref="L205:N205"/>
    <mergeCell ref="L217:N217"/>
    <mergeCell ref="M218:N218"/>
    <mergeCell ref="M219:N219"/>
    <mergeCell ref="L2:N2"/>
    <mergeCell ref="K4:K5"/>
    <mergeCell ref="K19:K20"/>
    <mergeCell ref="L34:N34"/>
    <mergeCell ref="L91:N91"/>
    <mergeCell ref="H227:I227"/>
    <mergeCell ref="Q148:S148"/>
    <mergeCell ref="Q205:S205"/>
    <mergeCell ref="Q217:S217"/>
    <mergeCell ref="R218:S218"/>
    <mergeCell ref="R219:S219"/>
    <mergeCell ref="Q2:S2"/>
    <mergeCell ref="P4:P5"/>
    <mergeCell ref="P19:P20"/>
    <mergeCell ref="Q34:S34"/>
    <mergeCell ref="Q91:S91"/>
    <mergeCell ref="R225:S225"/>
    <mergeCell ref="R226:S226"/>
    <mergeCell ref="R227:S227"/>
    <mergeCell ref="P229:P231"/>
    <mergeCell ref="P259:P260"/>
    <mergeCell ref="Q259:S259"/>
    <mergeCell ref="R260:S260"/>
    <mergeCell ref="R220:S220"/>
    <mergeCell ref="R221:S221"/>
    <mergeCell ref="R222:S222"/>
    <mergeCell ref="R223:S223"/>
    <mergeCell ref="R224:S224"/>
    <mergeCell ref="V148:X148"/>
    <mergeCell ref="V205:X205"/>
    <mergeCell ref="V217:X217"/>
    <mergeCell ref="W218:X218"/>
    <mergeCell ref="W219:X219"/>
    <mergeCell ref="V2:X2"/>
    <mergeCell ref="U4:U5"/>
    <mergeCell ref="U19:U20"/>
    <mergeCell ref="V34:X34"/>
    <mergeCell ref="V91:X91"/>
    <mergeCell ref="W225:X225"/>
    <mergeCell ref="W226:X226"/>
    <mergeCell ref="W227:X227"/>
    <mergeCell ref="U229:U231"/>
    <mergeCell ref="U259:U260"/>
    <mergeCell ref="V259:X259"/>
    <mergeCell ref="W260:X260"/>
    <mergeCell ref="W220:X220"/>
    <mergeCell ref="W221:X221"/>
    <mergeCell ref="W222:X222"/>
    <mergeCell ref="W223:X223"/>
    <mergeCell ref="W224:X224"/>
  </mergeCells>
  <phoneticPr fontId="19" type="noConversion"/>
  <conditionalFormatting sqref="A6">
    <cfRule type="containsText" dxfId="1125" priority="1802" operator="containsText" text="FERME">
      <formula>NOT(ISERROR(SEARCH("FERME",A6)))</formula>
    </cfRule>
    <cfRule type="containsText" dxfId="1124" priority="1803" operator="containsText" text="OUVERT">
      <formula>NOT(ISERROR(SEARCH("OUVERT",A6)))</formula>
    </cfRule>
  </conditionalFormatting>
  <conditionalFormatting sqref="D206:D215 D63:D66 D75:D90 D71">
    <cfRule type="expression" dxfId="1123" priority="1783">
      <formula>C63="GREVISTE"</formula>
    </cfRule>
    <cfRule type="expression" dxfId="1122" priority="1784">
      <formula>C63="FORMATION"</formula>
    </cfRule>
    <cfRule type="expression" dxfId="1121" priority="1785">
      <formula>C63="ARRET DE TRAVAIL"</formula>
    </cfRule>
    <cfRule type="expression" dxfId="1120" priority="1786">
      <formula>C63="ABSENT"</formula>
    </cfRule>
    <cfRule type="expression" dxfId="1119" priority="1788">
      <formula>C63="PRESENT"</formula>
    </cfRule>
  </conditionalFormatting>
  <conditionalFormatting sqref="B34">
    <cfRule type="containsText" dxfId="1118" priority="1776" operator="containsText" text="FERME">
      <formula>NOT(ISERROR(SEARCH("FERME",B34)))</formula>
    </cfRule>
    <cfRule type="containsText" dxfId="1117" priority="1777" operator="containsText" text="OUVERT">
      <formula>NOT(ISERROR(SEARCH("OUVERT",B34)))</formula>
    </cfRule>
  </conditionalFormatting>
  <conditionalFormatting sqref="B205">
    <cfRule type="containsText" dxfId="1116" priority="1724" operator="containsText" text="FERME">
      <formula>NOT(ISERROR(SEARCH("FERME",B205)))</formula>
    </cfRule>
    <cfRule type="containsText" dxfId="1115" priority="1725" operator="containsText" text="OUVERT">
      <formula>NOT(ISERROR(SEARCH("OUVERT",B205)))</formula>
    </cfRule>
  </conditionalFormatting>
  <conditionalFormatting sqref="B218:B227">
    <cfRule type="containsText" dxfId="1114" priority="1661" operator="containsText" text="FERME">
      <formula>NOT(ISERROR(SEARCH("FERME",B218)))</formula>
    </cfRule>
    <cfRule type="containsText" dxfId="1113" priority="1662" operator="containsText" text="OUVERT">
      <formula>NOT(ISERROR(SEARCH("OUVERT",B218)))</formula>
    </cfRule>
  </conditionalFormatting>
  <conditionalFormatting sqref="B217">
    <cfRule type="containsText" dxfId="1112" priority="1525" operator="containsText" text="FERME">
      <formula>NOT(ISERROR(SEARCH("FERME",B217)))</formula>
    </cfRule>
    <cfRule type="containsText" dxfId="1111" priority="1526" operator="containsText" text="OUVERT">
      <formula>NOT(ISERROR(SEARCH("OUVERT",B217)))</formula>
    </cfRule>
  </conditionalFormatting>
  <conditionalFormatting sqref="D72:D74">
    <cfRule type="expression" dxfId="1110" priority="1484">
      <formula>C72="GREVISTE"</formula>
    </cfRule>
    <cfRule type="expression" dxfId="1109" priority="1485">
      <formula>C72="FORMATION"</formula>
    </cfRule>
    <cfRule type="expression" dxfId="1108" priority="1486">
      <formula>C72="ARRET DE TRAVAIL"</formula>
    </cfRule>
    <cfRule type="expression" dxfId="1107" priority="1487">
      <formula>C72="ABSENT"</formula>
    </cfRule>
    <cfRule type="expression" dxfId="1106" priority="1488">
      <formula>C72="PRESENT"</formula>
    </cfRule>
  </conditionalFormatting>
  <conditionalFormatting sqref="D67:D70">
    <cfRule type="expression" dxfId="1105" priority="1445">
      <formula>C67="GREVISTE"</formula>
    </cfRule>
    <cfRule type="expression" dxfId="1104" priority="1446">
      <formula>C67="FORMATION"</formula>
    </cfRule>
    <cfRule type="expression" dxfId="1103" priority="1447">
      <formula>C67="ARRET DE TRAVAIL"</formula>
    </cfRule>
    <cfRule type="expression" dxfId="1102" priority="1448">
      <formula>C67="ABSENT"</formula>
    </cfRule>
    <cfRule type="expression" dxfId="1101" priority="1449">
      <formula>C67="PRESENT"</formula>
    </cfRule>
  </conditionalFormatting>
  <conditionalFormatting sqref="D232:D239 D255:D257">
    <cfRule type="expression" dxfId="1100" priority="1425">
      <formula>C232="GREVISTE"</formula>
    </cfRule>
    <cfRule type="expression" dxfId="1099" priority="1426">
      <formula>C232="FORMATION"</formula>
    </cfRule>
    <cfRule type="expression" dxfId="1098" priority="1427">
      <formula>C232="ARRET DE TRAVAIL"</formula>
    </cfRule>
    <cfRule type="expression" dxfId="1097" priority="1428">
      <formula>C232="ABSENT"</formula>
    </cfRule>
    <cfRule type="expression" dxfId="1096" priority="1429">
      <formula>C232="PRESENT"</formula>
    </cfRule>
  </conditionalFormatting>
  <conditionalFormatting sqref="B231">
    <cfRule type="cellIs" dxfId="1095" priority="1413" operator="greaterThanOrEqual">
      <formula>0.25</formula>
    </cfRule>
  </conditionalFormatting>
  <conditionalFormatting sqref="C231">
    <cfRule type="cellIs" dxfId="1094" priority="1412" operator="greaterThanOrEqual">
      <formula>0.25</formula>
    </cfRule>
  </conditionalFormatting>
  <conditionalFormatting sqref="D231">
    <cfRule type="containsText" dxfId="1093" priority="1410" operator="containsText" text="PAS DE SMA">
      <formula>NOT(ISERROR(SEARCH("PAS DE SMA",D231)))</formula>
    </cfRule>
    <cfRule type="containsText" dxfId="1092" priority="1411" operator="containsText" text="SMA">
      <formula>NOT(ISERROR(SEARCH("SMA",D231)))</formula>
    </cfRule>
  </conditionalFormatting>
  <conditionalFormatting sqref="B259">
    <cfRule type="containsText" dxfId="1091" priority="1407" operator="containsText" text="PAS DE SMA">
      <formula>NOT(ISERROR(SEARCH("PAS DE SMA",B259)))</formula>
    </cfRule>
    <cfRule type="containsText" dxfId="1090" priority="1408" operator="containsText" text="SMA">
      <formula>NOT(ISERROR(SEARCH("SMA",B259)))</formula>
    </cfRule>
  </conditionalFormatting>
  <conditionalFormatting sqref="B230">
    <cfRule type="containsText" dxfId="1089" priority="1357" operator="containsText" text="FERME">
      <formula>NOT(ISERROR(SEARCH("FERME",B230)))</formula>
    </cfRule>
    <cfRule type="containsText" dxfId="1088" priority="1358" operator="containsText" text="OUVERT">
      <formula>NOT(ISERROR(SEARCH("OUVERT",B230)))</formula>
    </cfRule>
  </conditionalFormatting>
  <conditionalFormatting sqref="C230">
    <cfRule type="containsText" dxfId="1087" priority="1355" operator="containsText" text="FERME">
      <formula>NOT(ISERROR(SEARCH("FERME",C230)))</formula>
    </cfRule>
    <cfRule type="containsText" dxfId="1086" priority="1356" operator="containsText" text="OUVERT">
      <formula>NOT(ISERROR(SEARCH("OUVERT",C230)))</formula>
    </cfRule>
  </conditionalFormatting>
  <conditionalFormatting sqref="D230">
    <cfRule type="containsText" dxfId="1085" priority="1353" operator="containsText" text="OUVERT">
      <formula>NOT(ISERROR(SEARCH("OUVERT",D230)))</formula>
    </cfRule>
    <cfRule type="containsText" dxfId="1084" priority="1354" operator="containsText" text="FERME">
      <formula>NOT(ISERROR(SEARCH("FERME",D230)))</formula>
    </cfRule>
  </conditionalFormatting>
  <conditionalFormatting sqref="B259:D259">
    <cfRule type="containsText" dxfId="1083" priority="1351" operator="containsText" text="OUVERT">
      <formula>NOT(ISERROR(SEARCH("OUVERT",B259)))</formula>
    </cfRule>
    <cfRule type="containsText" dxfId="1082" priority="1352" operator="containsText" text="FERME">
      <formula>NOT(ISERROR(SEARCH("FERME",B259)))</formula>
    </cfRule>
  </conditionalFormatting>
  <conditionalFormatting sqref="A10">
    <cfRule type="containsText" dxfId="1081" priority="1339" operator="containsText" text="FERME">
      <formula>NOT(ISERROR(SEARCH("FERME",A10)))</formula>
    </cfRule>
    <cfRule type="containsText" dxfId="1080" priority="1340" operator="containsText" text="OUVERT">
      <formula>NOT(ISERROR(SEARCH("OUVERT",A10)))</formula>
    </cfRule>
  </conditionalFormatting>
  <conditionalFormatting sqref="A14">
    <cfRule type="containsText" dxfId="1079" priority="1305" operator="containsText" text="FERME">
      <formula>NOT(ISERROR(SEARCH("FERME",A14)))</formula>
    </cfRule>
    <cfRule type="containsText" dxfId="1078" priority="1306" operator="containsText" text="OUVERT">
      <formula>NOT(ISERROR(SEARCH("OUVERT",A14)))</formula>
    </cfRule>
  </conditionalFormatting>
  <conditionalFormatting sqref="A21">
    <cfRule type="containsText" dxfId="1077" priority="1290" operator="containsText" text="FERME">
      <formula>NOT(ISERROR(SEARCH("FERME",A21)))</formula>
    </cfRule>
    <cfRule type="containsText" dxfId="1076" priority="1291" operator="containsText" text="OUVERT">
      <formula>NOT(ISERROR(SEARCH("OUVERT",A21)))</formula>
    </cfRule>
  </conditionalFormatting>
  <conditionalFormatting sqref="B5:D5">
    <cfRule type="containsText" dxfId="1075" priority="1296" operator="containsText" text="FERME">
      <formula>NOT(ISERROR(SEARCH("FERME",B5)))</formula>
    </cfRule>
    <cfRule type="containsText" dxfId="1074" priority="1297" operator="containsText" text="OUVERT">
      <formula>NOT(ISERROR(SEARCH("OUVERT",B5)))</formula>
    </cfRule>
  </conditionalFormatting>
  <conditionalFormatting sqref="A29">
    <cfRule type="containsText" dxfId="1073" priority="1286" operator="containsText" text="FERME">
      <formula>NOT(ISERROR(SEARCH("FERME",A29)))</formula>
    </cfRule>
    <cfRule type="containsText" dxfId="1072" priority="1287" operator="containsText" text="OUVERT">
      <formula>NOT(ISERROR(SEARCH("OUVERT",A29)))</formula>
    </cfRule>
  </conditionalFormatting>
  <conditionalFormatting sqref="A25">
    <cfRule type="containsText" dxfId="1071" priority="1288" operator="containsText" text="FERME">
      <formula>NOT(ISERROR(SEARCH("FERME",A25)))</formula>
    </cfRule>
    <cfRule type="containsText" dxfId="1070" priority="1289" operator="containsText" text="OUVERT">
      <formula>NOT(ISERROR(SEARCH("OUVERT",A25)))</formula>
    </cfRule>
  </conditionalFormatting>
  <conditionalFormatting sqref="B20:D20">
    <cfRule type="containsText" dxfId="1069" priority="1284" operator="containsText" text="FERME">
      <formula>NOT(ISERROR(SEARCH("FERME",B20)))</formula>
    </cfRule>
    <cfRule type="containsText" dxfId="1068" priority="1285" operator="containsText" text="OUVERT">
      <formula>NOT(ISERROR(SEARCH("OUVERT",B20)))</formula>
    </cfRule>
  </conditionalFormatting>
  <conditionalFormatting sqref="D8">
    <cfRule type="expression" dxfId="1067" priority="1259">
      <formula>C8="GREVISTE"</formula>
    </cfRule>
    <cfRule type="expression" dxfId="1066" priority="1260">
      <formula>C8="FORMATION"</formula>
    </cfRule>
    <cfRule type="expression" dxfId="1065" priority="1261">
      <formula>C8="ARRET DE TRAVAIL"</formula>
    </cfRule>
    <cfRule type="expression" dxfId="1064" priority="1262">
      <formula>C8="ABSENT"</formula>
    </cfRule>
    <cfRule type="expression" dxfId="1063" priority="1263">
      <formula>C8="PRESENT"</formula>
    </cfRule>
  </conditionalFormatting>
  <conditionalFormatting sqref="D9">
    <cfRule type="expression" dxfId="1062" priority="1254">
      <formula>C9="GREVISTE"</formula>
    </cfRule>
    <cfRule type="expression" dxfId="1061" priority="1255">
      <formula>C9="FORMATION"</formula>
    </cfRule>
    <cfRule type="expression" dxfId="1060" priority="1256">
      <formula>C9="ARRET DE TRAVAIL"</formula>
    </cfRule>
    <cfRule type="expression" dxfId="1059" priority="1257">
      <formula>C9="ABSENT"</formula>
    </cfRule>
    <cfRule type="expression" dxfId="1058" priority="1258">
      <formula>C9="PRESENT"</formula>
    </cfRule>
  </conditionalFormatting>
  <conditionalFormatting sqref="D13">
    <cfRule type="expression" dxfId="1057" priority="1234">
      <formula>C13="GREVISTE"</formula>
    </cfRule>
    <cfRule type="expression" dxfId="1056" priority="1235">
      <formula>C13="FORMATION"</formula>
    </cfRule>
    <cfRule type="expression" dxfId="1055" priority="1236">
      <formula>C13="ARRET DE TRAVAIL"</formula>
    </cfRule>
    <cfRule type="expression" dxfId="1054" priority="1237">
      <formula>C13="ABSENT"</formula>
    </cfRule>
    <cfRule type="expression" dxfId="1053" priority="1238">
      <formula>C13="PRESENT"</formula>
    </cfRule>
  </conditionalFormatting>
  <conditionalFormatting sqref="D10">
    <cfRule type="expression" dxfId="1052" priority="1134">
      <formula>C10="GREVISTE"</formula>
    </cfRule>
    <cfRule type="expression" dxfId="1051" priority="1135">
      <formula>C10="FORMATION"</formula>
    </cfRule>
    <cfRule type="expression" dxfId="1050" priority="1136">
      <formula>C10="ARRET DE TRAVAIL"</formula>
    </cfRule>
    <cfRule type="expression" dxfId="1049" priority="1137">
      <formula>C10="ABSENT"</formula>
    </cfRule>
    <cfRule type="expression" dxfId="1048" priority="1138">
      <formula>C10="PRESENT"</formula>
    </cfRule>
  </conditionalFormatting>
  <conditionalFormatting sqref="D11:D12">
    <cfRule type="expression" dxfId="1047" priority="1129">
      <formula>C11="GREVISTE"</formula>
    </cfRule>
    <cfRule type="expression" dxfId="1046" priority="1130">
      <formula>C11="FORMATION"</formula>
    </cfRule>
    <cfRule type="expression" dxfId="1045" priority="1131">
      <formula>C11="ARRET DE TRAVAIL"</formula>
    </cfRule>
    <cfRule type="expression" dxfId="1044" priority="1132">
      <formula>C11="ABSENT"</formula>
    </cfRule>
    <cfRule type="expression" dxfId="1043" priority="1133">
      <formula>C11="PRESENT"</formula>
    </cfRule>
  </conditionalFormatting>
  <conditionalFormatting sqref="D29">
    <cfRule type="expression" dxfId="1042" priority="1169">
      <formula>C29="GREVISTE"</formula>
    </cfRule>
    <cfRule type="expression" dxfId="1041" priority="1170">
      <formula>C29="FORMATION"</formula>
    </cfRule>
    <cfRule type="expression" dxfId="1040" priority="1171">
      <formula>C29="ARRET DE TRAVAIL"</formula>
    </cfRule>
    <cfRule type="expression" dxfId="1039" priority="1172">
      <formula>C29="ABSENT"</formula>
    </cfRule>
    <cfRule type="expression" dxfId="1038" priority="1173">
      <formula>C29="PRESENT"</formula>
    </cfRule>
  </conditionalFormatting>
  <conditionalFormatting sqref="D32">
    <cfRule type="expression" dxfId="1037" priority="1139">
      <formula>C32="GREVISTE"</formula>
    </cfRule>
    <cfRule type="expression" dxfId="1036" priority="1140">
      <formula>C32="FORMATION"</formula>
    </cfRule>
    <cfRule type="expression" dxfId="1035" priority="1141">
      <formula>C32="ARRET DE TRAVAIL"</formula>
    </cfRule>
    <cfRule type="expression" dxfId="1034" priority="1142">
      <formula>C32="ABSENT"</formula>
    </cfRule>
    <cfRule type="expression" dxfId="1033" priority="1143">
      <formula>C32="PRESENT"</formula>
    </cfRule>
  </conditionalFormatting>
  <conditionalFormatting sqref="D14">
    <cfRule type="expression" dxfId="1032" priority="1124">
      <formula>C14="GREVISTE"</formula>
    </cfRule>
    <cfRule type="expression" dxfId="1031" priority="1125">
      <formula>C14="FORMATION"</formula>
    </cfRule>
    <cfRule type="expression" dxfId="1030" priority="1126">
      <formula>C14="ARRET DE TRAVAIL"</formula>
    </cfRule>
    <cfRule type="expression" dxfId="1029" priority="1127">
      <formula>C14="ABSENT"</formula>
    </cfRule>
    <cfRule type="expression" dxfId="1028" priority="1128">
      <formula>C14="PRESENT"</formula>
    </cfRule>
  </conditionalFormatting>
  <conditionalFormatting sqref="D27">
    <cfRule type="expression" dxfId="1027" priority="1154">
      <formula>C27="GREVISTE"</formula>
    </cfRule>
    <cfRule type="expression" dxfId="1026" priority="1155">
      <formula>C27="FORMATION"</formula>
    </cfRule>
    <cfRule type="expression" dxfId="1025" priority="1156">
      <formula>C27="ARRET DE TRAVAIL"</formula>
    </cfRule>
    <cfRule type="expression" dxfId="1024" priority="1157">
      <formula>C27="ABSENT"</formula>
    </cfRule>
    <cfRule type="expression" dxfId="1023" priority="1158">
      <formula>C27="PRESENT"</formula>
    </cfRule>
  </conditionalFormatting>
  <conditionalFormatting sqref="D28">
    <cfRule type="expression" dxfId="1022" priority="1149">
      <formula>C28="GREVISTE"</formula>
    </cfRule>
    <cfRule type="expression" dxfId="1021" priority="1150">
      <formula>C28="FORMATION"</formula>
    </cfRule>
    <cfRule type="expression" dxfId="1020" priority="1151">
      <formula>C28="ARRET DE TRAVAIL"</formula>
    </cfRule>
    <cfRule type="expression" dxfId="1019" priority="1152">
      <formula>C28="ABSENT"</formula>
    </cfRule>
    <cfRule type="expression" dxfId="1018" priority="1153">
      <formula>C28="PRESENT"</formula>
    </cfRule>
  </conditionalFormatting>
  <conditionalFormatting sqref="D30:D31">
    <cfRule type="expression" dxfId="1017" priority="1144">
      <formula>C30="GREVISTE"</formula>
    </cfRule>
    <cfRule type="expression" dxfId="1016" priority="1145">
      <formula>C30="FORMATION"</formula>
    </cfRule>
    <cfRule type="expression" dxfId="1015" priority="1146">
      <formula>C30="ARRET DE TRAVAIL"</formula>
    </cfRule>
    <cfRule type="expression" dxfId="1014" priority="1147">
      <formula>C30="ABSENT"</formula>
    </cfRule>
    <cfRule type="expression" dxfId="1013" priority="1148">
      <formula>C30="PRESENT"</formula>
    </cfRule>
  </conditionalFormatting>
  <conditionalFormatting sqref="D15:D16">
    <cfRule type="expression" dxfId="1012" priority="1119">
      <formula>C15="GREVISTE"</formula>
    </cfRule>
    <cfRule type="expression" dxfId="1011" priority="1120">
      <formula>C15="FORMATION"</formula>
    </cfRule>
    <cfRule type="expression" dxfId="1010" priority="1121">
      <formula>C15="ARRET DE TRAVAIL"</formula>
    </cfRule>
    <cfRule type="expression" dxfId="1009" priority="1122">
      <formula>C15="ABSENT"</formula>
    </cfRule>
    <cfRule type="expression" dxfId="1008" priority="1123">
      <formula>C15="PRESENT"</formula>
    </cfRule>
  </conditionalFormatting>
  <conditionalFormatting sqref="D17">
    <cfRule type="expression" dxfId="1007" priority="1114">
      <formula>C17="GREVISTE"</formula>
    </cfRule>
    <cfRule type="expression" dxfId="1006" priority="1115">
      <formula>C17="FORMATION"</formula>
    </cfRule>
    <cfRule type="expression" dxfId="1005" priority="1116">
      <formula>C17="ARRET DE TRAVAIL"</formula>
    </cfRule>
    <cfRule type="expression" dxfId="1004" priority="1117">
      <formula>C17="ABSENT"</formula>
    </cfRule>
    <cfRule type="expression" dxfId="1003" priority="1118">
      <formula>C17="PRESENT"</formula>
    </cfRule>
  </conditionalFormatting>
  <conditionalFormatting sqref="D147">
    <cfRule type="expression" dxfId="1002" priority="1075">
      <formula>C147="GREVISTE"</formula>
    </cfRule>
    <cfRule type="expression" dxfId="1001" priority="1076">
      <formula>C147="FORMATION"</formula>
    </cfRule>
    <cfRule type="expression" dxfId="1000" priority="1077">
      <formula>C147="ARRET DE TRAVAIL"</formula>
    </cfRule>
    <cfRule type="expression" dxfId="999" priority="1078">
      <formula>C147="ABSENT"</formula>
    </cfRule>
    <cfRule type="expression" dxfId="998" priority="1079">
      <formula>C147="PRESENT"</formula>
    </cfRule>
  </conditionalFormatting>
  <conditionalFormatting sqref="D92:D123 D132:D146 D128">
    <cfRule type="expression" dxfId="997" priority="1058">
      <formula>C92="GREVISTE"</formula>
    </cfRule>
    <cfRule type="expression" dxfId="996" priority="1059">
      <formula>C92="FORMATION"</formula>
    </cfRule>
    <cfRule type="expression" dxfId="995" priority="1060">
      <formula>C92="ARRET DE TRAVAIL"</formula>
    </cfRule>
    <cfRule type="expression" dxfId="994" priority="1061">
      <formula>C92="ABSENT"</formula>
    </cfRule>
    <cfRule type="expression" dxfId="993" priority="1062">
      <formula>C92="PRESENT"</formula>
    </cfRule>
  </conditionalFormatting>
  <conditionalFormatting sqref="B91">
    <cfRule type="containsText" dxfId="992" priority="1056" operator="containsText" text="FERME">
      <formula>NOT(ISERROR(SEARCH("FERME",B91)))</formula>
    </cfRule>
    <cfRule type="containsText" dxfId="991" priority="1057" operator="containsText" text="OUVERT">
      <formula>NOT(ISERROR(SEARCH("OUVERT",B91)))</formula>
    </cfRule>
  </conditionalFormatting>
  <conditionalFormatting sqref="D129:D131">
    <cfRule type="expression" dxfId="990" priority="1051">
      <formula>C129="GREVISTE"</formula>
    </cfRule>
    <cfRule type="expression" dxfId="989" priority="1052">
      <formula>C129="FORMATION"</formula>
    </cfRule>
    <cfRule type="expression" dxfId="988" priority="1053">
      <formula>C129="ARRET DE TRAVAIL"</formula>
    </cfRule>
    <cfRule type="expression" dxfId="987" priority="1054">
      <formula>C129="ABSENT"</formula>
    </cfRule>
    <cfRule type="expression" dxfId="986" priority="1055">
      <formula>C129="PRESENT"</formula>
    </cfRule>
  </conditionalFormatting>
  <conditionalFormatting sqref="D124:D127">
    <cfRule type="expression" dxfId="985" priority="1046">
      <formula>C124="GREVISTE"</formula>
    </cfRule>
    <cfRule type="expression" dxfId="984" priority="1047">
      <formula>C124="FORMATION"</formula>
    </cfRule>
    <cfRule type="expression" dxfId="983" priority="1048">
      <formula>C124="ARRET DE TRAVAIL"</formula>
    </cfRule>
    <cfRule type="expression" dxfId="982" priority="1049">
      <formula>C124="ABSENT"</formula>
    </cfRule>
    <cfRule type="expression" dxfId="981" priority="1050">
      <formula>C124="PRESENT"</formula>
    </cfRule>
  </conditionalFormatting>
  <conditionalFormatting sqref="D149:D180 D189:D203 D185">
    <cfRule type="expression" dxfId="980" priority="1041">
      <formula>C149="GREVISTE"</formula>
    </cfRule>
    <cfRule type="expression" dxfId="979" priority="1042">
      <formula>C149="FORMATION"</formula>
    </cfRule>
    <cfRule type="expression" dxfId="978" priority="1043">
      <formula>C149="ARRET DE TRAVAIL"</formula>
    </cfRule>
    <cfRule type="expression" dxfId="977" priority="1044">
      <formula>C149="ABSENT"</formula>
    </cfRule>
    <cfRule type="expression" dxfId="976" priority="1045">
      <formula>C149="PRESENT"</formula>
    </cfRule>
  </conditionalFormatting>
  <conditionalFormatting sqref="B148">
    <cfRule type="containsText" dxfId="975" priority="1039" operator="containsText" text="FERME">
      <formula>NOT(ISERROR(SEARCH("FERME",B148)))</formula>
    </cfRule>
    <cfRule type="containsText" dxfId="974" priority="1040" operator="containsText" text="OUVERT">
      <formula>NOT(ISERROR(SEARCH("OUVERT",B148)))</formula>
    </cfRule>
  </conditionalFormatting>
  <conditionalFormatting sqref="D186:D188">
    <cfRule type="expression" dxfId="973" priority="1034">
      <formula>C186="GREVISTE"</formula>
    </cfRule>
    <cfRule type="expression" dxfId="972" priority="1035">
      <formula>C186="FORMATION"</formula>
    </cfRule>
    <cfRule type="expression" dxfId="971" priority="1036">
      <formula>C186="ARRET DE TRAVAIL"</formula>
    </cfRule>
    <cfRule type="expression" dxfId="970" priority="1037">
      <formula>C186="ABSENT"</formula>
    </cfRule>
    <cfRule type="expression" dxfId="969" priority="1038">
      <formula>C186="PRESENT"</formula>
    </cfRule>
  </conditionalFormatting>
  <conditionalFormatting sqref="D181:D184">
    <cfRule type="expression" dxfId="968" priority="1029">
      <formula>C181="GREVISTE"</formula>
    </cfRule>
    <cfRule type="expression" dxfId="967" priority="1030">
      <formula>C181="FORMATION"</formula>
    </cfRule>
    <cfRule type="expression" dxfId="966" priority="1031">
      <formula>C181="ARRET DE TRAVAIL"</formula>
    </cfRule>
    <cfRule type="expression" dxfId="965" priority="1032">
      <formula>C181="ABSENT"</formula>
    </cfRule>
    <cfRule type="expression" dxfId="964" priority="1033">
      <formula>C181="PRESENT"</formula>
    </cfRule>
  </conditionalFormatting>
  <conditionalFormatting sqref="I213:I215 I63:I66 I75:I90 I71">
    <cfRule type="expression" dxfId="963" priority="1024">
      <formula>H63="GREVISTE"</formula>
    </cfRule>
    <cfRule type="expression" dxfId="962" priority="1025">
      <formula>H63="FORMATION"</formula>
    </cfRule>
    <cfRule type="expression" dxfId="961" priority="1026">
      <formula>H63="ARRET DE TRAVAIL"</formula>
    </cfRule>
    <cfRule type="expression" dxfId="960" priority="1027">
      <formula>H63="ABSENT"</formula>
    </cfRule>
    <cfRule type="expression" dxfId="959" priority="1028">
      <formula>H63="PRESENT"</formula>
    </cfRule>
  </conditionalFormatting>
  <conditionalFormatting sqref="G34">
    <cfRule type="containsText" dxfId="958" priority="1022" operator="containsText" text="FERME">
      <formula>NOT(ISERROR(SEARCH("FERME",G34)))</formula>
    </cfRule>
    <cfRule type="containsText" dxfId="957" priority="1023" operator="containsText" text="OUVERT">
      <formula>NOT(ISERROR(SEARCH("OUVERT",G34)))</formula>
    </cfRule>
  </conditionalFormatting>
  <conditionalFormatting sqref="G205">
    <cfRule type="containsText" dxfId="956" priority="1020" operator="containsText" text="FERME">
      <formula>NOT(ISERROR(SEARCH("FERME",G205)))</formula>
    </cfRule>
    <cfRule type="containsText" dxfId="955" priority="1021" operator="containsText" text="OUVERT">
      <formula>NOT(ISERROR(SEARCH("OUVERT",G205)))</formula>
    </cfRule>
  </conditionalFormatting>
  <conditionalFormatting sqref="G218:G227">
    <cfRule type="containsText" dxfId="954" priority="1018" operator="containsText" text="FERME">
      <formula>NOT(ISERROR(SEARCH("FERME",G218)))</formula>
    </cfRule>
    <cfRule type="containsText" dxfId="953" priority="1019" operator="containsText" text="OUVERT">
      <formula>NOT(ISERROR(SEARCH("OUVERT",G218)))</formula>
    </cfRule>
  </conditionalFormatting>
  <conditionalFormatting sqref="G217">
    <cfRule type="containsText" dxfId="952" priority="1016" operator="containsText" text="FERME">
      <formula>NOT(ISERROR(SEARCH("FERME",G217)))</formula>
    </cfRule>
    <cfRule type="containsText" dxfId="951" priority="1017" operator="containsText" text="OUVERT">
      <formula>NOT(ISERROR(SEARCH("OUVERT",G217)))</formula>
    </cfRule>
  </conditionalFormatting>
  <conditionalFormatting sqref="I72:I74">
    <cfRule type="expression" dxfId="950" priority="1011">
      <formula>H72="GREVISTE"</formula>
    </cfRule>
    <cfRule type="expression" dxfId="949" priority="1012">
      <formula>H72="FORMATION"</formula>
    </cfRule>
    <cfRule type="expression" dxfId="948" priority="1013">
      <formula>H72="ARRET DE TRAVAIL"</formula>
    </cfRule>
    <cfRule type="expression" dxfId="947" priority="1014">
      <formula>H72="ABSENT"</formula>
    </cfRule>
    <cfRule type="expression" dxfId="946" priority="1015">
      <formula>H72="PRESENT"</formula>
    </cfRule>
  </conditionalFormatting>
  <conditionalFormatting sqref="I67:I70">
    <cfRule type="expression" dxfId="945" priority="1006">
      <formula>H67="GREVISTE"</formula>
    </cfRule>
    <cfRule type="expression" dxfId="944" priority="1007">
      <formula>H67="FORMATION"</formula>
    </cfRule>
    <cfRule type="expression" dxfId="943" priority="1008">
      <formula>H67="ARRET DE TRAVAIL"</formula>
    </cfRule>
    <cfRule type="expression" dxfId="942" priority="1009">
      <formula>H67="ABSENT"</formula>
    </cfRule>
    <cfRule type="expression" dxfId="941" priority="1010">
      <formula>H67="PRESENT"</formula>
    </cfRule>
  </conditionalFormatting>
  <conditionalFormatting sqref="I232:I239 I255:I257">
    <cfRule type="expression" dxfId="940" priority="1001">
      <formula>H232="GREVISTE"</formula>
    </cfRule>
    <cfRule type="expression" dxfId="939" priority="1002">
      <formula>H232="FORMATION"</formula>
    </cfRule>
    <cfRule type="expression" dxfId="938" priority="1003">
      <formula>H232="ARRET DE TRAVAIL"</formula>
    </cfRule>
    <cfRule type="expression" dxfId="937" priority="1004">
      <formula>H232="ABSENT"</formula>
    </cfRule>
    <cfRule type="expression" dxfId="936" priority="1005">
      <formula>H232="PRESENT"</formula>
    </cfRule>
  </conditionalFormatting>
  <conditionalFormatting sqref="G231">
    <cfRule type="cellIs" dxfId="935" priority="1000" operator="greaterThanOrEqual">
      <formula>0.25</formula>
    </cfRule>
  </conditionalFormatting>
  <conditionalFormatting sqref="H231">
    <cfRule type="cellIs" dxfId="934" priority="999" operator="greaterThanOrEqual">
      <formula>0.25</formula>
    </cfRule>
  </conditionalFormatting>
  <conditionalFormatting sqref="I231">
    <cfRule type="containsText" dxfId="933" priority="997" operator="containsText" text="PAS DE SMA">
      <formula>NOT(ISERROR(SEARCH("PAS DE SMA",I231)))</formula>
    </cfRule>
    <cfRule type="containsText" dxfId="932" priority="998" operator="containsText" text="SMA">
      <formula>NOT(ISERROR(SEARCH("SMA",I231)))</formula>
    </cfRule>
  </conditionalFormatting>
  <conditionalFormatting sqref="G259">
    <cfRule type="containsText" dxfId="931" priority="995" operator="containsText" text="PAS DE SMA">
      <formula>NOT(ISERROR(SEARCH("PAS DE SMA",G259)))</formula>
    </cfRule>
    <cfRule type="containsText" dxfId="930" priority="996" operator="containsText" text="SMA">
      <formula>NOT(ISERROR(SEARCH("SMA",G259)))</formula>
    </cfRule>
  </conditionalFormatting>
  <conditionalFormatting sqref="G230">
    <cfRule type="containsText" dxfId="929" priority="993" operator="containsText" text="FERME">
      <formula>NOT(ISERROR(SEARCH("FERME",G230)))</formula>
    </cfRule>
    <cfRule type="containsText" dxfId="928" priority="994" operator="containsText" text="OUVERT">
      <formula>NOT(ISERROR(SEARCH("OUVERT",G230)))</formula>
    </cfRule>
  </conditionalFormatting>
  <conditionalFormatting sqref="H230">
    <cfRule type="containsText" dxfId="927" priority="991" operator="containsText" text="FERME">
      <formula>NOT(ISERROR(SEARCH("FERME",H230)))</formula>
    </cfRule>
    <cfRule type="containsText" dxfId="926" priority="992" operator="containsText" text="OUVERT">
      <formula>NOT(ISERROR(SEARCH("OUVERT",H230)))</formula>
    </cfRule>
  </conditionalFormatting>
  <conditionalFormatting sqref="I230">
    <cfRule type="containsText" dxfId="925" priority="989" operator="containsText" text="OUVERT">
      <formula>NOT(ISERROR(SEARCH("OUVERT",I230)))</formula>
    </cfRule>
    <cfRule type="containsText" dxfId="924" priority="990" operator="containsText" text="FERME">
      <formula>NOT(ISERROR(SEARCH("FERME",I230)))</formula>
    </cfRule>
  </conditionalFormatting>
  <conditionalFormatting sqref="G259:I259">
    <cfRule type="containsText" dxfId="923" priority="987" operator="containsText" text="OUVERT">
      <formula>NOT(ISERROR(SEARCH("OUVERT",G259)))</formula>
    </cfRule>
    <cfRule type="containsText" dxfId="922" priority="988" operator="containsText" text="FERME">
      <formula>NOT(ISERROR(SEARCH("FERME",G259)))</formula>
    </cfRule>
  </conditionalFormatting>
  <conditionalFormatting sqref="G5:I5">
    <cfRule type="containsText" dxfId="921" priority="985" operator="containsText" text="FERME">
      <formula>NOT(ISERROR(SEARCH("FERME",G5)))</formula>
    </cfRule>
    <cfRule type="containsText" dxfId="920" priority="986" operator="containsText" text="OUVERT">
      <formula>NOT(ISERROR(SEARCH("OUVERT",G5)))</formula>
    </cfRule>
  </conditionalFormatting>
  <conditionalFormatting sqref="G20:I20">
    <cfRule type="containsText" dxfId="919" priority="983" operator="containsText" text="FERME">
      <formula>NOT(ISERROR(SEARCH("FERME",G20)))</formula>
    </cfRule>
    <cfRule type="containsText" dxfId="918" priority="984" operator="containsText" text="OUVERT">
      <formula>NOT(ISERROR(SEARCH("OUVERT",G20)))</formula>
    </cfRule>
  </conditionalFormatting>
  <conditionalFormatting sqref="I8">
    <cfRule type="expression" dxfId="917" priority="968">
      <formula>H8="GREVISTE"</formula>
    </cfRule>
    <cfRule type="expression" dxfId="916" priority="969">
      <formula>H8="FORMATION"</formula>
    </cfRule>
    <cfRule type="expression" dxfId="915" priority="970">
      <formula>H8="ARRET DE TRAVAIL"</formula>
    </cfRule>
    <cfRule type="expression" dxfId="914" priority="971">
      <formula>H8="ABSENT"</formula>
    </cfRule>
    <cfRule type="expression" dxfId="913" priority="972">
      <formula>H8="PRESENT"</formula>
    </cfRule>
  </conditionalFormatting>
  <conditionalFormatting sqref="I9">
    <cfRule type="expression" dxfId="912" priority="963">
      <formula>H9="GREVISTE"</formula>
    </cfRule>
    <cfRule type="expression" dxfId="911" priority="964">
      <formula>H9="FORMATION"</formula>
    </cfRule>
    <cfRule type="expression" dxfId="910" priority="965">
      <formula>H9="ARRET DE TRAVAIL"</formula>
    </cfRule>
    <cfRule type="expression" dxfId="909" priority="966">
      <formula>H9="ABSENT"</formula>
    </cfRule>
    <cfRule type="expression" dxfId="908" priority="967">
      <formula>H9="PRESENT"</formula>
    </cfRule>
  </conditionalFormatting>
  <conditionalFormatting sqref="I13">
    <cfRule type="expression" dxfId="907" priority="958">
      <formula>H13="GREVISTE"</formula>
    </cfRule>
    <cfRule type="expression" dxfId="906" priority="959">
      <formula>H13="FORMATION"</formula>
    </cfRule>
    <cfRule type="expression" dxfId="905" priority="960">
      <formula>H13="ARRET DE TRAVAIL"</formula>
    </cfRule>
    <cfRule type="expression" dxfId="904" priority="961">
      <formula>H13="ABSENT"</formula>
    </cfRule>
    <cfRule type="expression" dxfId="903" priority="962">
      <formula>H13="PRESENT"</formula>
    </cfRule>
  </conditionalFormatting>
  <conditionalFormatting sqref="I10">
    <cfRule type="expression" dxfId="902" priority="898">
      <formula>H10="GREVISTE"</formula>
    </cfRule>
    <cfRule type="expression" dxfId="901" priority="899">
      <formula>H10="FORMATION"</formula>
    </cfRule>
    <cfRule type="expression" dxfId="900" priority="900">
      <formula>H10="ARRET DE TRAVAIL"</formula>
    </cfRule>
    <cfRule type="expression" dxfId="899" priority="901">
      <formula>H10="ABSENT"</formula>
    </cfRule>
    <cfRule type="expression" dxfId="898" priority="902">
      <formula>H10="PRESENT"</formula>
    </cfRule>
  </conditionalFormatting>
  <conditionalFormatting sqref="I11:I12">
    <cfRule type="expression" dxfId="897" priority="893">
      <formula>H11="GREVISTE"</formula>
    </cfRule>
    <cfRule type="expression" dxfId="896" priority="894">
      <formula>H11="FORMATION"</formula>
    </cfRule>
    <cfRule type="expression" dxfId="895" priority="895">
      <formula>H11="ARRET DE TRAVAIL"</formula>
    </cfRule>
    <cfRule type="expression" dxfId="894" priority="896">
      <formula>H11="ABSENT"</formula>
    </cfRule>
    <cfRule type="expression" dxfId="893" priority="897">
      <formula>H11="PRESENT"</formula>
    </cfRule>
  </conditionalFormatting>
  <conditionalFormatting sqref="I29">
    <cfRule type="expression" dxfId="892" priority="923">
      <formula>H29="GREVISTE"</formula>
    </cfRule>
    <cfRule type="expression" dxfId="891" priority="924">
      <formula>H29="FORMATION"</formula>
    </cfRule>
    <cfRule type="expression" dxfId="890" priority="925">
      <formula>H29="ARRET DE TRAVAIL"</formula>
    </cfRule>
    <cfRule type="expression" dxfId="889" priority="926">
      <formula>H29="ABSENT"</formula>
    </cfRule>
    <cfRule type="expression" dxfId="888" priority="927">
      <formula>H29="PRESENT"</formula>
    </cfRule>
  </conditionalFormatting>
  <conditionalFormatting sqref="I32">
    <cfRule type="expression" dxfId="887" priority="903">
      <formula>H32="GREVISTE"</formula>
    </cfRule>
    <cfRule type="expression" dxfId="886" priority="904">
      <formula>H32="FORMATION"</formula>
    </cfRule>
    <cfRule type="expression" dxfId="885" priority="905">
      <formula>H32="ARRET DE TRAVAIL"</formula>
    </cfRule>
    <cfRule type="expression" dxfId="884" priority="906">
      <formula>H32="ABSENT"</formula>
    </cfRule>
    <cfRule type="expression" dxfId="883" priority="907">
      <formula>H32="PRESENT"</formula>
    </cfRule>
  </conditionalFormatting>
  <conditionalFormatting sqref="I14">
    <cfRule type="expression" dxfId="882" priority="888">
      <formula>H14="GREVISTE"</formula>
    </cfRule>
    <cfRule type="expression" dxfId="881" priority="889">
      <formula>H14="FORMATION"</formula>
    </cfRule>
    <cfRule type="expression" dxfId="880" priority="890">
      <formula>H14="ARRET DE TRAVAIL"</formula>
    </cfRule>
    <cfRule type="expression" dxfId="879" priority="891">
      <formula>H14="ABSENT"</formula>
    </cfRule>
    <cfRule type="expression" dxfId="878" priority="892">
      <formula>H14="PRESENT"</formula>
    </cfRule>
  </conditionalFormatting>
  <conditionalFormatting sqref="I27">
    <cfRule type="expression" dxfId="877" priority="918">
      <formula>H27="GREVISTE"</formula>
    </cfRule>
    <cfRule type="expression" dxfId="876" priority="919">
      <formula>H27="FORMATION"</formula>
    </cfRule>
    <cfRule type="expression" dxfId="875" priority="920">
      <formula>H27="ARRET DE TRAVAIL"</formula>
    </cfRule>
    <cfRule type="expression" dxfId="874" priority="921">
      <formula>H27="ABSENT"</formula>
    </cfRule>
    <cfRule type="expression" dxfId="873" priority="922">
      <formula>H27="PRESENT"</formula>
    </cfRule>
  </conditionalFormatting>
  <conditionalFormatting sqref="I28">
    <cfRule type="expression" dxfId="872" priority="913">
      <formula>H28="GREVISTE"</formula>
    </cfRule>
    <cfRule type="expression" dxfId="871" priority="914">
      <formula>H28="FORMATION"</formula>
    </cfRule>
    <cfRule type="expression" dxfId="870" priority="915">
      <formula>H28="ARRET DE TRAVAIL"</formula>
    </cfRule>
    <cfRule type="expression" dxfId="869" priority="916">
      <formula>H28="ABSENT"</formula>
    </cfRule>
    <cfRule type="expression" dxfId="868" priority="917">
      <formula>H28="PRESENT"</formula>
    </cfRule>
  </conditionalFormatting>
  <conditionalFormatting sqref="I30:I31">
    <cfRule type="expression" dxfId="867" priority="908">
      <formula>H30="GREVISTE"</formula>
    </cfRule>
    <cfRule type="expression" dxfId="866" priority="909">
      <formula>H30="FORMATION"</formula>
    </cfRule>
    <cfRule type="expression" dxfId="865" priority="910">
      <formula>H30="ARRET DE TRAVAIL"</formula>
    </cfRule>
    <cfRule type="expression" dxfId="864" priority="911">
      <formula>H30="ABSENT"</formula>
    </cfRule>
    <cfRule type="expression" dxfId="863" priority="912">
      <formula>H30="PRESENT"</formula>
    </cfRule>
  </conditionalFormatting>
  <conditionalFormatting sqref="I15:I16">
    <cfRule type="expression" dxfId="862" priority="883">
      <formula>H15="GREVISTE"</formula>
    </cfRule>
    <cfRule type="expression" dxfId="861" priority="884">
      <formula>H15="FORMATION"</formula>
    </cfRule>
    <cfRule type="expression" dxfId="860" priority="885">
      <formula>H15="ARRET DE TRAVAIL"</formula>
    </cfRule>
    <cfRule type="expression" dxfId="859" priority="886">
      <formula>H15="ABSENT"</formula>
    </cfRule>
    <cfRule type="expression" dxfId="858" priority="887">
      <formula>H15="PRESENT"</formula>
    </cfRule>
  </conditionalFormatting>
  <conditionalFormatting sqref="I17">
    <cfRule type="expression" dxfId="857" priority="878">
      <formula>H17="GREVISTE"</formula>
    </cfRule>
    <cfRule type="expression" dxfId="856" priority="879">
      <formula>H17="FORMATION"</formula>
    </cfRule>
    <cfRule type="expression" dxfId="855" priority="880">
      <formula>H17="ARRET DE TRAVAIL"</formula>
    </cfRule>
    <cfRule type="expression" dxfId="854" priority="881">
      <formula>H17="ABSENT"</formula>
    </cfRule>
    <cfRule type="expression" dxfId="853" priority="882">
      <formula>H17="PRESENT"</formula>
    </cfRule>
  </conditionalFormatting>
  <conditionalFormatting sqref="I147">
    <cfRule type="expression" dxfId="852" priority="873">
      <formula>H147="GREVISTE"</formula>
    </cfRule>
    <cfRule type="expression" dxfId="851" priority="874">
      <formula>H147="FORMATION"</formula>
    </cfRule>
    <cfRule type="expression" dxfId="850" priority="875">
      <formula>H147="ARRET DE TRAVAIL"</formula>
    </cfRule>
    <cfRule type="expression" dxfId="849" priority="876">
      <formula>H147="ABSENT"</formula>
    </cfRule>
    <cfRule type="expression" dxfId="848" priority="877">
      <formula>H147="PRESENT"</formula>
    </cfRule>
  </conditionalFormatting>
  <conditionalFormatting sqref="I92:I123 I132:I146 I128">
    <cfRule type="expression" dxfId="847" priority="868">
      <formula>H92="GREVISTE"</formula>
    </cfRule>
    <cfRule type="expression" dxfId="846" priority="869">
      <formula>H92="FORMATION"</formula>
    </cfRule>
    <cfRule type="expression" dxfId="845" priority="870">
      <formula>H92="ARRET DE TRAVAIL"</formula>
    </cfRule>
    <cfRule type="expression" dxfId="844" priority="871">
      <formula>H92="ABSENT"</formula>
    </cfRule>
    <cfRule type="expression" dxfId="843" priority="872">
      <formula>H92="PRESENT"</formula>
    </cfRule>
  </conditionalFormatting>
  <conditionalFormatting sqref="G91">
    <cfRule type="containsText" dxfId="842" priority="866" operator="containsText" text="FERME">
      <formula>NOT(ISERROR(SEARCH("FERME",G91)))</formula>
    </cfRule>
    <cfRule type="containsText" dxfId="841" priority="867" operator="containsText" text="OUVERT">
      <formula>NOT(ISERROR(SEARCH("OUVERT",G91)))</formula>
    </cfRule>
  </conditionalFormatting>
  <conditionalFormatting sqref="I129:I131">
    <cfRule type="expression" dxfId="840" priority="861">
      <formula>H129="GREVISTE"</formula>
    </cfRule>
    <cfRule type="expression" dxfId="839" priority="862">
      <formula>H129="FORMATION"</formula>
    </cfRule>
    <cfRule type="expression" dxfId="838" priority="863">
      <formula>H129="ARRET DE TRAVAIL"</formula>
    </cfRule>
    <cfRule type="expression" dxfId="837" priority="864">
      <formula>H129="ABSENT"</formula>
    </cfRule>
    <cfRule type="expression" dxfId="836" priority="865">
      <formula>H129="PRESENT"</formula>
    </cfRule>
  </conditionalFormatting>
  <conditionalFormatting sqref="I124:I127">
    <cfRule type="expression" dxfId="835" priority="856">
      <formula>H124="GREVISTE"</formula>
    </cfRule>
    <cfRule type="expression" dxfId="834" priority="857">
      <formula>H124="FORMATION"</formula>
    </cfRule>
    <cfRule type="expression" dxfId="833" priority="858">
      <formula>H124="ARRET DE TRAVAIL"</formula>
    </cfRule>
    <cfRule type="expression" dxfId="832" priority="859">
      <formula>H124="ABSENT"</formula>
    </cfRule>
    <cfRule type="expression" dxfId="831" priority="860">
      <formula>H124="PRESENT"</formula>
    </cfRule>
  </conditionalFormatting>
  <conditionalFormatting sqref="I161:I180 I189:I203 I185">
    <cfRule type="expression" dxfId="830" priority="851">
      <formula>H161="GREVISTE"</formula>
    </cfRule>
    <cfRule type="expression" dxfId="829" priority="852">
      <formula>H161="FORMATION"</formula>
    </cfRule>
    <cfRule type="expression" dxfId="828" priority="853">
      <formula>H161="ARRET DE TRAVAIL"</formula>
    </cfRule>
    <cfRule type="expression" dxfId="827" priority="854">
      <formula>H161="ABSENT"</formula>
    </cfRule>
    <cfRule type="expression" dxfId="826" priority="855">
      <formula>H161="PRESENT"</formula>
    </cfRule>
  </conditionalFormatting>
  <conditionalFormatting sqref="G148">
    <cfRule type="containsText" dxfId="825" priority="849" operator="containsText" text="FERME">
      <formula>NOT(ISERROR(SEARCH("FERME",G148)))</formula>
    </cfRule>
    <cfRule type="containsText" dxfId="824" priority="850" operator="containsText" text="OUVERT">
      <formula>NOT(ISERROR(SEARCH("OUVERT",G148)))</formula>
    </cfRule>
  </conditionalFormatting>
  <conditionalFormatting sqref="I186:I188">
    <cfRule type="expression" dxfId="823" priority="844">
      <formula>H186="GREVISTE"</formula>
    </cfRule>
    <cfRule type="expression" dxfId="822" priority="845">
      <formula>H186="FORMATION"</formula>
    </cfRule>
    <cfRule type="expression" dxfId="821" priority="846">
      <formula>H186="ARRET DE TRAVAIL"</formula>
    </cfRule>
    <cfRule type="expression" dxfId="820" priority="847">
      <formula>H186="ABSENT"</formula>
    </cfRule>
    <cfRule type="expression" dxfId="819" priority="848">
      <formula>H186="PRESENT"</formula>
    </cfRule>
  </conditionalFormatting>
  <conditionalFormatting sqref="I181:I184">
    <cfRule type="expression" dxfId="818" priority="839">
      <formula>H181="GREVISTE"</formula>
    </cfRule>
    <cfRule type="expression" dxfId="817" priority="840">
      <formula>H181="FORMATION"</formula>
    </cfRule>
    <cfRule type="expression" dxfId="816" priority="841">
      <formula>H181="ARRET DE TRAVAIL"</formula>
    </cfRule>
    <cfRule type="expression" dxfId="815" priority="842">
      <formula>H181="ABSENT"</formula>
    </cfRule>
    <cfRule type="expression" dxfId="814" priority="843">
      <formula>H181="PRESENT"</formula>
    </cfRule>
  </conditionalFormatting>
  <conditionalFormatting sqref="F6">
    <cfRule type="containsText" dxfId="813" priority="837" operator="containsText" text="FERME">
      <formula>NOT(ISERROR(SEARCH("FERME",F6)))</formula>
    </cfRule>
    <cfRule type="containsText" dxfId="812" priority="838" operator="containsText" text="OUVERT">
      <formula>NOT(ISERROR(SEARCH("OUVERT",F6)))</formula>
    </cfRule>
  </conditionalFormatting>
  <conditionalFormatting sqref="F10">
    <cfRule type="containsText" dxfId="811" priority="835" operator="containsText" text="FERME">
      <formula>NOT(ISERROR(SEARCH("FERME",F10)))</formula>
    </cfRule>
    <cfRule type="containsText" dxfId="810" priority="836" operator="containsText" text="OUVERT">
      <formula>NOT(ISERROR(SEARCH("OUVERT",F10)))</formula>
    </cfRule>
  </conditionalFormatting>
  <conditionalFormatting sqref="F14">
    <cfRule type="containsText" dxfId="809" priority="833" operator="containsText" text="FERME">
      <formula>NOT(ISERROR(SEARCH("FERME",F14)))</formula>
    </cfRule>
    <cfRule type="containsText" dxfId="808" priority="834" operator="containsText" text="OUVERT">
      <formula>NOT(ISERROR(SEARCH("OUVERT",F14)))</formula>
    </cfRule>
  </conditionalFormatting>
  <conditionalFormatting sqref="F21">
    <cfRule type="containsText" dxfId="807" priority="831" operator="containsText" text="FERME">
      <formula>NOT(ISERROR(SEARCH("FERME",F21)))</formula>
    </cfRule>
    <cfRule type="containsText" dxfId="806" priority="832" operator="containsText" text="OUVERT">
      <formula>NOT(ISERROR(SEARCH("OUVERT",F21)))</formula>
    </cfRule>
  </conditionalFormatting>
  <conditionalFormatting sqref="F29">
    <cfRule type="containsText" dxfId="805" priority="827" operator="containsText" text="FERME">
      <formula>NOT(ISERROR(SEARCH("FERME",F29)))</formula>
    </cfRule>
    <cfRule type="containsText" dxfId="804" priority="828" operator="containsText" text="OUVERT">
      <formula>NOT(ISERROR(SEARCH("OUVERT",F29)))</formula>
    </cfRule>
  </conditionalFormatting>
  <conditionalFormatting sqref="F25">
    <cfRule type="containsText" dxfId="803" priority="829" operator="containsText" text="FERME">
      <formula>NOT(ISERROR(SEARCH("FERME",F25)))</formula>
    </cfRule>
    <cfRule type="containsText" dxfId="802" priority="830" operator="containsText" text="OUVERT">
      <formula>NOT(ISERROR(SEARCH("OUVERT",F25)))</formula>
    </cfRule>
  </conditionalFormatting>
  <conditionalFormatting sqref="N213:N215 N75:N90 N71 N35:N66">
    <cfRule type="expression" dxfId="801" priority="822">
      <formula>M35="GREVISTE"</formula>
    </cfRule>
    <cfRule type="expression" dxfId="800" priority="823">
      <formula>M35="FORMATION"</formula>
    </cfRule>
    <cfRule type="expression" dxfId="799" priority="824">
      <formula>M35="ARRET DE TRAVAIL"</formula>
    </cfRule>
    <cfRule type="expression" dxfId="798" priority="825">
      <formula>M35="ABSENT"</formula>
    </cfRule>
    <cfRule type="expression" dxfId="797" priority="826">
      <formula>M35="PRESENT"</formula>
    </cfRule>
  </conditionalFormatting>
  <conditionalFormatting sqref="L34">
    <cfRule type="containsText" dxfId="796" priority="820" operator="containsText" text="FERME">
      <formula>NOT(ISERROR(SEARCH("FERME",L34)))</formula>
    </cfRule>
    <cfRule type="containsText" dxfId="795" priority="821" operator="containsText" text="OUVERT">
      <formula>NOT(ISERROR(SEARCH("OUVERT",L34)))</formula>
    </cfRule>
  </conditionalFormatting>
  <conditionalFormatting sqref="L205">
    <cfRule type="containsText" dxfId="794" priority="818" operator="containsText" text="FERME">
      <formula>NOT(ISERROR(SEARCH("FERME",L205)))</formula>
    </cfRule>
    <cfRule type="containsText" dxfId="793" priority="819" operator="containsText" text="OUVERT">
      <formula>NOT(ISERROR(SEARCH("OUVERT",L205)))</formula>
    </cfRule>
  </conditionalFormatting>
  <conditionalFormatting sqref="L218:L227">
    <cfRule type="containsText" dxfId="792" priority="816" operator="containsText" text="FERME">
      <formula>NOT(ISERROR(SEARCH("FERME",L218)))</formula>
    </cfRule>
    <cfRule type="containsText" dxfId="791" priority="817" operator="containsText" text="OUVERT">
      <formula>NOT(ISERROR(SEARCH("OUVERT",L218)))</formula>
    </cfRule>
  </conditionalFormatting>
  <conditionalFormatting sqref="L217">
    <cfRule type="containsText" dxfId="790" priority="814" operator="containsText" text="FERME">
      <formula>NOT(ISERROR(SEARCH("FERME",L217)))</formula>
    </cfRule>
    <cfRule type="containsText" dxfId="789" priority="815" operator="containsText" text="OUVERT">
      <formula>NOT(ISERROR(SEARCH("OUVERT",L217)))</formula>
    </cfRule>
  </conditionalFormatting>
  <conditionalFormatting sqref="N72:N74">
    <cfRule type="expression" dxfId="788" priority="809">
      <formula>M72="GREVISTE"</formula>
    </cfRule>
    <cfRule type="expression" dxfId="787" priority="810">
      <formula>M72="FORMATION"</formula>
    </cfRule>
    <cfRule type="expression" dxfId="786" priority="811">
      <formula>M72="ARRET DE TRAVAIL"</formula>
    </cfRule>
    <cfRule type="expression" dxfId="785" priority="812">
      <formula>M72="ABSENT"</formula>
    </cfRule>
    <cfRule type="expression" dxfId="784" priority="813">
      <formula>M72="PRESENT"</formula>
    </cfRule>
  </conditionalFormatting>
  <conditionalFormatting sqref="N67:N70">
    <cfRule type="expression" dxfId="783" priority="804">
      <formula>M67="GREVISTE"</formula>
    </cfRule>
    <cfRule type="expression" dxfId="782" priority="805">
      <formula>M67="FORMATION"</formula>
    </cfRule>
    <cfRule type="expression" dxfId="781" priority="806">
      <formula>M67="ARRET DE TRAVAIL"</formula>
    </cfRule>
    <cfRule type="expression" dxfId="780" priority="807">
      <formula>M67="ABSENT"</formula>
    </cfRule>
    <cfRule type="expression" dxfId="779" priority="808">
      <formula>M67="PRESENT"</formula>
    </cfRule>
  </conditionalFormatting>
  <conditionalFormatting sqref="N232:N257">
    <cfRule type="expression" dxfId="778" priority="799">
      <formula>M232="GREVISTE"</formula>
    </cfRule>
    <cfRule type="expression" dxfId="777" priority="800">
      <formula>M232="FORMATION"</formula>
    </cfRule>
    <cfRule type="expression" dxfId="776" priority="801">
      <formula>M232="ARRET DE TRAVAIL"</formula>
    </cfRule>
    <cfRule type="expression" dxfId="775" priority="802">
      <formula>M232="ABSENT"</formula>
    </cfRule>
    <cfRule type="expression" dxfId="774" priority="803">
      <formula>M232="PRESENT"</formula>
    </cfRule>
  </conditionalFormatting>
  <conditionalFormatting sqref="L231">
    <cfRule type="cellIs" dxfId="773" priority="798" operator="greaterThanOrEqual">
      <formula>0.25</formula>
    </cfRule>
  </conditionalFormatting>
  <conditionalFormatting sqref="M231">
    <cfRule type="cellIs" dxfId="772" priority="797" operator="greaterThanOrEqual">
      <formula>0.25</formula>
    </cfRule>
  </conditionalFormatting>
  <conditionalFormatting sqref="N231">
    <cfRule type="containsText" dxfId="771" priority="795" operator="containsText" text="PAS DE SMA">
      <formula>NOT(ISERROR(SEARCH("PAS DE SMA",N231)))</formula>
    </cfRule>
    <cfRule type="containsText" dxfId="770" priority="796" operator="containsText" text="SMA">
      <formula>NOT(ISERROR(SEARCH("SMA",N231)))</formula>
    </cfRule>
  </conditionalFormatting>
  <conditionalFormatting sqref="L259">
    <cfRule type="containsText" dxfId="769" priority="793" operator="containsText" text="PAS DE SMA">
      <formula>NOT(ISERROR(SEARCH("PAS DE SMA",L259)))</formula>
    </cfRule>
    <cfRule type="containsText" dxfId="768" priority="794" operator="containsText" text="SMA">
      <formula>NOT(ISERROR(SEARCH("SMA",L259)))</formula>
    </cfRule>
  </conditionalFormatting>
  <conditionalFormatting sqref="L230">
    <cfRule type="containsText" dxfId="767" priority="791" operator="containsText" text="FERME">
      <formula>NOT(ISERROR(SEARCH("FERME",L230)))</formula>
    </cfRule>
    <cfRule type="containsText" dxfId="766" priority="792" operator="containsText" text="OUVERT">
      <formula>NOT(ISERROR(SEARCH("OUVERT",L230)))</formula>
    </cfRule>
  </conditionalFormatting>
  <conditionalFormatting sqref="M230">
    <cfRule type="containsText" dxfId="765" priority="789" operator="containsText" text="FERME">
      <formula>NOT(ISERROR(SEARCH("FERME",M230)))</formula>
    </cfRule>
    <cfRule type="containsText" dxfId="764" priority="790" operator="containsText" text="OUVERT">
      <formula>NOT(ISERROR(SEARCH("OUVERT",M230)))</formula>
    </cfRule>
  </conditionalFormatting>
  <conditionalFormatting sqref="N230">
    <cfRule type="containsText" dxfId="763" priority="787" operator="containsText" text="OUVERT">
      <formula>NOT(ISERROR(SEARCH("OUVERT",N230)))</formula>
    </cfRule>
    <cfRule type="containsText" dxfId="762" priority="788" operator="containsText" text="FERME">
      <formula>NOT(ISERROR(SEARCH("FERME",N230)))</formula>
    </cfRule>
  </conditionalFormatting>
  <conditionalFormatting sqref="L259:N259">
    <cfRule type="containsText" dxfId="761" priority="785" operator="containsText" text="OUVERT">
      <formula>NOT(ISERROR(SEARCH("OUVERT",L259)))</formula>
    </cfRule>
    <cfRule type="containsText" dxfId="760" priority="786" operator="containsText" text="FERME">
      <formula>NOT(ISERROR(SEARCH("FERME",L259)))</formula>
    </cfRule>
  </conditionalFormatting>
  <conditionalFormatting sqref="L5:N5">
    <cfRule type="containsText" dxfId="759" priority="783" operator="containsText" text="FERME">
      <formula>NOT(ISERROR(SEARCH("FERME",L5)))</formula>
    </cfRule>
    <cfRule type="containsText" dxfId="758" priority="784" operator="containsText" text="OUVERT">
      <formula>NOT(ISERROR(SEARCH("OUVERT",L5)))</formula>
    </cfRule>
  </conditionalFormatting>
  <conditionalFormatting sqref="L20:N20">
    <cfRule type="containsText" dxfId="757" priority="781" operator="containsText" text="FERME">
      <formula>NOT(ISERROR(SEARCH("FERME",L20)))</formula>
    </cfRule>
    <cfRule type="containsText" dxfId="756" priority="782" operator="containsText" text="OUVERT">
      <formula>NOT(ISERROR(SEARCH("OUVERT",L20)))</formula>
    </cfRule>
  </conditionalFormatting>
  <conditionalFormatting sqref="N8">
    <cfRule type="expression" dxfId="755" priority="766">
      <formula>M8="GREVISTE"</formula>
    </cfRule>
    <cfRule type="expression" dxfId="754" priority="767">
      <formula>M8="FORMATION"</formula>
    </cfRule>
    <cfRule type="expression" dxfId="753" priority="768">
      <formula>M8="ARRET DE TRAVAIL"</formula>
    </cfRule>
    <cfRule type="expression" dxfId="752" priority="769">
      <formula>M8="ABSENT"</formula>
    </cfRule>
    <cfRule type="expression" dxfId="751" priority="770">
      <formula>M8="PRESENT"</formula>
    </cfRule>
  </conditionalFormatting>
  <conditionalFormatting sqref="N6">
    <cfRule type="expression" dxfId="750" priority="776">
      <formula>M6="GREVISTE"</formula>
    </cfRule>
    <cfRule type="expression" dxfId="749" priority="777">
      <formula>M6="FORMATION"</formula>
    </cfRule>
    <cfRule type="expression" dxfId="748" priority="778">
      <formula>M6="ARRET DE TRAVAIL"</formula>
    </cfRule>
    <cfRule type="expression" dxfId="747" priority="779">
      <formula>M6="ABSENT"</formula>
    </cfRule>
    <cfRule type="expression" dxfId="746" priority="780">
      <formula>M6="PRESENT"</formula>
    </cfRule>
  </conditionalFormatting>
  <conditionalFormatting sqref="N7">
    <cfRule type="expression" dxfId="745" priority="771">
      <formula>M7="GREVISTE"</formula>
    </cfRule>
    <cfRule type="expression" dxfId="744" priority="772">
      <formula>M7="FORMATION"</formula>
    </cfRule>
    <cfRule type="expression" dxfId="743" priority="773">
      <formula>M7="ARRET DE TRAVAIL"</formula>
    </cfRule>
    <cfRule type="expression" dxfId="742" priority="774">
      <formula>M7="ABSENT"</formula>
    </cfRule>
    <cfRule type="expression" dxfId="741" priority="775">
      <formula>M7="PRESENT"</formula>
    </cfRule>
  </conditionalFormatting>
  <conditionalFormatting sqref="N9">
    <cfRule type="expression" dxfId="740" priority="761">
      <formula>M9="GREVISTE"</formula>
    </cfRule>
    <cfRule type="expression" dxfId="739" priority="762">
      <formula>M9="FORMATION"</formula>
    </cfRule>
    <cfRule type="expression" dxfId="738" priority="763">
      <formula>M9="ARRET DE TRAVAIL"</formula>
    </cfRule>
    <cfRule type="expression" dxfId="737" priority="764">
      <formula>M9="ABSENT"</formula>
    </cfRule>
    <cfRule type="expression" dxfId="736" priority="765">
      <formula>M9="PRESENT"</formula>
    </cfRule>
  </conditionalFormatting>
  <conditionalFormatting sqref="N13">
    <cfRule type="expression" dxfId="735" priority="756">
      <formula>M13="GREVISTE"</formula>
    </cfRule>
    <cfRule type="expression" dxfId="734" priority="757">
      <formula>M13="FORMATION"</formula>
    </cfRule>
    <cfRule type="expression" dxfId="733" priority="758">
      <formula>M13="ARRET DE TRAVAIL"</formula>
    </cfRule>
    <cfRule type="expression" dxfId="732" priority="759">
      <formula>M13="ABSENT"</formula>
    </cfRule>
    <cfRule type="expression" dxfId="731" priority="760">
      <formula>M13="PRESENT"</formula>
    </cfRule>
  </conditionalFormatting>
  <conditionalFormatting sqref="N21">
    <cfRule type="expression" dxfId="730" priority="751">
      <formula>M21="GREVISTE"</formula>
    </cfRule>
    <cfRule type="expression" dxfId="729" priority="752">
      <formula>M21="FORMATION"</formula>
    </cfRule>
    <cfRule type="expression" dxfId="728" priority="753">
      <formula>M21="ARRET DE TRAVAIL"</formula>
    </cfRule>
    <cfRule type="expression" dxfId="727" priority="754">
      <formula>M21="ABSENT"</formula>
    </cfRule>
    <cfRule type="expression" dxfId="726" priority="755">
      <formula>M21="PRESENT"</formula>
    </cfRule>
  </conditionalFormatting>
  <conditionalFormatting sqref="N22">
    <cfRule type="expression" dxfId="725" priority="746">
      <formula>M22="GREVISTE"</formula>
    </cfRule>
    <cfRule type="expression" dxfId="724" priority="747">
      <formula>M22="FORMATION"</formula>
    </cfRule>
    <cfRule type="expression" dxfId="723" priority="748">
      <formula>M22="ARRET DE TRAVAIL"</formula>
    </cfRule>
    <cfRule type="expression" dxfId="722" priority="749">
      <formula>M22="ABSENT"</formula>
    </cfRule>
    <cfRule type="expression" dxfId="721" priority="750">
      <formula>M22="PRESENT"</formula>
    </cfRule>
  </conditionalFormatting>
  <conditionalFormatting sqref="N23">
    <cfRule type="expression" dxfId="720" priority="741">
      <formula>M23="GREVISTE"</formula>
    </cfRule>
    <cfRule type="expression" dxfId="719" priority="742">
      <formula>M23="FORMATION"</formula>
    </cfRule>
    <cfRule type="expression" dxfId="718" priority="743">
      <formula>M23="ARRET DE TRAVAIL"</formula>
    </cfRule>
    <cfRule type="expression" dxfId="717" priority="744">
      <formula>M23="ABSENT"</formula>
    </cfRule>
    <cfRule type="expression" dxfId="716" priority="745">
      <formula>M23="PRESENT"</formula>
    </cfRule>
  </conditionalFormatting>
  <conditionalFormatting sqref="N24">
    <cfRule type="expression" dxfId="715" priority="736">
      <formula>M24="GREVISTE"</formula>
    </cfRule>
    <cfRule type="expression" dxfId="714" priority="737">
      <formula>M24="FORMATION"</formula>
    </cfRule>
    <cfRule type="expression" dxfId="713" priority="738">
      <formula>M24="ARRET DE TRAVAIL"</formula>
    </cfRule>
    <cfRule type="expression" dxfId="712" priority="739">
      <formula>M24="ABSENT"</formula>
    </cfRule>
    <cfRule type="expression" dxfId="711" priority="740">
      <formula>M24="PRESENT"</formula>
    </cfRule>
  </conditionalFormatting>
  <conditionalFormatting sqref="N25">
    <cfRule type="expression" dxfId="710" priority="731">
      <formula>M25="GREVISTE"</formula>
    </cfRule>
    <cfRule type="expression" dxfId="709" priority="732">
      <formula>M25="FORMATION"</formula>
    </cfRule>
    <cfRule type="expression" dxfId="708" priority="733">
      <formula>M25="ARRET DE TRAVAIL"</formula>
    </cfRule>
    <cfRule type="expression" dxfId="707" priority="734">
      <formula>M25="ABSENT"</formula>
    </cfRule>
    <cfRule type="expression" dxfId="706" priority="735">
      <formula>M25="PRESENT"</formula>
    </cfRule>
  </conditionalFormatting>
  <conditionalFormatting sqref="N26">
    <cfRule type="expression" dxfId="705" priority="726">
      <formula>M26="GREVISTE"</formula>
    </cfRule>
    <cfRule type="expression" dxfId="704" priority="727">
      <formula>M26="FORMATION"</formula>
    </cfRule>
    <cfRule type="expression" dxfId="703" priority="728">
      <formula>M26="ARRET DE TRAVAIL"</formula>
    </cfRule>
    <cfRule type="expression" dxfId="702" priority="729">
      <formula>M26="ABSENT"</formula>
    </cfRule>
    <cfRule type="expression" dxfId="701" priority="730">
      <formula>M26="PRESENT"</formula>
    </cfRule>
  </conditionalFormatting>
  <conditionalFormatting sqref="N10">
    <cfRule type="expression" dxfId="700" priority="696">
      <formula>M10="GREVISTE"</formula>
    </cfRule>
    <cfRule type="expression" dxfId="699" priority="697">
      <formula>M10="FORMATION"</formula>
    </cfRule>
    <cfRule type="expression" dxfId="698" priority="698">
      <formula>M10="ARRET DE TRAVAIL"</formula>
    </cfRule>
    <cfRule type="expression" dxfId="697" priority="699">
      <formula>M10="ABSENT"</formula>
    </cfRule>
    <cfRule type="expression" dxfId="696" priority="700">
      <formula>M10="PRESENT"</formula>
    </cfRule>
  </conditionalFormatting>
  <conditionalFormatting sqref="N11:N12">
    <cfRule type="expression" dxfId="695" priority="691">
      <formula>M11="GREVISTE"</formula>
    </cfRule>
    <cfRule type="expression" dxfId="694" priority="692">
      <formula>M11="FORMATION"</formula>
    </cfRule>
    <cfRule type="expression" dxfId="693" priority="693">
      <formula>M11="ARRET DE TRAVAIL"</formula>
    </cfRule>
    <cfRule type="expression" dxfId="692" priority="694">
      <formula>M11="ABSENT"</formula>
    </cfRule>
    <cfRule type="expression" dxfId="691" priority="695">
      <formula>M11="PRESENT"</formula>
    </cfRule>
  </conditionalFormatting>
  <conditionalFormatting sqref="N29">
    <cfRule type="expression" dxfId="690" priority="721">
      <formula>M29="GREVISTE"</formula>
    </cfRule>
    <cfRule type="expression" dxfId="689" priority="722">
      <formula>M29="FORMATION"</formula>
    </cfRule>
    <cfRule type="expression" dxfId="688" priority="723">
      <formula>M29="ARRET DE TRAVAIL"</formula>
    </cfRule>
    <cfRule type="expression" dxfId="687" priority="724">
      <formula>M29="ABSENT"</formula>
    </cfRule>
    <cfRule type="expression" dxfId="686" priority="725">
      <formula>M29="PRESENT"</formula>
    </cfRule>
  </conditionalFormatting>
  <conditionalFormatting sqref="N32">
    <cfRule type="expression" dxfId="685" priority="701">
      <formula>M32="GREVISTE"</formula>
    </cfRule>
    <cfRule type="expression" dxfId="684" priority="702">
      <formula>M32="FORMATION"</formula>
    </cfRule>
    <cfRule type="expression" dxfId="683" priority="703">
      <formula>M32="ARRET DE TRAVAIL"</formula>
    </cfRule>
    <cfRule type="expression" dxfId="682" priority="704">
      <formula>M32="ABSENT"</formula>
    </cfRule>
    <cfRule type="expression" dxfId="681" priority="705">
      <formula>M32="PRESENT"</formula>
    </cfRule>
  </conditionalFormatting>
  <conditionalFormatting sqref="N14">
    <cfRule type="expression" dxfId="680" priority="686">
      <formula>M14="GREVISTE"</formula>
    </cfRule>
    <cfRule type="expression" dxfId="679" priority="687">
      <formula>M14="FORMATION"</formula>
    </cfRule>
    <cfRule type="expression" dxfId="678" priority="688">
      <formula>M14="ARRET DE TRAVAIL"</formula>
    </cfRule>
    <cfRule type="expression" dxfId="677" priority="689">
      <formula>M14="ABSENT"</formula>
    </cfRule>
    <cfRule type="expression" dxfId="676" priority="690">
      <formula>M14="PRESENT"</formula>
    </cfRule>
  </conditionalFormatting>
  <conditionalFormatting sqref="N27">
    <cfRule type="expression" dxfId="675" priority="716">
      <formula>M27="GREVISTE"</formula>
    </cfRule>
    <cfRule type="expression" dxfId="674" priority="717">
      <formula>M27="FORMATION"</formula>
    </cfRule>
    <cfRule type="expression" dxfId="673" priority="718">
      <formula>M27="ARRET DE TRAVAIL"</formula>
    </cfRule>
    <cfRule type="expression" dxfId="672" priority="719">
      <formula>M27="ABSENT"</formula>
    </cfRule>
    <cfRule type="expression" dxfId="671" priority="720">
      <formula>M27="PRESENT"</formula>
    </cfRule>
  </conditionalFormatting>
  <conditionalFormatting sqref="N28">
    <cfRule type="expression" dxfId="670" priority="711">
      <formula>M28="GREVISTE"</formula>
    </cfRule>
    <cfRule type="expression" dxfId="669" priority="712">
      <formula>M28="FORMATION"</formula>
    </cfRule>
    <cfRule type="expression" dxfId="668" priority="713">
      <formula>M28="ARRET DE TRAVAIL"</formula>
    </cfRule>
    <cfRule type="expression" dxfId="667" priority="714">
      <formula>M28="ABSENT"</formula>
    </cfRule>
    <cfRule type="expression" dxfId="666" priority="715">
      <formula>M28="PRESENT"</formula>
    </cfRule>
  </conditionalFormatting>
  <conditionalFormatting sqref="N30:N31">
    <cfRule type="expression" dxfId="665" priority="706">
      <formula>M30="GREVISTE"</formula>
    </cfRule>
    <cfRule type="expression" dxfId="664" priority="707">
      <formula>M30="FORMATION"</formula>
    </cfRule>
    <cfRule type="expression" dxfId="663" priority="708">
      <formula>M30="ARRET DE TRAVAIL"</formula>
    </cfRule>
    <cfRule type="expression" dxfId="662" priority="709">
      <formula>M30="ABSENT"</formula>
    </cfRule>
    <cfRule type="expression" dxfId="661" priority="710">
      <formula>M30="PRESENT"</formula>
    </cfRule>
  </conditionalFormatting>
  <conditionalFormatting sqref="N15:N16">
    <cfRule type="expression" dxfId="660" priority="681">
      <formula>M15="GREVISTE"</formula>
    </cfRule>
    <cfRule type="expression" dxfId="659" priority="682">
      <formula>M15="FORMATION"</formula>
    </cfRule>
    <cfRule type="expression" dxfId="658" priority="683">
      <formula>M15="ARRET DE TRAVAIL"</formula>
    </cfRule>
    <cfRule type="expression" dxfId="657" priority="684">
      <formula>M15="ABSENT"</formula>
    </cfRule>
    <cfRule type="expression" dxfId="656" priority="685">
      <formula>M15="PRESENT"</formula>
    </cfRule>
  </conditionalFormatting>
  <conditionalFormatting sqref="N17">
    <cfRule type="expression" dxfId="655" priority="676">
      <formula>M17="GREVISTE"</formula>
    </cfRule>
    <cfRule type="expression" dxfId="654" priority="677">
      <formula>M17="FORMATION"</formula>
    </cfRule>
    <cfRule type="expression" dxfId="653" priority="678">
      <formula>M17="ARRET DE TRAVAIL"</formula>
    </cfRule>
    <cfRule type="expression" dxfId="652" priority="679">
      <formula>M17="ABSENT"</formula>
    </cfRule>
    <cfRule type="expression" dxfId="651" priority="680">
      <formula>M17="PRESENT"</formula>
    </cfRule>
  </conditionalFormatting>
  <conditionalFormatting sqref="N147">
    <cfRule type="expression" dxfId="650" priority="671">
      <formula>M147="GREVISTE"</formula>
    </cfRule>
    <cfRule type="expression" dxfId="649" priority="672">
      <formula>M147="FORMATION"</formula>
    </cfRule>
    <cfRule type="expression" dxfId="648" priority="673">
      <formula>M147="ARRET DE TRAVAIL"</formula>
    </cfRule>
    <cfRule type="expression" dxfId="647" priority="674">
      <formula>M147="ABSENT"</formula>
    </cfRule>
    <cfRule type="expression" dxfId="646" priority="675">
      <formula>M147="PRESENT"</formula>
    </cfRule>
  </conditionalFormatting>
  <conditionalFormatting sqref="N92:N123 N132:N146 N128">
    <cfRule type="expression" dxfId="645" priority="666">
      <formula>M92="GREVISTE"</formula>
    </cfRule>
    <cfRule type="expression" dxfId="644" priority="667">
      <formula>M92="FORMATION"</formula>
    </cfRule>
    <cfRule type="expression" dxfId="643" priority="668">
      <formula>M92="ARRET DE TRAVAIL"</formula>
    </cfRule>
    <cfRule type="expression" dxfId="642" priority="669">
      <formula>M92="ABSENT"</formula>
    </cfRule>
    <cfRule type="expression" dxfId="641" priority="670">
      <formula>M92="PRESENT"</formula>
    </cfRule>
  </conditionalFormatting>
  <conditionalFormatting sqref="L91">
    <cfRule type="containsText" dxfId="640" priority="664" operator="containsText" text="FERME">
      <formula>NOT(ISERROR(SEARCH("FERME",L91)))</formula>
    </cfRule>
    <cfRule type="containsText" dxfId="639" priority="665" operator="containsText" text="OUVERT">
      <formula>NOT(ISERROR(SEARCH("OUVERT",L91)))</formula>
    </cfRule>
  </conditionalFormatting>
  <conditionalFormatting sqref="N129:N131">
    <cfRule type="expression" dxfId="638" priority="659">
      <formula>M129="GREVISTE"</formula>
    </cfRule>
    <cfRule type="expression" dxfId="637" priority="660">
      <formula>M129="FORMATION"</formula>
    </cfRule>
    <cfRule type="expression" dxfId="636" priority="661">
      <formula>M129="ARRET DE TRAVAIL"</formula>
    </cfRule>
    <cfRule type="expression" dxfId="635" priority="662">
      <formula>M129="ABSENT"</formula>
    </cfRule>
    <cfRule type="expression" dxfId="634" priority="663">
      <formula>M129="PRESENT"</formula>
    </cfRule>
  </conditionalFormatting>
  <conditionalFormatting sqref="N124:N127">
    <cfRule type="expression" dxfId="633" priority="654">
      <formula>M124="GREVISTE"</formula>
    </cfRule>
    <cfRule type="expression" dxfId="632" priority="655">
      <formula>M124="FORMATION"</formula>
    </cfRule>
    <cfRule type="expression" dxfId="631" priority="656">
      <formula>M124="ARRET DE TRAVAIL"</formula>
    </cfRule>
    <cfRule type="expression" dxfId="630" priority="657">
      <formula>M124="ABSENT"</formula>
    </cfRule>
    <cfRule type="expression" dxfId="629" priority="658">
      <formula>M124="PRESENT"</formula>
    </cfRule>
  </conditionalFormatting>
  <conditionalFormatting sqref="N161:N180 N189:N203 N185">
    <cfRule type="expression" dxfId="628" priority="649">
      <formula>M161="GREVISTE"</formula>
    </cfRule>
    <cfRule type="expression" dxfId="627" priority="650">
      <formula>M161="FORMATION"</formula>
    </cfRule>
    <cfRule type="expression" dxfId="626" priority="651">
      <formula>M161="ARRET DE TRAVAIL"</formula>
    </cfRule>
    <cfRule type="expression" dxfId="625" priority="652">
      <formula>M161="ABSENT"</formula>
    </cfRule>
    <cfRule type="expression" dxfId="624" priority="653">
      <formula>M161="PRESENT"</formula>
    </cfRule>
  </conditionalFormatting>
  <conditionalFormatting sqref="L148">
    <cfRule type="containsText" dxfId="623" priority="647" operator="containsText" text="FERME">
      <formula>NOT(ISERROR(SEARCH("FERME",L148)))</formula>
    </cfRule>
    <cfRule type="containsText" dxfId="622" priority="648" operator="containsText" text="OUVERT">
      <formula>NOT(ISERROR(SEARCH("OUVERT",L148)))</formula>
    </cfRule>
  </conditionalFormatting>
  <conditionalFormatting sqref="N186:N188">
    <cfRule type="expression" dxfId="621" priority="642">
      <formula>M186="GREVISTE"</formula>
    </cfRule>
    <cfRule type="expression" dxfId="620" priority="643">
      <formula>M186="FORMATION"</formula>
    </cfRule>
    <cfRule type="expression" dxfId="619" priority="644">
      <formula>M186="ARRET DE TRAVAIL"</formula>
    </cfRule>
    <cfRule type="expression" dxfId="618" priority="645">
      <formula>M186="ABSENT"</formula>
    </cfRule>
    <cfRule type="expression" dxfId="617" priority="646">
      <formula>M186="PRESENT"</formula>
    </cfRule>
  </conditionalFormatting>
  <conditionalFormatting sqref="N181:N184">
    <cfRule type="expression" dxfId="616" priority="637">
      <formula>M181="GREVISTE"</formula>
    </cfRule>
    <cfRule type="expression" dxfId="615" priority="638">
      <formula>M181="FORMATION"</formula>
    </cfRule>
    <cfRule type="expression" dxfId="614" priority="639">
      <formula>M181="ARRET DE TRAVAIL"</formula>
    </cfRule>
    <cfRule type="expression" dxfId="613" priority="640">
      <formula>M181="ABSENT"</formula>
    </cfRule>
    <cfRule type="expression" dxfId="612" priority="641">
      <formula>M181="PRESENT"</formula>
    </cfRule>
  </conditionalFormatting>
  <conditionalFormatting sqref="K6">
    <cfRule type="containsText" dxfId="611" priority="635" operator="containsText" text="FERME">
      <formula>NOT(ISERROR(SEARCH("FERME",K6)))</formula>
    </cfRule>
    <cfRule type="containsText" dxfId="610" priority="636" operator="containsText" text="OUVERT">
      <formula>NOT(ISERROR(SEARCH("OUVERT",K6)))</formula>
    </cfRule>
  </conditionalFormatting>
  <conditionalFormatting sqref="K10">
    <cfRule type="containsText" dxfId="609" priority="633" operator="containsText" text="FERME">
      <formula>NOT(ISERROR(SEARCH("FERME",K10)))</formula>
    </cfRule>
    <cfRule type="containsText" dxfId="608" priority="634" operator="containsText" text="OUVERT">
      <formula>NOT(ISERROR(SEARCH("OUVERT",K10)))</formula>
    </cfRule>
  </conditionalFormatting>
  <conditionalFormatting sqref="K14">
    <cfRule type="containsText" dxfId="607" priority="631" operator="containsText" text="FERME">
      <formula>NOT(ISERROR(SEARCH("FERME",K14)))</formula>
    </cfRule>
    <cfRule type="containsText" dxfId="606" priority="632" operator="containsText" text="OUVERT">
      <formula>NOT(ISERROR(SEARCH("OUVERT",K14)))</formula>
    </cfRule>
  </conditionalFormatting>
  <conditionalFormatting sqref="K21">
    <cfRule type="containsText" dxfId="605" priority="629" operator="containsText" text="FERME">
      <formula>NOT(ISERROR(SEARCH("FERME",K21)))</formula>
    </cfRule>
    <cfRule type="containsText" dxfId="604" priority="630" operator="containsText" text="OUVERT">
      <formula>NOT(ISERROR(SEARCH("OUVERT",K21)))</formula>
    </cfRule>
  </conditionalFormatting>
  <conditionalFormatting sqref="K29">
    <cfRule type="containsText" dxfId="603" priority="625" operator="containsText" text="FERME">
      <formula>NOT(ISERROR(SEARCH("FERME",K29)))</formula>
    </cfRule>
    <cfRule type="containsText" dxfId="602" priority="626" operator="containsText" text="OUVERT">
      <formula>NOT(ISERROR(SEARCH("OUVERT",K29)))</formula>
    </cfRule>
  </conditionalFormatting>
  <conditionalFormatting sqref="K25">
    <cfRule type="containsText" dxfId="601" priority="627" operator="containsText" text="FERME">
      <formula>NOT(ISERROR(SEARCH("FERME",K25)))</formula>
    </cfRule>
    <cfRule type="containsText" dxfId="600" priority="628" operator="containsText" text="OUVERT">
      <formula>NOT(ISERROR(SEARCH("OUVERT",K25)))</formula>
    </cfRule>
  </conditionalFormatting>
  <conditionalFormatting sqref="S213:S215 S63:S66 S75:S90 S71">
    <cfRule type="expression" dxfId="599" priority="620">
      <formula>R63="GREVISTE"</formula>
    </cfRule>
    <cfRule type="expression" dxfId="598" priority="621">
      <formula>R63="FORMATION"</formula>
    </cfRule>
    <cfRule type="expression" dxfId="597" priority="622">
      <formula>R63="ARRET DE TRAVAIL"</formula>
    </cfRule>
    <cfRule type="expression" dxfId="596" priority="623">
      <formula>R63="ABSENT"</formula>
    </cfRule>
    <cfRule type="expression" dxfId="595" priority="624">
      <formula>R63="PRESENT"</formula>
    </cfRule>
  </conditionalFormatting>
  <conditionalFormatting sqref="Q34">
    <cfRule type="containsText" dxfId="594" priority="618" operator="containsText" text="FERME">
      <formula>NOT(ISERROR(SEARCH("FERME",Q34)))</formula>
    </cfRule>
    <cfRule type="containsText" dxfId="593" priority="619" operator="containsText" text="OUVERT">
      <formula>NOT(ISERROR(SEARCH("OUVERT",Q34)))</formula>
    </cfRule>
  </conditionalFormatting>
  <conditionalFormatting sqref="Q205">
    <cfRule type="containsText" dxfId="592" priority="616" operator="containsText" text="FERME">
      <formula>NOT(ISERROR(SEARCH("FERME",Q205)))</formula>
    </cfRule>
    <cfRule type="containsText" dxfId="591" priority="617" operator="containsText" text="OUVERT">
      <formula>NOT(ISERROR(SEARCH("OUVERT",Q205)))</formula>
    </cfRule>
  </conditionalFormatting>
  <conditionalFormatting sqref="Q218:Q227">
    <cfRule type="containsText" dxfId="590" priority="614" operator="containsText" text="FERME">
      <formula>NOT(ISERROR(SEARCH("FERME",Q218)))</formula>
    </cfRule>
    <cfRule type="containsText" dxfId="589" priority="615" operator="containsText" text="OUVERT">
      <formula>NOT(ISERROR(SEARCH("OUVERT",Q218)))</formula>
    </cfRule>
  </conditionalFormatting>
  <conditionalFormatting sqref="Q217">
    <cfRule type="containsText" dxfId="588" priority="612" operator="containsText" text="FERME">
      <formula>NOT(ISERROR(SEARCH("FERME",Q217)))</formula>
    </cfRule>
    <cfRule type="containsText" dxfId="587" priority="613" operator="containsText" text="OUVERT">
      <formula>NOT(ISERROR(SEARCH("OUVERT",Q217)))</formula>
    </cfRule>
  </conditionalFormatting>
  <conditionalFormatting sqref="S72:S74">
    <cfRule type="expression" dxfId="586" priority="607">
      <formula>R72="GREVISTE"</formula>
    </cfRule>
    <cfRule type="expression" dxfId="585" priority="608">
      <formula>R72="FORMATION"</formula>
    </cfRule>
    <cfRule type="expression" dxfId="584" priority="609">
      <formula>R72="ARRET DE TRAVAIL"</formula>
    </cfRule>
    <cfRule type="expression" dxfId="583" priority="610">
      <formula>R72="ABSENT"</formula>
    </cfRule>
    <cfRule type="expression" dxfId="582" priority="611">
      <formula>R72="PRESENT"</formula>
    </cfRule>
  </conditionalFormatting>
  <conditionalFormatting sqref="S67:S70">
    <cfRule type="expression" dxfId="581" priority="602">
      <formula>R67="GREVISTE"</formula>
    </cfRule>
    <cfRule type="expression" dxfId="580" priority="603">
      <formula>R67="FORMATION"</formula>
    </cfRule>
    <cfRule type="expression" dxfId="579" priority="604">
      <formula>R67="ARRET DE TRAVAIL"</formula>
    </cfRule>
    <cfRule type="expression" dxfId="578" priority="605">
      <formula>R67="ABSENT"</formula>
    </cfRule>
    <cfRule type="expression" dxfId="577" priority="606">
      <formula>R67="PRESENT"</formula>
    </cfRule>
  </conditionalFormatting>
  <conditionalFormatting sqref="S232:S239 S255:S257">
    <cfRule type="expression" dxfId="576" priority="597">
      <formula>R232="GREVISTE"</formula>
    </cfRule>
    <cfRule type="expression" dxfId="575" priority="598">
      <formula>R232="FORMATION"</formula>
    </cfRule>
    <cfRule type="expression" dxfId="574" priority="599">
      <formula>R232="ARRET DE TRAVAIL"</formula>
    </cfRule>
    <cfRule type="expression" dxfId="573" priority="600">
      <formula>R232="ABSENT"</formula>
    </cfRule>
    <cfRule type="expression" dxfId="572" priority="601">
      <formula>R232="PRESENT"</formula>
    </cfRule>
  </conditionalFormatting>
  <conditionalFormatting sqref="Q231">
    <cfRule type="cellIs" dxfId="571" priority="596" operator="greaterThanOrEqual">
      <formula>0.25</formula>
    </cfRule>
  </conditionalFormatting>
  <conditionalFormatting sqref="R231">
    <cfRule type="cellIs" dxfId="570" priority="595" operator="greaterThanOrEqual">
      <formula>0.25</formula>
    </cfRule>
  </conditionalFormatting>
  <conditionalFormatting sqref="S231">
    <cfRule type="containsText" dxfId="569" priority="593" operator="containsText" text="PAS DE SMA">
      <formula>NOT(ISERROR(SEARCH("PAS DE SMA",S231)))</formula>
    </cfRule>
    <cfRule type="containsText" dxfId="568" priority="594" operator="containsText" text="SMA">
      <formula>NOT(ISERROR(SEARCH("SMA",S231)))</formula>
    </cfRule>
  </conditionalFormatting>
  <conditionalFormatting sqref="Q259">
    <cfRule type="containsText" dxfId="567" priority="591" operator="containsText" text="PAS DE SMA">
      <formula>NOT(ISERROR(SEARCH("PAS DE SMA",Q259)))</formula>
    </cfRule>
    <cfRule type="containsText" dxfId="566" priority="592" operator="containsText" text="SMA">
      <formula>NOT(ISERROR(SEARCH("SMA",Q259)))</formula>
    </cfRule>
  </conditionalFormatting>
  <conditionalFormatting sqref="Q230">
    <cfRule type="containsText" dxfId="565" priority="589" operator="containsText" text="FERME">
      <formula>NOT(ISERROR(SEARCH("FERME",Q230)))</formula>
    </cfRule>
    <cfRule type="containsText" dxfId="564" priority="590" operator="containsText" text="OUVERT">
      <formula>NOT(ISERROR(SEARCH("OUVERT",Q230)))</formula>
    </cfRule>
  </conditionalFormatting>
  <conditionalFormatting sqref="R230">
    <cfRule type="containsText" dxfId="563" priority="587" operator="containsText" text="FERME">
      <formula>NOT(ISERROR(SEARCH("FERME",R230)))</formula>
    </cfRule>
    <cfRule type="containsText" dxfId="562" priority="588" operator="containsText" text="OUVERT">
      <formula>NOT(ISERROR(SEARCH("OUVERT",R230)))</formula>
    </cfRule>
  </conditionalFormatting>
  <conditionalFormatting sqref="S230">
    <cfRule type="containsText" dxfId="561" priority="585" operator="containsText" text="OUVERT">
      <formula>NOT(ISERROR(SEARCH("OUVERT",S230)))</formula>
    </cfRule>
    <cfRule type="containsText" dxfId="560" priority="586" operator="containsText" text="FERME">
      <formula>NOT(ISERROR(SEARCH("FERME",S230)))</formula>
    </cfRule>
  </conditionalFormatting>
  <conditionalFormatting sqref="Q259:S259">
    <cfRule type="containsText" dxfId="559" priority="583" operator="containsText" text="OUVERT">
      <formula>NOT(ISERROR(SEARCH("OUVERT",Q259)))</formula>
    </cfRule>
    <cfRule type="containsText" dxfId="558" priority="584" operator="containsText" text="FERME">
      <formula>NOT(ISERROR(SEARCH("FERME",Q259)))</formula>
    </cfRule>
  </conditionalFormatting>
  <conditionalFormatting sqref="Q5:S5">
    <cfRule type="containsText" dxfId="557" priority="581" operator="containsText" text="FERME">
      <formula>NOT(ISERROR(SEARCH("FERME",Q5)))</formula>
    </cfRule>
    <cfRule type="containsText" dxfId="556" priority="582" operator="containsText" text="OUVERT">
      <formula>NOT(ISERROR(SEARCH("OUVERT",Q5)))</formula>
    </cfRule>
  </conditionalFormatting>
  <conditionalFormatting sqref="Q20:S20">
    <cfRule type="containsText" dxfId="555" priority="579" operator="containsText" text="FERME">
      <formula>NOT(ISERROR(SEARCH("FERME",Q20)))</formula>
    </cfRule>
    <cfRule type="containsText" dxfId="554" priority="580" operator="containsText" text="OUVERT">
      <formula>NOT(ISERROR(SEARCH("OUVERT",Q20)))</formula>
    </cfRule>
  </conditionalFormatting>
  <conditionalFormatting sqref="S8">
    <cfRule type="expression" dxfId="553" priority="564">
      <formula>R8="GREVISTE"</formula>
    </cfRule>
    <cfRule type="expression" dxfId="552" priority="565">
      <formula>R8="FORMATION"</formula>
    </cfRule>
    <cfRule type="expression" dxfId="551" priority="566">
      <formula>R8="ARRET DE TRAVAIL"</formula>
    </cfRule>
    <cfRule type="expression" dxfId="550" priority="567">
      <formula>R8="ABSENT"</formula>
    </cfRule>
    <cfRule type="expression" dxfId="549" priority="568">
      <formula>R8="PRESENT"</formula>
    </cfRule>
  </conditionalFormatting>
  <conditionalFormatting sqref="S6">
    <cfRule type="expression" dxfId="548" priority="574">
      <formula>R6="GREVISTE"</formula>
    </cfRule>
    <cfRule type="expression" dxfId="547" priority="575">
      <formula>R6="FORMATION"</formula>
    </cfRule>
    <cfRule type="expression" dxfId="546" priority="576">
      <formula>R6="ARRET DE TRAVAIL"</formula>
    </cfRule>
    <cfRule type="expression" dxfId="545" priority="577">
      <formula>R6="ABSENT"</formula>
    </cfRule>
    <cfRule type="expression" dxfId="544" priority="578">
      <formula>R6="PRESENT"</formula>
    </cfRule>
  </conditionalFormatting>
  <conditionalFormatting sqref="S7">
    <cfRule type="expression" dxfId="543" priority="569">
      <formula>R7="GREVISTE"</formula>
    </cfRule>
    <cfRule type="expression" dxfId="542" priority="570">
      <formula>R7="FORMATION"</formula>
    </cfRule>
    <cfRule type="expression" dxfId="541" priority="571">
      <formula>R7="ARRET DE TRAVAIL"</formula>
    </cfRule>
    <cfRule type="expression" dxfId="540" priority="572">
      <formula>R7="ABSENT"</formula>
    </cfRule>
    <cfRule type="expression" dxfId="539" priority="573">
      <formula>R7="PRESENT"</formula>
    </cfRule>
  </conditionalFormatting>
  <conditionalFormatting sqref="S9">
    <cfRule type="expression" dxfId="538" priority="559">
      <formula>R9="GREVISTE"</formula>
    </cfRule>
    <cfRule type="expression" dxfId="537" priority="560">
      <formula>R9="FORMATION"</formula>
    </cfRule>
    <cfRule type="expression" dxfId="536" priority="561">
      <formula>R9="ARRET DE TRAVAIL"</formula>
    </cfRule>
    <cfRule type="expression" dxfId="535" priority="562">
      <formula>R9="ABSENT"</formula>
    </cfRule>
    <cfRule type="expression" dxfId="534" priority="563">
      <formula>R9="PRESENT"</formula>
    </cfRule>
  </conditionalFormatting>
  <conditionalFormatting sqref="S13">
    <cfRule type="expression" dxfId="533" priority="554">
      <formula>R13="GREVISTE"</formula>
    </cfRule>
    <cfRule type="expression" dxfId="532" priority="555">
      <formula>R13="FORMATION"</formula>
    </cfRule>
    <cfRule type="expression" dxfId="531" priority="556">
      <formula>R13="ARRET DE TRAVAIL"</formula>
    </cfRule>
    <cfRule type="expression" dxfId="530" priority="557">
      <formula>R13="ABSENT"</formula>
    </cfRule>
    <cfRule type="expression" dxfId="529" priority="558">
      <formula>R13="PRESENT"</formula>
    </cfRule>
  </conditionalFormatting>
  <conditionalFormatting sqref="S21">
    <cfRule type="expression" dxfId="528" priority="549">
      <formula>R21="GREVISTE"</formula>
    </cfRule>
    <cfRule type="expression" dxfId="527" priority="550">
      <formula>R21="FORMATION"</formula>
    </cfRule>
    <cfRule type="expression" dxfId="526" priority="551">
      <formula>R21="ARRET DE TRAVAIL"</formula>
    </cfRule>
    <cfRule type="expression" dxfId="525" priority="552">
      <formula>R21="ABSENT"</formula>
    </cfRule>
    <cfRule type="expression" dxfId="524" priority="553">
      <formula>R21="PRESENT"</formula>
    </cfRule>
  </conditionalFormatting>
  <conditionalFormatting sqref="S22">
    <cfRule type="expression" dxfId="523" priority="544">
      <formula>R22="GREVISTE"</formula>
    </cfRule>
    <cfRule type="expression" dxfId="522" priority="545">
      <formula>R22="FORMATION"</formula>
    </cfRule>
    <cfRule type="expression" dxfId="521" priority="546">
      <formula>R22="ARRET DE TRAVAIL"</formula>
    </cfRule>
    <cfRule type="expression" dxfId="520" priority="547">
      <formula>R22="ABSENT"</formula>
    </cfRule>
    <cfRule type="expression" dxfId="519" priority="548">
      <formula>R22="PRESENT"</formula>
    </cfRule>
  </conditionalFormatting>
  <conditionalFormatting sqref="S23">
    <cfRule type="expression" dxfId="518" priority="539">
      <formula>R23="GREVISTE"</formula>
    </cfRule>
    <cfRule type="expression" dxfId="517" priority="540">
      <formula>R23="FORMATION"</formula>
    </cfRule>
    <cfRule type="expression" dxfId="516" priority="541">
      <formula>R23="ARRET DE TRAVAIL"</formula>
    </cfRule>
    <cfRule type="expression" dxfId="515" priority="542">
      <formula>R23="ABSENT"</formula>
    </cfRule>
    <cfRule type="expression" dxfId="514" priority="543">
      <formula>R23="PRESENT"</formula>
    </cfRule>
  </conditionalFormatting>
  <conditionalFormatting sqref="S24">
    <cfRule type="expression" dxfId="513" priority="534">
      <formula>R24="GREVISTE"</formula>
    </cfRule>
    <cfRule type="expression" dxfId="512" priority="535">
      <formula>R24="FORMATION"</formula>
    </cfRule>
    <cfRule type="expression" dxfId="511" priority="536">
      <formula>R24="ARRET DE TRAVAIL"</formula>
    </cfRule>
    <cfRule type="expression" dxfId="510" priority="537">
      <formula>R24="ABSENT"</formula>
    </cfRule>
    <cfRule type="expression" dxfId="509" priority="538">
      <formula>R24="PRESENT"</formula>
    </cfRule>
  </conditionalFormatting>
  <conditionalFormatting sqref="S25">
    <cfRule type="expression" dxfId="508" priority="529">
      <formula>R25="GREVISTE"</formula>
    </cfRule>
    <cfRule type="expression" dxfId="507" priority="530">
      <formula>R25="FORMATION"</formula>
    </cfRule>
    <cfRule type="expression" dxfId="506" priority="531">
      <formula>R25="ARRET DE TRAVAIL"</formula>
    </cfRule>
    <cfRule type="expression" dxfId="505" priority="532">
      <formula>R25="ABSENT"</formula>
    </cfRule>
    <cfRule type="expression" dxfId="504" priority="533">
      <formula>R25="PRESENT"</formula>
    </cfRule>
  </conditionalFormatting>
  <conditionalFormatting sqref="S26">
    <cfRule type="expression" dxfId="503" priority="524">
      <formula>R26="GREVISTE"</formula>
    </cfRule>
    <cfRule type="expression" dxfId="502" priority="525">
      <formula>R26="FORMATION"</formula>
    </cfRule>
    <cfRule type="expression" dxfId="501" priority="526">
      <formula>R26="ARRET DE TRAVAIL"</formula>
    </cfRule>
    <cfRule type="expression" dxfId="500" priority="527">
      <formula>R26="ABSENT"</formula>
    </cfRule>
    <cfRule type="expression" dxfId="499" priority="528">
      <formula>R26="PRESENT"</formula>
    </cfRule>
  </conditionalFormatting>
  <conditionalFormatting sqref="S10">
    <cfRule type="expression" dxfId="498" priority="494">
      <formula>R10="GREVISTE"</formula>
    </cfRule>
    <cfRule type="expression" dxfId="497" priority="495">
      <formula>R10="FORMATION"</formula>
    </cfRule>
    <cfRule type="expression" dxfId="496" priority="496">
      <formula>R10="ARRET DE TRAVAIL"</formula>
    </cfRule>
    <cfRule type="expression" dxfId="495" priority="497">
      <formula>R10="ABSENT"</formula>
    </cfRule>
    <cfRule type="expression" dxfId="494" priority="498">
      <formula>R10="PRESENT"</formula>
    </cfRule>
  </conditionalFormatting>
  <conditionalFormatting sqref="S11:S12">
    <cfRule type="expression" dxfId="493" priority="489">
      <formula>R11="GREVISTE"</formula>
    </cfRule>
    <cfRule type="expression" dxfId="492" priority="490">
      <formula>R11="FORMATION"</formula>
    </cfRule>
    <cfRule type="expression" dxfId="491" priority="491">
      <formula>R11="ARRET DE TRAVAIL"</formula>
    </cfRule>
    <cfRule type="expression" dxfId="490" priority="492">
      <formula>R11="ABSENT"</formula>
    </cfRule>
    <cfRule type="expression" dxfId="489" priority="493">
      <formula>R11="PRESENT"</formula>
    </cfRule>
  </conditionalFormatting>
  <conditionalFormatting sqref="S29">
    <cfRule type="expression" dxfId="488" priority="519">
      <formula>R29="GREVISTE"</formula>
    </cfRule>
    <cfRule type="expression" dxfId="487" priority="520">
      <formula>R29="FORMATION"</formula>
    </cfRule>
    <cfRule type="expression" dxfId="486" priority="521">
      <formula>R29="ARRET DE TRAVAIL"</formula>
    </cfRule>
    <cfRule type="expression" dxfId="485" priority="522">
      <formula>R29="ABSENT"</formula>
    </cfRule>
    <cfRule type="expression" dxfId="484" priority="523">
      <formula>R29="PRESENT"</formula>
    </cfRule>
  </conditionalFormatting>
  <conditionalFormatting sqref="S32">
    <cfRule type="expression" dxfId="483" priority="499">
      <formula>R32="GREVISTE"</formula>
    </cfRule>
    <cfRule type="expression" dxfId="482" priority="500">
      <formula>R32="FORMATION"</formula>
    </cfRule>
    <cfRule type="expression" dxfId="481" priority="501">
      <formula>R32="ARRET DE TRAVAIL"</formula>
    </cfRule>
    <cfRule type="expression" dxfId="480" priority="502">
      <formula>R32="ABSENT"</formula>
    </cfRule>
    <cfRule type="expression" dxfId="479" priority="503">
      <formula>R32="PRESENT"</formula>
    </cfRule>
  </conditionalFormatting>
  <conditionalFormatting sqref="S14">
    <cfRule type="expression" dxfId="478" priority="484">
      <formula>R14="GREVISTE"</formula>
    </cfRule>
    <cfRule type="expression" dxfId="477" priority="485">
      <formula>R14="FORMATION"</formula>
    </cfRule>
    <cfRule type="expression" dxfId="476" priority="486">
      <formula>R14="ARRET DE TRAVAIL"</formula>
    </cfRule>
    <cfRule type="expression" dxfId="475" priority="487">
      <formula>R14="ABSENT"</formula>
    </cfRule>
    <cfRule type="expression" dxfId="474" priority="488">
      <formula>R14="PRESENT"</formula>
    </cfRule>
  </conditionalFormatting>
  <conditionalFormatting sqref="S27">
    <cfRule type="expression" dxfId="473" priority="514">
      <formula>R27="GREVISTE"</formula>
    </cfRule>
    <cfRule type="expression" dxfId="472" priority="515">
      <formula>R27="FORMATION"</formula>
    </cfRule>
    <cfRule type="expression" dxfId="471" priority="516">
      <formula>R27="ARRET DE TRAVAIL"</formula>
    </cfRule>
    <cfRule type="expression" dxfId="470" priority="517">
      <formula>R27="ABSENT"</formula>
    </cfRule>
    <cfRule type="expression" dxfId="469" priority="518">
      <formula>R27="PRESENT"</formula>
    </cfRule>
  </conditionalFormatting>
  <conditionalFormatting sqref="S28">
    <cfRule type="expression" dxfId="468" priority="509">
      <formula>R28="GREVISTE"</formula>
    </cfRule>
    <cfRule type="expression" dxfId="467" priority="510">
      <formula>R28="FORMATION"</formula>
    </cfRule>
    <cfRule type="expression" dxfId="466" priority="511">
      <formula>R28="ARRET DE TRAVAIL"</formula>
    </cfRule>
    <cfRule type="expression" dxfId="465" priority="512">
      <formula>R28="ABSENT"</formula>
    </cfRule>
    <cfRule type="expression" dxfId="464" priority="513">
      <formula>R28="PRESENT"</formula>
    </cfRule>
  </conditionalFormatting>
  <conditionalFormatting sqref="S30:S31">
    <cfRule type="expression" dxfId="463" priority="504">
      <formula>R30="GREVISTE"</formula>
    </cfRule>
    <cfRule type="expression" dxfId="462" priority="505">
      <formula>R30="FORMATION"</formula>
    </cfRule>
    <cfRule type="expression" dxfId="461" priority="506">
      <formula>R30="ARRET DE TRAVAIL"</formula>
    </cfRule>
    <cfRule type="expression" dxfId="460" priority="507">
      <formula>R30="ABSENT"</formula>
    </cfRule>
    <cfRule type="expression" dxfId="459" priority="508">
      <formula>R30="PRESENT"</formula>
    </cfRule>
  </conditionalFormatting>
  <conditionalFormatting sqref="S15:S16">
    <cfRule type="expression" dxfId="458" priority="479">
      <formula>R15="GREVISTE"</formula>
    </cfRule>
    <cfRule type="expression" dxfId="457" priority="480">
      <formula>R15="FORMATION"</formula>
    </cfRule>
    <cfRule type="expression" dxfId="456" priority="481">
      <formula>R15="ARRET DE TRAVAIL"</formula>
    </cfRule>
    <cfRule type="expression" dxfId="455" priority="482">
      <formula>R15="ABSENT"</formula>
    </cfRule>
    <cfRule type="expression" dxfId="454" priority="483">
      <formula>R15="PRESENT"</formula>
    </cfRule>
  </conditionalFormatting>
  <conditionalFormatting sqref="S17">
    <cfRule type="expression" dxfId="453" priority="474">
      <formula>R17="GREVISTE"</formula>
    </cfRule>
    <cfRule type="expression" dxfId="452" priority="475">
      <formula>R17="FORMATION"</formula>
    </cfRule>
    <cfRule type="expression" dxfId="451" priority="476">
      <formula>R17="ARRET DE TRAVAIL"</formula>
    </cfRule>
    <cfRule type="expression" dxfId="450" priority="477">
      <formula>R17="ABSENT"</formula>
    </cfRule>
    <cfRule type="expression" dxfId="449" priority="478">
      <formula>R17="PRESENT"</formula>
    </cfRule>
  </conditionalFormatting>
  <conditionalFormatting sqref="S147">
    <cfRule type="expression" dxfId="448" priority="469">
      <formula>R147="GREVISTE"</formula>
    </cfRule>
    <cfRule type="expression" dxfId="447" priority="470">
      <formula>R147="FORMATION"</formula>
    </cfRule>
    <cfRule type="expression" dxfId="446" priority="471">
      <formula>R147="ARRET DE TRAVAIL"</formula>
    </cfRule>
    <cfRule type="expression" dxfId="445" priority="472">
      <formula>R147="ABSENT"</formula>
    </cfRule>
    <cfRule type="expression" dxfId="444" priority="473">
      <formula>R147="PRESENT"</formula>
    </cfRule>
  </conditionalFormatting>
  <conditionalFormatting sqref="S92:S123 S132:S146 S128">
    <cfRule type="expression" dxfId="443" priority="464">
      <formula>R92="GREVISTE"</formula>
    </cfRule>
    <cfRule type="expression" dxfId="442" priority="465">
      <formula>R92="FORMATION"</formula>
    </cfRule>
    <cfRule type="expression" dxfId="441" priority="466">
      <formula>R92="ARRET DE TRAVAIL"</formula>
    </cfRule>
    <cfRule type="expression" dxfId="440" priority="467">
      <formula>R92="ABSENT"</formula>
    </cfRule>
    <cfRule type="expression" dxfId="439" priority="468">
      <formula>R92="PRESENT"</formula>
    </cfRule>
  </conditionalFormatting>
  <conditionalFormatting sqref="Q91">
    <cfRule type="containsText" dxfId="438" priority="462" operator="containsText" text="FERME">
      <formula>NOT(ISERROR(SEARCH("FERME",Q91)))</formula>
    </cfRule>
    <cfRule type="containsText" dxfId="437" priority="463" operator="containsText" text="OUVERT">
      <formula>NOT(ISERROR(SEARCH("OUVERT",Q91)))</formula>
    </cfRule>
  </conditionalFormatting>
  <conditionalFormatting sqref="S129:S131">
    <cfRule type="expression" dxfId="436" priority="457">
      <formula>R129="GREVISTE"</formula>
    </cfRule>
    <cfRule type="expression" dxfId="435" priority="458">
      <formula>R129="FORMATION"</formula>
    </cfRule>
    <cfRule type="expression" dxfId="434" priority="459">
      <formula>R129="ARRET DE TRAVAIL"</formula>
    </cfRule>
    <cfRule type="expression" dxfId="433" priority="460">
      <formula>R129="ABSENT"</formula>
    </cfRule>
    <cfRule type="expression" dxfId="432" priority="461">
      <formula>R129="PRESENT"</formula>
    </cfRule>
  </conditionalFormatting>
  <conditionalFormatting sqref="S124:S127">
    <cfRule type="expression" dxfId="431" priority="452">
      <formula>R124="GREVISTE"</formula>
    </cfRule>
    <cfRule type="expression" dxfId="430" priority="453">
      <formula>R124="FORMATION"</formula>
    </cfRule>
    <cfRule type="expression" dxfId="429" priority="454">
      <formula>R124="ARRET DE TRAVAIL"</formula>
    </cfRule>
    <cfRule type="expression" dxfId="428" priority="455">
      <formula>R124="ABSENT"</formula>
    </cfRule>
    <cfRule type="expression" dxfId="427" priority="456">
      <formula>R124="PRESENT"</formula>
    </cfRule>
  </conditionalFormatting>
  <conditionalFormatting sqref="S161:S180 S189:S203 S185">
    <cfRule type="expression" dxfId="426" priority="447">
      <formula>R161="GREVISTE"</formula>
    </cfRule>
    <cfRule type="expression" dxfId="425" priority="448">
      <formula>R161="FORMATION"</formula>
    </cfRule>
    <cfRule type="expression" dxfId="424" priority="449">
      <formula>R161="ARRET DE TRAVAIL"</formula>
    </cfRule>
    <cfRule type="expression" dxfId="423" priority="450">
      <formula>R161="ABSENT"</formula>
    </cfRule>
    <cfRule type="expression" dxfId="422" priority="451">
      <formula>R161="PRESENT"</formula>
    </cfRule>
  </conditionalFormatting>
  <conditionalFormatting sqref="Q148">
    <cfRule type="containsText" dxfId="421" priority="445" operator="containsText" text="FERME">
      <formula>NOT(ISERROR(SEARCH("FERME",Q148)))</formula>
    </cfRule>
    <cfRule type="containsText" dxfId="420" priority="446" operator="containsText" text="OUVERT">
      <formula>NOT(ISERROR(SEARCH("OUVERT",Q148)))</formula>
    </cfRule>
  </conditionalFormatting>
  <conditionalFormatting sqref="S186:S188">
    <cfRule type="expression" dxfId="419" priority="440">
      <formula>R186="GREVISTE"</formula>
    </cfRule>
    <cfRule type="expression" dxfId="418" priority="441">
      <formula>R186="FORMATION"</formula>
    </cfRule>
    <cfRule type="expression" dxfId="417" priority="442">
      <formula>R186="ARRET DE TRAVAIL"</formula>
    </cfRule>
    <cfRule type="expression" dxfId="416" priority="443">
      <formula>R186="ABSENT"</formula>
    </cfRule>
    <cfRule type="expression" dxfId="415" priority="444">
      <formula>R186="PRESENT"</formula>
    </cfRule>
  </conditionalFormatting>
  <conditionalFormatting sqref="S181:S184">
    <cfRule type="expression" dxfId="414" priority="435">
      <formula>R181="GREVISTE"</formula>
    </cfRule>
    <cfRule type="expression" dxfId="413" priority="436">
      <formula>R181="FORMATION"</formula>
    </cfRule>
    <cfRule type="expression" dxfId="412" priority="437">
      <formula>R181="ARRET DE TRAVAIL"</formula>
    </cfRule>
    <cfRule type="expression" dxfId="411" priority="438">
      <formula>R181="ABSENT"</formula>
    </cfRule>
    <cfRule type="expression" dxfId="410" priority="439">
      <formula>R181="PRESENT"</formula>
    </cfRule>
  </conditionalFormatting>
  <conditionalFormatting sqref="P6">
    <cfRule type="containsText" dxfId="409" priority="433" operator="containsText" text="FERME">
      <formula>NOT(ISERROR(SEARCH("FERME",P6)))</formula>
    </cfRule>
    <cfRule type="containsText" dxfId="408" priority="434" operator="containsText" text="OUVERT">
      <formula>NOT(ISERROR(SEARCH("OUVERT",P6)))</formula>
    </cfRule>
  </conditionalFormatting>
  <conditionalFormatting sqref="P10">
    <cfRule type="containsText" dxfId="407" priority="431" operator="containsText" text="FERME">
      <formula>NOT(ISERROR(SEARCH("FERME",P10)))</formula>
    </cfRule>
    <cfRule type="containsText" dxfId="406" priority="432" operator="containsText" text="OUVERT">
      <formula>NOT(ISERROR(SEARCH("OUVERT",P10)))</formula>
    </cfRule>
  </conditionalFormatting>
  <conditionalFormatting sqref="P14">
    <cfRule type="containsText" dxfId="405" priority="429" operator="containsText" text="FERME">
      <formula>NOT(ISERROR(SEARCH("FERME",P14)))</formula>
    </cfRule>
    <cfRule type="containsText" dxfId="404" priority="430" operator="containsText" text="OUVERT">
      <formula>NOT(ISERROR(SEARCH("OUVERT",P14)))</formula>
    </cfRule>
  </conditionalFormatting>
  <conditionalFormatting sqref="P21">
    <cfRule type="containsText" dxfId="403" priority="427" operator="containsText" text="FERME">
      <formula>NOT(ISERROR(SEARCH("FERME",P21)))</formula>
    </cfRule>
    <cfRule type="containsText" dxfId="402" priority="428" operator="containsText" text="OUVERT">
      <formula>NOT(ISERROR(SEARCH("OUVERT",P21)))</formula>
    </cfRule>
  </conditionalFormatting>
  <conditionalFormatting sqref="P29">
    <cfRule type="containsText" dxfId="401" priority="423" operator="containsText" text="FERME">
      <formula>NOT(ISERROR(SEARCH("FERME",P29)))</formula>
    </cfRule>
    <cfRule type="containsText" dxfId="400" priority="424" operator="containsText" text="OUVERT">
      <formula>NOT(ISERROR(SEARCH("OUVERT",P29)))</formula>
    </cfRule>
  </conditionalFormatting>
  <conditionalFormatting sqref="P25">
    <cfRule type="containsText" dxfId="399" priority="425" operator="containsText" text="FERME">
      <formula>NOT(ISERROR(SEARCH("FERME",P25)))</formula>
    </cfRule>
    <cfRule type="containsText" dxfId="398" priority="426" operator="containsText" text="OUVERT">
      <formula>NOT(ISERROR(SEARCH("OUVERT",P25)))</formula>
    </cfRule>
  </conditionalFormatting>
  <conditionalFormatting sqref="X213:X215 X63:X66 X75:X90 X71">
    <cfRule type="expression" dxfId="397" priority="418">
      <formula>W63="GREVISTE"</formula>
    </cfRule>
    <cfRule type="expression" dxfId="396" priority="419">
      <formula>W63="FORMATION"</formula>
    </cfRule>
    <cfRule type="expression" dxfId="395" priority="420">
      <formula>W63="ARRET DE TRAVAIL"</formula>
    </cfRule>
    <cfRule type="expression" dxfId="394" priority="421">
      <formula>W63="ABSENT"</formula>
    </cfRule>
    <cfRule type="expression" dxfId="393" priority="422">
      <formula>W63="PRESENT"</formula>
    </cfRule>
  </conditionalFormatting>
  <conditionalFormatting sqref="V34">
    <cfRule type="containsText" dxfId="392" priority="416" operator="containsText" text="FERME">
      <formula>NOT(ISERROR(SEARCH("FERME",V34)))</formula>
    </cfRule>
    <cfRule type="containsText" dxfId="391" priority="417" operator="containsText" text="OUVERT">
      <formula>NOT(ISERROR(SEARCH("OUVERT",V34)))</formula>
    </cfRule>
  </conditionalFormatting>
  <conditionalFormatting sqref="V205">
    <cfRule type="containsText" dxfId="390" priority="414" operator="containsText" text="FERME">
      <formula>NOT(ISERROR(SEARCH("FERME",V205)))</formula>
    </cfRule>
    <cfRule type="containsText" dxfId="389" priority="415" operator="containsText" text="OUVERT">
      <formula>NOT(ISERROR(SEARCH("OUVERT",V205)))</formula>
    </cfRule>
  </conditionalFormatting>
  <conditionalFormatting sqref="V218:V227">
    <cfRule type="containsText" dxfId="388" priority="412" operator="containsText" text="FERME">
      <formula>NOT(ISERROR(SEARCH("FERME",V218)))</formula>
    </cfRule>
    <cfRule type="containsText" dxfId="387" priority="413" operator="containsText" text="OUVERT">
      <formula>NOT(ISERROR(SEARCH("OUVERT",V218)))</formula>
    </cfRule>
  </conditionalFormatting>
  <conditionalFormatting sqref="V217">
    <cfRule type="containsText" dxfId="386" priority="410" operator="containsText" text="FERME">
      <formula>NOT(ISERROR(SEARCH("FERME",V217)))</formula>
    </cfRule>
    <cfRule type="containsText" dxfId="385" priority="411" operator="containsText" text="OUVERT">
      <formula>NOT(ISERROR(SEARCH("OUVERT",V217)))</formula>
    </cfRule>
  </conditionalFormatting>
  <conditionalFormatting sqref="X72:X74">
    <cfRule type="expression" dxfId="384" priority="405">
      <formula>W72="GREVISTE"</formula>
    </cfRule>
    <cfRule type="expression" dxfId="383" priority="406">
      <formula>W72="FORMATION"</formula>
    </cfRule>
    <cfRule type="expression" dxfId="382" priority="407">
      <formula>W72="ARRET DE TRAVAIL"</formula>
    </cfRule>
    <cfRule type="expression" dxfId="381" priority="408">
      <formula>W72="ABSENT"</formula>
    </cfRule>
    <cfRule type="expression" dxfId="380" priority="409">
      <formula>W72="PRESENT"</formula>
    </cfRule>
  </conditionalFormatting>
  <conditionalFormatting sqref="X67:X70">
    <cfRule type="expression" dxfId="379" priority="400">
      <formula>W67="GREVISTE"</formula>
    </cfRule>
    <cfRule type="expression" dxfId="378" priority="401">
      <formula>W67="FORMATION"</formula>
    </cfRule>
    <cfRule type="expression" dxfId="377" priority="402">
      <formula>W67="ARRET DE TRAVAIL"</formula>
    </cfRule>
    <cfRule type="expression" dxfId="376" priority="403">
      <formula>W67="ABSENT"</formula>
    </cfRule>
    <cfRule type="expression" dxfId="375" priority="404">
      <formula>W67="PRESENT"</formula>
    </cfRule>
  </conditionalFormatting>
  <conditionalFormatting sqref="X232:X239 X255:X257">
    <cfRule type="expression" dxfId="374" priority="395">
      <formula>W232="GREVISTE"</formula>
    </cfRule>
    <cfRule type="expression" dxfId="373" priority="396">
      <formula>W232="FORMATION"</formula>
    </cfRule>
    <cfRule type="expression" dxfId="372" priority="397">
      <formula>W232="ARRET DE TRAVAIL"</formula>
    </cfRule>
    <cfRule type="expression" dxfId="371" priority="398">
      <formula>W232="ABSENT"</formula>
    </cfRule>
    <cfRule type="expression" dxfId="370" priority="399">
      <formula>W232="PRESENT"</formula>
    </cfRule>
  </conditionalFormatting>
  <conditionalFormatting sqref="V231">
    <cfRule type="cellIs" dxfId="369" priority="394" operator="greaterThanOrEqual">
      <formula>0.25</formula>
    </cfRule>
  </conditionalFormatting>
  <conditionalFormatting sqref="W231">
    <cfRule type="cellIs" dxfId="368" priority="393" operator="greaterThanOrEqual">
      <formula>0.25</formula>
    </cfRule>
  </conditionalFormatting>
  <conditionalFormatting sqref="X231">
    <cfRule type="containsText" dxfId="367" priority="391" operator="containsText" text="PAS DE SMA">
      <formula>NOT(ISERROR(SEARCH("PAS DE SMA",X231)))</formula>
    </cfRule>
    <cfRule type="containsText" dxfId="366" priority="392" operator="containsText" text="SMA">
      <formula>NOT(ISERROR(SEARCH("SMA",X231)))</formula>
    </cfRule>
  </conditionalFormatting>
  <conditionalFormatting sqref="V259">
    <cfRule type="containsText" dxfId="365" priority="389" operator="containsText" text="PAS DE SMA">
      <formula>NOT(ISERROR(SEARCH("PAS DE SMA",V259)))</formula>
    </cfRule>
    <cfRule type="containsText" dxfId="364" priority="390" operator="containsText" text="SMA">
      <formula>NOT(ISERROR(SEARCH("SMA",V259)))</formula>
    </cfRule>
  </conditionalFormatting>
  <conditionalFormatting sqref="V230">
    <cfRule type="containsText" dxfId="363" priority="387" operator="containsText" text="FERME">
      <formula>NOT(ISERROR(SEARCH("FERME",V230)))</formula>
    </cfRule>
    <cfRule type="containsText" dxfId="362" priority="388" operator="containsText" text="OUVERT">
      <formula>NOT(ISERROR(SEARCH("OUVERT",V230)))</formula>
    </cfRule>
  </conditionalFormatting>
  <conditionalFormatting sqref="W230">
    <cfRule type="containsText" dxfId="361" priority="385" operator="containsText" text="FERME">
      <formula>NOT(ISERROR(SEARCH("FERME",W230)))</formula>
    </cfRule>
    <cfRule type="containsText" dxfId="360" priority="386" operator="containsText" text="OUVERT">
      <formula>NOT(ISERROR(SEARCH("OUVERT",W230)))</formula>
    </cfRule>
  </conditionalFormatting>
  <conditionalFormatting sqref="X230">
    <cfRule type="containsText" dxfId="359" priority="383" operator="containsText" text="OUVERT">
      <formula>NOT(ISERROR(SEARCH("OUVERT",X230)))</formula>
    </cfRule>
    <cfRule type="containsText" dxfId="358" priority="384" operator="containsText" text="FERME">
      <formula>NOT(ISERROR(SEARCH("FERME",X230)))</formula>
    </cfRule>
  </conditionalFormatting>
  <conditionalFormatting sqref="V259:X259">
    <cfRule type="containsText" dxfId="357" priority="381" operator="containsText" text="OUVERT">
      <formula>NOT(ISERROR(SEARCH("OUVERT",V259)))</formula>
    </cfRule>
    <cfRule type="containsText" dxfId="356" priority="382" operator="containsText" text="FERME">
      <formula>NOT(ISERROR(SEARCH("FERME",V259)))</formula>
    </cfRule>
  </conditionalFormatting>
  <conditionalFormatting sqref="V5:X5">
    <cfRule type="containsText" dxfId="355" priority="379" operator="containsText" text="FERME">
      <formula>NOT(ISERROR(SEARCH("FERME",V5)))</formula>
    </cfRule>
    <cfRule type="containsText" dxfId="354" priority="380" operator="containsText" text="OUVERT">
      <formula>NOT(ISERROR(SEARCH("OUVERT",V5)))</formula>
    </cfRule>
  </conditionalFormatting>
  <conditionalFormatting sqref="V20:X20">
    <cfRule type="containsText" dxfId="353" priority="377" operator="containsText" text="FERME">
      <formula>NOT(ISERROR(SEARCH("FERME",V20)))</formula>
    </cfRule>
    <cfRule type="containsText" dxfId="352" priority="378" operator="containsText" text="OUVERT">
      <formula>NOT(ISERROR(SEARCH("OUVERT",V20)))</formula>
    </cfRule>
  </conditionalFormatting>
  <conditionalFormatting sqref="X8">
    <cfRule type="expression" dxfId="351" priority="362">
      <formula>W8="GREVISTE"</formula>
    </cfRule>
    <cfRule type="expression" dxfId="350" priority="363">
      <formula>W8="FORMATION"</formula>
    </cfRule>
    <cfRule type="expression" dxfId="349" priority="364">
      <formula>W8="ARRET DE TRAVAIL"</formula>
    </cfRule>
    <cfRule type="expression" dxfId="348" priority="365">
      <formula>W8="ABSENT"</formula>
    </cfRule>
    <cfRule type="expression" dxfId="347" priority="366">
      <formula>W8="PRESENT"</formula>
    </cfRule>
  </conditionalFormatting>
  <conditionalFormatting sqref="X9">
    <cfRule type="expression" dxfId="346" priority="357">
      <formula>W9="GREVISTE"</formula>
    </cfRule>
    <cfRule type="expression" dxfId="345" priority="358">
      <formula>W9="FORMATION"</formula>
    </cfRule>
    <cfRule type="expression" dxfId="344" priority="359">
      <formula>W9="ARRET DE TRAVAIL"</formula>
    </cfRule>
    <cfRule type="expression" dxfId="343" priority="360">
      <formula>W9="ABSENT"</formula>
    </cfRule>
    <cfRule type="expression" dxfId="342" priority="361">
      <formula>W9="PRESENT"</formula>
    </cfRule>
  </conditionalFormatting>
  <conditionalFormatting sqref="X13">
    <cfRule type="expression" dxfId="341" priority="352">
      <formula>W13="GREVISTE"</formula>
    </cfRule>
    <cfRule type="expression" dxfId="340" priority="353">
      <formula>W13="FORMATION"</formula>
    </cfRule>
    <cfRule type="expression" dxfId="339" priority="354">
      <formula>W13="ARRET DE TRAVAIL"</formula>
    </cfRule>
    <cfRule type="expression" dxfId="338" priority="355">
      <formula>W13="ABSENT"</formula>
    </cfRule>
    <cfRule type="expression" dxfId="337" priority="356">
      <formula>W13="PRESENT"</formula>
    </cfRule>
  </conditionalFormatting>
  <conditionalFormatting sqref="X10">
    <cfRule type="expression" dxfId="336" priority="292">
      <formula>W10="GREVISTE"</formula>
    </cfRule>
    <cfRule type="expression" dxfId="335" priority="293">
      <formula>W10="FORMATION"</formula>
    </cfRule>
    <cfRule type="expression" dxfId="334" priority="294">
      <formula>W10="ARRET DE TRAVAIL"</formula>
    </cfRule>
    <cfRule type="expression" dxfId="333" priority="295">
      <formula>W10="ABSENT"</formula>
    </cfRule>
    <cfRule type="expression" dxfId="332" priority="296">
      <formula>W10="PRESENT"</formula>
    </cfRule>
  </conditionalFormatting>
  <conditionalFormatting sqref="X11:X12">
    <cfRule type="expression" dxfId="331" priority="287">
      <formula>W11="GREVISTE"</formula>
    </cfRule>
    <cfRule type="expression" dxfId="330" priority="288">
      <formula>W11="FORMATION"</formula>
    </cfRule>
    <cfRule type="expression" dxfId="329" priority="289">
      <formula>W11="ARRET DE TRAVAIL"</formula>
    </cfRule>
    <cfRule type="expression" dxfId="328" priority="290">
      <formula>W11="ABSENT"</formula>
    </cfRule>
    <cfRule type="expression" dxfId="327" priority="291">
      <formula>W11="PRESENT"</formula>
    </cfRule>
  </conditionalFormatting>
  <conditionalFormatting sqref="X29">
    <cfRule type="expression" dxfId="326" priority="317">
      <formula>W29="GREVISTE"</formula>
    </cfRule>
    <cfRule type="expression" dxfId="325" priority="318">
      <formula>W29="FORMATION"</formula>
    </cfRule>
    <cfRule type="expression" dxfId="324" priority="319">
      <formula>W29="ARRET DE TRAVAIL"</formula>
    </cfRule>
    <cfRule type="expression" dxfId="323" priority="320">
      <formula>W29="ABSENT"</formula>
    </cfRule>
    <cfRule type="expression" dxfId="322" priority="321">
      <formula>W29="PRESENT"</formula>
    </cfRule>
  </conditionalFormatting>
  <conditionalFormatting sqref="X32">
    <cfRule type="expression" dxfId="321" priority="297">
      <formula>W32="GREVISTE"</formula>
    </cfRule>
    <cfRule type="expression" dxfId="320" priority="298">
      <formula>W32="FORMATION"</formula>
    </cfRule>
    <cfRule type="expression" dxfId="319" priority="299">
      <formula>W32="ARRET DE TRAVAIL"</formula>
    </cfRule>
    <cfRule type="expression" dxfId="318" priority="300">
      <formula>W32="ABSENT"</formula>
    </cfRule>
    <cfRule type="expression" dxfId="317" priority="301">
      <formula>W32="PRESENT"</formula>
    </cfRule>
  </conditionalFormatting>
  <conditionalFormatting sqref="X14">
    <cfRule type="expression" dxfId="316" priority="282">
      <formula>W14="GREVISTE"</formula>
    </cfRule>
    <cfRule type="expression" dxfId="315" priority="283">
      <formula>W14="FORMATION"</formula>
    </cfRule>
    <cfRule type="expression" dxfId="314" priority="284">
      <formula>W14="ARRET DE TRAVAIL"</formula>
    </cfRule>
    <cfRule type="expression" dxfId="313" priority="285">
      <formula>W14="ABSENT"</formula>
    </cfRule>
    <cfRule type="expression" dxfId="312" priority="286">
      <formula>W14="PRESENT"</formula>
    </cfRule>
  </conditionalFormatting>
  <conditionalFormatting sqref="X27">
    <cfRule type="expression" dxfId="311" priority="312">
      <formula>W27="GREVISTE"</formula>
    </cfRule>
    <cfRule type="expression" dxfId="310" priority="313">
      <formula>W27="FORMATION"</formula>
    </cfRule>
    <cfRule type="expression" dxfId="309" priority="314">
      <formula>W27="ARRET DE TRAVAIL"</formula>
    </cfRule>
    <cfRule type="expression" dxfId="308" priority="315">
      <formula>W27="ABSENT"</formula>
    </cfRule>
    <cfRule type="expression" dxfId="307" priority="316">
      <formula>W27="PRESENT"</formula>
    </cfRule>
  </conditionalFormatting>
  <conditionalFormatting sqref="X28">
    <cfRule type="expression" dxfId="306" priority="307">
      <formula>W28="GREVISTE"</formula>
    </cfRule>
    <cfRule type="expression" dxfId="305" priority="308">
      <formula>W28="FORMATION"</formula>
    </cfRule>
    <cfRule type="expression" dxfId="304" priority="309">
      <formula>W28="ARRET DE TRAVAIL"</formula>
    </cfRule>
    <cfRule type="expression" dxfId="303" priority="310">
      <formula>W28="ABSENT"</formula>
    </cfRule>
    <cfRule type="expression" dxfId="302" priority="311">
      <formula>W28="PRESENT"</formula>
    </cfRule>
  </conditionalFormatting>
  <conditionalFormatting sqref="X30:X31">
    <cfRule type="expression" dxfId="301" priority="302">
      <formula>W30="GREVISTE"</formula>
    </cfRule>
    <cfRule type="expression" dxfId="300" priority="303">
      <formula>W30="FORMATION"</formula>
    </cfRule>
    <cfRule type="expression" dxfId="299" priority="304">
      <formula>W30="ARRET DE TRAVAIL"</formula>
    </cfRule>
    <cfRule type="expression" dxfId="298" priority="305">
      <formula>W30="ABSENT"</formula>
    </cfRule>
    <cfRule type="expression" dxfId="297" priority="306">
      <formula>W30="PRESENT"</formula>
    </cfRule>
  </conditionalFormatting>
  <conditionalFormatting sqref="X15:X16">
    <cfRule type="expression" dxfId="296" priority="277">
      <formula>W15="GREVISTE"</formula>
    </cfRule>
    <cfRule type="expression" dxfId="295" priority="278">
      <formula>W15="FORMATION"</formula>
    </cfRule>
    <cfRule type="expression" dxfId="294" priority="279">
      <formula>W15="ARRET DE TRAVAIL"</formula>
    </cfRule>
    <cfRule type="expression" dxfId="293" priority="280">
      <formula>W15="ABSENT"</formula>
    </cfRule>
    <cfRule type="expression" dxfId="292" priority="281">
      <formula>W15="PRESENT"</formula>
    </cfRule>
  </conditionalFormatting>
  <conditionalFormatting sqref="X17">
    <cfRule type="expression" dxfId="291" priority="272">
      <formula>W17="GREVISTE"</formula>
    </cfRule>
    <cfRule type="expression" dxfId="290" priority="273">
      <formula>W17="FORMATION"</formula>
    </cfRule>
    <cfRule type="expression" dxfId="289" priority="274">
      <formula>W17="ARRET DE TRAVAIL"</formula>
    </cfRule>
    <cfRule type="expression" dxfId="288" priority="275">
      <formula>W17="ABSENT"</formula>
    </cfRule>
    <cfRule type="expression" dxfId="287" priority="276">
      <formula>W17="PRESENT"</formula>
    </cfRule>
  </conditionalFormatting>
  <conditionalFormatting sqref="X147">
    <cfRule type="expression" dxfId="286" priority="267">
      <formula>W147="GREVISTE"</formula>
    </cfRule>
    <cfRule type="expression" dxfId="285" priority="268">
      <formula>W147="FORMATION"</formula>
    </cfRule>
    <cfRule type="expression" dxfId="284" priority="269">
      <formula>W147="ARRET DE TRAVAIL"</formula>
    </cfRule>
    <cfRule type="expression" dxfId="283" priority="270">
      <formula>W147="ABSENT"</formula>
    </cfRule>
    <cfRule type="expression" dxfId="282" priority="271">
      <formula>W147="PRESENT"</formula>
    </cfRule>
  </conditionalFormatting>
  <conditionalFormatting sqref="X92:X123 X132:X146 X128">
    <cfRule type="expression" dxfId="281" priority="262">
      <formula>W92="GREVISTE"</formula>
    </cfRule>
    <cfRule type="expression" dxfId="280" priority="263">
      <formula>W92="FORMATION"</formula>
    </cfRule>
    <cfRule type="expression" dxfId="279" priority="264">
      <formula>W92="ARRET DE TRAVAIL"</formula>
    </cfRule>
    <cfRule type="expression" dxfId="278" priority="265">
      <formula>W92="ABSENT"</formula>
    </cfRule>
    <cfRule type="expression" dxfId="277" priority="266">
      <formula>W92="PRESENT"</formula>
    </cfRule>
  </conditionalFormatting>
  <conditionalFormatting sqref="V91">
    <cfRule type="containsText" dxfId="276" priority="260" operator="containsText" text="FERME">
      <formula>NOT(ISERROR(SEARCH("FERME",V91)))</formula>
    </cfRule>
    <cfRule type="containsText" dxfId="275" priority="261" operator="containsText" text="OUVERT">
      <formula>NOT(ISERROR(SEARCH("OUVERT",V91)))</formula>
    </cfRule>
  </conditionalFormatting>
  <conditionalFormatting sqref="X129:X131">
    <cfRule type="expression" dxfId="274" priority="255">
      <formula>W129="GREVISTE"</formula>
    </cfRule>
    <cfRule type="expression" dxfId="273" priority="256">
      <formula>W129="FORMATION"</formula>
    </cfRule>
    <cfRule type="expression" dxfId="272" priority="257">
      <formula>W129="ARRET DE TRAVAIL"</formula>
    </cfRule>
    <cfRule type="expression" dxfId="271" priority="258">
      <formula>W129="ABSENT"</formula>
    </cfRule>
    <cfRule type="expression" dxfId="270" priority="259">
      <formula>W129="PRESENT"</formula>
    </cfRule>
  </conditionalFormatting>
  <conditionalFormatting sqref="X124:X127">
    <cfRule type="expression" dxfId="269" priority="250">
      <formula>W124="GREVISTE"</formula>
    </cfRule>
    <cfRule type="expression" dxfId="268" priority="251">
      <formula>W124="FORMATION"</formula>
    </cfRule>
    <cfRule type="expression" dxfId="267" priority="252">
      <formula>W124="ARRET DE TRAVAIL"</formula>
    </cfRule>
    <cfRule type="expression" dxfId="266" priority="253">
      <formula>W124="ABSENT"</formula>
    </cfRule>
    <cfRule type="expression" dxfId="265" priority="254">
      <formula>W124="PRESENT"</formula>
    </cfRule>
  </conditionalFormatting>
  <conditionalFormatting sqref="X161:X180 X189:X203 X185">
    <cfRule type="expression" dxfId="264" priority="245">
      <formula>W161="GREVISTE"</formula>
    </cfRule>
    <cfRule type="expression" dxfId="263" priority="246">
      <formula>W161="FORMATION"</formula>
    </cfRule>
    <cfRule type="expression" dxfId="262" priority="247">
      <formula>W161="ARRET DE TRAVAIL"</formula>
    </cfRule>
    <cfRule type="expression" dxfId="261" priority="248">
      <formula>W161="ABSENT"</formula>
    </cfRule>
    <cfRule type="expression" dxfId="260" priority="249">
      <formula>W161="PRESENT"</formula>
    </cfRule>
  </conditionalFormatting>
  <conditionalFormatting sqref="V148">
    <cfRule type="containsText" dxfId="259" priority="243" operator="containsText" text="FERME">
      <formula>NOT(ISERROR(SEARCH("FERME",V148)))</formula>
    </cfRule>
    <cfRule type="containsText" dxfId="258" priority="244" operator="containsText" text="OUVERT">
      <formula>NOT(ISERROR(SEARCH("OUVERT",V148)))</formula>
    </cfRule>
  </conditionalFormatting>
  <conditionalFormatting sqref="X186:X188">
    <cfRule type="expression" dxfId="257" priority="238">
      <formula>W186="GREVISTE"</formula>
    </cfRule>
    <cfRule type="expression" dxfId="256" priority="239">
      <formula>W186="FORMATION"</formula>
    </cfRule>
    <cfRule type="expression" dxfId="255" priority="240">
      <formula>W186="ARRET DE TRAVAIL"</formula>
    </cfRule>
    <cfRule type="expression" dxfId="254" priority="241">
      <formula>W186="ABSENT"</formula>
    </cfRule>
    <cfRule type="expression" dxfId="253" priority="242">
      <formula>W186="PRESENT"</formula>
    </cfRule>
  </conditionalFormatting>
  <conditionalFormatting sqref="X181:X184">
    <cfRule type="expression" dxfId="252" priority="233">
      <formula>W181="GREVISTE"</formula>
    </cfRule>
    <cfRule type="expression" dxfId="251" priority="234">
      <formula>W181="FORMATION"</formula>
    </cfRule>
    <cfRule type="expression" dxfId="250" priority="235">
      <formula>W181="ARRET DE TRAVAIL"</formula>
    </cfRule>
    <cfRule type="expression" dxfId="249" priority="236">
      <formula>W181="ABSENT"</formula>
    </cfRule>
    <cfRule type="expression" dxfId="248" priority="237">
      <formula>W181="PRESENT"</formula>
    </cfRule>
  </conditionalFormatting>
  <conditionalFormatting sqref="U6">
    <cfRule type="containsText" dxfId="247" priority="231" operator="containsText" text="FERME">
      <formula>NOT(ISERROR(SEARCH("FERME",U6)))</formula>
    </cfRule>
    <cfRule type="containsText" dxfId="246" priority="232" operator="containsText" text="OUVERT">
      <formula>NOT(ISERROR(SEARCH("OUVERT",U6)))</formula>
    </cfRule>
  </conditionalFormatting>
  <conditionalFormatting sqref="U10">
    <cfRule type="containsText" dxfId="245" priority="229" operator="containsText" text="FERME">
      <formula>NOT(ISERROR(SEARCH("FERME",U10)))</formula>
    </cfRule>
    <cfRule type="containsText" dxfId="244" priority="230" operator="containsText" text="OUVERT">
      <formula>NOT(ISERROR(SEARCH("OUVERT",U10)))</formula>
    </cfRule>
  </conditionalFormatting>
  <conditionalFormatting sqref="U14">
    <cfRule type="containsText" dxfId="243" priority="227" operator="containsText" text="FERME">
      <formula>NOT(ISERROR(SEARCH("FERME",U14)))</formula>
    </cfRule>
    <cfRule type="containsText" dxfId="242" priority="228" operator="containsText" text="OUVERT">
      <formula>NOT(ISERROR(SEARCH("OUVERT",U14)))</formula>
    </cfRule>
  </conditionalFormatting>
  <conditionalFormatting sqref="U21">
    <cfRule type="containsText" dxfId="241" priority="225" operator="containsText" text="FERME">
      <formula>NOT(ISERROR(SEARCH("FERME",U21)))</formula>
    </cfRule>
    <cfRule type="containsText" dxfId="240" priority="226" operator="containsText" text="OUVERT">
      <formula>NOT(ISERROR(SEARCH("OUVERT",U21)))</formula>
    </cfRule>
  </conditionalFormatting>
  <conditionalFormatting sqref="U29">
    <cfRule type="containsText" dxfId="239" priority="221" operator="containsText" text="FERME">
      <formula>NOT(ISERROR(SEARCH("FERME",U29)))</formula>
    </cfRule>
    <cfRule type="containsText" dxfId="238" priority="222" operator="containsText" text="OUVERT">
      <formula>NOT(ISERROR(SEARCH("OUVERT",U29)))</formula>
    </cfRule>
  </conditionalFormatting>
  <conditionalFormatting sqref="U25">
    <cfRule type="containsText" dxfId="237" priority="223" operator="containsText" text="FERME">
      <formula>NOT(ISERROR(SEARCH("FERME",U25)))</formula>
    </cfRule>
    <cfRule type="containsText" dxfId="236" priority="224" operator="containsText" text="OUVERT">
      <formula>NOT(ISERROR(SEARCH("OUVERT",U25)))</formula>
    </cfRule>
  </conditionalFormatting>
  <conditionalFormatting sqref="S35:S51">
    <cfRule type="expression" dxfId="235" priority="216">
      <formula>R35="GREVISTE"</formula>
    </cfRule>
    <cfRule type="expression" dxfId="234" priority="217">
      <formula>R35="FORMATION"</formula>
    </cfRule>
    <cfRule type="expression" dxfId="233" priority="218">
      <formula>R35="ARRET DE TRAVAIL"</formula>
    </cfRule>
    <cfRule type="expression" dxfId="232" priority="219">
      <formula>R35="ABSENT"</formula>
    </cfRule>
    <cfRule type="expression" dxfId="231" priority="220">
      <formula>R35="PRESENT"</formula>
    </cfRule>
  </conditionalFormatting>
  <conditionalFormatting sqref="X35:X51">
    <cfRule type="expression" dxfId="230" priority="211">
      <formula>W35="GREVISTE"</formula>
    </cfRule>
    <cfRule type="expression" dxfId="229" priority="212">
      <formula>W35="FORMATION"</formula>
    </cfRule>
    <cfRule type="expression" dxfId="228" priority="213">
      <formula>W35="ARRET DE TRAVAIL"</formula>
    </cfRule>
    <cfRule type="expression" dxfId="227" priority="214">
      <formula>W35="ABSENT"</formula>
    </cfRule>
    <cfRule type="expression" dxfId="226" priority="215">
      <formula>W35="PRESENT"</formula>
    </cfRule>
  </conditionalFormatting>
  <conditionalFormatting sqref="D35:D51">
    <cfRule type="expression" dxfId="225" priority="206">
      <formula>C35="GREVISTE"</formula>
    </cfRule>
    <cfRule type="expression" dxfId="224" priority="207">
      <formula>C35="FORMATION"</formula>
    </cfRule>
    <cfRule type="expression" dxfId="223" priority="208">
      <formula>C35="ARRET DE TRAVAIL"</formula>
    </cfRule>
    <cfRule type="expression" dxfId="222" priority="209">
      <formula>C35="ABSENT"</formula>
    </cfRule>
    <cfRule type="expression" dxfId="221" priority="210">
      <formula>C35="PRESENT"</formula>
    </cfRule>
  </conditionalFormatting>
  <conditionalFormatting sqref="I35:I51">
    <cfRule type="expression" dxfId="220" priority="201">
      <formula>H35="GREVISTE"</formula>
    </cfRule>
    <cfRule type="expression" dxfId="219" priority="202">
      <formula>H35="FORMATION"</formula>
    </cfRule>
    <cfRule type="expression" dxfId="218" priority="203">
      <formula>H35="ARRET DE TRAVAIL"</formula>
    </cfRule>
    <cfRule type="expression" dxfId="217" priority="204">
      <formula>H35="ABSENT"</formula>
    </cfRule>
    <cfRule type="expression" dxfId="216" priority="205">
      <formula>H35="PRESENT"</formula>
    </cfRule>
  </conditionalFormatting>
  <conditionalFormatting sqref="I52:I62">
    <cfRule type="expression" dxfId="215" priority="196">
      <formula>H52="GREVISTE"</formula>
    </cfRule>
    <cfRule type="expression" dxfId="214" priority="197">
      <formula>H52="FORMATION"</formula>
    </cfRule>
    <cfRule type="expression" dxfId="213" priority="198">
      <formula>H52="ARRET DE TRAVAIL"</formula>
    </cfRule>
    <cfRule type="expression" dxfId="212" priority="199">
      <formula>H52="ABSENT"</formula>
    </cfRule>
    <cfRule type="expression" dxfId="211" priority="200">
      <formula>H52="PRESENT"</formula>
    </cfRule>
  </conditionalFormatting>
  <conditionalFormatting sqref="D52:D62">
    <cfRule type="expression" dxfId="210" priority="191">
      <formula>C52="GREVISTE"</formula>
    </cfRule>
    <cfRule type="expression" dxfId="209" priority="192">
      <formula>C52="FORMATION"</formula>
    </cfRule>
    <cfRule type="expression" dxfId="208" priority="193">
      <formula>C52="ARRET DE TRAVAIL"</formula>
    </cfRule>
    <cfRule type="expression" dxfId="207" priority="194">
      <formula>C52="ABSENT"</formula>
    </cfRule>
    <cfRule type="expression" dxfId="206" priority="195">
      <formula>C52="PRESENT"</formula>
    </cfRule>
  </conditionalFormatting>
  <conditionalFormatting sqref="S52:S62">
    <cfRule type="expression" dxfId="205" priority="186">
      <formula>R52="GREVISTE"</formula>
    </cfRule>
    <cfRule type="expression" dxfId="204" priority="187">
      <formula>R52="FORMATION"</formula>
    </cfRule>
    <cfRule type="expression" dxfId="203" priority="188">
      <formula>R52="ARRET DE TRAVAIL"</formula>
    </cfRule>
    <cfRule type="expression" dxfId="202" priority="189">
      <formula>R52="ABSENT"</formula>
    </cfRule>
    <cfRule type="expression" dxfId="201" priority="190">
      <formula>R52="PRESENT"</formula>
    </cfRule>
  </conditionalFormatting>
  <conditionalFormatting sqref="X52:X62">
    <cfRule type="expression" dxfId="200" priority="181">
      <formula>W52="GREVISTE"</formula>
    </cfRule>
    <cfRule type="expression" dxfId="199" priority="182">
      <formula>W52="FORMATION"</formula>
    </cfRule>
    <cfRule type="expression" dxfId="198" priority="183">
      <formula>W52="ARRET DE TRAVAIL"</formula>
    </cfRule>
    <cfRule type="expression" dxfId="197" priority="184">
      <formula>W52="ABSENT"</formula>
    </cfRule>
    <cfRule type="expression" dxfId="196" priority="185">
      <formula>W52="PRESENT"</formula>
    </cfRule>
  </conditionalFormatting>
  <conditionalFormatting sqref="D21">
    <cfRule type="expression" dxfId="195" priority="176">
      <formula>C21="GREVISTE"</formula>
    </cfRule>
    <cfRule type="expression" dxfId="194" priority="177">
      <formula>C21="FORMATION"</formula>
    </cfRule>
    <cfRule type="expression" dxfId="193" priority="178">
      <formula>C21="ARRET DE TRAVAIL"</formula>
    </cfRule>
    <cfRule type="expression" dxfId="192" priority="179">
      <formula>C21="ABSENT"</formula>
    </cfRule>
    <cfRule type="expression" dxfId="191" priority="180">
      <formula>C21="PRESENT"</formula>
    </cfRule>
  </conditionalFormatting>
  <conditionalFormatting sqref="D22">
    <cfRule type="expression" dxfId="190" priority="171">
      <formula>C22="GREVISTE"</formula>
    </cfRule>
    <cfRule type="expression" dxfId="189" priority="172">
      <formula>C22="FORMATION"</formula>
    </cfRule>
    <cfRule type="expression" dxfId="188" priority="173">
      <formula>C22="ARRET DE TRAVAIL"</formula>
    </cfRule>
    <cfRule type="expression" dxfId="187" priority="174">
      <formula>C22="ABSENT"</formula>
    </cfRule>
    <cfRule type="expression" dxfId="186" priority="175">
      <formula>C22="PRESENT"</formula>
    </cfRule>
  </conditionalFormatting>
  <conditionalFormatting sqref="D23">
    <cfRule type="expression" dxfId="185" priority="166">
      <formula>C23="GREVISTE"</formula>
    </cfRule>
    <cfRule type="expression" dxfId="184" priority="167">
      <formula>C23="FORMATION"</formula>
    </cfRule>
    <cfRule type="expression" dxfId="183" priority="168">
      <formula>C23="ARRET DE TRAVAIL"</formula>
    </cfRule>
    <cfRule type="expression" dxfId="182" priority="169">
      <formula>C23="ABSENT"</formula>
    </cfRule>
    <cfRule type="expression" dxfId="181" priority="170">
      <formula>C23="PRESENT"</formula>
    </cfRule>
  </conditionalFormatting>
  <conditionalFormatting sqref="D24">
    <cfRule type="expression" dxfId="180" priority="161">
      <formula>C24="GREVISTE"</formula>
    </cfRule>
    <cfRule type="expression" dxfId="179" priority="162">
      <formula>C24="FORMATION"</formula>
    </cfRule>
    <cfRule type="expression" dxfId="178" priority="163">
      <formula>C24="ARRET DE TRAVAIL"</formula>
    </cfRule>
    <cfRule type="expression" dxfId="177" priority="164">
      <formula>C24="ABSENT"</formula>
    </cfRule>
    <cfRule type="expression" dxfId="176" priority="165">
      <formula>C24="PRESENT"</formula>
    </cfRule>
  </conditionalFormatting>
  <conditionalFormatting sqref="D25">
    <cfRule type="expression" dxfId="175" priority="156">
      <formula>C25="GREVISTE"</formula>
    </cfRule>
    <cfRule type="expression" dxfId="174" priority="157">
      <formula>C25="FORMATION"</formula>
    </cfRule>
    <cfRule type="expression" dxfId="173" priority="158">
      <formula>C25="ARRET DE TRAVAIL"</formula>
    </cfRule>
    <cfRule type="expression" dxfId="172" priority="159">
      <formula>C25="ABSENT"</formula>
    </cfRule>
    <cfRule type="expression" dxfId="171" priority="160">
      <formula>C25="PRESENT"</formula>
    </cfRule>
  </conditionalFormatting>
  <conditionalFormatting sqref="D26">
    <cfRule type="expression" dxfId="170" priority="151">
      <formula>C26="GREVISTE"</formula>
    </cfRule>
    <cfRule type="expression" dxfId="169" priority="152">
      <formula>C26="FORMATION"</formula>
    </cfRule>
    <cfRule type="expression" dxfId="168" priority="153">
      <formula>C26="ARRET DE TRAVAIL"</formula>
    </cfRule>
    <cfRule type="expression" dxfId="167" priority="154">
      <formula>C26="ABSENT"</formula>
    </cfRule>
    <cfRule type="expression" dxfId="166" priority="155">
      <formula>C26="PRESENT"</formula>
    </cfRule>
  </conditionalFormatting>
  <conditionalFormatting sqref="I21">
    <cfRule type="expression" dxfId="165" priority="146">
      <formula>H21="GREVISTE"</formula>
    </cfRule>
    <cfRule type="expression" dxfId="164" priority="147">
      <formula>H21="FORMATION"</formula>
    </cfRule>
    <cfRule type="expression" dxfId="163" priority="148">
      <formula>H21="ARRET DE TRAVAIL"</formula>
    </cfRule>
    <cfRule type="expression" dxfId="162" priority="149">
      <formula>H21="ABSENT"</formula>
    </cfRule>
    <cfRule type="expression" dxfId="161" priority="150">
      <formula>H21="PRESENT"</formula>
    </cfRule>
  </conditionalFormatting>
  <conditionalFormatting sqref="I22">
    <cfRule type="expression" dxfId="160" priority="141">
      <formula>H22="GREVISTE"</formula>
    </cfRule>
    <cfRule type="expression" dxfId="159" priority="142">
      <formula>H22="FORMATION"</formula>
    </cfRule>
    <cfRule type="expression" dxfId="158" priority="143">
      <formula>H22="ARRET DE TRAVAIL"</formula>
    </cfRule>
    <cfRule type="expression" dxfId="157" priority="144">
      <formula>H22="ABSENT"</formula>
    </cfRule>
    <cfRule type="expression" dxfId="156" priority="145">
      <formula>H22="PRESENT"</formula>
    </cfRule>
  </conditionalFormatting>
  <conditionalFormatting sqref="I23">
    <cfRule type="expression" dxfId="155" priority="136">
      <formula>H23="GREVISTE"</formula>
    </cfRule>
    <cfRule type="expression" dxfId="154" priority="137">
      <formula>H23="FORMATION"</formula>
    </cfRule>
    <cfRule type="expression" dxfId="153" priority="138">
      <formula>H23="ARRET DE TRAVAIL"</formula>
    </cfRule>
    <cfRule type="expression" dxfId="152" priority="139">
      <formula>H23="ABSENT"</formula>
    </cfRule>
    <cfRule type="expression" dxfId="151" priority="140">
      <formula>H23="PRESENT"</formula>
    </cfRule>
  </conditionalFormatting>
  <conditionalFormatting sqref="I24">
    <cfRule type="expression" dxfId="150" priority="131">
      <formula>H24="GREVISTE"</formula>
    </cfRule>
    <cfRule type="expression" dxfId="149" priority="132">
      <formula>H24="FORMATION"</formula>
    </cfRule>
    <cfRule type="expression" dxfId="148" priority="133">
      <formula>H24="ARRET DE TRAVAIL"</formula>
    </cfRule>
    <cfRule type="expression" dxfId="147" priority="134">
      <formula>H24="ABSENT"</formula>
    </cfRule>
    <cfRule type="expression" dxfId="146" priority="135">
      <formula>H24="PRESENT"</formula>
    </cfRule>
  </conditionalFormatting>
  <conditionalFormatting sqref="I25">
    <cfRule type="expression" dxfId="145" priority="126">
      <formula>H25="GREVISTE"</formula>
    </cfRule>
    <cfRule type="expression" dxfId="144" priority="127">
      <formula>H25="FORMATION"</formula>
    </cfRule>
    <cfRule type="expression" dxfId="143" priority="128">
      <formula>H25="ARRET DE TRAVAIL"</formula>
    </cfRule>
    <cfRule type="expression" dxfId="142" priority="129">
      <formula>H25="ABSENT"</formula>
    </cfRule>
    <cfRule type="expression" dxfId="141" priority="130">
      <formula>H25="PRESENT"</formula>
    </cfRule>
  </conditionalFormatting>
  <conditionalFormatting sqref="I26">
    <cfRule type="expression" dxfId="140" priority="121">
      <formula>H26="GREVISTE"</formula>
    </cfRule>
    <cfRule type="expression" dxfId="139" priority="122">
      <formula>H26="FORMATION"</formula>
    </cfRule>
    <cfRule type="expression" dxfId="138" priority="123">
      <formula>H26="ARRET DE TRAVAIL"</formula>
    </cfRule>
    <cfRule type="expression" dxfId="137" priority="124">
      <formula>H26="ABSENT"</formula>
    </cfRule>
    <cfRule type="expression" dxfId="136" priority="125">
      <formula>H26="PRESENT"</formula>
    </cfRule>
  </conditionalFormatting>
  <conditionalFormatting sqref="X21">
    <cfRule type="expression" dxfId="135" priority="116">
      <formula>W21="GREVISTE"</formula>
    </cfRule>
    <cfRule type="expression" dxfId="134" priority="117">
      <formula>W21="FORMATION"</formula>
    </cfRule>
    <cfRule type="expression" dxfId="133" priority="118">
      <formula>W21="ARRET DE TRAVAIL"</formula>
    </cfRule>
    <cfRule type="expression" dxfId="132" priority="119">
      <formula>W21="ABSENT"</formula>
    </cfRule>
    <cfRule type="expression" dxfId="131" priority="120">
      <formula>W21="PRESENT"</formula>
    </cfRule>
  </conditionalFormatting>
  <conditionalFormatting sqref="X22">
    <cfRule type="expression" dxfId="130" priority="111">
      <formula>W22="GREVISTE"</formula>
    </cfRule>
    <cfRule type="expression" dxfId="129" priority="112">
      <formula>W22="FORMATION"</formula>
    </cfRule>
    <cfRule type="expression" dxfId="128" priority="113">
      <formula>W22="ARRET DE TRAVAIL"</formula>
    </cfRule>
    <cfRule type="expression" dxfId="127" priority="114">
      <formula>W22="ABSENT"</formula>
    </cfRule>
    <cfRule type="expression" dxfId="126" priority="115">
      <formula>W22="PRESENT"</formula>
    </cfRule>
  </conditionalFormatting>
  <conditionalFormatting sqref="X23">
    <cfRule type="expression" dxfId="125" priority="106">
      <formula>W23="GREVISTE"</formula>
    </cfRule>
    <cfRule type="expression" dxfId="124" priority="107">
      <formula>W23="FORMATION"</formula>
    </cfRule>
    <cfRule type="expression" dxfId="123" priority="108">
      <formula>W23="ARRET DE TRAVAIL"</formula>
    </cfRule>
    <cfRule type="expression" dxfId="122" priority="109">
      <formula>W23="ABSENT"</formula>
    </cfRule>
    <cfRule type="expression" dxfId="121" priority="110">
      <formula>W23="PRESENT"</formula>
    </cfRule>
  </conditionalFormatting>
  <conditionalFormatting sqref="X24">
    <cfRule type="expression" dxfId="120" priority="101">
      <formula>W24="GREVISTE"</formula>
    </cfRule>
    <cfRule type="expression" dxfId="119" priority="102">
      <formula>W24="FORMATION"</formula>
    </cfRule>
    <cfRule type="expression" dxfId="118" priority="103">
      <formula>W24="ARRET DE TRAVAIL"</formula>
    </cfRule>
    <cfRule type="expression" dxfId="117" priority="104">
      <formula>W24="ABSENT"</formula>
    </cfRule>
    <cfRule type="expression" dxfId="116" priority="105">
      <formula>W24="PRESENT"</formula>
    </cfRule>
  </conditionalFormatting>
  <conditionalFormatting sqref="X25">
    <cfRule type="expression" dxfId="115" priority="96">
      <formula>W25="GREVISTE"</formula>
    </cfRule>
    <cfRule type="expression" dxfId="114" priority="97">
      <formula>W25="FORMATION"</formula>
    </cfRule>
    <cfRule type="expression" dxfId="113" priority="98">
      <formula>W25="ARRET DE TRAVAIL"</formula>
    </cfRule>
    <cfRule type="expression" dxfId="112" priority="99">
      <formula>W25="ABSENT"</formula>
    </cfRule>
    <cfRule type="expression" dxfId="111" priority="100">
      <formula>W25="PRESENT"</formula>
    </cfRule>
  </conditionalFormatting>
  <conditionalFormatting sqref="X26">
    <cfRule type="expression" dxfId="110" priority="91">
      <formula>W26="GREVISTE"</formula>
    </cfRule>
    <cfRule type="expression" dxfId="109" priority="92">
      <formula>W26="FORMATION"</formula>
    </cfRule>
    <cfRule type="expression" dxfId="108" priority="93">
      <formula>W26="ARRET DE TRAVAIL"</formula>
    </cfRule>
    <cfRule type="expression" dxfId="107" priority="94">
      <formula>W26="ABSENT"</formula>
    </cfRule>
    <cfRule type="expression" dxfId="106" priority="95">
      <formula>W26="PRESENT"</formula>
    </cfRule>
  </conditionalFormatting>
  <conditionalFormatting sqref="D6">
    <cfRule type="expression" dxfId="105" priority="86">
      <formula>C6="GREVISTE"</formula>
    </cfRule>
    <cfRule type="expression" dxfId="104" priority="87">
      <formula>C6="FORMATION"</formula>
    </cfRule>
    <cfRule type="expression" dxfId="103" priority="88">
      <formula>C6="ARRET DE TRAVAIL"</formula>
    </cfRule>
    <cfRule type="expression" dxfId="102" priority="89">
      <formula>C6="ABSENT"</formula>
    </cfRule>
    <cfRule type="expression" dxfId="101" priority="90">
      <formula>C6="PRESENT"</formula>
    </cfRule>
  </conditionalFormatting>
  <conditionalFormatting sqref="D7">
    <cfRule type="expression" dxfId="100" priority="81">
      <formula>C7="GREVISTE"</formula>
    </cfRule>
    <cfRule type="expression" dxfId="99" priority="82">
      <formula>C7="FORMATION"</formula>
    </cfRule>
    <cfRule type="expression" dxfId="98" priority="83">
      <formula>C7="ARRET DE TRAVAIL"</formula>
    </cfRule>
    <cfRule type="expression" dxfId="97" priority="84">
      <formula>C7="ABSENT"</formula>
    </cfRule>
    <cfRule type="expression" dxfId="96" priority="85">
      <formula>C7="PRESENT"</formula>
    </cfRule>
  </conditionalFormatting>
  <conditionalFormatting sqref="I6">
    <cfRule type="expression" dxfId="95" priority="76">
      <formula>H6="GREVISTE"</formula>
    </cfRule>
    <cfRule type="expression" dxfId="94" priority="77">
      <formula>H6="FORMATION"</formula>
    </cfRule>
    <cfRule type="expression" dxfId="93" priority="78">
      <formula>H6="ARRET DE TRAVAIL"</formula>
    </cfRule>
    <cfRule type="expression" dxfId="92" priority="79">
      <formula>H6="ABSENT"</formula>
    </cfRule>
    <cfRule type="expression" dxfId="91" priority="80">
      <formula>H6="PRESENT"</formula>
    </cfRule>
  </conditionalFormatting>
  <conditionalFormatting sqref="I7">
    <cfRule type="expression" dxfId="90" priority="71">
      <formula>H7="GREVISTE"</formula>
    </cfRule>
    <cfRule type="expression" dxfId="89" priority="72">
      <formula>H7="FORMATION"</formula>
    </cfRule>
    <cfRule type="expression" dxfId="88" priority="73">
      <formula>H7="ARRET DE TRAVAIL"</formula>
    </cfRule>
    <cfRule type="expression" dxfId="87" priority="74">
      <formula>H7="ABSENT"</formula>
    </cfRule>
    <cfRule type="expression" dxfId="86" priority="75">
      <formula>H7="PRESENT"</formula>
    </cfRule>
  </conditionalFormatting>
  <conditionalFormatting sqref="X6">
    <cfRule type="expression" dxfId="85" priority="66">
      <formula>W6="GREVISTE"</formula>
    </cfRule>
    <cfRule type="expression" dxfId="84" priority="67">
      <formula>W6="FORMATION"</formula>
    </cfRule>
    <cfRule type="expression" dxfId="83" priority="68">
      <formula>W6="ARRET DE TRAVAIL"</formula>
    </cfRule>
    <cfRule type="expression" dxfId="82" priority="69">
      <formula>W6="ABSENT"</formula>
    </cfRule>
    <cfRule type="expression" dxfId="81" priority="70">
      <formula>W6="PRESENT"</formula>
    </cfRule>
  </conditionalFormatting>
  <conditionalFormatting sqref="X7">
    <cfRule type="expression" dxfId="80" priority="61">
      <formula>W7="GREVISTE"</formula>
    </cfRule>
    <cfRule type="expression" dxfId="79" priority="62">
      <formula>W7="FORMATION"</formula>
    </cfRule>
    <cfRule type="expression" dxfId="78" priority="63">
      <formula>W7="ARRET DE TRAVAIL"</formula>
    </cfRule>
    <cfRule type="expression" dxfId="77" priority="64">
      <formula>W7="ABSENT"</formula>
    </cfRule>
    <cfRule type="expression" dxfId="76" priority="65">
      <formula>W7="PRESENT"</formula>
    </cfRule>
  </conditionalFormatting>
  <conditionalFormatting sqref="I149:I160">
    <cfRule type="expression" dxfId="75" priority="56">
      <formula>H149="GREVISTE"</formula>
    </cfRule>
    <cfRule type="expression" dxfId="74" priority="57">
      <formula>H149="FORMATION"</formula>
    </cfRule>
    <cfRule type="expression" dxfId="73" priority="58">
      <formula>H149="ARRET DE TRAVAIL"</formula>
    </cfRule>
    <cfRule type="expression" dxfId="72" priority="59">
      <formula>H149="ABSENT"</formula>
    </cfRule>
    <cfRule type="expression" dxfId="71" priority="60">
      <formula>H149="PRESENT"</formula>
    </cfRule>
  </conditionalFormatting>
  <conditionalFormatting sqref="N149:N160">
    <cfRule type="expression" dxfId="70" priority="51">
      <formula>M149="GREVISTE"</formula>
    </cfRule>
    <cfRule type="expression" dxfId="69" priority="52">
      <formula>M149="FORMATION"</formula>
    </cfRule>
    <cfRule type="expression" dxfId="68" priority="53">
      <formula>M149="ARRET DE TRAVAIL"</formula>
    </cfRule>
    <cfRule type="expression" dxfId="67" priority="54">
      <formula>M149="ABSENT"</formula>
    </cfRule>
    <cfRule type="expression" dxfId="66" priority="55">
      <formula>M149="PRESENT"</formula>
    </cfRule>
  </conditionalFormatting>
  <conditionalFormatting sqref="S149:S160">
    <cfRule type="expression" dxfId="65" priority="46">
      <formula>R149="GREVISTE"</formula>
    </cfRule>
    <cfRule type="expression" dxfId="64" priority="47">
      <formula>R149="FORMATION"</formula>
    </cfRule>
    <cfRule type="expression" dxfId="63" priority="48">
      <formula>R149="ARRET DE TRAVAIL"</formula>
    </cfRule>
    <cfRule type="expression" dxfId="62" priority="49">
      <formula>R149="ABSENT"</formula>
    </cfRule>
    <cfRule type="expression" dxfId="61" priority="50">
      <formula>R149="PRESENT"</formula>
    </cfRule>
  </conditionalFormatting>
  <conditionalFormatting sqref="X149:X160">
    <cfRule type="expression" dxfId="60" priority="41">
      <formula>W149="GREVISTE"</formula>
    </cfRule>
    <cfRule type="expression" dxfId="59" priority="42">
      <formula>W149="FORMATION"</formula>
    </cfRule>
    <cfRule type="expression" dxfId="58" priority="43">
      <formula>W149="ARRET DE TRAVAIL"</formula>
    </cfRule>
    <cfRule type="expression" dxfId="57" priority="44">
      <formula>W149="ABSENT"</formula>
    </cfRule>
    <cfRule type="expression" dxfId="56" priority="45">
      <formula>W149="PRESENT"</formula>
    </cfRule>
  </conditionalFormatting>
  <conditionalFormatting sqref="I206:I212">
    <cfRule type="expression" dxfId="55" priority="36">
      <formula>H206="GREVISTE"</formula>
    </cfRule>
    <cfRule type="expression" dxfId="54" priority="37">
      <formula>H206="FORMATION"</formula>
    </cfRule>
    <cfRule type="expression" dxfId="53" priority="38">
      <formula>H206="ARRET DE TRAVAIL"</formula>
    </cfRule>
    <cfRule type="expression" dxfId="52" priority="39">
      <formula>H206="ABSENT"</formula>
    </cfRule>
    <cfRule type="expression" dxfId="51" priority="40">
      <formula>H206="PRESENT"</formula>
    </cfRule>
  </conditionalFormatting>
  <conditionalFormatting sqref="N206:N212">
    <cfRule type="expression" dxfId="50" priority="31">
      <formula>M206="GREVISTE"</formula>
    </cfRule>
    <cfRule type="expression" dxfId="49" priority="32">
      <formula>M206="FORMATION"</formula>
    </cfRule>
    <cfRule type="expression" dxfId="48" priority="33">
      <formula>M206="ARRET DE TRAVAIL"</formula>
    </cfRule>
    <cfRule type="expression" dxfId="47" priority="34">
      <formula>M206="ABSENT"</formula>
    </cfRule>
    <cfRule type="expression" dxfId="46" priority="35">
      <formula>M206="PRESENT"</formula>
    </cfRule>
  </conditionalFormatting>
  <conditionalFormatting sqref="S206:S212">
    <cfRule type="expression" dxfId="45" priority="26">
      <formula>R206="GREVISTE"</formula>
    </cfRule>
    <cfRule type="expression" dxfId="44" priority="27">
      <formula>R206="FORMATION"</formula>
    </cfRule>
    <cfRule type="expression" dxfId="43" priority="28">
      <formula>R206="ARRET DE TRAVAIL"</formula>
    </cfRule>
    <cfRule type="expression" dxfId="42" priority="29">
      <formula>R206="ABSENT"</formula>
    </cfRule>
    <cfRule type="expression" dxfId="41" priority="30">
      <formula>R206="PRESENT"</formula>
    </cfRule>
  </conditionalFormatting>
  <conditionalFormatting sqref="X206:X212">
    <cfRule type="expression" dxfId="40" priority="21">
      <formula>W206="GREVISTE"</formula>
    </cfRule>
    <cfRule type="expression" dxfId="39" priority="22">
      <formula>W206="FORMATION"</formula>
    </cfRule>
    <cfRule type="expression" dxfId="38" priority="23">
      <formula>W206="ARRET DE TRAVAIL"</formula>
    </cfRule>
    <cfRule type="expression" dxfId="37" priority="24">
      <formula>W206="ABSENT"</formula>
    </cfRule>
    <cfRule type="expression" dxfId="36" priority="25">
      <formula>W206="PRESENT"</formula>
    </cfRule>
  </conditionalFormatting>
  <conditionalFormatting sqref="S240:S254">
    <cfRule type="expression" dxfId="35" priority="16">
      <formula>R240="GREVISTE"</formula>
    </cfRule>
    <cfRule type="expression" dxfId="34" priority="17">
      <formula>R240="FORMATION"</formula>
    </cfRule>
    <cfRule type="expression" dxfId="33" priority="18">
      <formula>R240="ARRET DE TRAVAIL"</formula>
    </cfRule>
    <cfRule type="expression" dxfId="32" priority="19">
      <formula>R240="ABSENT"</formula>
    </cfRule>
    <cfRule type="expression" dxfId="31" priority="20">
      <formula>R240="PRESENT"</formula>
    </cfRule>
  </conditionalFormatting>
  <conditionalFormatting sqref="X240:X254">
    <cfRule type="expression" dxfId="30" priority="11">
      <formula>W240="GREVISTE"</formula>
    </cfRule>
    <cfRule type="expression" dxfId="29" priority="12">
      <formula>W240="FORMATION"</formula>
    </cfRule>
    <cfRule type="expression" dxfId="28" priority="13">
      <formula>W240="ARRET DE TRAVAIL"</formula>
    </cfRule>
    <cfRule type="expression" dxfId="27" priority="14">
      <formula>W240="ABSENT"</formula>
    </cfRule>
    <cfRule type="expression" dxfId="26" priority="15">
      <formula>W240="PRESENT"</formula>
    </cfRule>
  </conditionalFormatting>
  <conditionalFormatting sqref="D240:D254">
    <cfRule type="expression" dxfId="25" priority="6">
      <formula>C240="GREVISTE"</formula>
    </cfRule>
    <cfRule type="expression" dxfId="24" priority="7">
      <formula>C240="FORMATION"</formula>
    </cfRule>
    <cfRule type="expression" dxfId="23" priority="8">
      <formula>C240="ARRET DE TRAVAIL"</formula>
    </cfRule>
    <cfRule type="expression" dxfId="22" priority="9">
      <formula>C240="ABSENT"</formula>
    </cfRule>
    <cfRule type="expression" dxfId="21" priority="10">
      <formula>C240="PRESENT"</formula>
    </cfRule>
  </conditionalFormatting>
  <conditionalFormatting sqref="I240:I254">
    <cfRule type="expression" dxfId="20" priority="1">
      <formula>H240="GREVISTE"</formula>
    </cfRule>
    <cfRule type="expression" dxfId="19" priority="2">
      <formula>H240="FORMATION"</formula>
    </cfRule>
    <cfRule type="expression" dxfId="18" priority="3">
      <formula>H240="ARRET DE TRAVAIL"</formula>
    </cfRule>
    <cfRule type="expression" dxfId="17" priority="4">
      <formula>H240="ABSENT"</formula>
    </cfRule>
    <cfRule type="expression" dxfId="16" priority="5">
      <formula>H240="PRESENT"</formula>
    </cfRule>
  </conditionalFormatting>
  <dataValidations count="10">
    <dataValidation type="list" allowBlank="1" showInputMessage="1" showErrorMessage="1" sqref="C260 H260 M260 R260 W260" xr:uid="{00000000-0002-0000-0100-000000000000}">
      <formula1>"CAMPOUNS, DAUDET, GARBEJAIRE, ILE VERTE, SARTOUX, NEANT"</formula1>
    </dataValidation>
    <dataValidation type="list" allowBlank="1" showInputMessage="1" showErrorMessage="1" sqref="B34:D34 B5:D5 B230:C230 B91:D91 B205 B20:D20 B217:B227 B148:D148 G34:I34 G5:I5 G230:H230 G91:I91 G205 G20:I20 G217:G227 G148:I148 L34:N34 L5:N5 L230:M230 L91:N91 L205 L20:N20 L217:L227 L148:N148 Q34:S34 Q5:S5 Q230:R230 Q91:S91 Q205 Q20:S20 Q217:Q227 Q148:S148 V34:X34 V5:X5 V230:W230 V91:X91 V205 V20:X20 V217:V227 V148:X148" xr:uid="{00000000-0002-0000-0100-000001000000}">
      <formula1>"OUVERT, FERME, NEANT"</formula1>
    </dataValidation>
    <dataValidation type="list" allowBlank="1" showInputMessage="1" showErrorMessage="1" sqref="C90 H90 M90 R90 W90" xr:uid="{00000000-0002-0000-0100-000002000000}">
      <formula1>"ABSENT, ARRET DE TRAVAIL,FORMATION, GREVISTE, PRESENT"</formula1>
    </dataValidation>
    <dataValidation type="list" allowBlank="1" showInputMessage="1" showErrorMessage="1" sqref="C21:C32 C261:C277 C92:C147 C35:C89 C232:C257 C206:C215 C6:C17 C149:C203 H21:H32 H261:H277 H92:H147 H35:H89 H232:H257 H206:H215 H6:H17 H149:H203 M21:M32 M261:M277 M92:M147 M35:M89 M232:M257 M206:M215 M6:M17 M149:M203 R21:R32 R261:R277 R92:R147 R35:R89 R232:R257 R206:R215 R6:R17 R149:R203 W21:W32 W261:W277 W92:W147 W35:W89 W232:W257 W206:W215 W6:W17 W149:W203" xr:uid="{00000000-0002-0000-0100-000003000000}">
      <formula1>"ABSENT, ARRET DE TRAVAIL, FORMATION, GREVISTE, NEANT, PRESENT, RAISON DE SERVICE"</formula1>
    </dataValidation>
    <dataValidation type="list" allowBlank="1" showInputMessage="1" showErrorMessage="1" sqref="B260 G260 L260 Q260 V260" xr:uid="{00000000-0002-0000-0100-000004000000}">
      <formula1>"RESTE, EST TRANSFERE A, NEANT"</formula1>
    </dataValidation>
    <dataValidation type="list" allowBlank="1" showInputMessage="1" showErrorMessage="1" sqref="B261:B277 B6:B17 B21:B32 G261:G277 G6:G17 G21:G32 L261:L277 L6:L17 L21:L32 Q261:Q277 Q6:Q17 Q21:Q32 V261:V277 V6:V17 V21:V32" xr:uid="{00000000-0002-0000-0100-000005000000}">
      <formula1>SERVICE</formula1>
    </dataValidation>
    <dataValidation type="list" allowBlank="1" showInputMessage="1" showErrorMessage="1" sqref="D261:D277 I6:I17 X21:X32 I261:I277 D21:D32 D6:D17 N261:N277 N21:N32 N6:N17 S261:S277 S21:S32 S6:S17 X261:X277 I21:I32 X6:X17" xr:uid="{00000000-0002-0000-0100-000006000000}">
      <formula1>INDIRECT(B6)</formula1>
    </dataValidation>
    <dataValidation type="list" allowBlank="1" showInputMessage="1" showErrorMessage="1" sqref="A6 F25 F21 F29 F10 F6 A25 A21 A29 A10 K25 K21 K29 K10 K6 P25 P21 P29 P10 P6 U25 U21 U29 U10 U6" xr:uid="{00000000-0002-0000-0100-000007000000}">
      <formula1>$H$3:$H$9</formula1>
    </dataValidation>
    <dataValidation type="list" allowBlank="1" showInputMessage="1" showErrorMessage="1" sqref="I185:I203 I128:I147 I71:I89 D185:D203 D128:D147 N185:N203 N128:N147 N71:N89 S185:S203 S128:S147 S71:S89 X185:X203 X128:X147 X71:X89 X177:X180 D120:D123 D177:D180 I63:I66 I120:I123 I177:I180 N63:N66 N120:N123 N177:N180 S63:S66 S120:S123 S177:S180 X63:X66 X120:X123 D63:D66 D71:D89" xr:uid="{00000000-0002-0000-0100-000008000000}">
      <formula1>SLJ</formula1>
    </dataValidation>
    <dataValidation type="list" allowBlank="1" showInputMessage="1" showErrorMessage="1" sqref="D67" xr:uid="{07B891D5-D2A3-744E-B603-04BA83D94DFA}">
      <formula1>AESH</formula1>
    </dataValidation>
  </dataValidations>
  <pageMargins left="0.70866141732283472" right="0.70866141732283472" top="0.74803149606299213" bottom="0.74803149606299213" header="0.31496062992125984" footer="0.31496062992125984"/>
  <pageSetup paperSize="8" scale="31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100-000009000000}">
          <x14:formula1>
            <xm:f>LISTING!$F$3:$F$23</xm:f>
          </x14:formula1>
          <xm:sqref>C218:D227 H218:I227 M218:N227 R218:S227 W218:X227</xm:sqref>
        </x14:dataValidation>
        <x14:dataValidation type="list" allowBlank="1" showInputMessage="1" showErrorMessage="1" xr:uid="{00000000-0002-0000-0100-00000A000000}">
          <x14:formula1>
            <xm:f>LISTING!$G$3:$G$14</xm:f>
          </x14:formula1>
          <xm:sqref>X181:X184 D124:D127 D181:D184 I67:I70 I124:I127 I181:I184 N67:N70 N124:N127 N181:N184 S67:S70 S124:S127 S181:S184 X67:X70 X124:X127 D68:D70</xm:sqref>
        </x14:dataValidation>
        <x14:dataValidation type="list" allowBlank="1" showInputMessage="1" showErrorMessage="1" xr:uid="{00000000-0002-0000-0100-00000C000000}">
          <x14:formula1>
            <xm:f>LISTING!$E$3:$E$25</xm:f>
          </x14:formula1>
          <xm:sqref>D207:D215 S207:S215 I207:I215 N207:N215 X207:X215</xm:sqref>
        </x14:dataValidation>
        <x14:dataValidation type="list" allowBlank="1" showInputMessage="1" showErrorMessage="1" xr:uid="{00000000-0002-0000-0100-00000D000000}">
          <x14:formula1>
            <xm:f>LISTING!$I$3:$I$71</xm:f>
          </x14:formula1>
          <xm:sqref>D232:D239 I232:I239 N232:N239 S232:S239 X232:X239</xm:sqref>
        </x14:dataValidation>
        <x14:dataValidation type="list" allowBlank="1" showInputMessage="1" showErrorMessage="1" xr:uid="{00000000-0002-0000-0100-00000E000000}">
          <x14:formula1>
            <xm:f>LISTING!$I$3:$I$89</xm:f>
          </x14:formula1>
          <xm:sqref>X240:X257 D240:D257 S240:S257 N240:N257 I240:I257</xm:sqref>
        </x14:dataValidation>
        <x14:dataValidation type="list" allowBlank="1" showInputMessage="1" showErrorMessage="1" xr:uid="{00000000-0002-0000-0100-00000F000000}">
          <x14:formula1>
            <xm:f>LISTING!$E$3:$E$34</xm:f>
          </x14:formula1>
          <xm:sqref>D206 S206 I206 N206 X206</xm:sqref>
        </x14:dataValidation>
        <x14:dataValidation type="list" allowBlank="1" showInputMessage="1" showErrorMessage="1" xr:uid="{00000000-0002-0000-0100-000010000000}">
          <x14:formula1>
            <xm:f>LISTING!$H$3:$H$9</xm:f>
          </x14:formula1>
          <xm:sqref>A14 F14 K14 P14 U14</xm:sqref>
        </x14:dataValidation>
        <x14:dataValidation type="list" allowBlank="1" showInputMessage="1" showErrorMessage="1" xr:uid="{00000000-0002-0000-0100-000011000000}">
          <x14:formula1>
            <xm:f>LISTING!$D$3:$D$34</xm:f>
          </x14:formula1>
          <xm:sqref>X35:X51 D92:D108 D149:D165 D35:D51 I92:I108 I35:I51 S149:S165 N92:N108 I149:I165 N35:N51 S92:S108 N149:N165 S35:S51 X92:X108 X149:X165</xm:sqref>
        </x14:dataValidation>
        <x14:dataValidation type="list" allowBlank="1" showInputMessage="1" showErrorMessage="1" xr:uid="{00000000-0002-0000-0100-000012000000}">
          <x14:formula1>
            <xm:f>LISTING!$C$3:$C$39</xm:f>
          </x14:formula1>
          <xm:sqref>I52:I62 D109:D119 D166:D176 X166:X176 I109:I119 I166:I176 N52:N62 N109:N119 N166:N176 D52:D62 S109:S119 S166:S176 S52:S62 X109:X119 X52:X62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7"/>
  <sheetViews>
    <sheetView tabSelected="1" topLeftCell="A21" zoomScale="125" workbookViewId="0">
      <selection activeCell="D37" sqref="D37"/>
    </sheetView>
  </sheetViews>
  <sheetFormatPr baseColWidth="10" defaultRowHeight="15" x14ac:dyDescent="0.2"/>
  <cols>
    <col min="1" max="1" width="10.5" style="11" customWidth="1"/>
    <col min="2" max="2" width="18.33203125" style="11" customWidth="1"/>
    <col min="3" max="3" width="27.1640625" style="11" bestFit="1" customWidth="1"/>
    <col min="4" max="6" width="25.1640625" style="11" customWidth="1"/>
    <col min="7" max="7" width="24.5" style="11" customWidth="1"/>
    <col min="8" max="16384" width="10.83203125" style="11"/>
  </cols>
  <sheetData>
    <row r="1" spans="1:7" ht="22.5" customHeight="1" x14ac:dyDescent="0.2">
      <c r="A1" s="348" t="s">
        <v>47</v>
      </c>
      <c r="B1" s="348"/>
      <c r="C1" s="348"/>
      <c r="D1" s="348"/>
      <c r="E1" s="348"/>
      <c r="F1" s="348"/>
      <c r="G1" s="348"/>
    </row>
    <row r="2" spans="1:7" ht="16" thickBot="1" x14ac:dyDescent="0.25">
      <c r="F2" s="12"/>
      <c r="G2" s="12">
        <f ca="1">TODAY()</f>
        <v>44870</v>
      </c>
    </row>
    <row r="3" spans="1:7" ht="16" thickBot="1" x14ac:dyDescent="0.25">
      <c r="A3" s="360" t="s">
        <v>15</v>
      </c>
      <c r="B3" s="361"/>
      <c r="C3" s="198" t="str">
        <f>BASE!B2</f>
        <v>ECO1</v>
      </c>
      <c r="D3" s="198" t="str">
        <f>BASE!G2</f>
        <v>ECO2</v>
      </c>
      <c r="E3" s="198" t="str">
        <f>BASE!L2</f>
        <v>ECO3</v>
      </c>
      <c r="F3" s="198" t="str">
        <f>BASE!Q2</f>
        <v>ECO4</v>
      </c>
      <c r="G3" s="198" t="str">
        <f>BASE!V2</f>
        <v>ECO5</v>
      </c>
    </row>
    <row r="4" spans="1:7" ht="16" thickBot="1" x14ac:dyDescent="0.25">
      <c r="A4" s="364" t="s">
        <v>65</v>
      </c>
      <c r="B4" s="364"/>
      <c r="C4" s="204" t="str">
        <f>BASE!B4</f>
        <v>Mouton rouge</v>
      </c>
      <c r="D4" s="205" t="str">
        <f>BASE!G4</f>
        <v>Mouton rouge</v>
      </c>
      <c r="E4" s="205" t="str">
        <f>BASE!L4</f>
        <v>Mouton rouge</v>
      </c>
      <c r="F4" s="205" t="str">
        <f>BASE!Q4</f>
        <v>Mouton rouge</v>
      </c>
      <c r="G4" s="206" t="str">
        <f>BASE!V4</f>
        <v>Mouton rouge</v>
      </c>
    </row>
    <row r="5" spans="1:7" x14ac:dyDescent="0.2">
      <c r="A5" s="199"/>
      <c r="B5" s="358"/>
      <c r="C5" s="207" t="str">
        <f>BASE!B5</f>
        <v>OUVERT</v>
      </c>
      <c r="D5" s="208" t="str">
        <f>BASE!G5</f>
        <v>OUVERT</v>
      </c>
      <c r="E5" s="208" t="str">
        <f>BASE!L5</f>
        <v>OUVERT</v>
      </c>
      <c r="F5" s="208" t="str">
        <f>BASE!Q5</f>
        <v>OUVERT</v>
      </c>
      <c r="G5" s="209" t="str">
        <f>BASE!V5</f>
        <v>OUVERT</v>
      </c>
    </row>
    <row r="6" spans="1:7" x14ac:dyDescent="0.2">
      <c r="A6" s="200"/>
      <c r="B6" s="359"/>
      <c r="C6" s="210" t="str">
        <f>BASE!C4</f>
        <v>NEANT</v>
      </c>
      <c r="D6" s="211" t="str">
        <f>BASE!H4</f>
        <v>NEANT</v>
      </c>
      <c r="E6" s="211" t="str">
        <f>BASE!M4</f>
        <v>NEANT</v>
      </c>
      <c r="F6" s="211" t="str">
        <f>BASE!R4</f>
        <v>NEANT</v>
      </c>
      <c r="G6" s="212" t="str">
        <f>BASE!W4</f>
        <v>NEANT</v>
      </c>
    </row>
    <row r="7" spans="1:7" x14ac:dyDescent="0.2">
      <c r="A7" s="200"/>
      <c r="B7" s="359"/>
      <c r="C7" s="207" t="str">
        <f>BASE!C5</f>
        <v>OUVERT</v>
      </c>
      <c r="D7" s="208" t="str">
        <f>BASE!H5</f>
        <v>OUVERT</v>
      </c>
      <c r="E7" s="208" t="str">
        <f>BASE!M5</f>
        <v>OUVERT</v>
      </c>
      <c r="F7" s="208" t="str">
        <f>BASE!R5</f>
        <v>OUVERT</v>
      </c>
      <c r="G7" s="209" t="str">
        <f>BASE!W5</f>
        <v>OUVERT</v>
      </c>
    </row>
    <row r="8" spans="1:7" ht="15.75" customHeight="1" x14ac:dyDescent="0.2">
      <c r="A8" s="200"/>
      <c r="B8" s="359"/>
      <c r="C8" s="210" t="str">
        <f>BASE!D4</f>
        <v>NEANT</v>
      </c>
      <c r="D8" s="211" t="str">
        <f>BASE!I4</f>
        <v>NEANT</v>
      </c>
      <c r="E8" s="211" t="str">
        <f>BASE!N4</f>
        <v>NEANT</v>
      </c>
      <c r="F8" s="211" t="str">
        <f>BASE!S4</f>
        <v>NEANT</v>
      </c>
      <c r="G8" s="212" t="str">
        <f>BASE!X4</f>
        <v>NEANT</v>
      </c>
    </row>
    <row r="9" spans="1:7" x14ac:dyDescent="0.2">
      <c r="A9" s="200"/>
      <c r="B9" s="359"/>
      <c r="C9" s="207" t="str">
        <f>BASE!D5</f>
        <v>OUVERT</v>
      </c>
      <c r="D9" s="208" t="str">
        <f>BASE!I5</f>
        <v>OUVERT</v>
      </c>
      <c r="E9" s="208" t="str">
        <f>BASE!N5</f>
        <v>OUVERT</v>
      </c>
      <c r="F9" s="208" t="str">
        <f>BASE!S5</f>
        <v>OUVERT</v>
      </c>
      <c r="G9" s="209" t="str">
        <f>BASE!X5</f>
        <v>OUVERT</v>
      </c>
    </row>
    <row r="10" spans="1:7" x14ac:dyDescent="0.2">
      <c r="A10" s="365" t="s">
        <v>66</v>
      </c>
      <c r="B10" s="359"/>
      <c r="C10" s="210" t="str">
        <f>BASE!B19</f>
        <v>Mouton rouge</v>
      </c>
      <c r="D10" s="211" t="str">
        <f>BASE!G19</f>
        <v>Mouton rouge</v>
      </c>
      <c r="E10" s="211" t="str">
        <f>BASE!L19</f>
        <v>Mouton rouge</v>
      </c>
      <c r="F10" s="211" t="str">
        <f>BASE!Q19</f>
        <v>Mouton rouge</v>
      </c>
      <c r="G10" s="212" t="str">
        <f>BASE!V19</f>
        <v>Mouton rouge</v>
      </c>
    </row>
    <row r="11" spans="1:7" x14ac:dyDescent="0.2">
      <c r="A11" s="200"/>
      <c r="B11" s="201"/>
      <c r="C11" s="207" t="str">
        <f>BASE!B20</f>
        <v>OUVERT</v>
      </c>
      <c r="D11" s="208" t="str">
        <f>BASE!G20</f>
        <v>OUVERT</v>
      </c>
      <c r="E11" s="208" t="str">
        <f>BASE!L20</f>
        <v>OUVERT</v>
      </c>
      <c r="F11" s="208" t="str">
        <f>BASE!Q20</f>
        <v>OUVERT</v>
      </c>
      <c r="G11" s="209" t="str">
        <f>BASE!V20</f>
        <v>OUVERT</v>
      </c>
    </row>
    <row r="12" spans="1:7" x14ac:dyDescent="0.2">
      <c r="A12" s="200"/>
      <c r="B12" s="201"/>
      <c r="C12" s="210" t="str">
        <f>BASE!C19</f>
        <v>Vache verte</v>
      </c>
      <c r="D12" s="211" t="str">
        <f>BASE!H19</f>
        <v>Vache verte</v>
      </c>
      <c r="E12" s="211" t="str">
        <f>BASE!M19</f>
        <v>Vache verte</v>
      </c>
      <c r="F12" s="211" t="str">
        <f>BASE!R19</f>
        <v>Vache verte</v>
      </c>
      <c r="G12" s="212" t="str">
        <f>BASE!W19</f>
        <v>Vache verte</v>
      </c>
    </row>
    <row r="13" spans="1:7" x14ac:dyDescent="0.2">
      <c r="A13" s="200"/>
      <c r="B13" s="201"/>
      <c r="C13" s="207" t="str">
        <f>BASE!C20</f>
        <v>OUVERT</v>
      </c>
      <c r="D13" s="208" t="str">
        <f>BASE!H20</f>
        <v>OUVERT</v>
      </c>
      <c r="E13" s="208" t="str">
        <f>BASE!M20</f>
        <v>OUVERT</v>
      </c>
      <c r="F13" s="208" t="str">
        <f>BASE!R20</f>
        <v>OUVERT</v>
      </c>
      <c r="G13" s="209" t="str">
        <f>BASE!W20</f>
        <v>OUVERT</v>
      </c>
    </row>
    <row r="14" spans="1:7" ht="15" customHeight="1" x14ac:dyDescent="0.2">
      <c r="A14" s="200"/>
      <c r="B14" s="201"/>
      <c r="C14" s="210" t="str">
        <f>BASE!D19</f>
        <v>NEANT</v>
      </c>
      <c r="D14" s="211" t="str">
        <f>BASE!I19</f>
        <v>NEANT</v>
      </c>
      <c r="E14" s="211" t="str">
        <f>BASE!N19</f>
        <v>NEANT</v>
      </c>
      <c r="F14" s="211" t="str">
        <f>BASE!S19</f>
        <v>NEANT</v>
      </c>
      <c r="G14" s="212" t="str">
        <f>BASE!X19</f>
        <v>NEANT</v>
      </c>
    </row>
    <row r="15" spans="1:7" ht="16" thickBot="1" x14ac:dyDescent="0.25">
      <c r="A15" s="202"/>
      <c r="B15" s="203"/>
      <c r="C15" s="216" t="str">
        <f>BASE!D20</f>
        <v>OUVERT</v>
      </c>
      <c r="D15" s="217" t="str">
        <f>BASE!I20</f>
        <v>OUVERT</v>
      </c>
      <c r="E15" s="217" t="str">
        <f>BASE!N20</f>
        <v>OUVERT</v>
      </c>
      <c r="F15" s="217" t="str">
        <f>BASE!S20</f>
        <v>OUVERT</v>
      </c>
      <c r="G15" s="218" t="str">
        <f>BASE!X20</f>
        <v>OUVERT</v>
      </c>
    </row>
    <row r="16" spans="1:7" ht="16" thickBot="1" x14ac:dyDescent="0.25">
      <c r="A16" s="362" t="s">
        <v>4</v>
      </c>
      <c r="B16" s="363"/>
      <c r="C16" s="198" t="str">
        <f>BASE!B34</f>
        <v>OUVERT</v>
      </c>
      <c r="D16" s="198" t="str">
        <f>BASE!G34</f>
        <v>OUVERT</v>
      </c>
      <c r="E16" s="198" t="str">
        <f>BASE!L34</f>
        <v>OUVERT</v>
      </c>
      <c r="F16" s="198" t="str">
        <f>BASE!Q34</f>
        <v>OUVERT</v>
      </c>
      <c r="G16" s="198" t="str">
        <f>BASE!V34</f>
        <v>OUVERT</v>
      </c>
    </row>
    <row r="17" spans="1:7" x14ac:dyDescent="0.2">
      <c r="A17" s="228"/>
      <c r="B17" s="349" t="s">
        <v>27</v>
      </c>
      <c r="C17" s="222" cm="1">
        <f t="array" ref="C17">IFERROR(INDEX(BASE!E:E,_xlfn.AGGREGATE(15,6,ROW(BASE!$C$35:$C$89)/(BASE!$C$35:$C$89="RAISON DE SERVICE"),ROW()-ROW($C$16))),"")</f>
        <v>0</v>
      </c>
      <c r="D17" s="223" t="str" cm="1">
        <f t="array" ref="D17">IFERROR(INDEX(BASE!F:F,_xlfn.AGGREGATE(15,6,ROW(BASE!$H$35:$H$89)/(BASE!$H$35:$H$89="RAISON DE SERVICE"),ROW()-ROW($C$16))),"")</f>
        <v/>
      </c>
      <c r="E17" s="223" t="str" cm="1">
        <f t="array" ref="E17">IFERROR(INDEX(BASE!G:G,_xlfn.AGGREGATE(15,6,ROW(BASE!$M$35:$M$89)/(BASE!$M$35:$M$89="RAISON DE SERVICE"),ROW()-ROW($C$16))),"")</f>
        <v/>
      </c>
      <c r="F17" s="223" t="str" cm="1">
        <f t="array" ref="F17">IFERROR(INDEX(BASE!H:H,_xlfn.AGGREGATE(15,6,ROW(BASE!$R$35:$R$89)/(BASE!$R$35:$R$89="RAISON DE SERVICE"),ROW()-ROW($C$16))),"")</f>
        <v/>
      </c>
      <c r="G17" s="224" t="str" cm="1">
        <f t="array" ref="G17">IFERROR(INDEX(BASE!I:I,_xlfn.AGGREGATE(15,6,ROW(BASE!$W$35:$W$89)/(BASE!$W$35:$W$89="RAISON DE SERVICE"),ROW()-ROW($C$16))),"")</f>
        <v/>
      </c>
    </row>
    <row r="18" spans="1:7" x14ac:dyDescent="0.2">
      <c r="A18" s="229"/>
      <c r="B18" s="350"/>
      <c r="C18" s="213" cm="1">
        <f t="array" ref="C18">IFERROR(INDEX(BASE!E:E,_xlfn.AGGREGATE(15,6,ROW(BASE!$C$35:$C$89)/(BASE!$C$35:$C$89="RAISON DE SERVICE"),ROW()-ROW($C$16))),"")</f>
        <v>0</v>
      </c>
      <c r="D18" s="214" t="str" cm="1">
        <f t="array" ref="D18">IFERROR(INDEX(BASE!F:F,_xlfn.AGGREGATE(15,6,ROW(BASE!$H$35:$H$89)/(BASE!$H$35:$H$89="RAISON DE SERVICE"),ROW()-ROW($C$16))),"")</f>
        <v/>
      </c>
      <c r="E18" s="214" t="str" cm="1">
        <f t="array" ref="E18">IFERROR(INDEX(BASE!G:G,_xlfn.AGGREGATE(15,6,ROW(BASE!$M$35:$M$89)/(BASE!$M$35:$M$89="RAISON DE SERVICE"),ROW()-ROW($C$16))),"")</f>
        <v/>
      </c>
      <c r="F18" s="214" t="str" cm="1">
        <f t="array" ref="F18">IFERROR(INDEX(BASE!H:H,_xlfn.AGGREGATE(15,6,ROW(BASE!$R$35:$R$89)/(BASE!$R$35:$R$89="RAISON DE SERVICE"),ROW()-ROW($C$16))),"")</f>
        <v/>
      </c>
      <c r="G18" s="215" t="str" cm="1">
        <f t="array" ref="G18">IFERROR(INDEX(BASE!I:I,_xlfn.AGGREGATE(15,6,ROW(BASE!$W$35:$W$89)/(BASE!$W$35:$W$89="RAISON DE SERVICE"),ROW()-ROW($C$16))),"")</f>
        <v/>
      </c>
    </row>
    <row r="19" spans="1:7" x14ac:dyDescent="0.2">
      <c r="A19" s="229"/>
      <c r="B19" s="350"/>
      <c r="C19" s="213" cm="1">
        <f t="array" ref="C19">IFERROR(INDEX(BASE!E:E,_xlfn.AGGREGATE(15,6,ROW(BASE!$C$35:$C$89)/(BASE!$C$35:$C$89="RAISON DE SERVICE"),ROW()-ROW($C$16))),"")</f>
        <v>0</v>
      </c>
      <c r="D19" s="214" t="str" cm="1">
        <f t="array" ref="D19">IFERROR(INDEX(BASE!F:F,_xlfn.AGGREGATE(15,6,ROW(BASE!$H$35:$H$89)/(BASE!$H$35:$H$89="RAISON DE SERVICE"),ROW()-ROW($C$16))),"")</f>
        <v/>
      </c>
      <c r="E19" s="214" t="str" cm="1">
        <f t="array" ref="E19">IFERROR(INDEX(BASE!G:G,_xlfn.AGGREGATE(15,6,ROW(BASE!$M$35:$M$89)/(BASE!$M$35:$M$89="RAISON DE SERVICE"),ROW()-ROW($C$16))),"")</f>
        <v/>
      </c>
      <c r="F19" s="214" t="str" cm="1">
        <f t="array" ref="F19">IFERROR(INDEX(BASE!H:H,_xlfn.AGGREGATE(15,6,ROW(BASE!$R$35:$R$89)/(BASE!$R$35:$R$89="RAISON DE SERVICE"),ROW()-ROW($C$16))),"")</f>
        <v/>
      </c>
      <c r="G19" s="215" t="str" cm="1">
        <f t="array" ref="G19">IFERROR(INDEX(BASE!I:I,_xlfn.AGGREGATE(15,6,ROW(BASE!$W$35:$W$89)/(BASE!$W$35:$W$89="RAISON DE SERVICE"),ROW()-ROW($C$16))),"")</f>
        <v/>
      </c>
    </row>
    <row r="20" spans="1:7" x14ac:dyDescent="0.2">
      <c r="A20" s="229"/>
      <c r="B20" s="350"/>
      <c r="C20" s="213" cm="1">
        <f t="array" ref="C20">IFERROR(INDEX(BASE!E:E,_xlfn.AGGREGATE(15,6,ROW(BASE!$C$35:$C$89)/(BASE!$C$35:$C$89="RAISON DE SERVICE"),ROW()-ROW($C$16))),"")</f>
        <v>0</v>
      </c>
      <c r="D20" s="214" t="str" cm="1">
        <f t="array" ref="D20">IFERROR(INDEX(BASE!F:F,_xlfn.AGGREGATE(15,6,ROW(BASE!$H$35:$H$89)/(BASE!$H$35:$H$89="RAISON DE SERVICE"),ROW()-ROW($C$16))),"")</f>
        <v/>
      </c>
      <c r="E20" s="214" t="str" cm="1">
        <f t="array" ref="E20">IFERROR(INDEX(BASE!G:G,_xlfn.AGGREGATE(15,6,ROW(BASE!$M$35:$M$89)/(BASE!$M$35:$M$89="RAISON DE SERVICE"),ROW()-ROW($C$16))),"")</f>
        <v/>
      </c>
      <c r="F20" s="214" t="str" cm="1">
        <f t="array" ref="F20">IFERROR(INDEX(BASE!H:H,_xlfn.AGGREGATE(15,6,ROW(BASE!$R$35:$R$89)/(BASE!$R$35:$R$89="RAISON DE SERVICE"),ROW()-ROW($C$16))),"")</f>
        <v/>
      </c>
      <c r="G20" s="215" t="str" cm="1">
        <f t="array" ref="G20">IFERROR(INDEX(BASE!I:I,_xlfn.AGGREGATE(15,6,ROW(BASE!$W$35:$W$89)/(BASE!$W$35:$W$89="RAISON DE SERVICE"),ROW()-ROW($C$16))),"")</f>
        <v/>
      </c>
    </row>
    <row r="21" spans="1:7" x14ac:dyDescent="0.2">
      <c r="A21" s="229"/>
      <c r="B21" s="350"/>
      <c r="C21" s="213" t="str" cm="1">
        <f t="array" ref="C21">IFERROR(INDEX(BASE!E:E,_xlfn.AGGREGATE(15,6,ROW(BASE!$C$35:$C$89)/(BASE!$C$35:$C$89="RAISON DE SERVICE"),ROW()-ROW($C$16))),"")</f>
        <v/>
      </c>
      <c r="D21" s="214" t="str" cm="1">
        <f t="array" ref="D21">IFERROR(INDEX(BASE!F:F,_xlfn.AGGREGATE(15,6,ROW(BASE!$H$35:$H$89)/(BASE!$H$35:$H$89="RAISON DE SERVICE"),ROW()-ROW($C$16))),"")</f>
        <v/>
      </c>
      <c r="E21" s="214" t="str" cm="1">
        <f t="array" ref="E21">IFERROR(INDEX(BASE!G:G,_xlfn.AGGREGATE(15,6,ROW(BASE!$M$35:$M$89)/(BASE!$M$35:$M$89="RAISON DE SERVICE"),ROW()-ROW($C$16))),"")</f>
        <v/>
      </c>
      <c r="F21" s="214" t="str" cm="1">
        <f t="array" ref="F21">IFERROR(INDEX(BASE!H:H,_xlfn.AGGREGATE(15,6,ROW(BASE!$R$35:$R$89)/(BASE!$R$35:$R$89="RAISON DE SERVICE"),ROW()-ROW($C$16))),"")</f>
        <v/>
      </c>
      <c r="G21" s="215" t="str" cm="1">
        <f t="array" ref="G21">IFERROR(INDEX(BASE!I:I,_xlfn.AGGREGATE(15,6,ROW(BASE!$W$35:$W$89)/(BASE!$W$35:$W$89="RAISON DE SERVICE"),ROW()-ROW($C$16))),"")</f>
        <v/>
      </c>
    </row>
    <row r="22" spans="1:7" x14ac:dyDescent="0.2">
      <c r="A22" s="229"/>
      <c r="B22" s="350"/>
      <c r="C22" s="213" t="str" cm="1">
        <f t="array" ref="C22">IFERROR(INDEX(BASE!E:E,_xlfn.AGGREGATE(15,6,ROW(BASE!$C$35:$C$89)/(BASE!$C$35:$C$89="RAISON DE SERVICE"),ROW()-ROW($C$16))),"")</f>
        <v/>
      </c>
      <c r="D22" s="214" t="str" cm="1">
        <f t="array" ref="D22">IFERROR(INDEX(BASE!F:F,_xlfn.AGGREGATE(15,6,ROW(BASE!$H$35:$H$89)/(BASE!$H$35:$H$89="RAISON DE SERVICE"),ROW()-ROW($C$16))),"")</f>
        <v/>
      </c>
      <c r="E22" s="214" t="str" cm="1">
        <f t="array" ref="E22">IFERROR(INDEX(BASE!G:G,_xlfn.AGGREGATE(15,6,ROW(BASE!$M$35:$M$89)/(BASE!$M$35:$M$89="RAISON DE SERVICE"),ROW()-ROW($C$16))),"")</f>
        <v/>
      </c>
      <c r="F22" s="214" t="str" cm="1">
        <f t="array" ref="F22">IFERROR(INDEX(BASE!H:H,_xlfn.AGGREGATE(15,6,ROW(BASE!$R$35:$R$89)/(BASE!$R$35:$R$89="RAISON DE SERVICE"),ROW()-ROW($C$16))),"")</f>
        <v/>
      </c>
      <c r="G22" s="215" t="str" cm="1">
        <f t="array" ref="G22">IFERROR(INDEX(BASE!I:I,_xlfn.AGGREGATE(15,6,ROW(BASE!$W$35:$W$89)/(BASE!$W$35:$W$89="RAISON DE SERVICE"),ROW()-ROW($C$16))),"")</f>
        <v/>
      </c>
    </row>
    <row r="23" spans="1:7" x14ac:dyDescent="0.2">
      <c r="A23" s="229"/>
      <c r="B23" s="350"/>
      <c r="C23" s="213" t="str" cm="1">
        <f t="array" ref="C23">IFERROR(INDEX(BASE!E:E,_xlfn.AGGREGATE(15,6,ROW(BASE!$C$35:$C$89)/(BASE!$C$35:$C$89="RAISON DE SERVICE"),ROW()-ROW($C$16))),"")</f>
        <v/>
      </c>
      <c r="D23" s="214" t="str" cm="1">
        <f t="array" ref="D23">IFERROR(INDEX(BASE!F:F,_xlfn.AGGREGATE(15,6,ROW(BASE!$H$35:$H$89)/(BASE!$H$35:$H$89="RAISON DE SERVICE"),ROW()-ROW($C$16))),"")</f>
        <v/>
      </c>
      <c r="E23" s="214" t="str" cm="1">
        <f t="array" ref="E23">IFERROR(INDEX(BASE!G:G,_xlfn.AGGREGATE(15,6,ROW(BASE!$M$35:$M$89)/(BASE!$M$35:$M$89="RAISON DE SERVICE"),ROW()-ROW($C$16))),"")</f>
        <v/>
      </c>
      <c r="F23" s="214" t="str" cm="1">
        <f t="array" ref="F23">IFERROR(INDEX(BASE!H:H,_xlfn.AGGREGATE(15,6,ROW(BASE!$R$35:$R$89)/(BASE!$R$35:$R$89="RAISON DE SERVICE"),ROW()-ROW($C$16))),"")</f>
        <v/>
      </c>
      <c r="G23" s="215" t="str" cm="1">
        <f t="array" ref="G23">IFERROR(INDEX(BASE!I:I,_xlfn.AGGREGATE(15,6,ROW(BASE!$W$35:$W$89)/(BASE!$W$35:$W$89="RAISON DE SERVICE"),ROW()-ROW($C$16))),"")</f>
        <v/>
      </c>
    </row>
    <row r="24" spans="1:7" x14ac:dyDescent="0.2">
      <c r="A24" s="229"/>
      <c r="B24" s="350"/>
      <c r="C24" s="213" t="str" cm="1">
        <f t="array" ref="C24">IFERROR(INDEX(BASE!E:E,_xlfn.AGGREGATE(15,6,ROW(BASE!$C$35:$C$89)/(BASE!$C$35:$C$89="RAISON DE SERVICE"),ROW()-ROW($C$16))),"")</f>
        <v/>
      </c>
      <c r="D24" s="214" t="str" cm="1">
        <f t="array" ref="D24">IFERROR(INDEX(BASE!F:F,_xlfn.AGGREGATE(15,6,ROW(BASE!$H$35:$H$89)/(BASE!$H$35:$H$89="RAISON DE SERVICE"),ROW()-ROW($C$16))),"")</f>
        <v/>
      </c>
      <c r="E24" s="214" t="str" cm="1">
        <f t="array" ref="E24">IFERROR(INDEX(BASE!G:G,_xlfn.AGGREGATE(15,6,ROW(BASE!$M$35:$M$89)/(BASE!$M$35:$M$89="RAISON DE SERVICE"),ROW()-ROW($C$16))),"")</f>
        <v/>
      </c>
      <c r="F24" s="214" t="str" cm="1">
        <f t="array" ref="F24">IFERROR(INDEX(BASE!H:H,_xlfn.AGGREGATE(15,6,ROW(BASE!$R$35:$R$89)/(BASE!$R$35:$R$89="RAISON DE SERVICE"),ROW()-ROW($C$16))),"")</f>
        <v/>
      </c>
      <c r="G24" s="215" t="str" cm="1">
        <f t="array" ref="G24">IFERROR(INDEX(BASE!I:I,_xlfn.AGGREGATE(15,6,ROW(BASE!$W$35:$W$89)/(BASE!$W$35:$W$89="RAISON DE SERVICE"),ROW()-ROW($C$16))),"")</f>
        <v/>
      </c>
    </row>
    <row r="25" spans="1:7" ht="16" thickBot="1" x14ac:dyDescent="0.25">
      <c r="A25" s="230"/>
      <c r="B25" s="351"/>
      <c r="C25" s="225" t="str" cm="1">
        <f t="array" ref="C25">IFERROR(INDEX(BASE!E:E,_xlfn.AGGREGATE(15,6,ROW(BASE!$C$35:$C$89)/(BASE!$C$35:$C$89="RAISON DE SERVICE"),ROW()-ROW($C$16))),"")</f>
        <v/>
      </c>
      <c r="D25" s="226" t="str" cm="1">
        <f t="array" ref="D25">IFERROR(INDEX(BASE!F:F,_xlfn.AGGREGATE(15,6,ROW(BASE!$H$35:$H$89)/(BASE!$H$35:$H$89="RAISON DE SERVICE"),ROW()-ROW($C$16))),"")</f>
        <v/>
      </c>
      <c r="E25" s="226" t="str" cm="1">
        <f t="array" ref="E25">IFERROR(INDEX(BASE!G:G,_xlfn.AGGREGATE(15,6,ROW(BASE!$M$35:$M$89)/(BASE!$M$35:$M$89="RAISON DE SERVICE"),ROW()-ROW($C$16))),"")</f>
        <v/>
      </c>
      <c r="F25" s="226" t="str" cm="1">
        <f t="array" ref="F25">IFERROR(INDEX(BASE!H:H,_xlfn.AGGREGATE(15,6,ROW(BASE!$R$35:$R$89)/(BASE!$R$35:$R$89="RAISON DE SERVICE"),ROW()-ROW($C$16))),"")</f>
        <v/>
      </c>
      <c r="G25" s="227" t="str" cm="1">
        <f t="array" ref="G25">IFERROR(INDEX(BASE!I:I,_xlfn.AGGREGATE(15,6,ROW(BASE!$W$35:$W$89)/(BASE!$W$35:$W$89="RAISON DE SERVICE"),ROW()-ROW($C$16))),"")</f>
        <v/>
      </c>
    </row>
    <row r="26" spans="1:7" ht="16" thickBot="1" x14ac:dyDescent="0.25">
      <c r="A26" s="338" t="s">
        <v>1</v>
      </c>
      <c r="B26" s="339"/>
      <c r="C26" s="198" t="str">
        <f>BASE!B91</f>
        <v>OUVERT</v>
      </c>
      <c r="D26" s="198" t="str">
        <f>BASE!G91</f>
        <v>OUVERT</v>
      </c>
      <c r="E26" s="198" t="str">
        <f>BASE!L91</f>
        <v>OUVERT</v>
      </c>
      <c r="F26" s="198" t="str">
        <f>BASE!Q91</f>
        <v>OUVERT</v>
      </c>
      <c r="G26" s="198" t="str">
        <f>BASE!V91</f>
        <v>OUVERT</v>
      </c>
    </row>
    <row r="27" spans="1:7" x14ac:dyDescent="0.2">
      <c r="A27" s="219"/>
      <c r="B27" s="352" t="s">
        <v>27</v>
      </c>
      <c r="C27" s="222" t="str" cm="1">
        <f t="array" ref="C27">IFERROR(INDEX(BASE!E:E,_xlfn.AGGREGATE(15,6,ROW(BASE!$C$92:$C$146)/(BASE!$C$92:$C$146="RAISON DE SERVICE"),ROW()-ROW($C$16))),"")</f>
        <v/>
      </c>
      <c r="D27" s="223" t="str" cm="1">
        <f t="array" ref="D27">IFERROR(INDEX(BASE!F:F,_xlfn.AGGREGATE(15,6,ROW(BASE!$H$92:$H$146)/(BASE!$H$92:$H$146="RAISON DE SERVICE"),ROW()-ROW($C$16))),"")</f>
        <v/>
      </c>
      <c r="E27" s="223" t="str" cm="1">
        <f t="array" ref="E27">IFERROR(INDEX(BASE!G:G,_xlfn.AGGREGATE(15,6,ROW(BASE!$M$92:$M$146)/(BASE!$M$92:$M$146="RAISON DE SERVICE"),ROW()-ROW($C$16))),"")</f>
        <v/>
      </c>
      <c r="F27" s="223" t="str" cm="1">
        <f t="array" ref="F27">IFERROR(INDEX(BASE!H:H,_xlfn.AGGREGATE(15,6,ROW(BASE!$R$92:$R$146)/(BASE!$R$92:$R$146="RAISON DE SERVICE"),ROW()-ROW($C$16))),"")</f>
        <v/>
      </c>
      <c r="G27" s="224" t="str" cm="1">
        <f t="array" ref="G27">IFERROR(INDEX(BASE!I:I,_xlfn.AGGREGATE(15,6,ROW(BASE!$W$92:$W$146)/(BASE!$W$92:$W$146="RAISON DE SERVICE"),ROW()-ROW($C$16))),"")</f>
        <v/>
      </c>
    </row>
    <row r="28" spans="1:7" x14ac:dyDescent="0.2">
      <c r="A28" s="220"/>
      <c r="B28" s="353"/>
      <c r="C28" s="213" t="str" cm="1">
        <f t="array" ref="C28">IFERROR(INDEX(BASE!E:E,_xlfn.AGGREGATE(15,6,ROW(BASE!$C$92:$C$146)/(BASE!$C$92:$C$146="RAISON DE SERVICE"),ROW()-ROW($C$16))),"")</f>
        <v/>
      </c>
      <c r="D28" s="214" t="str" cm="1">
        <f t="array" ref="D28">IFERROR(INDEX(BASE!F:F,_xlfn.AGGREGATE(15,6,ROW(BASE!$H$92:$H$146)/(BASE!$H$92:$H$146="RAISON DE SERVICE"),ROW()-ROW($C$16))),"")</f>
        <v/>
      </c>
      <c r="E28" s="214" t="str" cm="1">
        <f t="array" ref="E28">IFERROR(INDEX(BASE!G:G,_xlfn.AGGREGATE(15,6,ROW(BASE!$M$92:$M$146)/(BASE!$M$92:$M$146="RAISON DE SERVICE"),ROW()-ROW($C$16))),"")</f>
        <v/>
      </c>
      <c r="F28" s="214" t="str" cm="1">
        <f t="array" ref="F28">IFERROR(INDEX(BASE!H:H,_xlfn.AGGREGATE(15,6,ROW(BASE!$R$92:$R$146)/(BASE!$R$92:$R$146="RAISON DE SERVICE"),ROW()-ROW($C$16))),"")</f>
        <v/>
      </c>
      <c r="G28" s="215" t="str" cm="1">
        <f t="array" ref="G28">IFERROR(INDEX(BASE!I:I,_xlfn.AGGREGATE(15,6,ROW(BASE!$W$92:$W$146)/(BASE!$W$92:$W$146="RAISON DE SERVICE"),ROW()-ROW($C$16))),"")</f>
        <v/>
      </c>
    </row>
    <row r="29" spans="1:7" x14ac:dyDescent="0.2">
      <c r="A29" s="220"/>
      <c r="B29" s="353"/>
      <c r="C29" s="213" t="str" cm="1">
        <f t="array" ref="C29">IFERROR(INDEX(BASE!E:E,_xlfn.AGGREGATE(15,6,ROW(BASE!$C$92:$C$146)/(BASE!$C$92:$C$146="RAISON DE SERVICE"),ROW()-ROW($C$16))),"")</f>
        <v/>
      </c>
      <c r="D29" s="214" t="str" cm="1">
        <f t="array" ref="D29">IFERROR(INDEX(BASE!F:F,_xlfn.AGGREGATE(15,6,ROW(BASE!$H$92:$H$146)/(BASE!$H$92:$H$146="RAISON DE SERVICE"),ROW()-ROW($C$16))),"")</f>
        <v/>
      </c>
      <c r="E29" s="214" t="str" cm="1">
        <f t="array" ref="E29">IFERROR(INDEX(BASE!G:G,_xlfn.AGGREGATE(15,6,ROW(BASE!$M$92:$M$146)/(BASE!$M$92:$M$146="RAISON DE SERVICE"),ROW()-ROW($C$16))),"")</f>
        <v/>
      </c>
      <c r="F29" s="214" t="str" cm="1">
        <f t="array" ref="F29">IFERROR(INDEX(BASE!H:H,_xlfn.AGGREGATE(15,6,ROW(BASE!$R$92:$R$146)/(BASE!$R$92:$R$146="RAISON DE SERVICE"),ROW()-ROW($C$16))),"")</f>
        <v/>
      </c>
      <c r="G29" s="215" t="str" cm="1">
        <f t="array" ref="G29">IFERROR(INDEX(BASE!I:I,_xlfn.AGGREGATE(15,6,ROW(BASE!$W$92:$W$146)/(BASE!$W$92:$W$146="RAISON DE SERVICE"),ROW()-ROW($C$16))),"")</f>
        <v/>
      </c>
    </row>
    <row r="30" spans="1:7" x14ac:dyDescent="0.2">
      <c r="A30" s="220"/>
      <c r="B30" s="353"/>
      <c r="C30" s="213" t="str" cm="1">
        <f t="array" ref="C30">IFERROR(INDEX(BASE!E:E,_xlfn.AGGREGATE(15,6,ROW(BASE!$C$92:$C$146)/(BASE!$C$92:$C$146="RAISON DE SERVICE"),ROW()-ROW($C$16))),"")</f>
        <v/>
      </c>
      <c r="D30" s="214" t="str" cm="1">
        <f t="array" ref="D30">IFERROR(INDEX(BASE!F:F,_xlfn.AGGREGATE(15,6,ROW(BASE!$H$92:$H$146)/(BASE!$H$92:$H$146="RAISON DE SERVICE"),ROW()-ROW($C$16))),"")</f>
        <v/>
      </c>
      <c r="E30" s="214" t="str" cm="1">
        <f t="array" ref="E30">IFERROR(INDEX(BASE!G:G,_xlfn.AGGREGATE(15,6,ROW(BASE!$M$92:$M$146)/(BASE!$M$92:$M$146="RAISON DE SERVICE"),ROW()-ROW($C$16))),"")</f>
        <v/>
      </c>
      <c r="F30" s="214" t="str" cm="1">
        <f t="array" ref="F30">IFERROR(INDEX(BASE!H:H,_xlfn.AGGREGATE(15,6,ROW(BASE!$R$92:$R$146)/(BASE!$R$92:$R$146="RAISON DE SERVICE"),ROW()-ROW($C$16))),"")</f>
        <v/>
      </c>
      <c r="G30" s="215" t="str" cm="1">
        <f t="array" ref="G30">IFERROR(INDEX(BASE!I:I,_xlfn.AGGREGATE(15,6,ROW(BASE!$W$92:$W$146)/(BASE!$W$92:$W$146="RAISON DE SERVICE"),ROW()-ROW($C$16))),"")</f>
        <v/>
      </c>
    </row>
    <row r="31" spans="1:7" x14ac:dyDescent="0.2">
      <c r="A31" s="220"/>
      <c r="B31" s="353"/>
      <c r="C31" s="213" t="str" cm="1">
        <f t="array" ref="C31">IFERROR(INDEX(BASE!E:E,_xlfn.AGGREGATE(15,6,ROW(BASE!$C$92:$C$146)/(BASE!$C$92:$C$146="RAISON DE SERVICE"),ROW()-ROW($C$16))),"")</f>
        <v/>
      </c>
      <c r="D31" s="214" t="str" cm="1">
        <f t="array" ref="D31">IFERROR(INDEX(BASE!F:F,_xlfn.AGGREGATE(15,6,ROW(BASE!$H$92:$H$146)/(BASE!$H$92:$H$146="RAISON DE SERVICE"),ROW()-ROW($C$16))),"")</f>
        <v/>
      </c>
      <c r="E31" s="214" t="str" cm="1">
        <f t="array" ref="E31">IFERROR(INDEX(BASE!G:G,_xlfn.AGGREGATE(15,6,ROW(BASE!$M$92:$M$146)/(BASE!$M$92:$M$146="RAISON DE SERVICE"),ROW()-ROW($C$16))),"")</f>
        <v/>
      </c>
      <c r="F31" s="214" t="str" cm="1">
        <f t="array" ref="F31">IFERROR(INDEX(BASE!H:H,_xlfn.AGGREGATE(15,6,ROW(BASE!$R$92:$R$146)/(BASE!$R$92:$R$146="RAISON DE SERVICE"),ROW()-ROW($C$16))),"")</f>
        <v/>
      </c>
      <c r="G31" s="215" t="str" cm="1">
        <f t="array" ref="G31">IFERROR(INDEX(BASE!I:I,_xlfn.AGGREGATE(15,6,ROW(BASE!$W$92:$W$146)/(BASE!$W$92:$W$146="RAISON DE SERVICE"),ROW()-ROW($C$16))),"")</f>
        <v/>
      </c>
    </row>
    <row r="32" spans="1:7" x14ac:dyDescent="0.2">
      <c r="A32" s="220"/>
      <c r="B32" s="353"/>
      <c r="C32" s="213" t="str" cm="1">
        <f t="array" ref="C32">IFERROR(INDEX(BASE!E:E,_xlfn.AGGREGATE(15,6,ROW(BASE!$C$92:$C$146)/(BASE!$C$92:$C$146="RAISON DE SERVICE"),ROW()-ROW($C$16))),"")</f>
        <v/>
      </c>
      <c r="D32" s="214" t="str" cm="1">
        <f t="array" ref="D32">IFERROR(INDEX(BASE!F:F,_xlfn.AGGREGATE(15,6,ROW(BASE!$H$92:$H$146)/(BASE!$H$92:$H$146="RAISON DE SERVICE"),ROW()-ROW($C$16))),"")</f>
        <v/>
      </c>
      <c r="E32" s="214" t="str" cm="1">
        <f t="array" ref="E32">IFERROR(INDEX(BASE!G:G,_xlfn.AGGREGATE(15,6,ROW(BASE!$M$92:$M$146)/(BASE!$M$92:$M$146="RAISON DE SERVICE"),ROW()-ROW($C$16))),"")</f>
        <v/>
      </c>
      <c r="F32" s="214" t="str" cm="1">
        <f t="array" ref="F32">IFERROR(INDEX(BASE!H:H,_xlfn.AGGREGATE(15,6,ROW(BASE!$R$92:$R$146)/(BASE!$R$92:$R$146="RAISON DE SERVICE"),ROW()-ROW($C$16))),"")</f>
        <v/>
      </c>
      <c r="G32" s="215" t="str" cm="1">
        <f t="array" ref="G32">IFERROR(INDEX(BASE!I:I,_xlfn.AGGREGATE(15,6,ROW(BASE!$W$92:$W$146)/(BASE!$W$92:$W$146="RAISON DE SERVICE"),ROW()-ROW($C$16))),"")</f>
        <v/>
      </c>
    </row>
    <row r="33" spans="1:7" x14ac:dyDescent="0.2">
      <c r="A33" s="220"/>
      <c r="B33" s="353"/>
      <c r="C33" s="213" t="str" cm="1">
        <f t="array" ref="C33">IFERROR(INDEX(BASE!E:E,_xlfn.AGGREGATE(15,6,ROW(BASE!$C$92:$C$146)/(BASE!$C$92:$C$146="RAISON DE SERVICE"),ROW()-ROW($C$16))),"")</f>
        <v/>
      </c>
      <c r="D33" s="214" t="str" cm="1">
        <f t="array" ref="D33">IFERROR(INDEX(BASE!F:F,_xlfn.AGGREGATE(15,6,ROW(BASE!$H$92:$H$146)/(BASE!$H$92:$H$146="RAISON DE SERVICE"),ROW()-ROW($C$16))),"")</f>
        <v/>
      </c>
      <c r="E33" s="214" t="str" cm="1">
        <f t="array" ref="E33">IFERROR(INDEX(BASE!G:G,_xlfn.AGGREGATE(15,6,ROW(BASE!$M$92:$M$146)/(BASE!$M$92:$M$146="RAISON DE SERVICE"),ROW()-ROW($C$16))),"")</f>
        <v/>
      </c>
      <c r="F33" s="214" t="str" cm="1">
        <f t="array" ref="F33">IFERROR(INDEX(BASE!H:H,_xlfn.AGGREGATE(15,6,ROW(BASE!$R$92:$R$146)/(BASE!$R$92:$R$146="RAISON DE SERVICE"),ROW()-ROW($C$16))),"")</f>
        <v/>
      </c>
      <c r="G33" s="215" t="str" cm="1">
        <f t="array" ref="G33">IFERROR(INDEX(BASE!I:I,_xlfn.AGGREGATE(15,6,ROW(BASE!$W$92:$W$146)/(BASE!$W$92:$W$146="RAISON DE SERVICE"),ROW()-ROW($C$16))),"")</f>
        <v/>
      </c>
    </row>
    <row r="34" spans="1:7" x14ac:dyDescent="0.2">
      <c r="A34" s="220"/>
      <c r="B34" s="353"/>
      <c r="C34" s="213" t="str" cm="1">
        <f t="array" ref="C34">IFERROR(INDEX(BASE!E:E,_xlfn.AGGREGATE(15,6,ROW(BASE!$C$92:$C$146)/(BASE!$C$92:$C$146="RAISON DE SERVICE"),ROW()-ROW($C$16))),"")</f>
        <v/>
      </c>
      <c r="D34" s="214" t="str" cm="1">
        <f t="array" ref="D34">IFERROR(INDEX(BASE!F:F,_xlfn.AGGREGATE(15,6,ROW(BASE!$H$92:$H$146)/(BASE!$H$92:$H$146="RAISON DE SERVICE"),ROW()-ROW($C$16))),"")</f>
        <v/>
      </c>
      <c r="E34" s="214" t="str" cm="1">
        <f t="array" ref="E34">IFERROR(INDEX(BASE!G:G,_xlfn.AGGREGATE(15,6,ROW(BASE!$M$92:$M$146)/(BASE!$M$92:$M$146="RAISON DE SERVICE"),ROW()-ROW($C$16))),"")</f>
        <v/>
      </c>
      <c r="F34" s="214" t="str" cm="1">
        <f t="array" ref="F34">IFERROR(INDEX(BASE!H:H,_xlfn.AGGREGATE(15,6,ROW(BASE!$R$92:$R$146)/(BASE!$R$92:$R$146="RAISON DE SERVICE"),ROW()-ROW($C$16))),"")</f>
        <v/>
      </c>
      <c r="G34" s="215" t="str" cm="1">
        <f t="array" ref="G34">IFERROR(INDEX(BASE!I:I,_xlfn.AGGREGATE(15,6,ROW(BASE!$W$92:$W$146)/(BASE!$W$92:$W$146="RAISON DE SERVICE"),ROW()-ROW($C$16))),"")</f>
        <v/>
      </c>
    </row>
    <row r="35" spans="1:7" ht="16" thickBot="1" x14ac:dyDescent="0.25">
      <c r="A35" s="221"/>
      <c r="B35" s="354"/>
      <c r="C35" s="225" t="str" cm="1">
        <f t="array" ref="C35">IFERROR(INDEX(BASE!E:E,_xlfn.AGGREGATE(15,6,ROW(BASE!$C$92:$C$146)/(BASE!$C$92:$C$146="RAISON DE SERVICE"),ROW()-ROW($C$16))),"")</f>
        <v/>
      </c>
      <c r="D35" s="226" t="str" cm="1">
        <f t="array" ref="D35">IFERROR(INDEX(BASE!F:F,_xlfn.AGGREGATE(15,6,ROW(BASE!$H$92:$H$146)/(BASE!$H$92:$H$146="RAISON DE SERVICE"),ROW()-ROW($C$16))),"")</f>
        <v/>
      </c>
      <c r="E35" s="226" t="str" cm="1">
        <f t="array" ref="E35">IFERROR(INDEX(BASE!G:G,_xlfn.AGGREGATE(15,6,ROW(BASE!$M$92:$M$146)/(BASE!$M$92:$M$146="RAISON DE SERVICE"),ROW()-ROW($C$16))),"")</f>
        <v/>
      </c>
      <c r="F35" s="226" t="str" cm="1">
        <f t="array" ref="F35">IFERROR(INDEX(BASE!H:H,_xlfn.AGGREGATE(15,6,ROW(BASE!$R$92:$R$146)/(BASE!$R$92:$R$146="RAISON DE SERVICE"),ROW()-ROW($C$16))),"")</f>
        <v/>
      </c>
      <c r="G35" s="227" t="str" cm="1">
        <f t="array" ref="G35">IFERROR(INDEX(BASE!I:I,_xlfn.AGGREGATE(15,6,ROW(BASE!$W$92:$W$146)/(BASE!$W$92:$W$146="RAISON DE SERVICE"),ROW()-ROW($C$16))),"")</f>
        <v/>
      </c>
    </row>
    <row r="36" spans="1:7" ht="16" thickBot="1" x14ac:dyDescent="0.25">
      <c r="A36" s="340" t="s">
        <v>0</v>
      </c>
      <c r="B36" s="341"/>
      <c r="C36" s="198" t="str">
        <f>BASE!B148</f>
        <v>OUVERT</v>
      </c>
      <c r="D36" s="231" t="str">
        <f>BASE!G148</f>
        <v>OUVERT</v>
      </c>
      <c r="E36" s="198" t="str">
        <f>BASE!L148</f>
        <v>OUVERT</v>
      </c>
      <c r="F36" s="198" t="str">
        <f>BASE!Q148</f>
        <v>OUVERT</v>
      </c>
      <c r="G36" s="198" t="str">
        <f>BASE!V148</f>
        <v>OUVERT</v>
      </c>
    </row>
    <row r="37" spans="1:7" x14ac:dyDescent="0.2">
      <c r="A37" s="196"/>
      <c r="B37" s="355" t="s">
        <v>27</v>
      </c>
      <c r="C37" s="222" t="str" cm="1">
        <f t="array" ref="C37">IFERROR(INDEX(BASE!E:E,_xlfn.AGGREGATE(15,6,ROW(BASE!$C$149:$C$203)/(BASE!$C$149:$C$203="RAISON DE SERVICE"),ROW()-ROW($C$16))),"")</f>
        <v/>
      </c>
      <c r="D37" s="223" t="str" cm="1">
        <f t="array" ref="D37">IFERROR(INDEX(BASE!F:F,_xlfn.AGGREGATE(15,6,ROW(BASE!$H$149:$H$203)/(BASE!$H$149:$H$203="RAISON DE SERVICE"),ROW()-ROW($C$16))),"")</f>
        <v/>
      </c>
      <c r="E37" s="223" t="str" cm="1">
        <f t="array" ref="E37">IFERROR(INDEX(BASE!G:G,_xlfn.AGGREGATE(15,6,ROW(BASE!$M$149:$M$203)/(BASE!$M$149:$M$203="RAISON DE SERVICE"),ROW()-ROW($C$16))),"")</f>
        <v/>
      </c>
      <c r="F37" s="223" t="str" cm="1">
        <f t="array" ref="F37">IFERROR(INDEX(BASE!H:H,_xlfn.AGGREGATE(15,6,ROW(BASE!$R$149:$R$203)/(BASE!$R$149:$R$203="RAISON DE SERVICE"),ROW()-ROW($C$16))),"")</f>
        <v/>
      </c>
      <c r="G37" s="224" t="str" cm="1">
        <f t="array" ref="G37">IFERROR(INDEX(BASE!I:I,_xlfn.AGGREGATE(15,6,ROW(BASE!$W$149:$W$203)/(BASE!$W$149:$W$203="RAISON DE SERVICE"),ROW()-ROW($C$16))),"")</f>
        <v/>
      </c>
    </row>
    <row r="38" spans="1:7" x14ac:dyDescent="0.2">
      <c r="A38" s="196"/>
      <c r="B38" s="355"/>
      <c r="C38" s="213" t="str" cm="1">
        <f t="array" ref="C38">IFERROR(INDEX(BASE!E:E,_xlfn.AGGREGATE(15,6,ROW(BASE!$C$149:$C$203)/(BASE!$C$149:$C$203="RAISON DE SERVICE"),ROW()-ROW($C$16))),"")</f>
        <v/>
      </c>
      <c r="D38" s="214" t="str" cm="1">
        <f t="array" ref="D38">IFERROR(INDEX(BASE!F:F,_xlfn.AGGREGATE(15,6,ROW(BASE!$H$149:$H$203)/(BASE!$H$149:$H$203="RAISON DE SERVICE"),ROW()-ROW($C$16))),"")</f>
        <v/>
      </c>
      <c r="E38" s="214" t="str" cm="1">
        <f t="array" ref="E38">IFERROR(INDEX(BASE!G:G,_xlfn.AGGREGATE(15,6,ROW(BASE!$M$149:$M$203)/(BASE!$M$149:$M$203="RAISON DE SERVICE"),ROW()-ROW($C$16))),"")</f>
        <v/>
      </c>
      <c r="F38" s="214" t="str" cm="1">
        <f t="array" ref="F38">IFERROR(INDEX(BASE!H:H,_xlfn.AGGREGATE(15,6,ROW(BASE!$R$149:$R$203)/(BASE!$R$149:$R$203="RAISON DE SERVICE"),ROW()-ROW($C$16))),"")</f>
        <v/>
      </c>
      <c r="G38" s="215" t="str" cm="1">
        <f t="array" ref="G38">IFERROR(INDEX(BASE!I:I,_xlfn.AGGREGATE(15,6,ROW(BASE!$W$149:$W$203)/(BASE!$W$149:$W$203="RAISON DE SERVICE"),ROW()-ROW($C$16))),"")</f>
        <v/>
      </c>
    </row>
    <row r="39" spans="1:7" x14ac:dyDescent="0.2">
      <c r="A39" s="196"/>
      <c r="B39" s="355"/>
      <c r="C39" s="213" t="str" cm="1">
        <f t="array" ref="C39">IFERROR(INDEX(BASE!E:E,_xlfn.AGGREGATE(15,6,ROW(BASE!$C$149:$C$203)/(BASE!$C$149:$C$203="RAISON DE SERVICE"),ROW()-ROW($C$16))),"")</f>
        <v/>
      </c>
      <c r="D39" s="214" t="str" cm="1">
        <f t="array" ref="D39">IFERROR(INDEX(BASE!F:F,_xlfn.AGGREGATE(15,6,ROW(BASE!$H$149:$H$203)/(BASE!$H$149:$H$203="RAISON DE SERVICE"),ROW()-ROW($C$16))),"")</f>
        <v/>
      </c>
      <c r="E39" s="214" t="str" cm="1">
        <f t="array" ref="E39">IFERROR(INDEX(BASE!G:G,_xlfn.AGGREGATE(15,6,ROW(BASE!$M$149:$M$203)/(BASE!$M$149:$M$203="RAISON DE SERVICE"),ROW()-ROW($C$16))),"")</f>
        <v/>
      </c>
      <c r="F39" s="214" t="str" cm="1">
        <f t="array" ref="F39">IFERROR(INDEX(BASE!H:H,_xlfn.AGGREGATE(15,6,ROW(BASE!$R$149:$R$203)/(BASE!$R$149:$R$203="RAISON DE SERVICE"),ROW()-ROW($C$16))),"")</f>
        <v/>
      </c>
      <c r="G39" s="215" t="str" cm="1">
        <f t="array" ref="G39">IFERROR(INDEX(BASE!I:I,_xlfn.AGGREGATE(15,6,ROW(BASE!$W$149:$W$203)/(BASE!$W$149:$W$203="RAISON DE SERVICE"),ROW()-ROW($C$16))),"")</f>
        <v/>
      </c>
    </row>
    <row r="40" spans="1:7" x14ac:dyDescent="0.2">
      <c r="A40" s="196"/>
      <c r="B40" s="355"/>
      <c r="C40" s="213" t="str" cm="1">
        <f t="array" ref="C40">IFERROR(INDEX(BASE!E:E,_xlfn.AGGREGATE(15,6,ROW(BASE!$C$149:$C$203)/(BASE!$C$149:$C$203="RAISON DE SERVICE"),ROW()-ROW($C$16))),"")</f>
        <v/>
      </c>
      <c r="D40" s="214" t="str" cm="1">
        <f t="array" ref="D40">IFERROR(INDEX(BASE!F:F,_xlfn.AGGREGATE(15,6,ROW(BASE!$H$149:$H$203)/(BASE!$H$149:$H$203="RAISON DE SERVICE"),ROW()-ROW($C$16))),"")</f>
        <v/>
      </c>
      <c r="E40" s="214" t="str" cm="1">
        <f t="array" ref="E40">IFERROR(INDEX(BASE!G:G,_xlfn.AGGREGATE(15,6,ROW(BASE!$M$149:$M$203)/(BASE!$M$149:$M$203="RAISON DE SERVICE"),ROW()-ROW($C$16))),"")</f>
        <v/>
      </c>
      <c r="F40" s="214" t="str" cm="1">
        <f t="array" ref="F40">IFERROR(INDEX(BASE!H:H,_xlfn.AGGREGATE(15,6,ROW(BASE!$R$149:$R$203)/(BASE!$R$149:$R$203="RAISON DE SERVICE"),ROW()-ROW($C$16))),"")</f>
        <v/>
      </c>
      <c r="G40" s="215" t="str" cm="1">
        <f t="array" ref="G40">IFERROR(INDEX(BASE!I:I,_xlfn.AGGREGATE(15,6,ROW(BASE!$W$149:$W$203)/(BASE!$W$149:$W$203="RAISON DE SERVICE"),ROW()-ROW($C$16))),"")</f>
        <v/>
      </c>
    </row>
    <row r="41" spans="1:7" x14ac:dyDescent="0.2">
      <c r="A41" s="196"/>
      <c r="B41" s="355"/>
      <c r="C41" s="213" t="str" cm="1">
        <f t="array" ref="C41">IFERROR(INDEX(BASE!E:E,_xlfn.AGGREGATE(15,6,ROW(BASE!$C$149:$C$203)/(BASE!$C$149:$C$203="RAISON DE SERVICE"),ROW()-ROW($C$16))),"")</f>
        <v/>
      </c>
      <c r="D41" s="214" t="str" cm="1">
        <f t="array" ref="D41">IFERROR(INDEX(BASE!F:F,_xlfn.AGGREGATE(15,6,ROW(BASE!$H$149:$H$203)/(BASE!$H$149:$H$203="RAISON DE SERVICE"),ROW()-ROW($C$16))),"")</f>
        <v/>
      </c>
      <c r="E41" s="214" t="str" cm="1">
        <f t="array" ref="E41">IFERROR(INDEX(BASE!G:G,_xlfn.AGGREGATE(15,6,ROW(BASE!$M$149:$M$203)/(BASE!$M$149:$M$203="RAISON DE SERVICE"),ROW()-ROW($C$16))),"")</f>
        <v/>
      </c>
      <c r="F41" s="214" t="str" cm="1">
        <f t="array" ref="F41">IFERROR(INDEX(BASE!H:H,_xlfn.AGGREGATE(15,6,ROW(BASE!$R$149:$R$203)/(BASE!$R$149:$R$203="RAISON DE SERVICE"),ROW()-ROW($C$16))),"")</f>
        <v/>
      </c>
      <c r="G41" s="215" t="str" cm="1">
        <f t="array" ref="G41">IFERROR(INDEX(BASE!I:I,_xlfn.AGGREGATE(15,6,ROW(BASE!$W$149:$W$203)/(BASE!$W$149:$W$203="RAISON DE SERVICE"),ROW()-ROW($C$16))),"")</f>
        <v/>
      </c>
    </row>
    <row r="42" spans="1:7" x14ac:dyDescent="0.2">
      <c r="A42" s="196"/>
      <c r="B42" s="355"/>
      <c r="C42" s="213" t="str" cm="1">
        <f t="array" ref="C42">IFERROR(INDEX(BASE!E:E,_xlfn.AGGREGATE(15,6,ROW(BASE!$C$149:$C$203)/(BASE!$C$149:$C$203="RAISON DE SERVICE"),ROW()-ROW($C$16))),"")</f>
        <v/>
      </c>
      <c r="D42" s="214" t="str" cm="1">
        <f t="array" ref="D42">IFERROR(INDEX(BASE!F:F,_xlfn.AGGREGATE(15,6,ROW(BASE!$H$149:$H$203)/(BASE!$H$149:$H$203="RAISON DE SERVICE"),ROW()-ROW($C$16))),"")</f>
        <v/>
      </c>
      <c r="E42" s="214" t="str" cm="1">
        <f t="array" ref="E42">IFERROR(INDEX(BASE!G:G,_xlfn.AGGREGATE(15,6,ROW(BASE!$M$149:$M$203)/(BASE!$M$149:$M$203="RAISON DE SERVICE"),ROW()-ROW($C$16))),"")</f>
        <v/>
      </c>
      <c r="F42" s="214" t="str" cm="1">
        <f t="array" ref="F42">IFERROR(INDEX(BASE!H:H,_xlfn.AGGREGATE(15,6,ROW(BASE!$R$149:$R$203)/(BASE!$R$149:$R$203="RAISON DE SERVICE"),ROW()-ROW($C$16))),"")</f>
        <v/>
      </c>
      <c r="G42" s="215" t="str" cm="1">
        <f t="array" ref="G42">IFERROR(INDEX(BASE!I:I,_xlfn.AGGREGATE(15,6,ROW(BASE!$W$149:$W$203)/(BASE!$W$149:$W$203="RAISON DE SERVICE"),ROW()-ROW($C$16))),"")</f>
        <v/>
      </c>
    </row>
    <row r="43" spans="1:7" x14ac:dyDescent="0.2">
      <c r="A43" s="196"/>
      <c r="B43" s="355"/>
      <c r="C43" s="213" t="str" cm="1">
        <f t="array" ref="C43">IFERROR(INDEX(BASE!E:E,_xlfn.AGGREGATE(15,6,ROW(BASE!$C$149:$C$203)/(BASE!$C$149:$C$203="RAISON DE SERVICE"),ROW()-ROW($C$16))),"")</f>
        <v/>
      </c>
      <c r="D43" s="214" t="str" cm="1">
        <f t="array" ref="D43">IFERROR(INDEX(BASE!F:F,_xlfn.AGGREGATE(15,6,ROW(BASE!$H$149:$H$203)/(BASE!$H$149:$H$203="RAISON DE SERVICE"),ROW()-ROW($C$16))),"")</f>
        <v/>
      </c>
      <c r="E43" s="214" t="str" cm="1">
        <f t="array" ref="E43">IFERROR(INDEX(BASE!G:G,_xlfn.AGGREGATE(15,6,ROW(BASE!$M$149:$M$203)/(BASE!$M$149:$M$203="RAISON DE SERVICE"),ROW()-ROW($C$16))),"")</f>
        <v/>
      </c>
      <c r="F43" s="214" t="str" cm="1">
        <f t="array" ref="F43">IFERROR(INDEX(BASE!H:H,_xlfn.AGGREGATE(15,6,ROW(BASE!$R$149:$R$203)/(BASE!$R$149:$R$203="RAISON DE SERVICE"),ROW()-ROW($C$16))),"")</f>
        <v/>
      </c>
      <c r="G43" s="215" t="str" cm="1">
        <f t="array" ref="G43">IFERROR(INDEX(BASE!I:I,_xlfn.AGGREGATE(15,6,ROW(BASE!$W$149:$W$203)/(BASE!$W$149:$W$203="RAISON DE SERVICE"),ROW()-ROW($C$16))),"")</f>
        <v/>
      </c>
    </row>
    <row r="44" spans="1:7" x14ac:dyDescent="0.2">
      <c r="A44" s="196"/>
      <c r="B44" s="355"/>
      <c r="C44" s="213" t="str" cm="1">
        <f t="array" ref="C44">IFERROR(INDEX(BASE!E:E,_xlfn.AGGREGATE(15,6,ROW(BASE!$C$149:$C$203)/(BASE!$C$149:$C$203="RAISON DE SERVICE"),ROW()-ROW($C$16))),"")</f>
        <v/>
      </c>
      <c r="D44" s="214" t="str" cm="1">
        <f t="array" ref="D44">IFERROR(INDEX(BASE!F:F,_xlfn.AGGREGATE(15,6,ROW(BASE!$H$149:$H$203)/(BASE!$H$149:$H$203="RAISON DE SERVICE"),ROW()-ROW($C$16))),"")</f>
        <v/>
      </c>
      <c r="E44" s="214" t="str" cm="1">
        <f t="array" ref="E44">IFERROR(INDEX(BASE!G:G,_xlfn.AGGREGATE(15,6,ROW(BASE!$M$149:$M$203)/(BASE!$M$149:$M$203="RAISON DE SERVICE"),ROW()-ROW($C$16))),"")</f>
        <v/>
      </c>
      <c r="F44" s="214" t="str" cm="1">
        <f t="array" ref="F44">IFERROR(INDEX(BASE!H:H,_xlfn.AGGREGATE(15,6,ROW(BASE!$R$149:$R$203)/(BASE!$R$149:$R$203="RAISON DE SERVICE"),ROW()-ROW($C$16))),"")</f>
        <v/>
      </c>
      <c r="G44" s="215" t="str" cm="1">
        <f t="array" ref="G44">IFERROR(INDEX(BASE!I:I,_xlfn.AGGREGATE(15,6,ROW(BASE!$W$149:$W$203)/(BASE!$W$149:$W$203="RAISON DE SERVICE"),ROW()-ROW($C$16))),"")</f>
        <v/>
      </c>
    </row>
    <row r="45" spans="1:7" ht="16" thickBot="1" x14ac:dyDescent="0.25">
      <c r="A45" s="196"/>
      <c r="B45" s="355"/>
      <c r="C45" s="225" t="str" cm="1">
        <f t="array" ref="C45">IFERROR(INDEX(BASE!E:E,_xlfn.AGGREGATE(15,6,ROW(BASE!$C$149:$C$203)/(BASE!$C$149:$C$203="RAISON DE SERVICE"),ROW()-ROW($C$16))),"")</f>
        <v/>
      </c>
      <c r="D45" s="226" t="str" cm="1">
        <f t="array" ref="D45">IFERROR(INDEX(BASE!F:F,_xlfn.AGGREGATE(15,6,ROW(BASE!$H$149:$H$203)/(BASE!$H$149:$H$203="RAISON DE SERVICE"),ROW()-ROW($C$16))),"")</f>
        <v/>
      </c>
      <c r="E45" s="226" t="str" cm="1">
        <f t="array" ref="E45">IFERROR(INDEX(BASE!G:G,_xlfn.AGGREGATE(15,6,ROW(BASE!$M$149:$M$203)/(BASE!$M$149:$M$203="RAISON DE SERVICE"),ROW()-ROW($C$16))),"")</f>
        <v/>
      </c>
      <c r="F45" s="226" t="str" cm="1">
        <f t="array" ref="F45">IFERROR(INDEX(BASE!H:H,_xlfn.AGGREGATE(15,6,ROW(BASE!$R$149:$R$203)/(BASE!$R$149:$R$203="RAISON DE SERVICE"),ROW()-ROW($C$16))),"")</f>
        <v/>
      </c>
      <c r="G45" s="227" t="str" cm="1">
        <f t="array" ref="G45">IFERROR(INDEX(BASE!I:I,_xlfn.AGGREGATE(15,6,ROW(BASE!$W$149:$W$203)/(BASE!$W$149:$W$203="RAISON DE SERVICE"),ROW()-ROW($C$16))),"")</f>
        <v/>
      </c>
    </row>
    <row r="46" spans="1:7" ht="16" thickBot="1" x14ac:dyDescent="0.25">
      <c r="A46" s="342" t="s">
        <v>16</v>
      </c>
      <c r="B46" s="343"/>
      <c r="C46" s="198" t="str">
        <f>BASE!B205</f>
        <v>FERME</v>
      </c>
      <c r="D46" s="198" t="str">
        <f>BASE!G205</f>
        <v>FERME</v>
      </c>
      <c r="E46" s="198" t="str">
        <f>BASE!L205</f>
        <v>FERME</v>
      </c>
      <c r="F46" s="198" t="str">
        <f>BASE!Q205</f>
        <v>FERME</v>
      </c>
      <c r="G46" s="198" t="str">
        <f>BASE!V205</f>
        <v>FERME</v>
      </c>
    </row>
    <row r="47" spans="1:7" ht="16" thickBot="1" x14ac:dyDescent="0.25">
      <c r="A47" s="344" t="s">
        <v>43</v>
      </c>
      <c r="B47" s="345"/>
      <c r="C47" s="198" t="str">
        <f>BASE!B217</f>
        <v>FERME</v>
      </c>
      <c r="D47" s="198" t="str">
        <f>BASE!G217</f>
        <v>FERME</v>
      </c>
      <c r="E47" s="198" t="str">
        <f>BASE!L217</f>
        <v>FERME</v>
      </c>
      <c r="F47" s="198" t="str">
        <f>BASE!Q217</f>
        <v>FERME</v>
      </c>
      <c r="G47" s="198" t="str">
        <f>BASE!V217</f>
        <v>FERME</v>
      </c>
    </row>
    <row r="48" spans="1:7" ht="16" thickBot="1" x14ac:dyDescent="0.25">
      <c r="A48" s="346" t="s">
        <v>44</v>
      </c>
      <c r="B48" s="347"/>
      <c r="C48" s="232">
        <f>BASE!B231</f>
        <v>0</v>
      </c>
      <c r="D48" s="232">
        <f>BASE!G231</f>
        <v>0</v>
      </c>
      <c r="E48" s="232">
        <f>BASE!L231</f>
        <v>0</v>
      </c>
      <c r="F48" s="232">
        <f>BASE!Q231</f>
        <v>0</v>
      </c>
      <c r="G48" s="232">
        <f>BASE!V231</f>
        <v>0</v>
      </c>
    </row>
    <row r="49" spans="1:7" ht="16" thickBot="1" x14ac:dyDescent="0.25">
      <c r="A49" s="346" t="s">
        <v>45</v>
      </c>
      <c r="B49" s="347"/>
      <c r="C49" s="232">
        <f>BASE!C231</f>
        <v>0</v>
      </c>
      <c r="D49" s="232">
        <f>BASE!H231</f>
        <v>0</v>
      </c>
      <c r="E49" s="232">
        <f>BASE!M231</f>
        <v>0</v>
      </c>
      <c r="F49" s="232">
        <f>BASE!R231</f>
        <v>0</v>
      </c>
      <c r="G49" s="232">
        <f>BASE!W231</f>
        <v>0</v>
      </c>
    </row>
    <row r="50" spans="1:7" ht="16" thickBot="1" x14ac:dyDescent="0.25">
      <c r="A50" s="356" t="s">
        <v>46</v>
      </c>
      <c r="B50" s="357"/>
      <c r="C50" s="198" t="str">
        <f>BASE!D231</f>
        <v>PAS DE SMA</v>
      </c>
      <c r="D50" s="198" t="str">
        <f>BASE!I231</f>
        <v>PAS DE SMA</v>
      </c>
      <c r="E50" s="198" t="str">
        <f>BASE!N231</f>
        <v>PAS DE SMA</v>
      </c>
      <c r="F50" s="198" t="str">
        <f>BASE!S231</f>
        <v>PAS DE SMA</v>
      </c>
      <c r="G50" s="198" t="str">
        <f>BASE!X231</f>
        <v>PAS DE SMA</v>
      </c>
    </row>
    <row r="51" spans="1:7" x14ac:dyDescent="0.2">
      <c r="A51" s="332" t="s">
        <v>48</v>
      </c>
      <c r="B51" s="333"/>
      <c r="C51" s="204" t="str">
        <f>BASE!C261</f>
        <v>NEANT</v>
      </c>
      <c r="D51" s="205"/>
      <c r="E51" s="205"/>
      <c r="F51" s="205"/>
      <c r="G51" s="206"/>
    </row>
    <row r="52" spans="1:7" x14ac:dyDescent="0.2">
      <c r="A52" s="334"/>
      <c r="B52" s="335"/>
      <c r="C52" s="233" t="str">
        <f>BASE!C262</f>
        <v>NEANT</v>
      </c>
      <c r="D52" s="197"/>
      <c r="E52" s="197"/>
      <c r="F52" s="197"/>
      <c r="G52" s="234"/>
    </row>
    <row r="53" spans="1:7" x14ac:dyDescent="0.2">
      <c r="A53" s="334"/>
      <c r="B53" s="335"/>
      <c r="C53" s="233" t="str">
        <f>BASE!C263</f>
        <v>NEANT</v>
      </c>
      <c r="D53" s="197"/>
      <c r="E53" s="197"/>
      <c r="F53" s="197"/>
      <c r="G53" s="234"/>
    </row>
    <row r="54" spans="1:7" x14ac:dyDescent="0.2">
      <c r="A54" s="334"/>
      <c r="B54" s="335"/>
      <c r="C54" s="233" t="str">
        <f>BASE!C264</f>
        <v>NEANT</v>
      </c>
      <c r="D54" s="197"/>
      <c r="E54" s="197"/>
      <c r="F54" s="197"/>
      <c r="G54" s="234"/>
    </row>
    <row r="55" spans="1:7" x14ac:dyDescent="0.2">
      <c r="A55" s="334"/>
      <c r="B55" s="335"/>
      <c r="C55" s="233" t="str">
        <f>BASE!C265</f>
        <v>NEANT</v>
      </c>
      <c r="D55" s="197"/>
      <c r="E55" s="197"/>
      <c r="F55" s="197"/>
      <c r="G55" s="234"/>
    </row>
    <row r="56" spans="1:7" x14ac:dyDescent="0.2">
      <c r="A56" s="334"/>
      <c r="B56" s="335"/>
      <c r="C56" s="233" t="str">
        <f>BASE!C266</f>
        <v>NEANT</v>
      </c>
      <c r="D56" s="197"/>
      <c r="E56" s="197"/>
      <c r="F56" s="197"/>
      <c r="G56" s="234"/>
    </row>
    <row r="57" spans="1:7" x14ac:dyDescent="0.2">
      <c r="A57" s="334"/>
      <c r="B57" s="335"/>
      <c r="C57" s="233" t="str">
        <f>BASE!C267</f>
        <v>NEANT</v>
      </c>
      <c r="D57" s="197"/>
      <c r="E57" s="197"/>
      <c r="F57" s="197"/>
      <c r="G57" s="234"/>
    </row>
    <row r="58" spans="1:7" x14ac:dyDescent="0.2">
      <c r="A58" s="334"/>
      <c r="B58" s="335"/>
      <c r="C58" s="233" t="str">
        <f>BASE!C268</f>
        <v>NEANT</v>
      </c>
      <c r="D58" s="197"/>
      <c r="E58" s="197"/>
      <c r="F58" s="197"/>
      <c r="G58" s="234"/>
    </row>
    <row r="59" spans="1:7" x14ac:dyDescent="0.2">
      <c r="A59" s="334"/>
      <c r="B59" s="335"/>
      <c r="C59" s="233" t="str">
        <f>BASE!C269</f>
        <v>NEANT</v>
      </c>
      <c r="D59" s="197"/>
      <c r="E59" s="197"/>
      <c r="F59" s="197"/>
      <c r="G59" s="234"/>
    </row>
    <row r="60" spans="1:7" x14ac:dyDescent="0.2">
      <c r="A60" s="334"/>
      <c r="B60" s="335"/>
      <c r="C60" s="233" t="str">
        <f>BASE!C270</f>
        <v>NEANT</v>
      </c>
      <c r="D60" s="197"/>
      <c r="E60" s="197"/>
      <c r="F60" s="197"/>
      <c r="G60" s="234"/>
    </row>
    <row r="61" spans="1:7" x14ac:dyDescent="0.2">
      <c r="A61" s="334"/>
      <c r="B61" s="335"/>
      <c r="C61" s="233" t="str">
        <f>BASE!C271</f>
        <v>NEANT</v>
      </c>
      <c r="D61" s="197"/>
      <c r="E61" s="197"/>
      <c r="F61" s="197"/>
      <c r="G61" s="234"/>
    </row>
    <row r="62" spans="1:7" x14ac:dyDescent="0.2">
      <c r="A62" s="334"/>
      <c r="B62" s="335"/>
      <c r="C62" s="233" t="str">
        <f>BASE!C272</f>
        <v>NEANT</v>
      </c>
      <c r="D62" s="197"/>
      <c r="E62" s="197"/>
      <c r="F62" s="197"/>
      <c r="G62" s="234"/>
    </row>
    <row r="63" spans="1:7" x14ac:dyDescent="0.2">
      <c r="A63" s="334"/>
      <c r="B63" s="335"/>
      <c r="C63" s="233" t="str">
        <f>BASE!C273</f>
        <v>NEANT</v>
      </c>
      <c r="D63" s="197"/>
      <c r="E63" s="197"/>
      <c r="F63" s="197"/>
      <c r="G63" s="234"/>
    </row>
    <row r="64" spans="1:7" x14ac:dyDescent="0.2">
      <c r="A64" s="334"/>
      <c r="B64" s="335"/>
      <c r="C64" s="233" t="str">
        <f>BASE!C274</f>
        <v>NEANT</v>
      </c>
      <c r="D64" s="197"/>
      <c r="E64" s="197"/>
      <c r="F64" s="197"/>
      <c r="G64" s="234"/>
    </row>
    <row r="65" spans="1:7" x14ac:dyDescent="0.2">
      <c r="A65" s="334"/>
      <c r="B65" s="335"/>
      <c r="C65" s="233" t="str">
        <f>BASE!C275</f>
        <v>NEANT</v>
      </c>
      <c r="D65" s="197"/>
      <c r="E65" s="197"/>
      <c r="F65" s="197"/>
      <c r="G65" s="234"/>
    </row>
    <row r="66" spans="1:7" x14ac:dyDescent="0.2">
      <c r="A66" s="334"/>
      <c r="B66" s="335"/>
      <c r="C66" s="233" t="str">
        <f>BASE!C276</f>
        <v>NEANT</v>
      </c>
      <c r="D66" s="197"/>
      <c r="E66" s="197"/>
      <c r="F66" s="197"/>
      <c r="G66" s="234"/>
    </row>
    <row r="67" spans="1:7" ht="16" thickBot="1" x14ac:dyDescent="0.25">
      <c r="A67" s="336"/>
      <c r="B67" s="337"/>
      <c r="C67" s="216" t="str">
        <f>BASE!C277</f>
        <v>NEANT</v>
      </c>
      <c r="D67" s="217"/>
      <c r="E67" s="217"/>
      <c r="F67" s="217"/>
      <c r="G67" s="218"/>
    </row>
  </sheetData>
  <mergeCells count="17">
    <mergeCell ref="A1:G1"/>
    <mergeCell ref="B17:B25"/>
    <mergeCell ref="B27:B35"/>
    <mergeCell ref="B37:B45"/>
    <mergeCell ref="A50:B50"/>
    <mergeCell ref="B5:B9"/>
    <mergeCell ref="A3:B3"/>
    <mergeCell ref="A16:B16"/>
    <mergeCell ref="A4:B4"/>
    <mergeCell ref="A10:B10"/>
    <mergeCell ref="A51:B67"/>
    <mergeCell ref="A26:B26"/>
    <mergeCell ref="A36:B36"/>
    <mergeCell ref="A46:B46"/>
    <mergeCell ref="A47:B47"/>
    <mergeCell ref="A48:B48"/>
    <mergeCell ref="A49:B49"/>
  </mergeCells>
  <conditionalFormatting sqref="A68:XFD1048576 A26 A36 A46:A51 A3:A4 A16:A17 A2:XFD2 H3:XFD67 C46:G47 C50:G67 E49:G49 D48:G48 C48:C49 C3:G36">
    <cfRule type="containsText" dxfId="15" priority="19" operator="containsText" text="OUVERT">
      <formula>NOT(ISERROR(SEARCH("OUVERT",A2)))</formula>
    </cfRule>
    <cfRule type="containsText" dxfId="14" priority="20" operator="containsText" text="FERME">
      <formula>NOT(ISERROR(SEARCH("FERME",A2)))</formula>
    </cfRule>
  </conditionalFormatting>
  <conditionalFormatting sqref="C48">
    <cfRule type="cellIs" dxfId="13" priority="16" operator="lessThan">
      <formula>0.25</formula>
    </cfRule>
    <cfRule type="cellIs" dxfId="12" priority="18" operator="greaterThanOrEqual">
      <formula>0.25</formula>
    </cfRule>
  </conditionalFormatting>
  <conditionalFormatting sqref="C49">
    <cfRule type="cellIs" dxfId="11" priority="15" operator="lessThan">
      <formula>0.25</formula>
    </cfRule>
    <cfRule type="cellIs" dxfId="10" priority="17" operator="greaterThanOrEqual">
      <formula>0.25</formula>
    </cfRule>
  </conditionalFormatting>
  <conditionalFormatting sqref="C50">
    <cfRule type="containsText" dxfId="9" priority="13" operator="containsText" text="SMA">
      <formula>NOT(ISERROR(SEARCH("SMA",C50)))</formula>
    </cfRule>
    <cfRule type="containsText" dxfId="8" priority="14" operator="containsText" text="PAS DE SMA">
      <formula>NOT(ISERROR(SEARCH("PAS DE SMA",C50)))</formula>
    </cfRule>
  </conditionalFormatting>
  <conditionalFormatting sqref="A27">
    <cfRule type="containsText" dxfId="7" priority="9" operator="containsText" text="OUVERT">
      <formula>NOT(ISERROR(SEARCH("OUVERT",A27)))</formula>
    </cfRule>
    <cfRule type="containsText" dxfId="6" priority="10" operator="containsText" text="FERME">
      <formula>NOT(ISERROR(SEARCH("FERME",A27)))</formula>
    </cfRule>
  </conditionalFormatting>
  <conditionalFormatting sqref="A37:B37">
    <cfRule type="containsText" dxfId="5" priority="5" operator="containsText" text="OUVERT">
      <formula>NOT(ISERROR(SEARCH("OUVERT",A37)))</formula>
    </cfRule>
    <cfRule type="containsText" dxfId="4" priority="6" operator="containsText" text="FERME">
      <formula>NOT(ISERROR(SEARCH("FERME",A37)))</formula>
    </cfRule>
  </conditionalFormatting>
  <conditionalFormatting sqref="B27">
    <cfRule type="containsText" dxfId="3" priority="3" operator="containsText" text="OUVERT">
      <formula>NOT(ISERROR(SEARCH("OUVERT",B27)))</formula>
    </cfRule>
    <cfRule type="containsText" dxfId="2" priority="4" operator="containsText" text="FERME">
      <formula>NOT(ISERROR(SEARCH("FERME",B27)))</formula>
    </cfRule>
  </conditionalFormatting>
  <conditionalFormatting sqref="C37:G45">
    <cfRule type="containsText" dxfId="1" priority="1" operator="containsText" text="OUVERT">
      <formula>NOT(ISERROR(SEARCH("OUVERT",C37)))</formula>
    </cfRule>
    <cfRule type="containsText" dxfId="0" priority="2" operator="containsText" text="FERME">
      <formula>NOT(ISERROR(SEARCH("FERME",C37)))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LISTING</vt:lpstr>
      <vt:lpstr>VARIABLES</vt:lpstr>
      <vt:lpstr>BASE</vt:lpstr>
      <vt:lpstr>GREVE SITUATION</vt:lpstr>
      <vt:lpstr>ACTIVITES</vt:lpstr>
      <vt:lpstr>AESH</vt:lpstr>
      <vt:lpstr>ECOLES</vt:lpstr>
      <vt:lpstr>Education</vt:lpstr>
      <vt:lpstr>EntreRestau</vt:lpstr>
      <vt:lpstr>ETUDES</vt:lpstr>
      <vt:lpstr>PROF</vt:lpstr>
      <vt:lpstr>SERVICE</vt:lpstr>
      <vt:lpstr>SLJ</vt:lpstr>
      <vt:lpstr>TRANSPORTSCOLAIRE</vt:lpstr>
      <vt:lpstr>BASE!Zone_d_impression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thuilliez julien</cp:lastModifiedBy>
  <cp:lastPrinted>2022-10-23T16:47:10Z</cp:lastPrinted>
  <dcterms:created xsi:type="dcterms:W3CDTF">2021-12-10T16:20:12Z</dcterms:created>
  <dcterms:modified xsi:type="dcterms:W3CDTF">2022-11-05T00:08:05Z</dcterms:modified>
</cp:coreProperties>
</file>