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tage IUT\analyse scrap\"/>
    </mc:Choice>
  </mc:AlternateContent>
  <xr:revisionPtr revIDLastSave="0" documentId="8_{C75D5247-39AA-4CC7-BB69-B5BDE6BE2ADC}" xr6:coauthVersionLast="45" xr6:coauthVersionMax="45" xr10:uidLastSave="{00000000-0000-0000-0000-000000000000}"/>
  <bookViews>
    <workbookView xWindow="-25320" yWindow="255" windowWidth="25440" windowHeight="15390" tabRatio="769" activeTab="2" xr2:uid="{A35BD943-8A78-49EE-ABEF-99F199FF2861}"/>
  </bookViews>
  <sheets>
    <sheet name="total Scrap" sheetId="1" r:id="rId1"/>
    <sheet name="récurrence" sheetId="7" r:id="rId2"/>
    <sheet name="SYNTHESE" sheetId="6" r:id="rId3"/>
  </sheets>
  <externalReferences>
    <externalReference r:id="rId4"/>
    <externalReference r:id="rId5"/>
  </externalReferences>
  <definedNames>
    <definedName name="_xlnm._FilterDatabase" localSheetId="1" hidden="1">récurrence!#REF!</definedName>
    <definedName name="_xlnm._FilterDatabase" localSheetId="2" hidden="1">SYNTHESE!$A$1:$N$437</definedName>
    <definedName name="_xlnm._FilterDatabase" localSheetId="0" hidden="1">'total Scrap'!$A$1:$L$437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6" l="1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2" i="6"/>
  <c r="L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L356" i="6"/>
  <c r="L357" i="6"/>
  <c r="L358" i="6"/>
  <c r="L359" i="6"/>
  <c r="L360" i="6"/>
  <c r="L361" i="6"/>
  <c r="L362" i="6"/>
  <c r="L363" i="6"/>
  <c r="L364" i="6"/>
  <c r="L365" i="6"/>
  <c r="L366" i="6"/>
  <c r="L367" i="6"/>
  <c r="L368" i="6"/>
  <c r="L369" i="6"/>
  <c r="L370" i="6"/>
  <c r="L371" i="6"/>
  <c r="L372" i="6"/>
  <c r="L373" i="6"/>
  <c r="L374" i="6"/>
  <c r="L375" i="6"/>
  <c r="L376" i="6"/>
  <c r="L377" i="6"/>
  <c r="L378" i="6"/>
  <c r="L379" i="6"/>
  <c r="L380" i="6"/>
  <c r="L381" i="6"/>
  <c r="L382" i="6"/>
  <c r="L383" i="6"/>
  <c r="L384" i="6"/>
  <c r="L385" i="6"/>
  <c r="L386" i="6"/>
  <c r="L387" i="6"/>
  <c r="L388" i="6"/>
  <c r="L389" i="6"/>
  <c r="L390" i="6"/>
  <c r="L391" i="6"/>
  <c r="L392" i="6"/>
  <c r="L393" i="6"/>
  <c r="L394" i="6"/>
  <c r="L395" i="6"/>
  <c r="L396" i="6"/>
  <c r="L397" i="6"/>
  <c r="L398" i="6"/>
  <c r="L399" i="6"/>
  <c r="L400" i="6"/>
  <c r="L401" i="6"/>
  <c r="L402" i="6"/>
  <c r="L403" i="6"/>
  <c r="L404" i="6"/>
  <c r="L405" i="6"/>
  <c r="L406" i="6"/>
  <c r="L407" i="6"/>
  <c r="L408" i="6"/>
  <c r="L409" i="6"/>
  <c r="L410" i="6"/>
  <c r="L411" i="6"/>
  <c r="L412" i="6"/>
  <c r="L413" i="6"/>
  <c r="L414" i="6"/>
  <c r="L415" i="6"/>
  <c r="L416" i="6"/>
  <c r="L417" i="6"/>
  <c r="L418" i="6"/>
  <c r="L419" i="6"/>
  <c r="L420" i="6"/>
  <c r="L421" i="6"/>
  <c r="L422" i="6"/>
  <c r="L423" i="6"/>
  <c r="L424" i="6"/>
  <c r="L425" i="6"/>
  <c r="L426" i="6"/>
  <c r="L427" i="6"/>
  <c r="L428" i="6"/>
  <c r="L429" i="6"/>
  <c r="L430" i="6"/>
  <c r="L431" i="6"/>
  <c r="L432" i="6"/>
  <c r="L433" i="6"/>
  <c r="L434" i="6"/>
  <c r="L435" i="6"/>
  <c r="L436" i="6"/>
  <c r="L437" i="6"/>
  <c r="BK2" i="7" a="1"/>
  <c r="BK2" i="7" s="1"/>
  <c r="D2" i="7" a="1"/>
  <c r="D2" i="7" s="1"/>
  <c r="D3" i="7" a="1"/>
  <c r="D3" i="7" s="1"/>
  <c r="D4" i="7" a="1"/>
  <c r="D4" i="7" s="1"/>
  <c r="D5" i="7" a="1"/>
  <c r="D5" i="7" s="1"/>
  <c r="D6" i="7" a="1"/>
  <c r="D6" i="7" s="1"/>
  <c r="D7" i="7" a="1"/>
  <c r="D7" i="7" s="1"/>
  <c r="D8" i="7" a="1"/>
  <c r="D8" i="7" s="1"/>
  <c r="D9" i="7" a="1"/>
  <c r="D9" i="7" s="1"/>
  <c r="D10" i="7" a="1"/>
  <c r="D10" i="7" s="1"/>
  <c r="D11" i="7" a="1"/>
  <c r="D11" i="7" s="1"/>
  <c r="D12" i="7" a="1"/>
  <c r="D12" i="7" s="1"/>
  <c r="D13" i="7" a="1"/>
  <c r="D13" i="7" s="1"/>
  <c r="D14" i="7" a="1"/>
  <c r="D14" i="7" s="1"/>
  <c r="D15" i="7" a="1"/>
  <c r="D15" i="7" s="1"/>
  <c r="D16" i="7" a="1"/>
  <c r="D16" i="7" s="1"/>
  <c r="D17" i="7" a="1"/>
  <c r="D17" i="7" s="1"/>
  <c r="D18" i="7" a="1"/>
  <c r="D18" i="7" s="1"/>
  <c r="D19" i="7" a="1"/>
  <c r="D19" i="7" s="1"/>
  <c r="D20" i="7" a="1"/>
  <c r="D20" i="7" s="1"/>
  <c r="D21" i="7" a="1"/>
  <c r="D21" i="7" s="1"/>
  <c r="D22" i="7" a="1"/>
  <c r="D22" i="7" s="1"/>
  <c r="D23" i="7" a="1"/>
  <c r="D23" i="7" s="1"/>
  <c r="D24" i="7" a="1"/>
  <c r="D24" i="7" s="1"/>
  <c r="D25" i="7" a="1"/>
  <c r="D25" i="7" s="1"/>
  <c r="D26" i="7" a="1"/>
  <c r="D26" i="7" s="1"/>
  <c r="D27" i="7" a="1"/>
  <c r="D27" i="7" s="1"/>
  <c r="D28" i="7" a="1"/>
  <c r="D28" i="7" s="1"/>
  <c r="D29" i="7" a="1"/>
  <c r="D29" i="7" s="1"/>
  <c r="D30" i="7" a="1"/>
  <c r="D30" i="7" s="1"/>
  <c r="D31" i="7" a="1"/>
  <c r="D31" i="7" s="1"/>
  <c r="D32" i="7" a="1"/>
  <c r="D32" i="7" s="1"/>
  <c r="D33" i="7" a="1"/>
  <c r="D33" i="7" s="1"/>
  <c r="D34" i="7" a="1"/>
  <c r="D34" i="7" s="1"/>
  <c r="D35" i="7" a="1"/>
  <c r="D35" i="7" s="1"/>
  <c r="D36" i="7" a="1"/>
  <c r="D36" i="7" s="1"/>
  <c r="D37" i="7" a="1"/>
  <c r="D37" i="7" s="1"/>
  <c r="D38" i="7" a="1"/>
  <c r="D38" i="7" s="1"/>
  <c r="D39" i="7" a="1"/>
  <c r="D39" i="7" s="1"/>
  <c r="D40" i="7" a="1"/>
  <c r="D40" i="7" s="1"/>
  <c r="D41" i="7" a="1"/>
  <c r="D41" i="7" s="1"/>
  <c r="D42" i="7" a="1"/>
  <c r="D42" i="7" s="1"/>
  <c r="D43" i="7" a="1"/>
  <c r="D43" i="7" s="1"/>
  <c r="D44" i="7" a="1"/>
  <c r="D44" i="7" s="1"/>
  <c r="D45" i="7" a="1"/>
  <c r="D45" i="7" s="1"/>
  <c r="D46" i="7" a="1"/>
  <c r="D46" i="7" s="1"/>
  <c r="D47" i="7" a="1"/>
  <c r="D47" i="7" s="1"/>
  <c r="D48" i="7" a="1"/>
  <c r="D48" i="7" s="1"/>
  <c r="D49" i="7" a="1"/>
  <c r="D49" i="7" s="1"/>
  <c r="D50" i="7" a="1"/>
  <c r="D50" i="7" s="1"/>
  <c r="D51" i="7" a="1"/>
  <c r="D51" i="7" s="1"/>
  <c r="D52" i="7" a="1"/>
  <c r="D52" i="7" s="1"/>
  <c r="D53" i="7" a="1"/>
  <c r="D53" i="7" s="1"/>
  <c r="D54" i="7" a="1"/>
  <c r="D54" i="7" s="1"/>
  <c r="D55" i="7" a="1"/>
  <c r="D55" i="7" s="1"/>
  <c r="D56" i="7" a="1"/>
  <c r="D56" i="7" s="1"/>
  <c r="D57" i="7" a="1"/>
  <c r="D57" i="7" s="1"/>
  <c r="D58" i="7" a="1"/>
  <c r="D58" i="7" s="1"/>
  <c r="D59" i="7" a="1"/>
  <c r="D59" i="7" s="1"/>
  <c r="D60" i="7" a="1"/>
  <c r="D60" i="7" s="1"/>
  <c r="D61" i="7" a="1"/>
  <c r="D61" i="7" s="1"/>
  <c r="D62" i="7" a="1"/>
  <c r="D62" i="7" s="1"/>
  <c r="D63" i="7" a="1"/>
  <c r="D63" i="7" s="1"/>
  <c r="D64" i="7" a="1"/>
  <c r="D64" i="7" s="1"/>
  <c r="D65" i="7" a="1"/>
  <c r="D65" i="7" s="1"/>
  <c r="D66" i="7" a="1"/>
  <c r="D66" i="7" s="1"/>
  <c r="D67" i="7" a="1"/>
  <c r="D67" i="7" s="1"/>
  <c r="D68" i="7" a="1"/>
  <c r="D68" i="7" s="1"/>
  <c r="D69" i="7" a="1"/>
  <c r="D69" i="7" s="1"/>
  <c r="D70" i="7" a="1"/>
  <c r="D70" i="7" s="1"/>
  <c r="D71" i="7" a="1"/>
  <c r="D71" i="7" s="1"/>
  <c r="D72" i="7" a="1"/>
  <c r="D72" i="7" s="1"/>
  <c r="D73" i="7" a="1"/>
  <c r="D73" i="7" s="1"/>
  <c r="D74" i="7" a="1"/>
  <c r="D74" i="7" s="1"/>
  <c r="D75" i="7" a="1"/>
  <c r="D75" i="7" s="1"/>
  <c r="D76" i="7" a="1"/>
  <c r="D76" i="7" s="1"/>
  <c r="D77" i="7" a="1"/>
  <c r="D77" i="7" s="1"/>
  <c r="D78" i="7" a="1"/>
  <c r="D78" i="7" s="1"/>
  <c r="D79" i="7" a="1"/>
  <c r="D79" i="7" s="1"/>
  <c r="D80" i="7" a="1"/>
  <c r="D80" i="7" s="1"/>
  <c r="D81" i="7" a="1"/>
  <c r="D81" i="7" s="1"/>
  <c r="D82" i="7" a="1"/>
  <c r="D82" i="7" s="1"/>
  <c r="D83" i="7" a="1"/>
  <c r="D83" i="7" s="1"/>
  <c r="D84" i="7" a="1"/>
  <c r="D84" i="7" s="1"/>
  <c r="D85" i="7" a="1"/>
  <c r="D85" i="7" s="1"/>
  <c r="D86" i="7" a="1"/>
  <c r="D86" i="7" s="1"/>
  <c r="D87" i="7" a="1"/>
  <c r="D87" i="7" s="1"/>
  <c r="D88" i="7" a="1"/>
  <c r="D88" i="7" s="1"/>
  <c r="D89" i="7" a="1"/>
  <c r="D89" i="7" s="1"/>
  <c r="D90" i="7" a="1"/>
  <c r="D90" i="7" s="1"/>
  <c r="D91" i="7" a="1"/>
  <c r="D91" i="7" s="1"/>
  <c r="D92" i="7" a="1"/>
  <c r="D92" i="7" s="1"/>
  <c r="D93" i="7" a="1"/>
  <c r="D93" i="7" s="1"/>
  <c r="D94" i="7" a="1"/>
  <c r="D94" i="7" s="1"/>
  <c r="D95" i="7" a="1"/>
  <c r="D95" i="7" s="1"/>
  <c r="D96" i="7" a="1"/>
  <c r="D96" i="7" s="1"/>
  <c r="D97" i="7" a="1"/>
  <c r="D97" i="7" s="1"/>
  <c r="D98" i="7" a="1"/>
  <c r="D98" i="7" s="1"/>
  <c r="D99" i="7" a="1"/>
  <c r="D99" i="7" s="1"/>
  <c r="D100" i="7" a="1"/>
  <c r="D100" i="7" s="1"/>
  <c r="D101" i="7" a="1"/>
  <c r="D101" i="7" s="1"/>
  <c r="D102" i="7" a="1"/>
  <c r="D102" i="7" s="1"/>
  <c r="D103" i="7" a="1"/>
  <c r="D103" i="7" s="1"/>
  <c r="D104" i="7" a="1"/>
  <c r="D104" i="7" s="1"/>
  <c r="D105" i="7" a="1"/>
  <c r="D105" i="7" s="1"/>
  <c r="D106" i="7" a="1"/>
  <c r="D106" i="7" s="1"/>
  <c r="D107" i="7" a="1"/>
  <c r="D107" i="7" s="1"/>
  <c r="D108" i="7" a="1"/>
  <c r="D108" i="7" s="1"/>
  <c r="D109" i="7" a="1"/>
  <c r="D109" i="7" s="1"/>
  <c r="D110" i="7" a="1"/>
  <c r="D110" i="7" s="1"/>
  <c r="D111" i="7" a="1"/>
  <c r="D111" i="7" s="1"/>
  <c r="D112" i="7" a="1"/>
  <c r="D112" i="7" s="1"/>
  <c r="D113" i="7" a="1"/>
  <c r="D113" i="7" s="1"/>
  <c r="D114" i="7" a="1"/>
  <c r="D114" i="7" s="1"/>
  <c r="D115" i="7" a="1"/>
  <c r="D115" i="7" s="1"/>
  <c r="D116" i="7" a="1"/>
  <c r="D116" i="7" s="1"/>
  <c r="D117" i="7" a="1"/>
  <c r="D117" i="7" s="1"/>
  <c r="D118" i="7" a="1"/>
  <c r="D118" i="7" s="1"/>
  <c r="D119" i="7" a="1"/>
  <c r="D119" i="7" s="1"/>
  <c r="D120" i="7" a="1"/>
  <c r="D120" i="7" s="1"/>
  <c r="D121" i="7" a="1"/>
  <c r="D121" i="7" s="1"/>
  <c r="D122" i="7" a="1"/>
  <c r="D122" i="7" s="1"/>
  <c r="D123" i="7" a="1"/>
  <c r="D123" i="7" s="1"/>
  <c r="D124" i="7" a="1"/>
  <c r="D124" i="7" s="1"/>
  <c r="D125" i="7" a="1"/>
  <c r="D125" i="7" s="1"/>
  <c r="D126" i="7" a="1"/>
  <c r="D126" i="7" s="1"/>
  <c r="D127" i="7" a="1"/>
  <c r="D127" i="7" s="1"/>
  <c r="D128" i="7" a="1"/>
  <c r="D128" i="7" s="1"/>
  <c r="D129" i="7" a="1"/>
  <c r="D129" i="7" s="1"/>
  <c r="D130" i="7" a="1"/>
  <c r="D130" i="7" s="1"/>
  <c r="D131" i="7" a="1"/>
  <c r="D131" i="7" s="1"/>
  <c r="D132" i="7" a="1"/>
  <c r="D132" i="7" s="1"/>
  <c r="D133" i="7" a="1"/>
  <c r="D133" i="7" s="1"/>
  <c r="D134" i="7" a="1"/>
  <c r="D134" i="7" s="1"/>
  <c r="D135" i="7" a="1"/>
  <c r="D135" i="7" s="1"/>
  <c r="D136" i="7" a="1"/>
  <c r="D136" i="7" s="1"/>
  <c r="D137" i="7" a="1"/>
  <c r="D137" i="7" s="1"/>
  <c r="D138" i="7" a="1"/>
  <c r="D138" i="7" s="1"/>
  <c r="D139" i="7" a="1"/>
  <c r="D139" i="7" s="1"/>
  <c r="D140" i="7" a="1"/>
  <c r="D140" i="7" s="1"/>
  <c r="D141" i="7" a="1"/>
  <c r="D141" i="7" s="1"/>
  <c r="D142" i="7" a="1"/>
  <c r="D142" i="7" s="1"/>
  <c r="D143" i="7" a="1"/>
  <c r="D143" i="7" s="1"/>
  <c r="D144" i="7" a="1"/>
  <c r="D144" i="7" s="1"/>
  <c r="D145" i="7" a="1"/>
  <c r="D145" i="7" s="1"/>
  <c r="D146" i="7" a="1"/>
  <c r="D146" i="7" s="1"/>
  <c r="D147" i="7" a="1"/>
  <c r="D147" i="7" s="1"/>
  <c r="D148" i="7" a="1"/>
  <c r="D148" i="7" s="1"/>
  <c r="D149" i="7" a="1"/>
  <c r="D149" i="7" s="1"/>
  <c r="D150" i="7" a="1"/>
  <c r="D150" i="7" s="1"/>
  <c r="D151" i="7" a="1"/>
  <c r="D151" i="7" s="1"/>
  <c r="D152" i="7" a="1"/>
  <c r="D152" i="7" s="1"/>
  <c r="D153" i="7" a="1"/>
  <c r="D153" i="7" s="1"/>
  <c r="D154" i="7" a="1"/>
  <c r="D154" i="7" s="1"/>
  <c r="D155" i="7" a="1"/>
  <c r="D155" i="7" s="1"/>
  <c r="D156" i="7" a="1"/>
  <c r="D156" i="7" s="1"/>
  <c r="D157" i="7" a="1"/>
  <c r="D157" i="7" s="1"/>
  <c r="D158" i="7" a="1"/>
  <c r="D158" i="7" s="1"/>
  <c r="D159" i="7" a="1"/>
  <c r="D159" i="7" s="1"/>
  <c r="D160" i="7" a="1"/>
  <c r="D160" i="7" s="1"/>
  <c r="D161" i="7" a="1"/>
  <c r="D161" i="7" s="1"/>
  <c r="D162" i="7" a="1"/>
  <c r="D162" i="7" s="1"/>
  <c r="D163" i="7" a="1"/>
  <c r="D163" i="7" s="1"/>
  <c r="D164" i="7" a="1"/>
  <c r="D164" i="7" s="1"/>
  <c r="D165" i="7" a="1"/>
  <c r="D165" i="7" s="1"/>
  <c r="D166" i="7" a="1"/>
  <c r="D166" i="7" s="1"/>
  <c r="D167" i="7" a="1"/>
  <c r="D167" i="7" s="1"/>
  <c r="D168" i="7" a="1"/>
  <c r="D168" i="7" s="1"/>
  <c r="D169" i="7" a="1"/>
  <c r="D169" i="7" s="1"/>
  <c r="D170" i="7" a="1"/>
  <c r="D170" i="7"/>
  <c r="D171" i="7" a="1"/>
  <c r="D171" i="7" s="1"/>
  <c r="D172" i="7" a="1"/>
  <c r="D172" i="7"/>
  <c r="D173" i="7" a="1"/>
  <c r="D173" i="7" s="1"/>
  <c r="D174" i="7" a="1"/>
  <c r="D174" i="7"/>
  <c r="D175" i="7" a="1"/>
  <c r="D175" i="7" s="1"/>
  <c r="D176" i="7" a="1"/>
  <c r="D176" i="7"/>
  <c r="D177" i="7" a="1"/>
  <c r="D177" i="7" s="1"/>
  <c r="D178" i="7" a="1"/>
  <c r="D178" i="7"/>
  <c r="D179" i="7" a="1"/>
  <c r="D179" i="7" s="1"/>
  <c r="D180" i="7" a="1"/>
  <c r="D180" i="7"/>
  <c r="D181" i="7" a="1"/>
  <c r="D181" i="7" s="1"/>
  <c r="D182" i="7" a="1"/>
  <c r="D182" i="7"/>
  <c r="D183" i="7" a="1"/>
  <c r="D183" i="7" s="1"/>
  <c r="D184" i="7" a="1"/>
  <c r="D184" i="7"/>
  <c r="D185" i="7" a="1"/>
  <c r="D185" i="7" s="1"/>
  <c r="D186" i="7" a="1"/>
  <c r="D186" i="7"/>
  <c r="D187" i="7" a="1"/>
  <c r="D187" i="7" s="1"/>
  <c r="D188" i="7" a="1"/>
  <c r="D188" i="7" s="1"/>
  <c r="D189" i="7" a="1"/>
  <c r="D189" i="7" s="1"/>
  <c r="D190" i="7" a="1"/>
  <c r="D190" i="7"/>
  <c r="D191" i="7" a="1"/>
  <c r="D191" i="7" s="1"/>
  <c r="D192" i="7" a="1"/>
  <c r="D192" i="7"/>
  <c r="D193" i="7" a="1"/>
  <c r="D193" i="7" s="1"/>
  <c r="D194" i="7" a="1"/>
  <c r="D194" i="7" s="1"/>
  <c r="D195" i="7" a="1"/>
  <c r="D195" i="7" s="1"/>
  <c r="D196" i="7" a="1"/>
  <c r="D196" i="7" s="1"/>
  <c r="D197" i="7" a="1"/>
  <c r="D197" i="7" s="1"/>
  <c r="D198" i="7" a="1"/>
  <c r="D198" i="7"/>
  <c r="D199" i="7" a="1"/>
  <c r="D199" i="7" s="1"/>
  <c r="D200" i="7" a="1"/>
  <c r="D200" i="7"/>
  <c r="D201" i="7" a="1"/>
  <c r="D201" i="7" s="1"/>
  <c r="D202" i="7" a="1"/>
  <c r="D202" i="7"/>
  <c r="D203" i="7" a="1"/>
  <c r="D203" i="7" s="1"/>
  <c r="D204" i="7" a="1"/>
  <c r="D204" i="7" s="1"/>
  <c r="D205" i="7" a="1"/>
  <c r="D205" i="7" s="1"/>
  <c r="D206" i="7" a="1"/>
  <c r="D206" i="7"/>
  <c r="D207" i="7" a="1"/>
  <c r="D207" i="7" s="1"/>
  <c r="D208" i="7" a="1"/>
  <c r="D208" i="7"/>
  <c r="D209" i="7" a="1"/>
  <c r="D209" i="7" s="1"/>
  <c r="D210" i="7" a="1"/>
  <c r="D210" i="7"/>
  <c r="D211" i="7" a="1"/>
  <c r="D211" i="7" s="1"/>
  <c r="D212" i="7" a="1"/>
  <c r="D212" i="7" s="1"/>
  <c r="D213" i="7" a="1"/>
  <c r="D213" i="7" s="1"/>
  <c r="D214" i="7" a="1"/>
  <c r="D214" i="7"/>
  <c r="D215" i="7" a="1"/>
  <c r="D215" i="7" s="1"/>
  <c r="D216" i="7" a="1"/>
  <c r="D216" i="7"/>
  <c r="D217" i="7" a="1"/>
  <c r="D217" i="7" s="1"/>
  <c r="D218" i="7" a="1"/>
  <c r="D218" i="7"/>
  <c r="D219" i="7" a="1"/>
  <c r="D219" i="7" s="1"/>
  <c r="D220" i="7" a="1"/>
  <c r="D220" i="7" s="1"/>
  <c r="D221" i="7" a="1"/>
  <c r="D221" i="7" s="1"/>
  <c r="D222" i="7" a="1"/>
  <c r="D222" i="7"/>
  <c r="D223" i="7" a="1"/>
  <c r="D223" i="7" s="1"/>
  <c r="D224" i="7" a="1"/>
  <c r="D224" i="7"/>
  <c r="D225" i="7" a="1"/>
  <c r="D225" i="7" s="1"/>
  <c r="D226" i="7" a="1"/>
  <c r="D226" i="7"/>
  <c r="D227" i="7" a="1"/>
  <c r="D227" i="7" s="1"/>
  <c r="D228" i="7" a="1"/>
  <c r="D228" i="7" s="1"/>
  <c r="D229" i="7" a="1"/>
  <c r="D229" i="7" s="1"/>
  <c r="D230" i="7" a="1"/>
  <c r="D230" i="7"/>
  <c r="D231" i="7" a="1"/>
  <c r="D231" i="7" s="1"/>
  <c r="D232" i="7" a="1"/>
  <c r="D232" i="7"/>
  <c r="D233" i="7" a="1"/>
  <c r="D233" i="7" s="1"/>
  <c r="D234" i="7" a="1"/>
  <c r="D234" i="7"/>
  <c r="D235" i="7" a="1"/>
  <c r="D235" i="7" s="1"/>
  <c r="D236" i="7" a="1"/>
  <c r="D236" i="7" s="1"/>
  <c r="D237" i="7" a="1"/>
  <c r="D237" i="7" s="1"/>
  <c r="D238" i="7" a="1"/>
  <c r="D238" i="7"/>
  <c r="D239" i="7" a="1"/>
  <c r="D239" i="7" s="1"/>
  <c r="D240" i="7" a="1"/>
  <c r="D240" i="7"/>
  <c r="D241" i="7" a="1"/>
  <c r="D241" i="7" s="1"/>
  <c r="D242" i="7" a="1"/>
  <c r="D242" i="7"/>
  <c r="D243" i="7" a="1"/>
  <c r="D243" i="7" s="1"/>
  <c r="D244" i="7" a="1"/>
  <c r="D244" i="7" s="1"/>
  <c r="D245" i="7" a="1"/>
  <c r="D245" i="7" s="1"/>
  <c r="D246" i="7" a="1"/>
  <c r="D246" i="7"/>
  <c r="D247" i="7" a="1"/>
  <c r="D247" i="7" s="1"/>
  <c r="D248" i="7" a="1"/>
  <c r="D248" i="7"/>
  <c r="D249" i="7" a="1"/>
  <c r="D249" i="7" s="1"/>
  <c r="D250" i="7" a="1"/>
  <c r="D250" i="7"/>
  <c r="D251" i="7" a="1"/>
  <c r="D251" i="7" s="1"/>
  <c r="D252" i="7" a="1"/>
  <c r="D252" i="7" s="1"/>
  <c r="D253" i="7" a="1"/>
  <c r="D253" i="7" s="1"/>
  <c r="D254" i="7" a="1"/>
  <c r="D254" i="7"/>
  <c r="D255" i="7" a="1"/>
  <c r="D255" i="7" s="1"/>
  <c r="D256" i="7" a="1"/>
  <c r="D256" i="7"/>
  <c r="D257" i="7" a="1"/>
  <c r="D257" i="7" s="1"/>
  <c r="D258" i="7" a="1"/>
  <c r="D258" i="7"/>
  <c r="D259" i="7" a="1"/>
  <c r="D259" i="7" s="1"/>
  <c r="D260" i="7" a="1"/>
  <c r="D260" i="7" s="1"/>
  <c r="D261" i="7" a="1"/>
  <c r="D261" i="7" s="1"/>
  <c r="D262" i="7" a="1"/>
  <c r="D262" i="7"/>
  <c r="D263" i="7" a="1"/>
  <c r="D263" i="7" s="1"/>
  <c r="D264" i="7" a="1"/>
  <c r="D264" i="7"/>
  <c r="D265" i="7" a="1"/>
  <c r="D265" i="7" s="1"/>
  <c r="D266" i="7" a="1"/>
  <c r="D266" i="7"/>
  <c r="D267" i="7" a="1"/>
  <c r="D267" i="7" s="1"/>
  <c r="D268" i="7" a="1"/>
  <c r="D268" i="7" s="1"/>
  <c r="D269" i="7" a="1"/>
  <c r="D269" i="7" s="1"/>
  <c r="D270" i="7" a="1"/>
  <c r="D270" i="7"/>
  <c r="D271" i="7" a="1"/>
  <c r="D271" i="7" s="1"/>
  <c r="D272" i="7" a="1"/>
  <c r="D272" i="7"/>
  <c r="D273" i="7" a="1"/>
  <c r="D273" i="7" s="1"/>
  <c r="D274" i="7" a="1"/>
  <c r="D274" i="7"/>
  <c r="D275" i="7" a="1"/>
  <c r="D275" i="7" s="1"/>
  <c r="D276" i="7" a="1"/>
  <c r="D276" i="7" s="1"/>
  <c r="D277" i="7" a="1"/>
  <c r="D277" i="7" s="1"/>
  <c r="D278" i="7" a="1"/>
  <c r="D278" i="7"/>
  <c r="D279" i="7" a="1"/>
  <c r="D279" i="7" s="1"/>
  <c r="D280" i="7" a="1"/>
  <c r="D280" i="7"/>
  <c r="D281" i="7" a="1"/>
  <c r="D281" i="7" s="1"/>
  <c r="D282" i="7" a="1"/>
  <c r="D282" i="7"/>
  <c r="D283" i="7" a="1"/>
  <c r="D283" i="7" s="1"/>
  <c r="D284" i="7" a="1"/>
  <c r="D284" i="7" s="1"/>
  <c r="D285" i="7" a="1"/>
  <c r="D285" i="7" s="1"/>
  <c r="D286" i="7" a="1"/>
  <c r="D286" i="7"/>
  <c r="D287" i="7" a="1"/>
  <c r="D287" i="7" s="1"/>
  <c r="D288" i="7" a="1"/>
  <c r="D288" i="7"/>
  <c r="D289" i="7" a="1"/>
  <c r="D289" i="7" s="1"/>
  <c r="D290" i="7" a="1"/>
  <c r="D290" i="7"/>
  <c r="D291" i="7" a="1"/>
  <c r="D291" i="7" s="1"/>
  <c r="D292" i="7" a="1"/>
  <c r="D292" i="7" s="1"/>
  <c r="D293" i="7" a="1"/>
  <c r="D293" i="7" s="1"/>
  <c r="D294" i="7" a="1"/>
  <c r="D294" i="7"/>
  <c r="D295" i="7" a="1"/>
  <c r="D295" i="7" s="1"/>
  <c r="D296" i="7" a="1"/>
  <c r="D296" i="7"/>
  <c r="D297" i="7" a="1"/>
  <c r="D297" i="7" s="1"/>
  <c r="D298" i="7" a="1"/>
  <c r="D298" i="7"/>
  <c r="D299" i="7" a="1"/>
  <c r="D299" i="7" s="1"/>
  <c r="D300" i="7" a="1"/>
  <c r="D300" i="7" s="1"/>
  <c r="D301" i="7" a="1"/>
  <c r="D301" i="7" s="1"/>
  <c r="D302" i="7" a="1"/>
  <c r="D302" i="7"/>
  <c r="D303" i="7" a="1"/>
  <c r="D303" i="7" s="1"/>
  <c r="D304" i="7" a="1"/>
  <c r="D304" i="7"/>
  <c r="D305" i="7" a="1"/>
  <c r="D305" i="7" s="1"/>
  <c r="D306" i="7" a="1"/>
  <c r="D306" i="7"/>
  <c r="D307" i="7" a="1"/>
  <c r="D307" i="7" s="1"/>
  <c r="D308" i="7" a="1"/>
  <c r="D308" i="7" s="1"/>
  <c r="D309" i="7" a="1"/>
  <c r="D309" i="7" s="1"/>
  <c r="D310" i="7" a="1"/>
  <c r="D310" i="7"/>
  <c r="D311" i="7" a="1"/>
  <c r="D311" i="7" s="1"/>
  <c r="D312" i="7" a="1"/>
  <c r="D312" i="7"/>
  <c r="D313" i="7" a="1"/>
  <c r="D313" i="7" s="1"/>
  <c r="D314" i="7" a="1"/>
  <c r="D314" i="7"/>
  <c r="D315" i="7" a="1"/>
  <c r="D315" i="7" s="1"/>
  <c r="D316" i="7" a="1"/>
  <c r="D316" i="7" s="1"/>
  <c r="D317" i="7" a="1"/>
  <c r="D317" i="7" s="1"/>
  <c r="D318" i="7" a="1"/>
  <c r="D318" i="7"/>
  <c r="D319" i="7" a="1"/>
  <c r="D319" i="7" s="1"/>
  <c r="D320" i="7" a="1"/>
  <c r="D320" i="7"/>
  <c r="D321" i="7" a="1"/>
  <c r="D321" i="7" s="1"/>
  <c r="D322" i="7" a="1"/>
  <c r="D322" i="7"/>
  <c r="D323" i="7" a="1"/>
  <c r="D323" i="7" s="1"/>
  <c r="D324" i="7" a="1"/>
  <c r="D324" i="7" s="1"/>
  <c r="D325" i="7" a="1"/>
  <c r="D325" i="7" s="1"/>
  <c r="D326" i="7" a="1"/>
  <c r="D326" i="7"/>
  <c r="D327" i="7" a="1"/>
  <c r="D327" i="7" s="1"/>
  <c r="D328" i="7" a="1"/>
  <c r="D328" i="7"/>
  <c r="D329" i="7" a="1"/>
  <c r="D329" i="7" s="1"/>
  <c r="D330" i="7" a="1"/>
  <c r="D330" i="7"/>
  <c r="D331" i="7" a="1"/>
  <c r="D331" i="7" s="1"/>
  <c r="D332" i="7" a="1"/>
  <c r="D332" i="7" s="1"/>
  <c r="D333" i="7" a="1"/>
  <c r="D333" i="7" s="1"/>
  <c r="D334" i="7" a="1"/>
  <c r="D334" i="7"/>
  <c r="D335" i="7" a="1"/>
  <c r="D335" i="7" s="1"/>
  <c r="D336" i="7" a="1"/>
  <c r="D336" i="7"/>
  <c r="D337" i="7" a="1"/>
  <c r="D337" i="7" s="1"/>
  <c r="D338" i="7" a="1"/>
  <c r="D338" i="7"/>
  <c r="D339" i="7" a="1"/>
  <c r="D339" i="7" s="1"/>
  <c r="D340" i="7" a="1"/>
  <c r="D340" i="7" s="1"/>
  <c r="D341" i="7" a="1"/>
  <c r="D341" i="7"/>
  <c r="D342" i="7" a="1"/>
  <c r="D342" i="7" s="1"/>
  <c r="D343" i="7" a="1"/>
  <c r="D343" i="7"/>
  <c r="D344" i="7" a="1"/>
  <c r="D344" i="7" s="1"/>
  <c r="D345" i="7" a="1"/>
  <c r="D345" i="7"/>
  <c r="D346" i="7" a="1"/>
  <c r="D346" i="7" s="1"/>
  <c r="D347" i="7" a="1"/>
  <c r="D347" i="7"/>
  <c r="D348" i="7" a="1"/>
  <c r="D348" i="7" s="1"/>
  <c r="D349" i="7" a="1"/>
  <c r="D349" i="7"/>
  <c r="D350" i="7" a="1"/>
  <c r="D350" i="7" s="1"/>
  <c r="D351" i="7" a="1"/>
  <c r="D351" i="7"/>
  <c r="D352" i="7" a="1"/>
  <c r="D352" i="7" s="1"/>
  <c r="D353" i="7" a="1"/>
  <c r="D353" i="7"/>
  <c r="D354" i="7" a="1"/>
  <c r="D354" i="7" s="1"/>
  <c r="D355" i="7" a="1"/>
  <c r="D355" i="7"/>
  <c r="D356" i="7" a="1"/>
  <c r="D356" i="7" s="1"/>
  <c r="D357" i="7" a="1"/>
  <c r="D357" i="7"/>
  <c r="D358" i="7" a="1"/>
  <c r="D358" i="7" s="1"/>
  <c r="D359" i="7" a="1"/>
  <c r="D359" i="7"/>
  <c r="D360" i="7" a="1"/>
  <c r="D360" i="7" s="1"/>
  <c r="D361" i="7" a="1"/>
  <c r="D361" i="7"/>
  <c r="D362" i="7" a="1"/>
  <c r="D362" i="7" s="1"/>
  <c r="D363" i="7" a="1"/>
  <c r="D363" i="7"/>
  <c r="D364" i="7" a="1"/>
  <c r="D364" i="7" s="1"/>
  <c r="D365" i="7" a="1"/>
  <c r="D365" i="7"/>
  <c r="D366" i="7" a="1"/>
  <c r="D366" i="7" s="1"/>
  <c r="D367" i="7" a="1"/>
  <c r="D367" i="7" s="1"/>
  <c r="D368" i="7" a="1"/>
  <c r="D368" i="7" s="1"/>
  <c r="D369" i="7" a="1"/>
  <c r="D369" i="7" s="1"/>
  <c r="D370" i="7" a="1"/>
  <c r="D370" i="7" s="1"/>
  <c r="D371" i="7" a="1"/>
  <c r="D371" i="7" s="1"/>
  <c r="D372" i="7" a="1"/>
  <c r="D372" i="7" s="1"/>
  <c r="D373" i="7" a="1"/>
  <c r="D373" i="7" s="1"/>
  <c r="D374" i="7" a="1"/>
  <c r="D374" i="7" s="1"/>
  <c r="D375" i="7" a="1"/>
  <c r="D375" i="7" s="1"/>
  <c r="D376" i="7" a="1"/>
  <c r="D376" i="7" s="1"/>
  <c r="D377" i="7" a="1"/>
  <c r="D377" i="7" s="1"/>
  <c r="D378" i="7" a="1"/>
  <c r="D378" i="7" s="1"/>
  <c r="D379" i="7" a="1"/>
  <c r="D379" i="7" s="1"/>
  <c r="D380" i="7" a="1"/>
  <c r="D380" i="7" s="1"/>
  <c r="D381" i="7" a="1"/>
  <c r="D381" i="7" s="1"/>
  <c r="D382" i="7" a="1"/>
  <c r="D382" i="7" s="1"/>
  <c r="D383" i="7" a="1"/>
  <c r="D383" i="7" s="1"/>
  <c r="D384" i="7" a="1"/>
  <c r="D384" i="7" s="1"/>
  <c r="D385" i="7" a="1"/>
  <c r="D385" i="7" s="1"/>
  <c r="D386" i="7" a="1"/>
  <c r="D386" i="7" s="1"/>
  <c r="D387" i="7" a="1"/>
  <c r="D387" i="7" s="1"/>
  <c r="D388" i="7" a="1"/>
  <c r="D388" i="7" s="1"/>
  <c r="D389" i="7" a="1"/>
  <c r="D389" i="7" s="1"/>
  <c r="D390" i="7" a="1"/>
  <c r="D390" i="7" s="1"/>
  <c r="D391" i="7" a="1"/>
  <c r="D391" i="7" s="1"/>
  <c r="D392" i="7" a="1"/>
  <c r="D392" i="7" s="1"/>
  <c r="D393" i="7" a="1"/>
  <c r="D393" i="7" s="1"/>
  <c r="D394" i="7" a="1"/>
  <c r="D394" i="7" s="1"/>
  <c r="D395" i="7" a="1"/>
  <c r="D395" i="7" s="1"/>
  <c r="D396" i="7" a="1"/>
  <c r="D396" i="7" s="1"/>
  <c r="D397" i="7" a="1"/>
  <c r="D397" i="7" s="1"/>
  <c r="D398" i="7" a="1"/>
  <c r="D398" i="7" s="1"/>
  <c r="D399" i="7" a="1"/>
  <c r="D399" i="7" s="1"/>
  <c r="D400" i="7" a="1"/>
  <c r="D400" i="7" s="1"/>
  <c r="D401" i="7" a="1"/>
  <c r="D401" i="7" s="1"/>
  <c r="D402" i="7" a="1"/>
  <c r="D402" i="7" s="1"/>
  <c r="D403" i="7" a="1"/>
  <c r="D403" i="7" s="1"/>
  <c r="D404" i="7" a="1"/>
  <c r="D404" i="7" s="1"/>
  <c r="D405" i="7" a="1"/>
  <c r="D405" i="7" s="1"/>
  <c r="D406" i="7" a="1"/>
  <c r="D406" i="7" s="1"/>
  <c r="D407" i="7" a="1"/>
  <c r="D407" i="7" s="1"/>
  <c r="D408" i="7" a="1"/>
  <c r="D408" i="7" s="1"/>
  <c r="D409" i="7" a="1"/>
  <c r="D409" i="7" s="1"/>
  <c r="D410" i="7" a="1"/>
  <c r="D410" i="7" s="1"/>
  <c r="D411" i="7" a="1"/>
  <c r="D411" i="7" s="1"/>
  <c r="D412" i="7" a="1"/>
  <c r="D412" i="7" s="1"/>
  <c r="D413" i="7" a="1"/>
  <c r="D413" i="7" s="1"/>
  <c r="D414" i="7" a="1"/>
  <c r="D414" i="7" s="1"/>
  <c r="D415" i="7" a="1"/>
  <c r="D415" i="7" s="1"/>
  <c r="D416" i="7" a="1"/>
  <c r="D416" i="7" s="1"/>
  <c r="D417" i="7" a="1"/>
  <c r="D417" i="7" s="1"/>
  <c r="D418" i="7" a="1"/>
  <c r="D418" i="7" s="1"/>
  <c r="D419" i="7" a="1"/>
  <c r="D419" i="7" s="1"/>
  <c r="D420" i="7" a="1"/>
  <c r="D420" i="7" s="1"/>
  <c r="D421" i="7" a="1"/>
  <c r="D421" i="7" s="1"/>
  <c r="D422" i="7" a="1"/>
  <c r="D422" i="7" s="1"/>
  <c r="D423" i="7" a="1"/>
  <c r="D423" i="7" s="1"/>
  <c r="D424" i="7" a="1"/>
  <c r="D424" i="7" s="1"/>
  <c r="D425" i="7" a="1"/>
  <c r="D425" i="7" s="1"/>
  <c r="D426" i="7" a="1"/>
  <c r="D426" i="7" s="1"/>
  <c r="D427" i="7" a="1"/>
  <c r="D427" i="7" s="1"/>
  <c r="D428" i="7" a="1"/>
  <c r="D428" i="7" s="1"/>
  <c r="D429" i="7" a="1"/>
  <c r="D429" i="7" s="1"/>
  <c r="D430" i="7" a="1"/>
  <c r="D430" i="7" s="1"/>
  <c r="D431" i="7" a="1"/>
  <c r="D431" i="7" s="1"/>
  <c r="D432" i="7" a="1"/>
  <c r="D432" i="7" s="1"/>
  <c r="D433" i="7" a="1"/>
  <c r="D433" i="7" s="1"/>
  <c r="D434" i="7" a="1"/>
  <c r="D434" i="7" s="1"/>
  <c r="D435" i="7" a="1"/>
  <c r="D435" i="7" s="1"/>
  <c r="D436" i="7" a="1"/>
  <c r="D436" i="7" s="1"/>
  <c r="D437" i="7" a="1"/>
  <c r="D437" i="7" s="1"/>
  <c r="D438" i="7" a="1"/>
  <c r="D438" i="7" s="1"/>
  <c r="D439" i="7" a="1"/>
  <c r="D439" i="7" s="1"/>
  <c r="D440" i="7" a="1"/>
  <c r="D440" i="7" s="1"/>
  <c r="D441" i="7" a="1"/>
  <c r="D441" i="7" s="1"/>
  <c r="D442" i="7" a="1"/>
  <c r="D442" i="7" s="1"/>
  <c r="D443" i="7" a="1"/>
  <c r="D443" i="7" s="1"/>
  <c r="D444" i="7" a="1"/>
  <c r="D444" i="7" s="1"/>
  <c r="D445" i="7" a="1"/>
  <c r="D445" i="7" s="1"/>
  <c r="BK161" i="7" a="1"/>
  <c r="BK161" i="7" s="1"/>
  <c r="BK162" i="7" a="1"/>
  <c r="BK162" i="7" s="1"/>
  <c r="BK163" i="7" a="1"/>
  <c r="BK163" i="7" s="1"/>
  <c r="BK164" i="7" a="1"/>
  <c r="BK164" i="7" s="1"/>
  <c r="BK165" i="7" a="1"/>
  <c r="BK165" i="7" s="1"/>
  <c r="BK166" i="7" a="1"/>
  <c r="BK166" i="7" s="1"/>
  <c r="BK167" i="7" a="1"/>
  <c r="BK167" i="7" s="1"/>
  <c r="BK168" i="7" a="1"/>
  <c r="BK168" i="7" s="1"/>
  <c r="BK169" i="7" a="1"/>
  <c r="BK169" i="7" s="1"/>
  <c r="BK170" i="7" a="1"/>
  <c r="BK170" i="7" s="1"/>
  <c r="BK171" i="7" a="1"/>
  <c r="BK171" i="7" s="1"/>
  <c r="BK172" i="7" a="1"/>
  <c r="BK172" i="7" s="1"/>
  <c r="BK173" i="7" a="1"/>
  <c r="BK173" i="7" s="1"/>
  <c r="BK174" i="7" a="1"/>
  <c r="BK174" i="7" s="1"/>
  <c r="BK175" i="7" a="1"/>
  <c r="BK175" i="7" s="1"/>
  <c r="BK176" i="7" a="1"/>
  <c r="BK176" i="7" s="1"/>
  <c r="BK177" i="7" a="1"/>
  <c r="BK177" i="7" s="1"/>
  <c r="BK178" i="7" a="1"/>
  <c r="BK178" i="7" s="1"/>
  <c r="BK179" i="7" a="1"/>
  <c r="BK179" i="7" s="1"/>
  <c r="BK180" i="7" a="1"/>
  <c r="BK180" i="7" s="1"/>
  <c r="BK181" i="7" a="1"/>
  <c r="BK181" i="7" s="1"/>
  <c r="BK182" i="7" a="1"/>
  <c r="BK182" i="7"/>
  <c r="BK183" i="7" a="1"/>
  <c r="BK183" i="7" s="1"/>
  <c r="BK184" i="7" a="1"/>
  <c r="BK184" i="7" s="1"/>
  <c r="BK185" i="7" a="1"/>
  <c r="BK185" i="7" s="1"/>
  <c r="BK186" i="7" a="1"/>
  <c r="BK186" i="7" s="1"/>
  <c r="BK187" i="7" a="1"/>
  <c r="BK187" i="7" s="1"/>
  <c r="BK188" i="7" a="1"/>
  <c r="BK188" i="7" s="1"/>
  <c r="BK189" i="7" a="1"/>
  <c r="BK189" i="7" s="1"/>
  <c r="BK190" i="7" a="1"/>
  <c r="BK190" i="7" s="1"/>
  <c r="BK191" i="7" a="1"/>
  <c r="BK191" i="7" s="1"/>
  <c r="BK192" i="7" a="1"/>
  <c r="BK192" i="7" s="1"/>
  <c r="BK193" i="7" a="1"/>
  <c r="BK193" i="7" s="1"/>
  <c r="BK194" i="7" a="1"/>
  <c r="BK194" i="7" s="1"/>
  <c r="BK195" i="7" a="1"/>
  <c r="BK195" i="7" s="1"/>
  <c r="BK196" i="7" a="1"/>
  <c r="BK196" i="7" s="1"/>
  <c r="BK197" i="7" a="1"/>
  <c r="BK197" i="7" s="1"/>
  <c r="BK198" i="7" a="1"/>
  <c r="BK198" i="7" s="1"/>
  <c r="BK199" i="7" a="1"/>
  <c r="BK199" i="7" s="1"/>
  <c r="BK200" i="7" a="1"/>
  <c r="BK200" i="7" s="1"/>
  <c r="BK201" i="7" a="1"/>
  <c r="BK201" i="7" s="1"/>
  <c r="BK202" i="7" a="1"/>
  <c r="BK202" i="7" s="1"/>
  <c r="BK203" i="7" a="1"/>
  <c r="BK203" i="7" s="1"/>
  <c r="BK204" i="7" a="1"/>
  <c r="BK204" i="7" s="1"/>
  <c r="BK205" i="7" a="1"/>
  <c r="BK205" i="7" s="1"/>
  <c r="BK206" i="7" a="1"/>
  <c r="BK206" i="7" s="1"/>
  <c r="BK207" i="7" a="1"/>
  <c r="BK207" i="7" s="1"/>
  <c r="BK208" i="7" a="1"/>
  <c r="BK208" i="7" s="1"/>
  <c r="BK209" i="7" a="1"/>
  <c r="BK209" i="7" s="1"/>
  <c r="BK210" i="7" a="1"/>
  <c r="BK210" i="7" s="1"/>
  <c r="BK211" i="7" a="1"/>
  <c r="BK211" i="7" s="1"/>
  <c r="BK212" i="7" a="1"/>
  <c r="BK212" i="7" s="1"/>
  <c r="BK213" i="7" a="1"/>
  <c r="BK213" i="7" s="1"/>
  <c r="BK214" i="7" a="1"/>
  <c r="BK214" i="7"/>
  <c r="BK215" i="7" a="1"/>
  <c r="BK215" i="7" s="1"/>
  <c r="BK216" i="7" a="1"/>
  <c r="BK216" i="7" s="1"/>
  <c r="BK217" i="7" a="1"/>
  <c r="BK217" i="7" s="1"/>
  <c r="BK218" i="7" a="1"/>
  <c r="BK218" i="7" s="1"/>
  <c r="BK219" i="7" a="1"/>
  <c r="BK219" i="7" s="1"/>
  <c r="BK220" i="7" a="1"/>
  <c r="BK220" i="7" s="1"/>
  <c r="BK221" i="7" a="1"/>
  <c r="BK221" i="7" s="1"/>
  <c r="BK222" i="7" a="1"/>
  <c r="BK222" i="7" s="1"/>
  <c r="BK223" i="7" a="1"/>
  <c r="BK223" i="7" s="1"/>
  <c r="BK224" i="7" a="1"/>
  <c r="BK224" i="7" s="1"/>
  <c r="BK225" i="7" a="1"/>
  <c r="BK225" i="7" s="1"/>
  <c r="BK226" i="7" a="1"/>
  <c r="BK226" i="7" s="1"/>
  <c r="BK227" i="7" a="1"/>
  <c r="BK227" i="7" s="1"/>
  <c r="BK228" i="7" a="1"/>
  <c r="BK228" i="7" s="1"/>
  <c r="BK229" i="7" a="1"/>
  <c r="BK229" i="7" s="1"/>
  <c r="BK230" i="7" a="1"/>
  <c r="BK230" i="7" s="1"/>
  <c r="BK231" i="7" a="1"/>
  <c r="BK231" i="7" s="1"/>
  <c r="BK232" i="7" a="1"/>
  <c r="BK232" i="7" s="1"/>
  <c r="BK233" i="7" a="1"/>
  <c r="BK233" i="7" s="1"/>
  <c r="BK234" i="7" a="1"/>
  <c r="BK234" i="7" s="1"/>
  <c r="BK235" i="7" a="1"/>
  <c r="BK235" i="7" s="1"/>
  <c r="BK236" i="7" a="1"/>
  <c r="BK236" i="7" s="1"/>
  <c r="BK237" i="7" a="1"/>
  <c r="BK237" i="7" s="1"/>
  <c r="BK238" i="7" a="1"/>
  <c r="BK238" i="7" s="1"/>
  <c r="BK239" i="7" a="1"/>
  <c r="BK239" i="7" s="1"/>
  <c r="BK240" i="7" a="1"/>
  <c r="BK240" i="7" s="1"/>
  <c r="BK241" i="7" a="1"/>
  <c r="BK241" i="7" s="1"/>
  <c r="BK242" i="7" a="1"/>
  <c r="BK242" i="7" s="1"/>
  <c r="BK243" i="7" a="1"/>
  <c r="BK243" i="7" s="1"/>
  <c r="BK244" i="7" a="1"/>
  <c r="BK244" i="7" s="1"/>
  <c r="BK245" i="7" a="1"/>
  <c r="BK245" i="7" s="1"/>
  <c r="BK246" i="7" a="1"/>
  <c r="BK246" i="7"/>
  <c r="BK247" i="7" a="1"/>
  <c r="BK247" i="7" s="1"/>
  <c r="BK248" i="7" a="1"/>
  <c r="BK248" i="7" s="1"/>
  <c r="BK249" i="7" a="1"/>
  <c r="BK249" i="7" s="1"/>
  <c r="BK250" i="7" a="1"/>
  <c r="BK250" i="7" s="1"/>
  <c r="BK251" i="7" a="1"/>
  <c r="BK251" i="7" s="1"/>
  <c r="BK252" i="7" a="1"/>
  <c r="BK252" i="7" s="1"/>
  <c r="M80" i="7" l="1" a="1"/>
  <c r="M80" i="7" s="1"/>
  <c r="BK80" i="7" s="1" a="1"/>
  <c r="BK80" i="7" s="1"/>
  <c r="M81" i="7" a="1"/>
  <c r="M81" i="7" s="1"/>
  <c r="BK81" i="7" s="1" a="1"/>
  <c r="BK81" i="7" s="1"/>
  <c r="M82" i="7" a="1"/>
  <c r="M82" i="7" s="1"/>
  <c r="BK82" i="7" s="1" a="1"/>
  <c r="BK82" i="7" s="1"/>
  <c r="M83" i="7" a="1"/>
  <c r="M83" i="7" s="1"/>
  <c r="BK83" i="7" s="1" a="1"/>
  <c r="BK83" i="7" s="1"/>
  <c r="M84" i="7" a="1"/>
  <c r="M84" i="7" s="1"/>
  <c r="BK84" i="7" s="1" a="1"/>
  <c r="BK84" i="7" s="1"/>
  <c r="M85" i="7" a="1"/>
  <c r="M85" i="7" s="1"/>
  <c r="BK85" i="7" s="1" a="1"/>
  <c r="BK85" i="7" s="1"/>
  <c r="M86" i="7" a="1"/>
  <c r="M86" i="7" s="1"/>
  <c r="BK86" i="7" s="1" a="1"/>
  <c r="BK86" i="7" s="1"/>
  <c r="M87" i="7" a="1"/>
  <c r="M87" i="7" s="1"/>
  <c r="BK87" i="7" s="1" a="1"/>
  <c r="BK87" i="7" s="1"/>
  <c r="M88" i="7" a="1"/>
  <c r="M88" i="7" s="1"/>
  <c r="BK88" i="7" s="1" a="1"/>
  <c r="BK88" i="7" s="1"/>
  <c r="M89" i="7" a="1"/>
  <c r="M89" i="7" s="1"/>
  <c r="BK89" i="7" s="1" a="1"/>
  <c r="BK89" i="7" s="1"/>
  <c r="M90" i="7" a="1"/>
  <c r="M90" i="7" s="1"/>
  <c r="BK90" i="7" s="1" a="1"/>
  <c r="BK90" i="7" s="1"/>
  <c r="M91" i="7" a="1"/>
  <c r="M91" i="7" s="1"/>
  <c r="BK91" i="7" s="1" a="1"/>
  <c r="BK91" i="7" s="1"/>
  <c r="M92" i="7" a="1"/>
  <c r="M92" i="7" s="1"/>
  <c r="BK92" i="7" s="1" a="1"/>
  <c r="BK92" i="7" s="1"/>
  <c r="M93" i="7" a="1"/>
  <c r="M93" i="7" s="1"/>
  <c r="BK93" i="7" s="1" a="1"/>
  <c r="BK93" i="7" s="1"/>
  <c r="M94" i="7" a="1"/>
  <c r="M94" i="7" s="1"/>
  <c r="BK94" i="7" s="1" a="1"/>
  <c r="BK94" i="7" s="1"/>
  <c r="M95" i="7" a="1"/>
  <c r="M95" i="7" s="1"/>
  <c r="BK95" i="7" s="1" a="1"/>
  <c r="BK95" i="7" s="1"/>
  <c r="M96" i="7" a="1"/>
  <c r="M96" i="7" s="1"/>
  <c r="BK96" i="7" s="1" a="1"/>
  <c r="BK96" i="7" s="1"/>
  <c r="M97" i="7" a="1"/>
  <c r="M97" i="7" s="1"/>
  <c r="BK97" i="7" s="1" a="1"/>
  <c r="BK97" i="7" s="1"/>
  <c r="M98" i="7" a="1"/>
  <c r="M98" i="7" s="1"/>
  <c r="BK98" i="7" s="1" a="1"/>
  <c r="BK98" i="7" s="1"/>
  <c r="M99" i="7" a="1"/>
  <c r="M99" i="7" s="1"/>
  <c r="BK99" i="7" s="1" a="1"/>
  <c r="BK99" i="7" s="1"/>
  <c r="M100" i="7" a="1"/>
  <c r="M100" i="7" s="1"/>
  <c r="BK100" i="7" s="1" a="1"/>
  <c r="BK100" i="7" s="1"/>
  <c r="M101" i="7" a="1"/>
  <c r="M101" i="7" s="1"/>
  <c r="BK101" i="7" s="1" a="1"/>
  <c r="BK101" i="7" s="1"/>
  <c r="M102" i="7" a="1"/>
  <c r="M102" i="7" s="1"/>
  <c r="BK102" i="7" s="1" a="1"/>
  <c r="BK102" i="7" s="1"/>
  <c r="M103" i="7" a="1"/>
  <c r="M103" i="7" s="1"/>
  <c r="BK103" i="7" s="1" a="1"/>
  <c r="BK103" i="7" s="1"/>
  <c r="M104" i="7" a="1"/>
  <c r="M104" i="7" s="1"/>
  <c r="BK104" i="7" s="1" a="1"/>
  <c r="BK104" i="7" s="1"/>
  <c r="M105" i="7" a="1"/>
  <c r="M105" i="7" s="1"/>
  <c r="BK105" i="7" s="1" a="1"/>
  <c r="BK105" i="7" s="1"/>
  <c r="M106" i="7" a="1"/>
  <c r="M106" i="7" s="1"/>
  <c r="BK106" i="7" s="1" a="1"/>
  <c r="BK106" i="7" s="1"/>
  <c r="M107" i="7" a="1"/>
  <c r="M107" i="7" s="1"/>
  <c r="BK107" i="7" s="1" a="1"/>
  <c r="BK107" i="7" s="1"/>
  <c r="M108" i="7" a="1"/>
  <c r="M108" i="7" s="1"/>
  <c r="BK108" i="7" s="1" a="1"/>
  <c r="BK108" i="7" s="1"/>
  <c r="M109" i="7" a="1"/>
  <c r="M109" i="7" s="1"/>
  <c r="BK109" i="7" s="1" a="1"/>
  <c r="BK109" i="7" s="1"/>
  <c r="M110" i="7" a="1"/>
  <c r="M110" i="7" s="1"/>
  <c r="BK110" i="7" s="1" a="1"/>
  <c r="BK110" i="7" s="1"/>
  <c r="M111" i="7" a="1"/>
  <c r="M111" i="7" s="1"/>
  <c r="BK111" i="7" s="1" a="1"/>
  <c r="BK111" i="7" s="1"/>
  <c r="M112" i="7" a="1"/>
  <c r="M112" i="7" s="1"/>
  <c r="BK112" i="7" s="1" a="1"/>
  <c r="BK112" i="7" s="1"/>
  <c r="M113" i="7" a="1"/>
  <c r="M113" i="7" s="1"/>
  <c r="BK113" i="7" s="1" a="1"/>
  <c r="BK113" i="7" s="1"/>
  <c r="M114" i="7" a="1"/>
  <c r="M114" i="7" s="1"/>
  <c r="BK114" i="7" s="1" a="1"/>
  <c r="BK114" i="7" s="1"/>
  <c r="M115" i="7" a="1"/>
  <c r="M115" i="7" s="1"/>
  <c r="BK115" i="7" s="1" a="1"/>
  <c r="BK115" i="7" s="1"/>
  <c r="M116" i="7" a="1"/>
  <c r="M116" i="7" s="1"/>
  <c r="BK116" i="7" s="1" a="1"/>
  <c r="BK116" i="7" s="1"/>
  <c r="M117" i="7" a="1"/>
  <c r="M117" i="7" s="1"/>
  <c r="BK117" i="7" s="1" a="1"/>
  <c r="BK117" i="7" s="1"/>
  <c r="M118" i="7" a="1"/>
  <c r="M118" i="7" s="1"/>
  <c r="BK118" i="7" s="1" a="1"/>
  <c r="BK118" i="7" s="1"/>
  <c r="M119" i="7" a="1"/>
  <c r="M119" i="7" s="1"/>
  <c r="BK119" i="7" s="1" a="1"/>
  <c r="BK119" i="7" s="1"/>
  <c r="M120" i="7" a="1"/>
  <c r="M120" i="7" s="1"/>
  <c r="BK120" i="7" s="1" a="1"/>
  <c r="BK120" i="7" s="1"/>
  <c r="M121" i="7" a="1"/>
  <c r="M121" i="7" s="1"/>
  <c r="BK121" i="7" s="1" a="1"/>
  <c r="BK121" i="7" s="1"/>
  <c r="M122" i="7" a="1"/>
  <c r="M122" i="7" s="1"/>
  <c r="BK122" i="7" s="1" a="1"/>
  <c r="BK122" i="7" s="1"/>
  <c r="M123" i="7" a="1"/>
  <c r="M123" i="7" s="1"/>
  <c r="BK123" i="7" s="1" a="1"/>
  <c r="BK123" i="7" s="1"/>
  <c r="M124" i="7" a="1"/>
  <c r="M124" i="7" s="1"/>
  <c r="BK124" i="7" s="1" a="1"/>
  <c r="BK124" i="7" s="1"/>
  <c r="M125" i="7" a="1"/>
  <c r="M125" i="7" s="1"/>
  <c r="BK125" i="7" s="1" a="1"/>
  <c r="BK125" i="7" s="1"/>
  <c r="M126" i="7" a="1"/>
  <c r="M126" i="7" s="1"/>
  <c r="BK126" i="7" s="1" a="1"/>
  <c r="BK126" i="7" s="1"/>
  <c r="M127" i="7" a="1"/>
  <c r="M127" i="7" s="1"/>
  <c r="BK127" i="7" s="1" a="1"/>
  <c r="BK127" i="7" s="1"/>
  <c r="M128" i="7" a="1"/>
  <c r="M128" i="7" s="1"/>
  <c r="BK128" i="7" s="1" a="1"/>
  <c r="BK128" i="7" s="1"/>
  <c r="M129" i="7" a="1"/>
  <c r="M129" i="7" s="1"/>
  <c r="BK129" i="7" s="1" a="1"/>
  <c r="BK129" i="7" s="1"/>
  <c r="M130" i="7" a="1"/>
  <c r="M130" i="7" s="1"/>
  <c r="BK130" i="7" s="1" a="1"/>
  <c r="BK130" i="7" s="1"/>
  <c r="M131" i="7" a="1"/>
  <c r="M131" i="7" s="1"/>
  <c r="BK131" i="7" s="1" a="1"/>
  <c r="BK131" i="7" s="1"/>
  <c r="M132" i="7" a="1"/>
  <c r="M132" i="7" s="1"/>
  <c r="BK132" i="7" s="1" a="1"/>
  <c r="BK132" i="7" s="1"/>
  <c r="M133" i="7" a="1"/>
  <c r="M133" i="7" s="1"/>
  <c r="BK133" i="7" s="1" a="1"/>
  <c r="BK133" i="7" s="1"/>
  <c r="M134" i="7" a="1"/>
  <c r="M134" i="7" s="1"/>
  <c r="BK134" i="7" s="1" a="1"/>
  <c r="BK134" i="7" s="1"/>
  <c r="M135" i="7" a="1"/>
  <c r="M135" i="7" s="1"/>
  <c r="BK135" i="7" s="1" a="1"/>
  <c r="BK135" i="7" s="1"/>
  <c r="M136" i="7" a="1"/>
  <c r="M136" i="7" s="1"/>
  <c r="BK136" i="7" s="1" a="1"/>
  <c r="BK136" i="7" s="1"/>
  <c r="M137" i="7" a="1"/>
  <c r="M137" i="7" s="1"/>
  <c r="BK137" i="7" s="1" a="1"/>
  <c r="BK137" i="7" s="1"/>
  <c r="M138" i="7" a="1"/>
  <c r="M138" i="7" s="1"/>
  <c r="BK138" i="7" s="1" a="1"/>
  <c r="BK138" i="7" s="1"/>
  <c r="M139" i="7" a="1"/>
  <c r="M139" i="7" s="1"/>
  <c r="BK139" i="7" s="1" a="1"/>
  <c r="BK139" i="7" s="1"/>
  <c r="M140" i="7" a="1"/>
  <c r="M140" i="7" s="1"/>
  <c r="BK140" i="7" s="1" a="1"/>
  <c r="BK140" i="7" s="1"/>
  <c r="M141" i="7" a="1"/>
  <c r="M141" i="7" s="1"/>
  <c r="BK141" i="7" s="1" a="1"/>
  <c r="BK141" i="7" s="1"/>
  <c r="M142" i="7" a="1"/>
  <c r="M142" i="7" s="1"/>
  <c r="BK142" i="7" s="1" a="1"/>
  <c r="BK142" i="7" s="1"/>
  <c r="M143" i="7" a="1"/>
  <c r="M143" i="7" s="1"/>
  <c r="BK143" i="7" s="1" a="1"/>
  <c r="BK143" i="7" s="1"/>
  <c r="M144" i="7" a="1"/>
  <c r="M144" i="7" s="1"/>
  <c r="BK144" i="7" s="1" a="1"/>
  <c r="BK144" i="7" s="1"/>
  <c r="M145" i="7" a="1"/>
  <c r="M145" i="7" s="1"/>
  <c r="BK145" i="7" s="1" a="1"/>
  <c r="BK145" i="7" s="1"/>
  <c r="M146" i="7" a="1"/>
  <c r="M146" i="7" s="1"/>
  <c r="BK146" i="7" s="1" a="1"/>
  <c r="BK146" i="7" s="1"/>
  <c r="M147" i="7" a="1"/>
  <c r="M147" i="7" s="1"/>
  <c r="BK147" i="7" s="1" a="1"/>
  <c r="BK147" i="7" s="1"/>
  <c r="M148" i="7" a="1"/>
  <c r="M148" i="7" s="1"/>
  <c r="BK148" i="7" s="1" a="1"/>
  <c r="BK148" i="7" s="1"/>
  <c r="M149" i="7" a="1"/>
  <c r="M149" i="7" s="1"/>
  <c r="BK149" i="7" s="1" a="1"/>
  <c r="BK149" i="7" s="1"/>
  <c r="M150" i="7" a="1"/>
  <c r="M150" i="7" s="1"/>
  <c r="BK150" i="7" s="1" a="1"/>
  <c r="BK150" i="7" s="1"/>
  <c r="M151" i="7" a="1"/>
  <c r="M151" i="7" s="1"/>
  <c r="BK151" i="7" s="1" a="1"/>
  <c r="BK151" i="7" s="1"/>
  <c r="M152" i="7" a="1"/>
  <c r="M152" i="7" s="1"/>
  <c r="BK152" i="7" s="1" a="1"/>
  <c r="BK152" i="7" s="1"/>
  <c r="M153" i="7" a="1"/>
  <c r="M153" i="7" s="1"/>
  <c r="BK153" i="7" s="1" a="1"/>
  <c r="BK153" i="7" s="1"/>
  <c r="M154" i="7" a="1"/>
  <c r="M154" i="7" s="1"/>
  <c r="BK154" i="7" s="1" a="1"/>
  <c r="BK154" i="7" s="1"/>
  <c r="M155" i="7" a="1"/>
  <c r="M155" i="7" s="1"/>
  <c r="BK155" i="7" s="1" a="1"/>
  <c r="BK155" i="7" s="1"/>
  <c r="M156" i="7" a="1"/>
  <c r="M156" i="7" s="1"/>
  <c r="BK156" i="7" s="1" a="1"/>
  <c r="BK156" i="7" s="1"/>
  <c r="M157" i="7" a="1"/>
  <c r="M157" i="7" s="1"/>
  <c r="BK157" i="7" s="1" a="1"/>
  <c r="BK157" i="7" s="1"/>
  <c r="M158" i="7" a="1"/>
  <c r="M158" i="7" s="1"/>
  <c r="BK158" i="7" s="1" a="1"/>
  <c r="BK158" i="7" s="1"/>
  <c r="M159" i="7" a="1"/>
  <c r="M159" i="7" s="1"/>
  <c r="BK159" i="7" s="1" a="1"/>
  <c r="BK159" i="7" s="1"/>
  <c r="M160" i="7" a="1"/>
  <c r="M160" i="7" s="1"/>
  <c r="BK160" i="7" s="1" a="1"/>
  <c r="BK160" i="7" s="1"/>
  <c r="H2" i="7" a="1"/>
  <c r="H2" i="7" s="1"/>
  <c r="I2" i="7" s="1"/>
  <c r="F2" i="7" a="1"/>
  <c r="F2" i="7" s="1"/>
  <c r="J2" i="7" s="1" a="1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271" i="7"/>
  <c r="C272" i="7"/>
  <c r="C273" i="7"/>
  <c r="C274" i="7"/>
  <c r="C275" i="7"/>
  <c r="C276" i="7"/>
  <c r="C277" i="7"/>
  <c r="C278" i="7"/>
  <c r="C279" i="7"/>
  <c r="C280" i="7"/>
  <c r="C281" i="7"/>
  <c r="C282" i="7"/>
  <c r="C283" i="7"/>
  <c r="C284" i="7"/>
  <c r="C285" i="7"/>
  <c r="C286" i="7"/>
  <c r="C287" i="7"/>
  <c r="C288" i="7"/>
  <c r="C289" i="7"/>
  <c r="C290" i="7"/>
  <c r="C291" i="7"/>
  <c r="C292" i="7"/>
  <c r="C293" i="7"/>
  <c r="C294" i="7"/>
  <c r="C295" i="7"/>
  <c r="C296" i="7"/>
  <c r="C297" i="7"/>
  <c r="C298" i="7"/>
  <c r="C299" i="7"/>
  <c r="C300" i="7"/>
  <c r="C301" i="7"/>
  <c r="C302" i="7"/>
  <c r="C303" i="7"/>
  <c r="C304" i="7"/>
  <c r="C305" i="7"/>
  <c r="C306" i="7"/>
  <c r="C307" i="7"/>
  <c r="C308" i="7"/>
  <c r="C309" i="7"/>
  <c r="C310" i="7"/>
  <c r="C311" i="7"/>
  <c r="C312" i="7"/>
  <c r="C313" i="7"/>
  <c r="C314" i="7"/>
  <c r="C315" i="7"/>
  <c r="C316" i="7"/>
  <c r="C317" i="7"/>
  <c r="C318" i="7"/>
  <c r="C319" i="7"/>
  <c r="C320" i="7"/>
  <c r="C321" i="7"/>
  <c r="C322" i="7"/>
  <c r="C323" i="7"/>
  <c r="C324" i="7"/>
  <c r="C325" i="7"/>
  <c r="C326" i="7"/>
  <c r="C327" i="7"/>
  <c r="C328" i="7"/>
  <c r="C329" i="7"/>
  <c r="C330" i="7"/>
  <c r="C331" i="7"/>
  <c r="C332" i="7"/>
  <c r="C333" i="7"/>
  <c r="C334" i="7"/>
  <c r="C335" i="7"/>
  <c r="C336" i="7"/>
  <c r="C337" i="7"/>
  <c r="C338" i="7"/>
  <c r="C339" i="7"/>
  <c r="C340" i="7"/>
  <c r="C341" i="7"/>
  <c r="C342" i="7"/>
  <c r="C343" i="7"/>
  <c r="C344" i="7"/>
  <c r="C345" i="7"/>
  <c r="C346" i="7"/>
  <c r="C347" i="7"/>
  <c r="C348" i="7"/>
  <c r="C349" i="7"/>
  <c r="C350" i="7"/>
  <c r="C351" i="7"/>
  <c r="C352" i="7"/>
  <c r="C353" i="7"/>
  <c r="C354" i="7"/>
  <c r="C355" i="7"/>
  <c r="C356" i="7"/>
  <c r="C357" i="7"/>
  <c r="C358" i="7"/>
  <c r="C359" i="7"/>
  <c r="C360" i="7"/>
  <c r="C361" i="7"/>
  <c r="C362" i="7"/>
  <c r="C363" i="7"/>
  <c r="C364" i="7"/>
  <c r="C365" i="7"/>
  <c r="C366" i="7"/>
  <c r="C367" i="7"/>
  <c r="C368" i="7"/>
  <c r="C369" i="7"/>
  <c r="C370" i="7"/>
  <c r="C371" i="7"/>
  <c r="C372" i="7"/>
  <c r="C373" i="7"/>
  <c r="C374" i="7"/>
  <c r="C375" i="7"/>
  <c r="C376" i="7"/>
  <c r="C377" i="7"/>
  <c r="C378" i="7"/>
  <c r="C379" i="7"/>
  <c r="C380" i="7"/>
  <c r="C381" i="7"/>
  <c r="C382" i="7"/>
  <c r="C383" i="7"/>
  <c r="C384" i="7"/>
  <c r="C385" i="7"/>
  <c r="C386" i="7"/>
  <c r="C387" i="7"/>
  <c r="C388" i="7"/>
  <c r="C389" i="7"/>
  <c r="C390" i="7"/>
  <c r="C391" i="7"/>
  <c r="C392" i="7"/>
  <c r="C393" i="7"/>
  <c r="C394" i="7"/>
  <c r="C395" i="7"/>
  <c r="C396" i="7"/>
  <c r="C397" i="7"/>
  <c r="C398" i="7"/>
  <c r="C399" i="7"/>
  <c r="C400" i="7"/>
  <c r="C401" i="7"/>
  <c r="C402" i="7"/>
  <c r="C403" i="7"/>
  <c r="C404" i="7"/>
  <c r="C405" i="7"/>
  <c r="C406" i="7"/>
  <c r="C407" i="7"/>
  <c r="C408" i="7"/>
  <c r="C409" i="7"/>
  <c r="C410" i="7"/>
  <c r="C411" i="7"/>
  <c r="C412" i="7"/>
  <c r="C413" i="7"/>
  <c r="C414" i="7"/>
  <c r="C415" i="7"/>
  <c r="C416" i="7"/>
  <c r="C417" i="7"/>
  <c r="C418" i="7"/>
  <c r="C419" i="7"/>
  <c r="C420" i="7"/>
  <c r="C421" i="7"/>
  <c r="C422" i="7"/>
  <c r="C423" i="7"/>
  <c r="C424" i="7"/>
  <c r="C425" i="7"/>
  <c r="C426" i="7"/>
  <c r="C427" i="7"/>
  <c r="C428" i="7"/>
  <c r="C429" i="7"/>
  <c r="C430" i="7"/>
  <c r="C431" i="7"/>
  <c r="C432" i="7"/>
  <c r="C433" i="7"/>
  <c r="C434" i="7"/>
  <c r="C435" i="7"/>
  <c r="C436" i="7"/>
  <c r="C437" i="7"/>
  <c r="C438" i="7"/>
  <c r="C439" i="7"/>
  <c r="C440" i="7"/>
  <c r="C441" i="7"/>
  <c r="C442" i="7"/>
  <c r="C443" i="7"/>
  <c r="C444" i="7"/>
  <c r="C445" i="7"/>
  <c r="J2" i="7" l="1"/>
  <c r="M7" i="7" a="1"/>
  <c r="M11" i="7" a="1"/>
  <c r="M15" i="7" a="1"/>
  <c r="M19" i="7" a="1"/>
  <c r="M23" i="7" a="1"/>
  <c r="M27" i="7" a="1"/>
  <c r="M31" i="7" a="1"/>
  <c r="M35" i="7" a="1"/>
  <c r="M39" i="7" a="1"/>
  <c r="M43" i="7" a="1"/>
  <c r="M47" i="7" a="1"/>
  <c r="M51" i="7" a="1"/>
  <c r="M55" i="7" a="1"/>
  <c r="M59" i="7" a="1"/>
  <c r="M63" i="7" a="1"/>
  <c r="M67" i="7" a="1"/>
  <c r="M71" i="7" a="1"/>
  <c r="M75" i="7" a="1"/>
  <c r="M79" i="7" a="1"/>
  <c r="M4" i="7" a="1"/>
  <c r="M8" i="7" a="1"/>
  <c r="M12" i="7" a="1"/>
  <c r="M16" i="7" a="1"/>
  <c r="M20" i="7" a="1"/>
  <c r="M24" i="7" a="1"/>
  <c r="M28" i="7" a="1"/>
  <c r="M32" i="7" a="1"/>
  <c r="M36" i="7" a="1"/>
  <c r="M40" i="7" a="1"/>
  <c r="M44" i="7" a="1"/>
  <c r="M48" i="7" a="1"/>
  <c r="M52" i="7" a="1"/>
  <c r="M56" i="7" a="1"/>
  <c r="M60" i="7" a="1"/>
  <c r="M64" i="7" a="1"/>
  <c r="M68" i="7" a="1"/>
  <c r="M72" i="7" a="1"/>
  <c r="M76" i="7" a="1"/>
  <c r="M5" i="7" a="1"/>
  <c r="M9" i="7" a="1"/>
  <c r="M13" i="7" a="1"/>
  <c r="M17" i="7" a="1"/>
  <c r="M21" i="7" a="1"/>
  <c r="M25" i="7" a="1"/>
  <c r="M29" i="7" a="1"/>
  <c r="M33" i="7" a="1"/>
  <c r="M37" i="7" a="1"/>
  <c r="M41" i="7" a="1"/>
  <c r="M45" i="7" a="1"/>
  <c r="M49" i="7" a="1"/>
  <c r="M53" i="7" a="1"/>
  <c r="M57" i="7" a="1"/>
  <c r="M61" i="7" a="1"/>
  <c r="M65" i="7" a="1"/>
  <c r="M69" i="7" a="1"/>
  <c r="M73" i="7" a="1"/>
  <c r="M77" i="7" a="1"/>
  <c r="M3" i="7" a="1"/>
  <c r="M6" i="7" a="1"/>
  <c r="M10" i="7" a="1"/>
  <c r="M14" i="7" a="1"/>
  <c r="M18" i="7" a="1"/>
  <c r="M22" i="7" a="1"/>
  <c r="M26" i="7" a="1"/>
  <c r="M30" i="7" a="1"/>
  <c r="M34" i="7" a="1"/>
  <c r="M38" i="7" a="1"/>
  <c r="M42" i="7" a="1"/>
  <c r="M46" i="7" a="1"/>
  <c r="M50" i="7" a="1"/>
  <c r="M54" i="7" a="1"/>
  <c r="M58" i="7" a="1"/>
  <c r="M62" i="7" a="1"/>
  <c r="M66" i="7" a="1"/>
  <c r="M70" i="7" a="1"/>
  <c r="M74" i="7" a="1"/>
  <c r="M78" i="7" a="1"/>
  <c r="G2" i="7"/>
  <c r="A438" i="7"/>
  <c r="B438" i="7"/>
  <c r="A439" i="7"/>
  <c r="B439" i="7"/>
  <c r="A440" i="7"/>
  <c r="B440" i="7"/>
  <c r="A441" i="7"/>
  <c r="B441" i="7"/>
  <c r="A442" i="7"/>
  <c r="B442" i="7"/>
  <c r="A443" i="7"/>
  <c r="B443" i="7"/>
  <c r="A444" i="7"/>
  <c r="B444" i="7"/>
  <c r="A445" i="7"/>
  <c r="B445" i="7"/>
  <c r="M70" i="7" l="1"/>
  <c r="M54" i="7"/>
  <c r="M38" i="7"/>
  <c r="M22" i="7"/>
  <c r="M6" i="7"/>
  <c r="M69" i="7"/>
  <c r="M53" i="7"/>
  <c r="M37" i="7"/>
  <c r="M21" i="7"/>
  <c r="M5" i="7"/>
  <c r="M64" i="7"/>
  <c r="M48" i="7"/>
  <c r="M32" i="7"/>
  <c r="M16" i="7"/>
  <c r="M79" i="7"/>
  <c r="M63" i="7"/>
  <c r="M47" i="7"/>
  <c r="M31" i="7"/>
  <c r="M15" i="7"/>
  <c r="M66" i="7"/>
  <c r="M50" i="7"/>
  <c r="M34" i="7"/>
  <c r="M18" i="7"/>
  <c r="M3" i="7"/>
  <c r="M65" i="7"/>
  <c r="M49" i="7"/>
  <c r="M33" i="7"/>
  <c r="M17" i="7"/>
  <c r="M76" i="7"/>
  <c r="M60" i="7"/>
  <c r="M44" i="7"/>
  <c r="M28" i="7"/>
  <c r="M12" i="7"/>
  <c r="M75" i="7"/>
  <c r="M59" i="7"/>
  <c r="M43" i="7"/>
  <c r="M27" i="7"/>
  <c r="M11" i="7"/>
  <c r="M78" i="7"/>
  <c r="M62" i="7"/>
  <c r="M46" i="7"/>
  <c r="M30" i="7"/>
  <c r="M14" i="7"/>
  <c r="M77" i="7"/>
  <c r="M61" i="7"/>
  <c r="M45" i="7"/>
  <c r="M29" i="7"/>
  <c r="M13" i="7"/>
  <c r="M72" i="7"/>
  <c r="M56" i="7"/>
  <c r="M40" i="7"/>
  <c r="M24" i="7"/>
  <c r="M8" i="7"/>
  <c r="M71" i="7"/>
  <c r="M55" i="7"/>
  <c r="M39" i="7"/>
  <c r="M23" i="7"/>
  <c r="M7" i="7"/>
  <c r="M74" i="7"/>
  <c r="M58" i="7"/>
  <c r="M42" i="7"/>
  <c r="M26" i="7"/>
  <c r="M10" i="7"/>
  <c r="M73" i="7"/>
  <c r="M57" i="7"/>
  <c r="M41" i="7"/>
  <c r="M25" i="7"/>
  <c r="M9" i="7"/>
  <c r="M68" i="7"/>
  <c r="M52" i="7"/>
  <c r="M36" i="7"/>
  <c r="M20" i="7"/>
  <c r="M4" i="7"/>
  <c r="M67" i="7"/>
  <c r="M51" i="7"/>
  <c r="M35" i="7"/>
  <c r="M19" i="7"/>
  <c r="L2" i="7" a="1"/>
  <c r="L2" i="7" s="1"/>
  <c r="K2" i="7"/>
  <c r="M2" i="7" a="1"/>
  <c r="M2" i="7" s="1"/>
  <c r="BK20" i="7" l="1" a="1"/>
  <c r="BK20" i="7" s="1"/>
  <c r="BK73" i="7" a="1"/>
  <c r="BK73" i="7" s="1"/>
  <c r="BK39" i="7" a="1"/>
  <c r="BK39" i="7" s="1"/>
  <c r="BK56" i="7" a="1"/>
  <c r="BK56" i="7" s="1"/>
  <c r="BK13" i="7" a="1"/>
  <c r="BK13" i="7" s="1"/>
  <c r="BK45" i="7" a="1"/>
  <c r="BK45" i="7" s="1"/>
  <c r="BK77" i="7" a="1"/>
  <c r="BK77" i="7" s="1"/>
  <c r="BK30" i="7" a="1"/>
  <c r="BK30" i="7" s="1"/>
  <c r="BK62" i="7" a="1"/>
  <c r="BK62" i="7" s="1"/>
  <c r="BK11" i="7" a="1"/>
  <c r="BK11" i="7" s="1"/>
  <c r="BK43" i="7" a="1"/>
  <c r="BK43" i="7" s="1"/>
  <c r="BK75" i="7" a="1"/>
  <c r="BK75" i="7" s="1"/>
  <c r="BK28" i="7" a="1"/>
  <c r="BK28" i="7" s="1"/>
  <c r="BK60" i="7" a="1"/>
  <c r="BK60" i="7" s="1"/>
  <c r="BK17" i="7" a="1"/>
  <c r="BK17" i="7" s="1"/>
  <c r="BK49" i="7" a="1"/>
  <c r="BK49" i="7" s="1"/>
  <c r="BK3" i="7" a="1"/>
  <c r="BK3" i="7" s="1"/>
  <c r="BK34" i="7" a="1"/>
  <c r="BK34" i="7" s="1"/>
  <c r="BK66" i="7" a="1"/>
  <c r="BK66" i="7" s="1"/>
  <c r="BK31" i="7" a="1"/>
  <c r="BK31" i="7" s="1"/>
  <c r="BK63" i="7" a="1"/>
  <c r="BK63" i="7" s="1"/>
  <c r="BK16" i="7" a="1"/>
  <c r="BK16" i="7" s="1"/>
  <c r="BK48" i="7" a="1"/>
  <c r="BK48" i="7" s="1"/>
  <c r="BK5" i="7" a="1"/>
  <c r="BK5" i="7" s="1"/>
  <c r="BK37" i="7" a="1"/>
  <c r="BK37" i="7" s="1"/>
  <c r="BK69" i="7" a="1"/>
  <c r="BK69" i="7" s="1"/>
  <c r="BK22" i="7" a="1"/>
  <c r="BK22" i="7" s="1"/>
  <c r="BK54" i="7" a="1"/>
  <c r="BK54" i="7" s="1"/>
  <c r="BK67" i="7" a="1"/>
  <c r="BK67" i="7" s="1"/>
  <c r="BK52" i="7" a="1"/>
  <c r="BK52" i="7" s="1"/>
  <c r="BK41" i="7" a="1"/>
  <c r="BK41" i="7" s="1"/>
  <c r="BK58" i="7" a="1"/>
  <c r="BK58" i="7" s="1"/>
  <c r="BK24" i="7" a="1"/>
  <c r="BK24" i="7" s="1"/>
  <c r="BK51" i="7" a="1"/>
  <c r="BK51" i="7" s="1"/>
  <c r="BK4" i="7" a="1"/>
  <c r="BK4" i="7" s="1"/>
  <c r="BK68" i="7" a="1"/>
  <c r="BK68" i="7" s="1"/>
  <c r="BK57" i="7" a="1"/>
  <c r="BK57" i="7" s="1"/>
  <c r="BK42" i="7" a="1"/>
  <c r="BK42" i="7" s="1"/>
  <c r="BK23" i="7" a="1"/>
  <c r="BK23" i="7" s="1"/>
  <c r="BK8" i="7" a="1"/>
  <c r="BK8" i="7" s="1"/>
  <c r="BK40" i="7" a="1"/>
  <c r="BK40" i="7" s="1"/>
  <c r="BK29" i="7" a="1"/>
  <c r="BK29" i="7" s="1"/>
  <c r="BK14" i="7" a="1"/>
  <c r="BK14" i="7" s="1"/>
  <c r="BK27" i="7" a="1"/>
  <c r="BK27" i="7" s="1"/>
  <c r="BK12" i="7" a="1"/>
  <c r="BK12" i="7" s="1"/>
  <c r="BK33" i="7" a="1"/>
  <c r="BK33" i="7" s="1"/>
  <c r="BK65" i="7" a="1"/>
  <c r="BK65" i="7" s="1"/>
  <c r="BK50" i="7" a="1"/>
  <c r="BK50" i="7" s="1"/>
  <c r="BK47" i="7" a="1"/>
  <c r="BK47" i="7" s="1"/>
  <c r="BK32" i="7" a="1"/>
  <c r="BK32" i="7" s="1"/>
  <c r="BK64" i="7" a="1"/>
  <c r="BK64" i="7" s="1"/>
  <c r="BK21" i="7" a="1"/>
  <c r="BK21" i="7" s="1"/>
  <c r="BK53" i="7" a="1"/>
  <c r="BK53" i="7" s="1"/>
  <c r="BK6" i="7" a="1"/>
  <c r="BK6" i="7" s="1"/>
  <c r="BK38" i="7" a="1"/>
  <c r="BK38" i="7" s="1"/>
  <c r="BK70" i="7" a="1"/>
  <c r="BK70" i="7" s="1"/>
  <c r="BK35" i="7" a="1"/>
  <c r="BK35" i="7" s="1"/>
  <c r="BK9" i="7" a="1"/>
  <c r="BK9" i="7" s="1"/>
  <c r="BK26" i="7" a="1"/>
  <c r="BK26" i="7" s="1"/>
  <c r="BK7" i="7" a="1"/>
  <c r="BK7" i="7" s="1"/>
  <c r="BK71" i="7" a="1"/>
  <c r="BK71" i="7" s="1"/>
  <c r="BK19" i="7" a="1"/>
  <c r="BK19" i="7" s="1"/>
  <c r="BK36" i="7" a="1"/>
  <c r="BK36" i="7" s="1"/>
  <c r="BK25" i="7" a="1"/>
  <c r="BK25" i="7" s="1"/>
  <c r="BK10" i="7" a="1"/>
  <c r="BK10" i="7" s="1"/>
  <c r="BK74" i="7" a="1"/>
  <c r="BK74" i="7" s="1"/>
  <c r="BK55" i="7" a="1"/>
  <c r="BK55" i="7" s="1"/>
  <c r="BK72" i="7" a="1"/>
  <c r="BK72" i="7" s="1"/>
  <c r="BK61" i="7" a="1"/>
  <c r="BK61" i="7" s="1"/>
  <c r="BK46" i="7" a="1"/>
  <c r="BK46" i="7" s="1"/>
  <c r="BK78" i="7" a="1"/>
  <c r="BK78" i="7" s="1"/>
  <c r="BK59" i="7" a="1"/>
  <c r="BK59" i="7" s="1"/>
  <c r="BK44" i="7" a="1"/>
  <c r="BK44" i="7" s="1"/>
  <c r="BK76" i="7" a="1"/>
  <c r="BK76" i="7" s="1"/>
  <c r="BK18" i="7" a="1"/>
  <c r="BK18" i="7" s="1"/>
  <c r="BK15" i="7" a="1"/>
  <c r="BK15" i="7" s="1"/>
  <c r="BK79" i="7" a="1"/>
  <c r="BK79" i="7" s="1"/>
  <c r="I437" i="1" l="1"/>
  <c r="J437" i="1" s="1"/>
  <c r="C437" i="1"/>
  <c r="I436" i="1"/>
  <c r="J436" i="1" s="1"/>
  <c r="C436" i="1"/>
  <c r="I435" i="1"/>
  <c r="J435" i="1" s="1"/>
  <c r="C435" i="1"/>
  <c r="I434" i="1"/>
  <c r="J434" i="1" s="1"/>
  <c r="C434" i="1"/>
  <c r="I433" i="1"/>
  <c r="J433" i="1" s="1"/>
  <c r="C433" i="1"/>
  <c r="I432" i="1"/>
  <c r="J432" i="1" s="1"/>
  <c r="C432" i="1"/>
  <c r="I431" i="1"/>
  <c r="J431" i="1" s="1"/>
  <c r="C431" i="1"/>
  <c r="I430" i="1"/>
  <c r="J430" i="1" s="1"/>
  <c r="C430" i="1"/>
  <c r="I429" i="1"/>
  <c r="J429" i="1" s="1"/>
  <c r="C429" i="1"/>
  <c r="I428" i="1"/>
  <c r="J428" i="1" s="1"/>
  <c r="C428" i="1"/>
  <c r="I427" i="1"/>
  <c r="J427" i="1" s="1"/>
  <c r="C427" i="1"/>
  <c r="I426" i="1"/>
  <c r="J426" i="1" s="1"/>
  <c r="C426" i="1"/>
  <c r="I425" i="1"/>
  <c r="J425" i="1" s="1"/>
  <c r="C425" i="1"/>
  <c r="I424" i="1"/>
  <c r="J424" i="1" s="1"/>
  <c r="C424" i="1"/>
  <c r="I423" i="1"/>
  <c r="J423" i="1" s="1"/>
  <c r="C423" i="1"/>
  <c r="I422" i="1"/>
  <c r="J422" i="1" s="1"/>
  <c r="C422" i="1"/>
  <c r="I421" i="1"/>
  <c r="J421" i="1" s="1"/>
  <c r="C421" i="1"/>
  <c r="I420" i="1"/>
  <c r="J420" i="1" s="1"/>
  <c r="C420" i="1"/>
  <c r="I419" i="1"/>
  <c r="J419" i="1" s="1"/>
  <c r="C419" i="1"/>
  <c r="I418" i="1"/>
  <c r="J418" i="1" s="1"/>
  <c r="C418" i="1"/>
  <c r="I417" i="1"/>
  <c r="J417" i="1" s="1"/>
  <c r="C417" i="1"/>
  <c r="I416" i="1"/>
  <c r="J416" i="1" s="1"/>
  <c r="C416" i="1"/>
  <c r="I415" i="1"/>
  <c r="J415" i="1" s="1"/>
  <c r="C415" i="1"/>
  <c r="I414" i="1"/>
  <c r="J414" i="1" s="1"/>
  <c r="C414" i="1"/>
  <c r="I413" i="1"/>
  <c r="J413" i="1" s="1"/>
  <c r="C413" i="1"/>
  <c r="I412" i="1"/>
  <c r="J412" i="1" s="1"/>
  <c r="C412" i="1"/>
  <c r="I411" i="1"/>
  <c r="J411" i="1" s="1"/>
  <c r="C411" i="1"/>
  <c r="I410" i="1"/>
  <c r="J410" i="1" s="1"/>
  <c r="C410" i="1"/>
  <c r="I409" i="1"/>
  <c r="J409" i="1" s="1"/>
  <c r="C409" i="1"/>
  <c r="I408" i="1"/>
  <c r="J408" i="1" s="1"/>
  <c r="C408" i="1"/>
  <c r="I407" i="1"/>
  <c r="J407" i="1" s="1"/>
  <c r="C407" i="1"/>
  <c r="I406" i="1"/>
  <c r="J406" i="1" s="1"/>
  <c r="C406" i="1"/>
  <c r="I405" i="1"/>
  <c r="J405" i="1" s="1"/>
  <c r="C405" i="1"/>
  <c r="I404" i="1"/>
  <c r="J404" i="1" s="1"/>
  <c r="C404" i="1"/>
  <c r="I403" i="1"/>
  <c r="J403" i="1" s="1"/>
  <c r="C403" i="1"/>
  <c r="I402" i="1"/>
  <c r="J402" i="1" s="1"/>
  <c r="C402" i="1"/>
  <c r="I401" i="1"/>
  <c r="J401" i="1" s="1"/>
  <c r="C401" i="1"/>
  <c r="I400" i="1"/>
  <c r="J400" i="1" s="1"/>
  <c r="C400" i="1"/>
  <c r="I399" i="1"/>
  <c r="J399" i="1" s="1"/>
  <c r="C399" i="1"/>
  <c r="I398" i="1"/>
  <c r="J398" i="1" s="1"/>
  <c r="C398" i="1"/>
  <c r="I397" i="1"/>
  <c r="J397" i="1" s="1"/>
  <c r="C397" i="1"/>
  <c r="I396" i="1"/>
  <c r="J396" i="1" s="1"/>
  <c r="C396" i="1"/>
  <c r="I395" i="1"/>
  <c r="J395" i="1" s="1"/>
  <c r="C395" i="1"/>
  <c r="I394" i="1"/>
  <c r="J394" i="1" s="1"/>
  <c r="C394" i="1"/>
  <c r="I393" i="1"/>
  <c r="J393" i="1" s="1"/>
  <c r="C393" i="1"/>
  <c r="I392" i="1"/>
  <c r="J392" i="1" s="1"/>
  <c r="C392" i="1"/>
  <c r="I391" i="1"/>
  <c r="J391" i="1" s="1"/>
  <c r="C391" i="1"/>
  <c r="T1" i="6" l="1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56" i="6"/>
  <c r="Q257" i="6"/>
  <c r="Q258" i="6"/>
  <c r="Q259" i="6"/>
  <c r="Q260" i="6"/>
  <c r="Q261" i="6"/>
  <c r="Q262" i="6"/>
  <c r="Q263" i="6"/>
  <c r="Q264" i="6"/>
  <c r="Q265" i="6"/>
  <c r="Q266" i="6"/>
  <c r="Q267" i="6"/>
  <c r="Q268" i="6"/>
  <c r="Q269" i="6"/>
  <c r="Q270" i="6"/>
  <c r="Q271" i="6"/>
  <c r="Q272" i="6"/>
  <c r="Q273" i="6"/>
  <c r="Q274" i="6"/>
  <c r="Q275" i="6"/>
  <c r="Q276" i="6"/>
  <c r="Q277" i="6"/>
  <c r="Q278" i="6"/>
  <c r="Q279" i="6"/>
  <c r="Q280" i="6"/>
  <c r="Q281" i="6"/>
  <c r="Q282" i="6"/>
  <c r="Q283" i="6"/>
  <c r="Q284" i="6"/>
  <c r="Q285" i="6"/>
  <c r="Q286" i="6"/>
  <c r="Q287" i="6"/>
  <c r="Q288" i="6"/>
  <c r="Q289" i="6"/>
  <c r="Q290" i="6"/>
  <c r="Q291" i="6"/>
  <c r="Q292" i="6"/>
  <c r="Q293" i="6"/>
  <c r="Q294" i="6"/>
  <c r="Q295" i="6"/>
  <c r="Q296" i="6"/>
  <c r="Q297" i="6"/>
  <c r="Q298" i="6"/>
  <c r="Q299" i="6"/>
  <c r="Q300" i="6"/>
  <c r="Q301" i="6"/>
  <c r="Q302" i="6"/>
  <c r="Q303" i="6"/>
  <c r="Q304" i="6"/>
  <c r="Q305" i="6"/>
  <c r="Q306" i="6"/>
  <c r="Q307" i="6"/>
  <c r="Q308" i="6"/>
  <c r="Q309" i="6"/>
  <c r="Q310" i="6"/>
  <c r="Q311" i="6"/>
  <c r="Q312" i="6"/>
  <c r="Q313" i="6"/>
  <c r="Q314" i="6"/>
  <c r="Q315" i="6"/>
  <c r="Q316" i="6"/>
  <c r="Q317" i="6"/>
  <c r="Q318" i="6"/>
  <c r="Q319" i="6"/>
  <c r="Q320" i="6"/>
  <c r="Q321" i="6"/>
  <c r="Q322" i="6"/>
  <c r="Q323" i="6"/>
  <c r="Q324" i="6"/>
  <c r="Q325" i="6"/>
  <c r="Q326" i="6"/>
  <c r="Q327" i="6"/>
  <c r="Q328" i="6"/>
  <c r="Q329" i="6"/>
  <c r="Q330" i="6"/>
  <c r="Q331" i="6"/>
  <c r="Q332" i="6"/>
  <c r="Q333" i="6"/>
  <c r="Q334" i="6"/>
  <c r="Q335" i="6"/>
  <c r="Q336" i="6"/>
  <c r="Q337" i="6"/>
  <c r="Q338" i="6"/>
  <c r="Q339" i="6"/>
  <c r="Q340" i="6"/>
  <c r="Q341" i="6"/>
  <c r="Q342" i="6"/>
  <c r="Q343" i="6"/>
  <c r="Q344" i="6"/>
  <c r="Q345" i="6"/>
  <c r="Q346" i="6"/>
  <c r="Q347" i="6"/>
  <c r="Q348" i="6"/>
  <c r="Q349" i="6"/>
  <c r="Q350" i="6"/>
  <c r="Q351" i="6"/>
  <c r="Q352" i="6"/>
  <c r="Q353" i="6"/>
  <c r="Q354" i="6"/>
  <c r="Q355" i="6"/>
  <c r="Q356" i="6"/>
  <c r="Q357" i="6"/>
  <c r="Q358" i="6"/>
  <c r="Q359" i="6"/>
  <c r="Q360" i="6"/>
  <c r="Q361" i="6"/>
  <c r="Q362" i="6"/>
  <c r="Q363" i="6"/>
  <c r="Q364" i="6"/>
  <c r="Q365" i="6"/>
  <c r="Q366" i="6"/>
  <c r="Q367" i="6"/>
  <c r="Q368" i="6"/>
  <c r="Q369" i="6"/>
  <c r="Q370" i="6"/>
  <c r="Q371" i="6"/>
  <c r="Q372" i="6"/>
  <c r="Q373" i="6"/>
  <c r="Q374" i="6"/>
  <c r="Q375" i="6"/>
  <c r="Q376" i="6"/>
  <c r="Q377" i="6"/>
  <c r="Q378" i="6"/>
  <c r="Q379" i="6"/>
  <c r="Q380" i="6"/>
  <c r="Q381" i="6"/>
  <c r="Q382" i="6"/>
  <c r="Q383" i="6"/>
  <c r="Q384" i="6"/>
  <c r="Q385" i="6"/>
  <c r="Q386" i="6"/>
  <c r="Q387" i="6"/>
  <c r="Q388" i="6"/>
  <c r="Q389" i="6"/>
  <c r="Q390" i="6"/>
  <c r="Q391" i="6"/>
  <c r="Q392" i="6"/>
  <c r="Q393" i="6"/>
  <c r="Q394" i="6"/>
  <c r="Q395" i="6"/>
  <c r="Q396" i="6"/>
  <c r="Q397" i="6"/>
  <c r="Q398" i="6"/>
  <c r="Q399" i="6"/>
  <c r="Q400" i="6"/>
  <c r="Q401" i="6"/>
  <c r="Q402" i="6"/>
  <c r="Q403" i="6"/>
  <c r="Q404" i="6"/>
  <c r="Q405" i="6"/>
  <c r="Q406" i="6"/>
  <c r="Q407" i="6"/>
  <c r="Q408" i="6"/>
  <c r="Q409" i="6"/>
  <c r="Q410" i="6"/>
  <c r="Q411" i="6"/>
  <c r="Q412" i="6"/>
  <c r="Q413" i="6"/>
  <c r="Q414" i="6"/>
  <c r="Q415" i="6"/>
  <c r="Q416" i="6"/>
  <c r="Q417" i="6"/>
  <c r="Q418" i="6"/>
  <c r="Q419" i="6"/>
  <c r="Q420" i="6"/>
  <c r="Q421" i="6"/>
  <c r="Q422" i="6"/>
  <c r="Q423" i="6"/>
  <c r="Q424" i="6"/>
  <c r="Q425" i="6"/>
  <c r="Q426" i="6"/>
  <c r="Q427" i="6"/>
  <c r="Q428" i="6"/>
  <c r="Q429" i="6"/>
  <c r="Q430" i="6"/>
  <c r="Q431" i="6"/>
  <c r="Q432" i="6"/>
  <c r="Q433" i="6"/>
  <c r="Q434" i="6"/>
  <c r="Q435" i="6"/>
  <c r="Q436" i="6"/>
  <c r="Q437" i="6"/>
  <c r="Q3" i="6"/>
  <c r="Q2" i="6"/>
  <c r="K437" i="6" l="1"/>
  <c r="J437" i="6"/>
  <c r="I437" i="6"/>
  <c r="H437" i="6"/>
  <c r="G437" i="6"/>
  <c r="F437" i="6"/>
  <c r="E437" i="6"/>
  <c r="D437" i="6"/>
  <c r="C437" i="6"/>
  <c r="B437" i="6"/>
  <c r="A437" i="6"/>
  <c r="K436" i="6"/>
  <c r="J436" i="6"/>
  <c r="I436" i="6"/>
  <c r="H436" i="6"/>
  <c r="G436" i="6"/>
  <c r="F436" i="6"/>
  <c r="E436" i="6"/>
  <c r="D436" i="6"/>
  <c r="C436" i="6"/>
  <c r="B436" i="6"/>
  <c r="A436" i="6"/>
  <c r="K435" i="6"/>
  <c r="J435" i="6"/>
  <c r="I435" i="6"/>
  <c r="H435" i="6"/>
  <c r="G435" i="6"/>
  <c r="F435" i="6"/>
  <c r="E435" i="6"/>
  <c r="D435" i="6"/>
  <c r="C435" i="6"/>
  <c r="B435" i="6"/>
  <c r="A435" i="6"/>
  <c r="K434" i="6"/>
  <c r="J434" i="6"/>
  <c r="I434" i="6"/>
  <c r="H434" i="6"/>
  <c r="G434" i="6"/>
  <c r="F434" i="6"/>
  <c r="E434" i="6"/>
  <c r="D434" i="6"/>
  <c r="C434" i="6"/>
  <c r="B434" i="6"/>
  <c r="A434" i="6"/>
  <c r="K433" i="6"/>
  <c r="J433" i="6"/>
  <c r="I433" i="6"/>
  <c r="H433" i="6"/>
  <c r="G433" i="6"/>
  <c r="F433" i="6"/>
  <c r="E433" i="6"/>
  <c r="D433" i="6"/>
  <c r="C433" i="6"/>
  <c r="B433" i="6"/>
  <c r="A433" i="6"/>
  <c r="K432" i="6"/>
  <c r="J432" i="6"/>
  <c r="I432" i="6"/>
  <c r="H432" i="6"/>
  <c r="G432" i="6"/>
  <c r="F432" i="6"/>
  <c r="E432" i="6"/>
  <c r="D432" i="6"/>
  <c r="C432" i="6"/>
  <c r="B432" i="6"/>
  <c r="A432" i="6"/>
  <c r="K431" i="6"/>
  <c r="J431" i="6"/>
  <c r="I431" i="6"/>
  <c r="H431" i="6"/>
  <c r="G431" i="6"/>
  <c r="F431" i="6"/>
  <c r="E431" i="6"/>
  <c r="D431" i="6"/>
  <c r="C431" i="6"/>
  <c r="B431" i="6"/>
  <c r="A431" i="6"/>
  <c r="K430" i="6"/>
  <c r="J430" i="6"/>
  <c r="I430" i="6"/>
  <c r="H430" i="6"/>
  <c r="G430" i="6"/>
  <c r="F430" i="6"/>
  <c r="E430" i="6"/>
  <c r="D430" i="6"/>
  <c r="C430" i="6"/>
  <c r="B430" i="6"/>
  <c r="A430" i="6"/>
  <c r="K429" i="6"/>
  <c r="J429" i="6"/>
  <c r="I429" i="6"/>
  <c r="H429" i="6"/>
  <c r="G429" i="6"/>
  <c r="F429" i="6"/>
  <c r="E429" i="6"/>
  <c r="D429" i="6"/>
  <c r="C429" i="6"/>
  <c r="B429" i="6"/>
  <c r="A429" i="6"/>
  <c r="K428" i="6"/>
  <c r="J428" i="6"/>
  <c r="I428" i="6"/>
  <c r="H428" i="6"/>
  <c r="G428" i="6"/>
  <c r="F428" i="6"/>
  <c r="E428" i="6"/>
  <c r="D428" i="6"/>
  <c r="C428" i="6"/>
  <c r="B428" i="6"/>
  <c r="A428" i="6"/>
  <c r="K427" i="6"/>
  <c r="J427" i="6"/>
  <c r="I427" i="6"/>
  <c r="H427" i="6"/>
  <c r="G427" i="6"/>
  <c r="F427" i="6"/>
  <c r="E427" i="6"/>
  <c r="D427" i="6"/>
  <c r="C427" i="6"/>
  <c r="B427" i="6"/>
  <c r="A427" i="6"/>
  <c r="K426" i="6"/>
  <c r="J426" i="6"/>
  <c r="I426" i="6"/>
  <c r="H426" i="6"/>
  <c r="G426" i="6"/>
  <c r="F426" i="6"/>
  <c r="E426" i="6"/>
  <c r="D426" i="6"/>
  <c r="C426" i="6"/>
  <c r="B426" i="6"/>
  <c r="A426" i="6"/>
  <c r="K425" i="6"/>
  <c r="J425" i="6"/>
  <c r="I425" i="6"/>
  <c r="H425" i="6"/>
  <c r="G425" i="6"/>
  <c r="F425" i="6"/>
  <c r="E425" i="6"/>
  <c r="D425" i="6"/>
  <c r="C425" i="6"/>
  <c r="B425" i="6"/>
  <c r="A425" i="6"/>
  <c r="K424" i="6"/>
  <c r="J424" i="6"/>
  <c r="I424" i="6"/>
  <c r="H424" i="6"/>
  <c r="G424" i="6"/>
  <c r="F424" i="6"/>
  <c r="E424" i="6"/>
  <c r="D424" i="6"/>
  <c r="C424" i="6"/>
  <c r="B424" i="6"/>
  <c r="A424" i="6"/>
  <c r="K423" i="6"/>
  <c r="J423" i="6"/>
  <c r="I423" i="6"/>
  <c r="H423" i="6"/>
  <c r="G423" i="6"/>
  <c r="F423" i="6"/>
  <c r="E423" i="6"/>
  <c r="D423" i="6"/>
  <c r="C423" i="6"/>
  <c r="B423" i="6"/>
  <c r="A423" i="6"/>
  <c r="K422" i="6"/>
  <c r="J422" i="6"/>
  <c r="I422" i="6"/>
  <c r="H422" i="6"/>
  <c r="G422" i="6"/>
  <c r="F422" i="6"/>
  <c r="E422" i="6"/>
  <c r="D422" i="6"/>
  <c r="C422" i="6"/>
  <c r="B422" i="6"/>
  <c r="A422" i="6"/>
  <c r="K421" i="6"/>
  <c r="J421" i="6"/>
  <c r="I421" i="6"/>
  <c r="H421" i="6"/>
  <c r="G421" i="6"/>
  <c r="F421" i="6"/>
  <c r="E421" i="6"/>
  <c r="D421" i="6"/>
  <c r="C421" i="6"/>
  <c r="B421" i="6"/>
  <c r="A421" i="6"/>
  <c r="K420" i="6"/>
  <c r="J420" i="6"/>
  <c r="I420" i="6"/>
  <c r="H420" i="6"/>
  <c r="G420" i="6"/>
  <c r="F420" i="6"/>
  <c r="E420" i="6"/>
  <c r="D420" i="6"/>
  <c r="C420" i="6"/>
  <c r="B420" i="6"/>
  <c r="A420" i="6"/>
  <c r="K419" i="6"/>
  <c r="J419" i="6"/>
  <c r="I419" i="6"/>
  <c r="H419" i="6"/>
  <c r="G419" i="6"/>
  <c r="F419" i="6"/>
  <c r="E419" i="6"/>
  <c r="D419" i="6"/>
  <c r="C419" i="6"/>
  <c r="B419" i="6"/>
  <c r="A419" i="6"/>
  <c r="K418" i="6"/>
  <c r="J418" i="6"/>
  <c r="I418" i="6"/>
  <c r="H418" i="6"/>
  <c r="G418" i="6"/>
  <c r="F418" i="6"/>
  <c r="E418" i="6"/>
  <c r="D418" i="6"/>
  <c r="C418" i="6"/>
  <c r="B418" i="6"/>
  <c r="A418" i="6"/>
  <c r="K417" i="6"/>
  <c r="J417" i="6"/>
  <c r="I417" i="6"/>
  <c r="H417" i="6"/>
  <c r="G417" i="6"/>
  <c r="F417" i="6"/>
  <c r="E417" i="6"/>
  <c r="D417" i="6"/>
  <c r="C417" i="6"/>
  <c r="B417" i="6"/>
  <c r="A417" i="6"/>
  <c r="K416" i="6"/>
  <c r="J416" i="6"/>
  <c r="I416" i="6"/>
  <c r="H416" i="6"/>
  <c r="G416" i="6"/>
  <c r="F416" i="6"/>
  <c r="E416" i="6"/>
  <c r="D416" i="6"/>
  <c r="C416" i="6"/>
  <c r="B416" i="6"/>
  <c r="A416" i="6"/>
  <c r="K415" i="6"/>
  <c r="J415" i="6"/>
  <c r="I415" i="6"/>
  <c r="H415" i="6"/>
  <c r="G415" i="6"/>
  <c r="F415" i="6"/>
  <c r="E415" i="6"/>
  <c r="D415" i="6"/>
  <c r="C415" i="6"/>
  <c r="B415" i="6"/>
  <c r="A415" i="6"/>
  <c r="K414" i="6"/>
  <c r="J414" i="6"/>
  <c r="I414" i="6"/>
  <c r="H414" i="6"/>
  <c r="G414" i="6"/>
  <c r="F414" i="6"/>
  <c r="E414" i="6"/>
  <c r="D414" i="6"/>
  <c r="C414" i="6"/>
  <c r="B414" i="6"/>
  <c r="A414" i="6"/>
  <c r="K413" i="6"/>
  <c r="J413" i="6"/>
  <c r="I413" i="6"/>
  <c r="H413" i="6"/>
  <c r="G413" i="6"/>
  <c r="F413" i="6"/>
  <c r="E413" i="6"/>
  <c r="D413" i="6"/>
  <c r="C413" i="6"/>
  <c r="B413" i="6"/>
  <c r="A413" i="6"/>
  <c r="K412" i="6"/>
  <c r="J412" i="6"/>
  <c r="I412" i="6"/>
  <c r="H412" i="6"/>
  <c r="G412" i="6"/>
  <c r="F412" i="6"/>
  <c r="E412" i="6"/>
  <c r="D412" i="6"/>
  <c r="C412" i="6"/>
  <c r="B412" i="6"/>
  <c r="A412" i="6"/>
  <c r="K411" i="6"/>
  <c r="J411" i="6"/>
  <c r="I411" i="6"/>
  <c r="H411" i="6"/>
  <c r="G411" i="6"/>
  <c r="F411" i="6"/>
  <c r="E411" i="6"/>
  <c r="D411" i="6"/>
  <c r="C411" i="6"/>
  <c r="B411" i="6"/>
  <c r="A411" i="6"/>
  <c r="K410" i="6"/>
  <c r="J410" i="6"/>
  <c r="I410" i="6"/>
  <c r="H410" i="6"/>
  <c r="G410" i="6"/>
  <c r="F410" i="6"/>
  <c r="E410" i="6"/>
  <c r="D410" i="6"/>
  <c r="C410" i="6"/>
  <c r="B410" i="6"/>
  <c r="A410" i="6"/>
  <c r="K409" i="6"/>
  <c r="J409" i="6"/>
  <c r="I409" i="6"/>
  <c r="H409" i="6"/>
  <c r="G409" i="6"/>
  <c r="F409" i="6"/>
  <c r="E409" i="6"/>
  <c r="D409" i="6"/>
  <c r="C409" i="6"/>
  <c r="B409" i="6"/>
  <c r="A409" i="6"/>
  <c r="K408" i="6"/>
  <c r="J408" i="6"/>
  <c r="I408" i="6"/>
  <c r="H408" i="6"/>
  <c r="G408" i="6"/>
  <c r="F408" i="6"/>
  <c r="E408" i="6"/>
  <c r="D408" i="6"/>
  <c r="C408" i="6"/>
  <c r="B408" i="6"/>
  <c r="A408" i="6"/>
  <c r="K407" i="6"/>
  <c r="J407" i="6"/>
  <c r="I407" i="6"/>
  <c r="H407" i="6"/>
  <c r="G407" i="6"/>
  <c r="F407" i="6"/>
  <c r="E407" i="6"/>
  <c r="D407" i="6"/>
  <c r="C407" i="6"/>
  <c r="B407" i="6"/>
  <c r="A407" i="6"/>
  <c r="K406" i="6"/>
  <c r="J406" i="6"/>
  <c r="I406" i="6"/>
  <c r="H406" i="6"/>
  <c r="G406" i="6"/>
  <c r="F406" i="6"/>
  <c r="E406" i="6"/>
  <c r="D406" i="6"/>
  <c r="C406" i="6"/>
  <c r="B406" i="6"/>
  <c r="A406" i="6"/>
  <c r="K405" i="6"/>
  <c r="J405" i="6"/>
  <c r="I405" i="6"/>
  <c r="H405" i="6"/>
  <c r="G405" i="6"/>
  <c r="F405" i="6"/>
  <c r="E405" i="6"/>
  <c r="D405" i="6"/>
  <c r="C405" i="6"/>
  <c r="B405" i="6"/>
  <c r="A405" i="6"/>
  <c r="K404" i="6"/>
  <c r="J404" i="6"/>
  <c r="I404" i="6"/>
  <c r="H404" i="6"/>
  <c r="G404" i="6"/>
  <c r="F404" i="6"/>
  <c r="E404" i="6"/>
  <c r="D404" i="6"/>
  <c r="C404" i="6"/>
  <c r="B404" i="6"/>
  <c r="A404" i="6"/>
  <c r="K403" i="6"/>
  <c r="J403" i="6"/>
  <c r="I403" i="6"/>
  <c r="H403" i="6"/>
  <c r="G403" i="6"/>
  <c r="F403" i="6"/>
  <c r="E403" i="6"/>
  <c r="D403" i="6"/>
  <c r="C403" i="6"/>
  <c r="B403" i="6"/>
  <c r="A403" i="6"/>
  <c r="K402" i="6"/>
  <c r="J402" i="6"/>
  <c r="I402" i="6"/>
  <c r="H402" i="6"/>
  <c r="G402" i="6"/>
  <c r="F402" i="6"/>
  <c r="E402" i="6"/>
  <c r="D402" i="6"/>
  <c r="C402" i="6"/>
  <c r="B402" i="6"/>
  <c r="A402" i="6"/>
  <c r="K401" i="6"/>
  <c r="J401" i="6"/>
  <c r="I401" i="6"/>
  <c r="H401" i="6"/>
  <c r="G401" i="6"/>
  <c r="F401" i="6"/>
  <c r="E401" i="6"/>
  <c r="D401" i="6"/>
  <c r="C401" i="6"/>
  <c r="B401" i="6"/>
  <c r="A401" i="6"/>
  <c r="K400" i="6"/>
  <c r="J400" i="6"/>
  <c r="I400" i="6"/>
  <c r="H400" i="6"/>
  <c r="G400" i="6"/>
  <c r="F400" i="6"/>
  <c r="E400" i="6"/>
  <c r="D400" i="6"/>
  <c r="C400" i="6"/>
  <c r="B400" i="6"/>
  <c r="A400" i="6"/>
  <c r="K399" i="6"/>
  <c r="J399" i="6"/>
  <c r="I399" i="6"/>
  <c r="H399" i="6"/>
  <c r="G399" i="6"/>
  <c r="F399" i="6"/>
  <c r="E399" i="6"/>
  <c r="D399" i="6"/>
  <c r="C399" i="6"/>
  <c r="B399" i="6"/>
  <c r="A399" i="6"/>
  <c r="K398" i="6"/>
  <c r="J398" i="6"/>
  <c r="I398" i="6"/>
  <c r="H398" i="6"/>
  <c r="G398" i="6"/>
  <c r="F398" i="6"/>
  <c r="E398" i="6"/>
  <c r="D398" i="6"/>
  <c r="C398" i="6"/>
  <c r="B398" i="6"/>
  <c r="A398" i="6"/>
  <c r="K397" i="6"/>
  <c r="J397" i="6"/>
  <c r="I397" i="6"/>
  <c r="H397" i="6"/>
  <c r="G397" i="6"/>
  <c r="F397" i="6"/>
  <c r="E397" i="6"/>
  <c r="D397" i="6"/>
  <c r="C397" i="6"/>
  <c r="B397" i="6"/>
  <c r="A397" i="6"/>
  <c r="K396" i="6"/>
  <c r="J396" i="6"/>
  <c r="I396" i="6"/>
  <c r="H396" i="6"/>
  <c r="G396" i="6"/>
  <c r="F396" i="6"/>
  <c r="E396" i="6"/>
  <c r="D396" i="6"/>
  <c r="C396" i="6"/>
  <c r="B396" i="6"/>
  <c r="A396" i="6"/>
  <c r="K395" i="6"/>
  <c r="J395" i="6"/>
  <c r="I395" i="6"/>
  <c r="H395" i="6"/>
  <c r="G395" i="6"/>
  <c r="F395" i="6"/>
  <c r="E395" i="6"/>
  <c r="D395" i="6"/>
  <c r="C395" i="6"/>
  <c r="B395" i="6"/>
  <c r="A395" i="6"/>
  <c r="K394" i="6"/>
  <c r="J394" i="6"/>
  <c r="I394" i="6"/>
  <c r="H394" i="6"/>
  <c r="G394" i="6"/>
  <c r="F394" i="6"/>
  <c r="E394" i="6"/>
  <c r="D394" i="6"/>
  <c r="C394" i="6"/>
  <c r="B394" i="6"/>
  <c r="A394" i="6"/>
  <c r="K393" i="6"/>
  <c r="J393" i="6"/>
  <c r="I393" i="6"/>
  <c r="H393" i="6"/>
  <c r="G393" i="6"/>
  <c r="F393" i="6"/>
  <c r="E393" i="6"/>
  <c r="D393" i="6"/>
  <c r="C393" i="6"/>
  <c r="B393" i="6"/>
  <c r="A393" i="6"/>
  <c r="K392" i="6"/>
  <c r="J392" i="6"/>
  <c r="I392" i="6"/>
  <c r="H392" i="6"/>
  <c r="G392" i="6"/>
  <c r="F392" i="6"/>
  <c r="E392" i="6"/>
  <c r="D392" i="6"/>
  <c r="C392" i="6"/>
  <c r="B392" i="6"/>
  <c r="A392" i="6"/>
  <c r="K391" i="6"/>
  <c r="J391" i="6"/>
  <c r="I391" i="6"/>
  <c r="H391" i="6"/>
  <c r="G391" i="6"/>
  <c r="F391" i="6"/>
  <c r="E391" i="6"/>
  <c r="D391" i="6"/>
  <c r="C391" i="6"/>
  <c r="B391" i="6"/>
  <c r="A391" i="6"/>
  <c r="K390" i="6"/>
  <c r="H390" i="6"/>
  <c r="G390" i="6"/>
  <c r="F390" i="6"/>
  <c r="E390" i="6"/>
  <c r="D390" i="6"/>
  <c r="B390" i="6"/>
  <c r="A390" i="6"/>
  <c r="K389" i="6"/>
  <c r="H389" i="6"/>
  <c r="G389" i="6"/>
  <c r="F389" i="6"/>
  <c r="E389" i="6"/>
  <c r="D389" i="6"/>
  <c r="B389" i="6"/>
  <c r="A389" i="6"/>
  <c r="K388" i="6"/>
  <c r="H388" i="6"/>
  <c r="G388" i="6"/>
  <c r="F388" i="6"/>
  <c r="E388" i="6"/>
  <c r="D388" i="6"/>
  <c r="B388" i="6"/>
  <c r="A388" i="6"/>
  <c r="K387" i="6"/>
  <c r="H387" i="6"/>
  <c r="G387" i="6"/>
  <c r="F387" i="6"/>
  <c r="E387" i="6"/>
  <c r="D387" i="6"/>
  <c r="B387" i="6"/>
  <c r="A387" i="6"/>
  <c r="K386" i="6"/>
  <c r="H386" i="6"/>
  <c r="G386" i="6"/>
  <c r="F386" i="6"/>
  <c r="E386" i="6"/>
  <c r="D386" i="6"/>
  <c r="B386" i="6"/>
  <c r="A386" i="6"/>
  <c r="K385" i="6"/>
  <c r="H385" i="6"/>
  <c r="G385" i="6"/>
  <c r="F385" i="6"/>
  <c r="E385" i="6"/>
  <c r="D385" i="6"/>
  <c r="B385" i="6"/>
  <c r="A385" i="6"/>
  <c r="K384" i="6"/>
  <c r="H384" i="6"/>
  <c r="G384" i="6"/>
  <c r="F384" i="6"/>
  <c r="E384" i="6"/>
  <c r="D384" i="6"/>
  <c r="B384" i="6"/>
  <c r="A384" i="6"/>
  <c r="K383" i="6"/>
  <c r="H383" i="6"/>
  <c r="G383" i="6"/>
  <c r="F383" i="6"/>
  <c r="E383" i="6"/>
  <c r="D383" i="6"/>
  <c r="B383" i="6"/>
  <c r="A383" i="6"/>
  <c r="K382" i="6"/>
  <c r="H382" i="6"/>
  <c r="G382" i="6"/>
  <c r="F382" i="6"/>
  <c r="E382" i="6"/>
  <c r="D382" i="6"/>
  <c r="B382" i="6"/>
  <c r="A382" i="6"/>
  <c r="K381" i="6"/>
  <c r="H381" i="6"/>
  <c r="G381" i="6"/>
  <c r="F381" i="6"/>
  <c r="E381" i="6"/>
  <c r="D381" i="6"/>
  <c r="B381" i="6"/>
  <c r="A381" i="6"/>
  <c r="K380" i="6"/>
  <c r="H380" i="6"/>
  <c r="G380" i="6"/>
  <c r="F380" i="6"/>
  <c r="E380" i="6"/>
  <c r="D380" i="6"/>
  <c r="B380" i="6"/>
  <c r="A380" i="6"/>
  <c r="K379" i="6"/>
  <c r="H379" i="6"/>
  <c r="G379" i="6"/>
  <c r="F379" i="6"/>
  <c r="E379" i="6"/>
  <c r="D379" i="6"/>
  <c r="B379" i="6"/>
  <c r="A379" i="6"/>
  <c r="K378" i="6"/>
  <c r="H378" i="6"/>
  <c r="G378" i="6"/>
  <c r="F378" i="6"/>
  <c r="E378" i="6"/>
  <c r="D378" i="6"/>
  <c r="B378" i="6"/>
  <c r="A378" i="6"/>
  <c r="K377" i="6"/>
  <c r="H377" i="6"/>
  <c r="G377" i="6"/>
  <c r="F377" i="6"/>
  <c r="E377" i="6"/>
  <c r="D377" i="6"/>
  <c r="B377" i="6"/>
  <c r="A377" i="6"/>
  <c r="K376" i="6"/>
  <c r="H376" i="6"/>
  <c r="G376" i="6"/>
  <c r="F376" i="6"/>
  <c r="E376" i="6"/>
  <c r="D376" i="6"/>
  <c r="B376" i="6"/>
  <c r="A376" i="6"/>
  <c r="K375" i="6"/>
  <c r="H375" i="6"/>
  <c r="G375" i="6"/>
  <c r="F375" i="6"/>
  <c r="E375" i="6"/>
  <c r="D375" i="6"/>
  <c r="B375" i="6"/>
  <c r="A375" i="6"/>
  <c r="K374" i="6"/>
  <c r="H374" i="6"/>
  <c r="G374" i="6"/>
  <c r="F374" i="6"/>
  <c r="E374" i="6"/>
  <c r="D374" i="6"/>
  <c r="B374" i="6"/>
  <c r="A374" i="6"/>
  <c r="K373" i="6"/>
  <c r="H373" i="6"/>
  <c r="G373" i="6"/>
  <c r="F373" i="6"/>
  <c r="E373" i="6"/>
  <c r="D373" i="6"/>
  <c r="B373" i="6"/>
  <c r="A373" i="6"/>
  <c r="K372" i="6"/>
  <c r="H372" i="6"/>
  <c r="G372" i="6"/>
  <c r="F372" i="6"/>
  <c r="E372" i="6"/>
  <c r="D372" i="6"/>
  <c r="B372" i="6"/>
  <c r="A372" i="6"/>
  <c r="K371" i="6"/>
  <c r="H371" i="6"/>
  <c r="G371" i="6"/>
  <c r="F371" i="6"/>
  <c r="E371" i="6"/>
  <c r="D371" i="6"/>
  <c r="B371" i="6"/>
  <c r="A371" i="6"/>
  <c r="K370" i="6"/>
  <c r="H370" i="6"/>
  <c r="G370" i="6"/>
  <c r="F370" i="6"/>
  <c r="E370" i="6"/>
  <c r="D370" i="6"/>
  <c r="B370" i="6"/>
  <c r="A370" i="6"/>
  <c r="K369" i="6"/>
  <c r="H369" i="6"/>
  <c r="G369" i="6"/>
  <c r="F369" i="6"/>
  <c r="E369" i="6"/>
  <c r="D369" i="6"/>
  <c r="B369" i="6"/>
  <c r="A369" i="6"/>
  <c r="K368" i="6"/>
  <c r="H368" i="6"/>
  <c r="G368" i="6"/>
  <c r="F368" i="6"/>
  <c r="E368" i="6"/>
  <c r="D368" i="6"/>
  <c r="B368" i="6"/>
  <c r="A368" i="6"/>
  <c r="K367" i="6"/>
  <c r="H367" i="6"/>
  <c r="G367" i="6"/>
  <c r="F367" i="6"/>
  <c r="E367" i="6"/>
  <c r="D367" i="6"/>
  <c r="B367" i="6"/>
  <c r="A367" i="6"/>
  <c r="K366" i="6"/>
  <c r="H366" i="6"/>
  <c r="G366" i="6"/>
  <c r="F366" i="6"/>
  <c r="E366" i="6"/>
  <c r="D366" i="6"/>
  <c r="B366" i="6"/>
  <c r="A366" i="6"/>
  <c r="K365" i="6"/>
  <c r="H365" i="6"/>
  <c r="G365" i="6"/>
  <c r="F365" i="6"/>
  <c r="E365" i="6"/>
  <c r="D365" i="6"/>
  <c r="B365" i="6"/>
  <c r="A365" i="6"/>
  <c r="K364" i="6"/>
  <c r="H364" i="6"/>
  <c r="G364" i="6"/>
  <c r="F364" i="6"/>
  <c r="E364" i="6"/>
  <c r="D364" i="6"/>
  <c r="B364" i="6"/>
  <c r="A364" i="6"/>
  <c r="K363" i="6"/>
  <c r="H363" i="6"/>
  <c r="G363" i="6"/>
  <c r="F363" i="6"/>
  <c r="E363" i="6"/>
  <c r="D363" i="6"/>
  <c r="B363" i="6"/>
  <c r="A363" i="6"/>
  <c r="K362" i="6"/>
  <c r="H362" i="6"/>
  <c r="G362" i="6"/>
  <c r="F362" i="6"/>
  <c r="E362" i="6"/>
  <c r="D362" i="6"/>
  <c r="B362" i="6"/>
  <c r="A362" i="6"/>
  <c r="K361" i="6"/>
  <c r="H361" i="6"/>
  <c r="G361" i="6"/>
  <c r="F361" i="6"/>
  <c r="E361" i="6"/>
  <c r="D361" i="6"/>
  <c r="B361" i="6"/>
  <c r="A361" i="6"/>
  <c r="K360" i="6"/>
  <c r="H360" i="6"/>
  <c r="G360" i="6"/>
  <c r="F360" i="6"/>
  <c r="E360" i="6"/>
  <c r="D360" i="6"/>
  <c r="B360" i="6"/>
  <c r="A360" i="6"/>
  <c r="K359" i="6"/>
  <c r="H359" i="6"/>
  <c r="G359" i="6"/>
  <c r="F359" i="6"/>
  <c r="E359" i="6"/>
  <c r="D359" i="6"/>
  <c r="B359" i="6"/>
  <c r="A359" i="6"/>
  <c r="K358" i="6"/>
  <c r="H358" i="6"/>
  <c r="G358" i="6"/>
  <c r="F358" i="6"/>
  <c r="E358" i="6"/>
  <c r="D358" i="6"/>
  <c r="B358" i="6"/>
  <c r="A358" i="6"/>
  <c r="K357" i="6"/>
  <c r="H357" i="6"/>
  <c r="G357" i="6"/>
  <c r="F357" i="6"/>
  <c r="E357" i="6"/>
  <c r="D357" i="6"/>
  <c r="B357" i="6"/>
  <c r="A357" i="6"/>
  <c r="K356" i="6"/>
  <c r="H356" i="6"/>
  <c r="G356" i="6"/>
  <c r="F356" i="6"/>
  <c r="E356" i="6"/>
  <c r="D356" i="6"/>
  <c r="B356" i="6"/>
  <c r="A356" i="6"/>
  <c r="K355" i="6"/>
  <c r="H355" i="6"/>
  <c r="G355" i="6"/>
  <c r="F355" i="6"/>
  <c r="E355" i="6"/>
  <c r="D355" i="6"/>
  <c r="B355" i="6"/>
  <c r="A355" i="6"/>
  <c r="K354" i="6"/>
  <c r="H354" i="6"/>
  <c r="G354" i="6"/>
  <c r="F354" i="6"/>
  <c r="E354" i="6"/>
  <c r="D354" i="6"/>
  <c r="B354" i="6"/>
  <c r="A354" i="6"/>
  <c r="K353" i="6"/>
  <c r="H353" i="6"/>
  <c r="G353" i="6"/>
  <c r="F353" i="6"/>
  <c r="E353" i="6"/>
  <c r="D353" i="6"/>
  <c r="B353" i="6"/>
  <c r="A353" i="6"/>
  <c r="K352" i="6"/>
  <c r="H352" i="6"/>
  <c r="G352" i="6"/>
  <c r="F352" i="6"/>
  <c r="E352" i="6"/>
  <c r="D352" i="6"/>
  <c r="B352" i="6"/>
  <c r="A352" i="6"/>
  <c r="K351" i="6"/>
  <c r="H351" i="6"/>
  <c r="G351" i="6"/>
  <c r="F351" i="6"/>
  <c r="E351" i="6"/>
  <c r="D351" i="6"/>
  <c r="B351" i="6"/>
  <c r="A351" i="6"/>
  <c r="K350" i="6"/>
  <c r="H350" i="6"/>
  <c r="G350" i="6"/>
  <c r="F350" i="6"/>
  <c r="E350" i="6"/>
  <c r="D350" i="6"/>
  <c r="B350" i="6"/>
  <c r="A350" i="6"/>
  <c r="K349" i="6"/>
  <c r="H349" i="6"/>
  <c r="G349" i="6"/>
  <c r="F349" i="6"/>
  <c r="E349" i="6"/>
  <c r="D349" i="6"/>
  <c r="B349" i="6"/>
  <c r="A349" i="6"/>
  <c r="K348" i="6"/>
  <c r="H348" i="6"/>
  <c r="G348" i="6"/>
  <c r="F348" i="6"/>
  <c r="E348" i="6"/>
  <c r="D348" i="6"/>
  <c r="B348" i="6"/>
  <c r="A348" i="6"/>
  <c r="K347" i="6"/>
  <c r="H347" i="6"/>
  <c r="G347" i="6"/>
  <c r="F347" i="6"/>
  <c r="E347" i="6"/>
  <c r="D347" i="6"/>
  <c r="B347" i="6"/>
  <c r="A347" i="6"/>
  <c r="K346" i="6"/>
  <c r="H346" i="6"/>
  <c r="G346" i="6"/>
  <c r="F346" i="6"/>
  <c r="E346" i="6"/>
  <c r="D346" i="6"/>
  <c r="B346" i="6"/>
  <c r="A346" i="6"/>
  <c r="K345" i="6"/>
  <c r="H345" i="6"/>
  <c r="G345" i="6"/>
  <c r="F345" i="6"/>
  <c r="E345" i="6"/>
  <c r="D345" i="6"/>
  <c r="B345" i="6"/>
  <c r="A345" i="6"/>
  <c r="K344" i="6"/>
  <c r="H344" i="6"/>
  <c r="G344" i="6"/>
  <c r="F344" i="6"/>
  <c r="E344" i="6"/>
  <c r="D344" i="6"/>
  <c r="B344" i="6"/>
  <c r="A344" i="6"/>
  <c r="K343" i="6"/>
  <c r="H343" i="6"/>
  <c r="G343" i="6"/>
  <c r="F343" i="6"/>
  <c r="E343" i="6"/>
  <c r="D343" i="6"/>
  <c r="B343" i="6"/>
  <c r="A343" i="6"/>
  <c r="K342" i="6"/>
  <c r="H342" i="6"/>
  <c r="G342" i="6"/>
  <c r="F342" i="6"/>
  <c r="E342" i="6"/>
  <c r="D342" i="6"/>
  <c r="B342" i="6"/>
  <c r="A342" i="6"/>
  <c r="K341" i="6"/>
  <c r="H341" i="6"/>
  <c r="G341" i="6"/>
  <c r="F341" i="6"/>
  <c r="E341" i="6"/>
  <c r="D341" i="6"/>
  <c r="B341" i="6"/>
  <c r="A341" i="6"/>
  <c r="K340" i="6"/>
  <c r="H340" i="6"/>
  <c r="G340" i="6"/>
  <c r="F340" i="6"/>
  <c r="E340" i="6"/>
  <c r="D340" i="6"/>
  <c r="B340" i="6"/>
  <c r="A340" i="6"/>
  <c r="K339" i="6"/>
  <c r="H339" i="6"/>
  <c r="G339" i="6"/>
  <c r="F339" i="6"/>
  <c r="E339" i="6"/>
  <c r="D339" i="6"/>
  <c r="B339" i="6"/>
  <c r="A339" i="6"/>
  <c r="K338" i="6"/>
  <c r="H338" i="6"/>
  <c r="G338" i="6"/>
  <c r="F338" i="6"/>
  <c r="E338" i="6"/>
  <c r="D338" i="6"/>
  <c r="B338" i="6"/>
  <c r="A338" i="6"/>
  <c r="K337" i="6"/>
  <c r="H337" i="6"/>
  <c r="G337" i="6"/>
  <c r="F337" i="6"/>
  <c r="E337" i="6"/>
  <c r="D337" i="6"/>
  <c r="B337" i="6"/>
  <c r="A337" i="6"/>
  <c r="K336" i="6"/>
  <c r="H336" i="6"/>
  <c r="G336" i="6"/>
  <c r="F336" i="6"/>
  <c r="E336" i="6"/>
  <c r="D336" i="6"/>
  <c r="B336" i="6"/>
  <c r="A336" i="6"/>
  <c r="K335" i="6"/>
  <c r="H335" i="6"/>
  <c r="G335" i="6"/>
  <c r="F335" i="6"/>
  <c r="E335" i="6"/>
  <c r="D335" i="6"/>
  <c r="B335" i="6"/>
  <c r="A335" i="6"/>
  <c r="K334" i="6"/>
  <c r="H334" i="6"/>
  <c r="G334" i="6"/>
  <c r="F334" i="6"/>
  <c r="E334" i="6"/>
  <c r="D334" i="6"/>
  <c r="B334" i="6"/>
  <c r="A334" i="6"/>
  <c r="K333" i="6"/>
  <c r="H333" i="6"/>
  <c r="G333" i="6"/>
  <c r="F333" i="6"/>
  <c r="E333" i="6"/>
  <c r="D333" i="6"/>
  <c r="B333" i="6"/>
  <c r="A333" i="6"/>
  <c r="K332" i="6"/>
  <c r="H332" i="6"/>
  <c r="G332" i="6"/>
  <c r="F332" i="6"/>
  <c r="E332" i="6"/>
  <c r="D332" i="6"/>
  <c r="B332" i="6"/>
  <c r="A332" i="6"/>
  <c r="K331" i="6"/>
  <c r="H331" i="6"/>
  <c r="G331" i="6"/>
  <c r="F331" i="6"/>
  <c r="E331" i="6"/>
  <c r="D331" i="6"/>
  <c r="B331" i="6"/>
  <c r="A331" i="6"/>
  <c r="K330" i="6"/>
  <c r="H330" i="6"/>
  <c r="G330" i="6"/>
  <c r="F330" i="6"/>
  <c r="E330" i="6"/>
  <c r="D330" i="6"/>
  <c r="B330" i="6"/>
  <c r="A330" i="6"/>
  <c r="K329" i="6"/>
  <c r="H329" i="6"/>
  <c r="G329" i="6"/>
  <c r="F329" i="6"/>
  <c r="E329" i="6"/>
  <c r="D329" i="6"/>
  <c r="B329" i="6"/>
  <c r="A329" i="6"/>
  <c r="K328" i="6"/>
  <c r="H328" i="6"/>
  <c r="G328" i="6"/>
  <c r="F328" i="6"/>
  <c r="E328" i="6"/>
  <c r="D328" i="6"/>
  <c r="B328" i="6"/>
  <c r="A328" i="6"/>
  <c r="K327" i="6"/>
  <c r="H327" i="6"/>
  <c r="G327" i="6"/>
  <c r="F327" i="6"/>
  <c r="E327" i="6"/>
  <c r="D327" i="6"/>
  <c r="B327" i="6"/>
  <c r="A327" i="6"/>
  <c r="K326" i="6"/>
  <c r="H326" i="6"/>
  <c r="G326" i="6"/>
  <c r="F326" i="6"/>
  <c r="E326" i="6"/>
  <c r="D326" i="6"/>
  <c r="B326" i="6"/>
  <c r="A326" i="6"/>
  <c r="K325" i="6"/>
  <c r="H325" i="6"/>
  <c r="G325" i="6"/>
  <c r="F325" i="6"/>
  <c r="E325" i="6"/>
  <c r="D325" i="6"/>
  <c r="B325" i="6"/>
  <c r="A325" i="6"/>
  <c r="K324" i="6"/>
  <c r="H324" i="6"/>
  <c r="G324" i="6"/>
  <c r="F324" i="6"/>
  <c r="E324" i="6"/>
  <c r="D324" i="6"/>
  <c r="B324" i="6"/>
  <c r="A324" i="6"/>
  <c r="K323" i="6"/>
  <c r="H323" i="6"/>
  <c r="G323" i="6"/>
  <c r="F323" i="6"/>
  <c r="E323" i="6"/>
  <c r="D323" i="6"/>
  <c r="B323" i="6"/>
  <c r="A323" i="6"/>
  <c r="K322" i="6"/>
  <c r="H322" i="6"/>
  <c r="G322" i="6"/>
  <c r="F322" i="6"/>
  <c r="E322" i="6"/>
  <c r="D322" i="6"/>
  <c r="B322" i="6"/>
  <c r="A322" i="6"/>
  <c r="K321" i="6"/>
  <c r="H321" i="6"/>
  <c r="G321" i="6"/>
  <c r="F321" i="6"/>
  <c r="E321" i="6"/>
  <c r="D321" i="6"/>
  <c r="B321" i="6"/>
  <c r="A321" i="6"/>
  <c r="K320" i="6"/>
  <c r="H320" i="6"/>
  <c r="G320" i="6"/>
  <c r="F320" i="6"/>
  <c r="E320" i="6"/>
  <c r="D320" i="6"/>
  <c r="B320" i="6"/>
  <c r="A320" i="6"/>
  <c r="K319" i="6"/>
  <c r="H319" i="6"/>
  <c r="G319" i="6"/>
  <c r="F319" i="6"/>
  <c r="E319" i="6"/>
  <c r="D319" i="6"/>
  <c r="B319" i="6"/>
  <c r="A319" i="6"/>
  <c r="K318" i="6"/>
  <c r="H318" i="6"/>
  <c r="G318" i="6"/>
  <c r="F318" i="6"/>
  <c r="E318" i="6"/>
  <c r="D318" i="6"/>
  <c r="B318" i="6"/>
  <c r="A318" i="6"/>
  <c r="K317" i="6"/>
  <c r="H317" i="6"/>
  <c r="G317" i="6"/>
  <c r="F317" i="6"/>
  <c r="E317" i="6"/>
  <c r="D317" i="6"/>
  <c r="B317" i="6"/>
  <c r="A317" i="6"/>
  <c r="K316" i="6"/>
  <c r="H316" i="6"/>
  <c r="G316" i="6"/>
  <c r="F316" i="6"/>
  <c r="E316" i="6"/>
  <c r="D316" i="6"/>
  <c r="B316" i="6"/>
  <c r="A316" i="6"/>
  <c r="K315" i="6"/>
  <c r="H315" i="6"/>
  <c r="G315" i="6"/>
  <c r="F315" i="6"/>
  <c r="E315" i="6"/>
  <c r="D315" i="6"/>
  <c r="B315" i="6"/>
  <c r="A315" i="6"/>
  <c r="K314" i="6"/>
  <c r="H314" i="6"/>
  <c r="G314" i="6"/>
  <c r="F314" i="6"/>
  <c r="E314" i="6"/>
  <c r="D314" i="6"/>
  <c r="B314" i="6"/>
  <c r="A314" i="6"/>
  <c r="K313" i="6"/>
  <c r="H313" i="6"/>
  <c r="G313" i="6"/>
  <c r="F313" i="6"/>
  <c r="E313" i="6"/>
  <c r="D313" i="6"/>
  <c r="B313" i="6"/>
  <c r="A313" i="6"/>
  <c r="K312" i="6"/>
  <c r="H312" i="6"/>
  <c r="G312" i="6"/>
  <c r="F312" i="6"/>
  <c r="E312" i="6"/>
  <c r="D312" i="6"/>
  <c r="B312" i="6"/>
  <c r="A312" i="6"/>
  <c r="K311" i="6"/>
  <c r="H311" i="6"/>
  <c r="G311" i="6"/>
  <c r="F311" i="6"/>
  <c r="E311" i="6"/>
  <c r="D311" i="6"/>
  <c r="B311" i="6"/>
  <c r="A311" i="6"/>
  <c r="K310" i="6"/>
  <c r="H310" i="6"/>
  <c r="G310" i="6"/>
  <c r="F310" i="6"/>
  <c r="E310" i="6"/>
  <c r="D310" i="6"/>
  <c r="B310" i="6"/>
  <c r="A310" i="6"/>
  <c r="K309" i="6"/>
  <c r="H309" i="6"/>
  <c r="G309" i="6"/>
  <c r="F309" i="6"/>
  <c r="E309" i="6"/>
  <c r="D309" i="6"/>
  <c r="B309" i="6"/>
  <c r="A309" i="6"/>
  <c r="K308" i="6"/>
  <c r="H308" i="6"/>
  <c r="G308" i="6"/>
  <c r="F308" i="6"/>
  <c r="E308" i="6"/>
  <c r="D308" i="6"/>
  <c r="B308" i="6"/>
  <c r="A308" i="6"/>
  <c r="K307" i="6"/>
  <c r="H307" i="6"/>
  <c r="G307" i="6"/>
  <c r="F307" i="6"/>
  <c r="E307" i="6"/>
  <c r="D307" i="6"/>
  <c r="B307" i="6"/>
  <c r="A307" i="6"/>
  <c r="K306" i="6"/>
  <c r="H306" i="6"/>
  <c r="G306" i="6"/>
  <c r="F306" i="6"/>
  <c r="E306" i="6"/>
  <c r="D306" i="6"/>
  <c r="B306" i="6"/>
  <c r="A306" i="6"/>
  <c r="K305" i="6"/>
  <c r="H305" i="6"/>
  <c r="G305" i="6"/>
  <c r="F305" i="6"/>
  <c r="E305" i="6"/>
  <c r="D305" i="6"/>
  <c r="B305" i="6"/>
  <c r="A305" i="6"/>
  <c r="K304" i="6"/>
  <c r="H304" i="6"/>
  <c r="G304" i="6"/>
  <c r="F304" i="6"/>
  <c r="E304" i="6"/>
  <c r="D304" i="6"/>
  <c r="B304" i="6"/>
  <c r="A304" i="6"/>
  <c r="K303" i="6"/>
  <c r="H303" i="6"/>
  <c r="G303" i="6"/>
  <c r="F303" i="6"/>
  <c r="E303" i="6"/>
  <c r="D303" i="6"/>
  <c r="B303" i="6"/>
  <c r="A303" i="6"/>
  <c r="K302" i="6"/>
  <c r="H302" i="6"/>
  <c r="G302" i="6"/>
  <c r="F302" i="6"/>
  <c r="E302" i="6"/>
  <c r="D302" i="6"/>
  <c r="B302" i="6"/>
  <c r="A302" i="6"/>
  <c r="K301" i="6"/>
  <c r="H301" i="6"/>
  <c r="G301" i="6"/>
  <c r="F301" i="6"/>
  <c r="E301" i="6"/>
  <c r="D301" i="6"/>
  <c r="B301" i="6"/>
  <c r="A301" i="6"/>
  <c r="K300" i="6"/>
  <c r="H300" i="6"/>
  <c r="G300" i="6"/>
  <c r="F300" i="6"/>
  <c r="E300" i="6"/>
  <c r="D300" i="6"/>
  <c r="B300" i="6"/>
  <c r="A300" i="6"/>
  <c r="K299" i="6"/>
  <c r="H299" i="6"/>
  <c r="G299" i="6"/>
  <c r="F299" i="6"/>
  <c r="E299" i="6"/>
  <c r="D299" i="6"/>
  <c r="B299" i="6"/>
  <c r="A299" i="6"/>
  <c r="K298" i="6"/>
  <c r="G298" i="6"/>
  <c r="F298" i="6"/>
  <c r="E298" i="6"/>
  <c r="D298" i="6"/>
  <c r="B298" i="6"/>
  <c r="A298" i="6"/>
  <c r="K297" i="6"/>
  <c r="H297" i="6"/>
  <c r="G297" i="6"/>
  <c r="F297" i="6"/>
  <c r="E297" i="6"/>
  <c r="D297" i="6"/>
  <c r="B297" i="6"/>
  <c r="A297" i="6"/>
  <c r="K296" i="6"/>
  <c r="H296" i="6"/>
  <c r="G296" i="6"/>
  <c r="F296" i="6"/>
  <c r="E296" i="6"/>
  <c r="D296" i="6"/>
  <c r="B296" i="6"/>
  <c r="A296" i="6"/>
  <c r="K295" i="6"/>
  <c r="H295" i="6"/>
  <c r="G295" i="6"/>
  <c r="F295" i="6"/>
  <c r="E295" i="6"/>
  <c r="D295" i="6"/>
  <c r="B295" i="6"/>
  <c r="A295" i="6"/>
  <c r="K294" i="6"/>
  <c r="H294" i="6"/>
  <c r="G294" i="6"/>
  <c r="F294" i="6"/>
  <c r="E294" i="6"/>
  <c r="D294" i="6"/>
  <c r="B294" i="6"/>
  <c r="A294" i="6"/>
  <c r="K293" i="6"/>
  <c r="H293" i="6"/>
  <c r="G293" i="6"/>
  <c r="F293" i="6"/>
  <c r="E293" i="6"/>
  <c r="D293" i="6"/>
  <c r="B293" i="6"/>
  <c r="A293" i="6"/>
  <c r="K292" i="6"/>
  <c r="H292" i="6"/>
  <c r="G292" i="6"/>
  <c r="F292" i="6"/>
  <c r="E292" i="6"/>
  <c r="D292" i="6"/>
  <c r="B292" i="6"/>
  <c r="A292" i="6"/>
  <c r="K291" i="6"/>
  <c r="H291" i="6"/>
  <c r="G291" i="6"/>
  <c r="F291" i="6"/>
  <c r="E291" i="6"/>
  <c r="D291" i="6"/>
  <c r="B291" i="6"/>
  <c r="A291" i="6"/>
  <c r="K290" i="6"/>
  <c r="H290" i="6"/>
  <c r="G290" i="6"/>
  <c r="F290" i="6"/>
  <c r="E290" i="6"/>
  <c r="D290" i="6"/>
  <c r="B290" i="6"/>
  <c r="A290" i="6"/>
  <c r="K289" i="6"/>
  <c r="H289" i="6"/>
  <c r="G289" i="6"/>
  <c r="F289" i="6"/>
  <c r="E289" i="6"/>
  <c r="D289" i="6"/>
  <c r="B289" i="6"/>
  <c r="A289" i="6"/>
  <c r="K288" i="6"/>
  <c r="H288" i="6"/>
  <c r="G288" i="6"/>
  <c r="F288" i="6"/>
  <c r="E288" i="6"/>
  <c r="D288" i="6"/>
  <c r="B288" i="6"/>
  <c r="A288" i="6"/>
  <c r="K287" i="6"/>
  <c r="H287" i="6"/>
  <c r="G287" i="6"/>
  <c r="F287" i="6"/>
  <c r="E287" i="6"/>
  <c r="D287" i="6"/>
  <c r="B287" i="6"/>
  <c r="A287" i="6"/>
  <c r="K286" i="6"/>
  <c r="H286" i="6"/>
  <c r="G286" i="6"/>
  <c r="F286" i="6"/>
  <c r="E286" i="6"/>
  <c r="D286" i="6"/>
  <c r="B286" i="6"/>
  <c r="A286" i="6"/>
  <c r="K285" i="6"/>
  <c r="H285" i="6"/>
  <c r="G285" i="6"/>
  <c r="F285" i="6"/>
  <c r="E285" i="6"/>
  <c r="D285" i="6"/>
  <c r="B285" i="6"/>
  <c r="A285" i="6"/>
  <c r="K284" i="6"/>
  <c r="H284" i="6"/>
  <c r="G284" i="6"/>
  <c r="F284" i="6"/>
  <c r="E284" i="6"/>
  <c r="D284" i="6"/>
  <c r="B284" i="6"/>
  <c r="A284" i="6"/>
  <c r="K283" i="6"/>
  <c r="H283" i="6"/>
  <c r="G283" i="6"/>
  <c r="F283" i="6"/>
  <c r="E283" i="6"/>
  <c r="D283" i="6"/>
  <c r="B283" i="6"/>
  <c r="A283" i="6"/>
  <c r="K282" i="6"/>
  <c r="H282" i="6"/>
  <c r="G282" i="6"/>
  <c r="F282" i="6"/>
  <c r="E282" i="6"/>
  <c r="D282" i="6"/>
  <c r="B282" i="6"/>
  <c r="A282" i="6"/>
  <c r="K281" i="6"/>
  <c r="H281" i="6"/>
  <c r="G281" i="6"/>
  <c r="F281" i="6"/>
  <c r="E281" i="6"/>
  <c r="D281" i="6"/>
  <c r="B281" i="6"/>
  <c r="A281" i="6"/>
  <c r="K280" i="6"/>
  <c r="H280" i="6"/>
  <c r="G280" i="6"/>
  <c r="F280" i="6"/>
  <c r="E280" i="6"/>
  <c r="D280" i="6"/>
  <c r="B280" i="6"/>
  <c r="A280" i="6"/>
  <c r="K279" i="6"/>
  <c r="H279" i="6"/>
  <c r="G279" i="6"/>
  <c r="F279" i="6"/>
  <c r="E279" i="6"/>
  <c r="D279" i="6"/>
  <c r="B279" i="6"/>
  <c r="A279" i="6"/>
  <c r="K278" i="6"/>
  <c r="H278" i="6"/>
  <c r="G278" i="6"/>
  <c r="F278" i="6"/>
  <c r="E278" i="6"/>
  <c r="D278" i="6"/>
  <c r="B278" i="6"/>
  <c r="A278" i="6"/>
  <c r="K277" i="6"/>
  <c r="H277" i="6"/>
  <c r="G277" i="6"/>
  <c r="F277" i="6"/>
  <c r="E277" i="6"/>
  <c r="D277" i="6"/>
  <c r="B277" i="6"/>
  <c r="A277" i="6"/>
  <c r="K276" i="6"/>
  <c r="H276" i="6"/>
  <c r="G276" i="6"/>
  <c r="F276" i="6"/>
  <c r="E276" i="6"/>
  <c r="D276" i="6"/>
  <c r="B276" i="6"/>
  <c r="A276" i="6"/>
  <c r="K275" i="6"/>
  <c r="H275" i="6"/>
  <c r="G275" i="6"/>
  <c r="F275" i="6"/>
  <c r="E275" i="6"/>
  <c r="D275" i="6"/>
  <c r="B275" i="6"/>
  <c r="A275" i="6"/>
  <c r="K274" i="6"/>
  <c r="H274" i="6"/>
  <c r="G274" i="6"/>
  <c r="F274" i="6"/>
  <c r="E274" i="6"/>
  <c r="D274" i="6"/>
  <c r="B274" i="6"/>
  <c r="A274" i="6"/>
  <c r="K273" i="6"/>
  <c r="H273" i="6"/>
  <c r="G273" i="6"/>
  <c r="F273" i="6"/>
  <c r="E273" i="6"/>
  <c r="D273" i="6"/>
  <c r="B273" i="6"/>
  <c r="A273" i="6"/>
  <c r="K272" i="6"/>
  <c r="H272" i="6"/>
  <c r="G272" i="6"/>
  <c r="F272" i="6"/>
  <c r="E272" i="6"/>
  <c r="D272" i="6"/>
  <c r="B272" i="6"/>
  <c r="A272" i="6"/>
  <c r="K271" i="6"/>
  <c r="H271" i="6"/>
  <c r="G271" i="6"/>
  <c r="F271" i="6"/>
  <c r="E271" i="6"/>
  <c r="D271" i="6"/>
  <c r="B271" i="6"/>
  <c r="A271" i="6"/>
  <c r="K270" i="6"/>
  <c r="H270" i="6"/>
  <c r="G270" i="6"/>
  <c r="F270" i="6"/>
  <c r="E270" i="6"/>
  <c r="D270" i="6"/>
  <c r="B270" i="6"/>
  <c r="A270" i="6"/>
  <c r="K269" i="6"/>
  <c r="H269" i="6"/>
  <c r="G269" i="6"/>
  <c r="F269" i="6"/>
  <c r="E269" i="6"/>
  <c r="D269" i="6"/>
  <c r="B269" i="6"/>
  <c r="A269" i="6"/>
  <c r="K268" i="6"/>
  <c r="H268" i="6"/>
  <c r="G268" i="6"/>
  <c r="F268" i="6"/>
  <c r="E268" i="6"/>
  <c r="D268" i="6"/>
  <c r="B268" i="6"/>
  <c r="A268" i="6"/>
  <c r="K267" i="6"/>
  <c r="H267" i="6"/>
  <c r="G267" i="6"/>
  <c r="F267" i="6"/>
  <c r="E267" i="6"/>
  <c r="D267" i="6"/>
  <c r="B267" i="6"/>
  <c r="A267" i="6"/>
  <c r="K266" i="6"/>
  <c r="H266" i="6"/>
  <c r="G266" i="6"/>
  <c r="F266" i="6"/>
  <c r="E266" i="6"/>
  <c r="D266" i="6"/>
  <c r="B266" i="6"/>
  <c r="A266" i="6"/>
  <c r="K265" i="6"/>
  <c r="H265" i="6"/>
  <c r="G265" i="6"/>
  <c r="F265" i="6"/>
  <c r="E265" i="6"/>
  <c r="D265" i="6"/>
  <c r="B265" i="6"/>
  <c r="A265" i="6"/>
  <c r="K264" i="6"/>
  <c r="H264" i="6"/>
  <c r="G264" i="6"/>
  <c r="F264" i="6"/>
  <c r="E264" i="6"/>
  <c r="D264" i="6"/>
  <c r="B264" i="6"/>
  <c r="A264" i="6"/>
  <c r="K263" i="6"/>
  <c r="H263" i="6"/>
  <c r="G263" i="6"/>
  <c r="F263" i="6"/>
  <c r="E263" i="6"/>
  <c r="D263" i="6"/>
  <c r="B263" i="6"/>
  <c r="A263" i="6"/>
  <c r="K262" i="6"/>
  <c r="H262" i="6"/>
  <c r="G262" i="6"/>
  <c r="F262" i="6"/>
  <c r="E262" i="6"/>
  <c r="D262" i="6"/>
  <c r="B262" i="6"/>
  <c r="A262" i="6"/>
  <c r="K261" i="6"/>
  <c r="H261" i="6"/>
  <c r="G261" i="6"/>
  <c r="F261" i="6"/>
  <c r="E261" i="6"/>
  <c r="D261" i="6"/>
  <c r="B261" i="6"/>
  <c r="A261" i="6"/>
  <c r="K260" i="6"/>
  <c r="H260" i="6"/>
  <c r="G260" i="6"/>
  <c r="F260" i="6"/>
  <c r="E260" i="6"/>
  <c r="D260" i="6"/>
  <c r="B260" i="6"/>
  <c r="A260" i="6"/>
  <c r="K259" i="6"/>
  <c r="H259" i="6"/>
  <c r="G259" i="6"/>
  <c r="F259" i="6"/>
  <c r="E259" i="6"/>
  <c r="D259" i="6"/>
  <c r="B259" i="6"/>
  <c r="A259" i="6"/>
  <c r="K258" i="6"/>
  <c r="H258" i="6"/>
  <c r="G258" i="6"/>
  <c r="F258" i="6"/>
  <c r="E258" i="6"/>
  <c r="D258" i="6"/>
  <c r="B258" i="6"/>
  <c r="A258" i="6"/>
  <c r="K257" i="6"/>
  <c r="H257" i="6"/>
  <c r="G257" i="6"/>
  <c r="F257" i="6"/>
  <c r="E257" i="6"/>
  <c r="D257" i="6"/>
  <c r="B257" i="6"/>
  <c r="A257" i="6"/>
  <c r="K256" i="6"/>
  <c r="H256" i="6"/>
  <c r="G256" i="6"/>
  <c r="F256" i="6"/>
  <c r="E256" i="6"/>
  <c r="D256" i="6"/>
  <c r="B256" i="6"/>
  <c r="A256" i="6"/>
  <c r="K255" i="6"/>
  <c r="H255" i="6"/>
  <c r="G255" i="6"/>
  <c r="F255" i="6"/>
  <c r="E255" i="6"/>
  <c r="D255" i="6"/>
  <c r="B255" i="6"/>
  <c r="A255" i="6"/>
  <c r="K254" i="6"/>
  <c r="H254" i="6"/>
  <c r="G254" i="6"/>
  <c r="F254" i="6"/>
  <c r="E254" i="6"/>
  <c r="D254" i="6"/>
  <c r="B254" i="6"/>
  <c r="A254" i="6"/>
  <c r="K253" i="6"/>
  <c r="H253" i="6"/>
  <c r="G253" i="6"/>
  <c r="F253" i="6"/>
  <c r="E253" i="6"/>
  <c r="D253" i="6"/>
  <c r="B253" i="6"/>
  <c r="A253" i="6"/>
  <c r="K252" i="6"/>
  <c r="H252" i="6"/>
  <c r="G252" i="6"/>
  <c r="F252" i="6"/>
  <c r="E252" i="6"/>
  <c r="D252" i="6"/>
  <c r="B252" i="6"/>
  <c r="A252" i="6"/>
  <c r="K251" i="6"/>
  <c r="H251" i="6"/>
  <c r="G251" i="6"/>
  <c r="F251" i="6"/>
  <c r="E251" i="6"/>
  <c r="D251" i="6"/>
  <c r="B251" i="6"/>
  <c r="A251" i="6"/>
  <c r="K250" i="6"/>
  <c r="H250" i="6"/>
  <c r="G250" i="6"/>
  <c r="F250" i="6"/>
  <c r="E250" i="6"/>
  <c r="D250" i="6"/>
  <c r="B250" i="6"/>
  <c r="A250" i="6"/>
  <c r="K249" i="6"/>
  <c r="H249" i="6"/>
  <c r="G249" i="6"/>
  <c r="F249" i="6"/>
  <c r="E249" i="6"/>
  <c r="D249" i="6"/>
  <c r="B249" i="6"/>
  <c r="A249" i="6"/>
  <c r="K248" i="6"/>
  <c r="H248" i="6"/>
  <c r="G248" i="6"/>
  <c r="F248" i="6"/>
  <c r="E248" i="6"/>
  <c r="D248" i="6"/>
  <c r="B248" i="6"/>
  <c r="A248" i="6"/>
  <c r="K247" i="6"/>
  <c r="H247" i="6"/>
  <c r="G247" i="6"/>
  <c r="F247" i="6"/>
  <c r="E247" i="6"/>
  <c r="D247" i="6"/>
  <c r="B247" i="6"/>
  <c r="A247" i="6"/>
  <c r="K246" i="6"/>
  <c r="H246" i="6"/>
  <c r="G246" i="6"/>
  <c r="F246" i="6"/>
  <c r="E246" i="6"/>
  <c r="D246" i="6"/>
  <c r="B246" i="6"/>
  <c r="A246" i="6"/>
  <c r="K245" i="6"/>
  <c r="H245" i="6"/>
  <c r="G245" i="6"/>
  <c r="F245" i="6"/>
  <c r="E245" i="6"/>
  <c r="D245" i="6"/>
  <c r="B245" i="6"/>
  <c r="A245" i="6"/>
  <c r="K244" i="6"/>
  <c r="H244" i="6"/>
  <c r="G244" i="6"/>
  <c r="F244" i="6"/>
  <c r="E244" i="6"/>
  <c r="D244" i="6"/>
  <c r="B244" i="6"/>
  <c r="A244" i="6"/>
  <c r="K243" i="6"/>
  <c r="H243" i="6"/>
  <c r="G243" i="6"/>
  <c r="F243" i="6"/>
  <c r="E243" i="6"/>
  <c r="D243" i="6"/>
  <c r="B243" i="6"/>
  <c r="A243" i="6"/>
  <c r="K242" i="6"/>
  <c r="H242" i="6"/>
  <c r="G242" i="6"/>
  <c r="F242" i="6"/>
  <c r="E242" i="6"/>
  <c r="D242" i="6"/>
  <c r="B242" i="6"/>
  <c r="A242" i="6"/>
  <c r="K241" i="6"/>
  <c r="H241" i="6"/>
  <c r="G241" i="6"/>
  <c r="F241" i="6"/>
  <c r="E241" i="6"/>
  <c r="D241" i="6"/>
  <c r="B241" i="6"/>
  <c r="A241" i="6"/>
  <c r="K240" i="6"/>
  <c r="H240" i="6"/>
  <c r="G240" i="6"/>
  <c r="F240" i="6"/>
  <c r="E240" i="6"/>
  <c r="D240" i="6"/>
  <c r="B240" i="6"/>
  <c r="A240" i="6"/>
  <c r="K239" i="6"/>
  <c r="H239" i="6"/>
  <c r="G239" i="6"/>
  <c r="F239" i="6"/>
  <c r="E239" i="6"/>
  <c r="D239" i="6"/>
  <c r="B239" i="6"/>
  <c r="A239" i="6"/>
  <c r="K238" i="6"/>
  <c r="H238" i="6"/>
  <c r="G238" i="6"/>
  <c r="F238" i="6"/>
  <c r="E238" i="6"/>
  <c r="D238" i="6"/>
  <c r="B238" i="6"/>
  <c r="A238" i="6"/>
  <c r="K237" i="6"/>
  <c r="H237" i="6"/>
  <c r="G237" i="6"/>
  <c r="F237" i="6"/>
  <c r="E237" i="6"/>
  <c r="D237" i="6"/>
  <c r="B237" i="6"/>
  <c r="A237" i="6"/>
  <c r="K236" i="6"/>
  <c r="H236" i="6"/>
  <c r="G236" i="6"/>
  <c r="F236" i="6"/>
  <c r="E236" i="6"/>
  <c r="D236" i="6"/>
  <c r="B236" i="6"/>
  <c r="A236" i="6"/>
  <c r="K235" i="6"/>
  <c r="H235" i="6"/>
  <c r="G235" i="6"/>
  <c r="F235" i="6"/>
  <c r="E235" i="6"/>
  <c r="D235" i="6"/>
  <c r="B235" i="6"/>
  <c r="A235" i="6"/>
  <c r="K234" i="6"/>
  <c r="H234" i="6"/>
  <c r="G234" i="6"/>
  <c r="F234" i="6"/>
  <c r="E234" i="6"/>
  <c r="D234" i="6"/>
  <c r="B234" i="6"/>
  <c r="A234" i="6"/>
  <c r="K233" i="6"/>
  <c r="H233" i="6"/>
  <c r="G233" i="6"/>
  <c r="F233" i="6"/>
  <c r="E233" i="6"/>
  <c r="D233" i="6"/>
  <c r="B233" i="6"/>
  <c r="A233" i="6"/>
  <c r="K232" i="6"/>
  <c r="H232" i="6"/>
  <c r="G232" i="6"/>
  <c r="F232" i="6"/>
  <c r="E232" i="6"/>
  <c r="D232" i="6"/>
  <c r="B232" i="6"/>
  <c r="A232" i="6"/>
  <c r="K231" i="6"/>
  <c r="H231" i="6"/>
  <c r="G231" i="6"/>
  <c r="F231" i="6"/>
  <c r="E231" i="6"/>
  <c r="D231" i="6"/>
  <c r="B231" i="6"/>
  <c r="A231" i="6"/>
  <c r="K230" i="6"/>
  <c r="H230" i="6"/>
  <c r="G230" i="6"/>
  <c r="F230" i="6"/>
  <c r="E230" i="6"/>
  <c r="D230" i="6"/>
  <c r="B230" i="6"/>
  <c r="A230" i="6"/>
  <c r="K229" i="6"/>
  <c r="H229" i="6"/>
  <c r="G229" i="6"/>
  <c r="F229" i="6"/>
  <c r="E229" i="6"/>
  <c r="D229" i="6"/>
  <c r="B229" i="6"/>
  <c r="A229" i="6"/>
  <c r="K228" i="6"/>
  <c r="H228" i="6"/>
  <c r="G228" i="6"/>
  <c r="F228" i="6"/>
  <c r="E228" i="6"/>
  <c r="D228" i="6"/>
  <c r="B228" i="6"/>
  <c r="A228" i="6"/>
  <c r="K227" i="6"/>
  <c r="H227" i="6"/>
  <c r="G227" i="6"/>
  <c r="F227" i="6"/>
  <c r="E227" i="6"/>
  <c r="D227" i="6"/>
  <c r="B227" i="6"/>
  <c r="A227" i="6"/>
  <c r="K226" i="6"/>
  <c r="H226" i="6"/>
  <c r="G226" i="6"/>
  <c r="F226" i="6"/>
  <c r="E226" i="6"/>
  <c r="D226" i="6"/>
  <c r="B226" i="6"/>
  <c r="A226" i="6"/>
  <c r="K225" i="6"/>
  <c r="H225" i="6"/>
  <c r="G225" i="6"/>
  <c r="F225" i="6"/>
  <c r="E225" i="6"/>
  <c r="D225" i="6"/>
  <c r="B225" i="6"/>
  <c r="A225" i="6"/>
  <c r="K224" i="6"/>
  <c r="H224" i="6"/>
  <c r="G224" i="6"/>
  <c r="F224" i="6"/>
  <c r="E224" i="6"/>
  <c r="D224" i="6"/>
  <c r="B224" i="6"/>
  <c r="A224" i="6"/>
  <c r="K223" i="6"/>
  <c r="H223" i="6"/>
  <c r="G223" i="6"/>
  <c r="F223" i="6"/>
  <c r="E223" i="6"/>
  <c r="D223" i="6"/>
  <c r="B223" i="6"/>
  <c r="A223" i="6"/>
  <c r="K222" i="6"/>
  <c r="H222" i="6"/>
  <c r="G222" i="6"/>
  <c r="F222" i="6"/>
  <c r="E222" i="6"/>
  <c r="D222" i="6"/>
  <c r="B222" i="6"/>
  <c r="A222" i="6"/>
  <c r="K221" i="6"/>
  <c r="H221" i="6"/>
  <c r="G221" i="6"/>
  <c r="F221" i="6"/>
  <c r="E221" i="6"/>
  <c r="D221" i="6"/>
  <c r="B221" i="6"/>
  <c r="A221" i="6"/>
  <c r="K220" i="6"/>
  <c r="H220" i="6"/>
  <c r="G220" i="6"/>
  <c r="F220" i="6"/>
  <c r="E220" i="6"/>
  <c r="D220" i="6"/>
  <c r="B220" i="6"/>
  <c r="A220" i="6"/>
  <c r="K219" i="6"/>
  <c r="H219" i="6"/>
  <c r="G219" i="6"/>
  <c r="F219" i="6"/>
  <c r="E219" i="6"/>
  <c r="D219" i="6"/>
  <c r="B219" i="6"/>
  <c r="A219" i="6"/>
  <c r="K218" i="6"/>
  <c r="H218" i="6"/>
  <c r="G218" i="6"/>
  <c r="F218" i="6"/>
  <c r="E218" i="6"/>
  <c r="D218" i="6"/>
  <c r="B218" i="6"/>
  <c r="A218" i="6"/>
  <c r="K217" i="6"/>
  <c r="H217" i="6"/>
  <c r="G217" i="6"/>
  <c r="F217" i="6"/>
  <c r="E217" i="6"/>
  <c r="D217" i="6"/>
  <c r="B217" i="6"/>
  <c r="A217" i="6"/>
  <c r="K216" i="6"/>
  <c r="H216" i="6"/>
  <c r="G216" i="6"/>
  <c r="F216" i="6"/>
  <c r="E216" i="6"/>
  <c r="D216" i="6"/>
  <c r="B216" i="6"/>
  <c r="A216" i="6"/>
  <c r="K215" i="6"/>
  <c r="H215" i="6"/>
  <c r="G215" i="6"/>
  <c r="F215" i="6"/>
  <c r="E215" i="6"/>
  <c r="D215" i="6"/>
  <c r="B215" i="6"/>
  <c r="A215" i="6"/>
  <c r="K214" i="6"/>
  <c r="H214" i="6"/>
  <c r="G214" i="6"/>
  <c r="F214" i="6"/>
  <c r="E214" i="6"/>
  <c r="D214" i="6"/>
  <c r="B214" i="6"/>
  <c r="A214" i="6"/>
  <c r="K213" i="6"/>
  <c r="H213" i="6"/>
  <c r="G213" i="6"/>
  <c r="F213" i="6"/>
  <c r="E213" i="6"/>
  <c r="D213" i="6"/>
  <c r="B213" i="6"/>
  <c r="A213" i="6"/>
  <c r="K212" i="6"/>
  <c r="H212" i="6"/>
  <c r="G212" i="6"/>
  <c r="F212" i="6"/>
  <c r="E212" i="6"/>
  <c r="D212" i="6"/>
  <c r="B212" i="6"/>
  <c r="A212" i="6"/>
  <c r="K211" i="6"/>
  <c r="H211" i="6"/>
  <c r="G211" i="6"/>
  <c r="F211" i="6"/>
  <c r="E211" i="6"/>
  <c r="D211" i="6"/>
  <c r="B211" i="6"/>
  <c r="A211" i="6"/>
  <c r="K210" i="6"/>
  <c r="H210" i="6"/>
  <c r="G210" i="6"/>
  <c r="F210" i="6"/>
  <c r="E210" i="6"/>
  <c r="D210" i="6"/>
  <c r="B210" i="6"/>
  <c r="A210" i="6"/>
  <c r="K209" i="6"/>
  <c r="H209" i="6"/>
  <c r="G209" i="6"/>
  <c r="F209" i="6"/>
  <c r="E209" i="6"/>
  <c r="D209" i="6"/>
  <c r="B209" i="6"/>
  <c r="A209" i="6"/>
  <c r="K208" i="6"/>
  <c r="H208" i="6"/>
  <c r="G208" i="6"/>
  <c r="F208" i="6"/>
  <c r="E208" i="6"/>
  <c r="D208" i="6"/>
  <c r="B208" i="6"/>
  <c r="A208" i="6"/>
  <c r="K207" i="6"/>
  <c r="H207" i="6"/>
  <c r="G207" i="6"/>
  <c r="F207" i="6"/>
  <c r="E207" i="6"/>
  <c r="D207" i="6"/>
  <c r="B207" i="6"/>
  <c r="A207" i="6"/>
  <c r="K206" i="6"/>
  <c r="H206" i="6"/>
  <c r="G206" i="6"/>
  <c r="F206" i="6"/>
  <c r="E206" i="6"/>
  <c r="D206" i="6"/>
  <c r="B206" i="6"/>
  <c r="A206" i="6"/>
  <c r="K205" i="6"/>
  <c r="H205" i="6"/>
  <c r="G205" i="6"/>
  <c r="F205" i="6"/>
  <c r="E205" i="6"/>
  <c r="D205" i="6"/>
  <c r="B205" i="6"/>
  <c r="A205" i="6"/>
  <c r="K204" i="6"/>
  <c r="H204" i="6"/>
  <c r="G204" i="6"/>
  <c r="F204" i="6"/>
  <c r="E204" i="6"/>
  <c r="D204" i="6"/>
  <c r="B204" i="6"/>
  <c r="A204" i="6"/>
  <c r="K203" i="6"/>
  <c r="H203" i="6"/>
  <c r="G203" i="6"/>
  <c r="F203" i="6"/>
  <c r="E203" i="6"/>
  <c r="D203" i="6"/>
  <c r="B203" i="6"/>
  <c r="A203" i="6"/>
  <c r="K202" i="6"/>
  <c r="H202" i="6"/>
  <c r="G202" i="6"/>
  <c r="F202" i="6"/>
  <c r="E202" i="6"/>
  <c r="D202" i="6"/>
  <c r="B202" i="6"/>
  <c r="A202" i="6"/>
  <c r="K201" i="6"/>
  <c r="H201" i="6"/>
  <c r="G201" i="6"/>
  <c r="F201" i="6"/>
  <c r="E201" i="6"/>
  <c r="D201" i="6"/>
  <c r="B201" i="6"/>
  <c r="A201" i="6"/>
  <c r="K200" i="6"/>
  <c r="H200" i="6"/>
  <c r="G200" i="6"/>
  <c r="F200" i="6"/>
  <c r="E200" i="6"/>
  <c r="D200" i="6"/>
  <c r="B200" i="6"/>
  <c r="A200" i="6"/>
  <c r="K199" i="6"/>
  <c r="H199" i="6"/>
  <c r="G199" i="6"/>
  <c r="F199" i="6"/>
  <c r="E199" i="6"/>
  <c r="D199" i="6"/>
  <c r="B199" i="6"/>
  <c r="A199" i="6"/>
  <c r="K198" i="6"/>
  <c r="H198" i="6"/>
  <c r="G198" i="6"/>
  <c r="F198" i="6"/>
  <c r="E198" i="6"/>
  <c r="D198" i="6"/>
  <c r="B198" i="6"/>
  <c r="A198" i="6"/>
  <c r="K197" i="6"/>
  <c r="H197" i="6"/>
  <c r="G197" i="6"/>
  <c r="F197" i="6"/>
  <c r="E197" i="6"/>
  <c r="D197" i="6"/>
  <c r="B197" i="6"/>
  <c r="A197" i="6"/>
  <c r="K196" i="6"/>
  <c r="H196" i="6"/>
  <c r="G196" i="6"/>
  <c r="F196" i="6"/>
  <c r="E196" i="6"/>
  <c r="D196" i="6"/>
  <c r="B196" i="6"/>
  <c r="A196" i="6"/>
  <c r="K195" i="6"/>
  <c r="H195" i="6"/>
  <c r="G195" i="6"/>
  <c r="F195" i="6"/>
  <c r="E195" i="6"/>
  <c r="D195" i="6"/>
  <c r="B195" i="6"/>
  <c r="A195" i="6"/>
  <c r="K194" i="6"/>
  <c r="H194" i="6"/>
  <c r="G194" i="6"/>
  <c r="F194" i="6"/>
  <c r="E194" i="6"/>
  <c r="D194" i="6"/>
  <c r="B194" i="6"/>
  <c r="A194" i="6"/>
  <c r="K193" i="6"/>
  <c r="H193" i="6"/>
  <c r="G193" i="6"/>
  <c r="F193" i="6"/>
  <c r="E193" i="6"/>
  <c r="D193" i="6"/>
  <c r="B193" i="6"/>
  <c r="A193" i="6"/>
  <c r="K192" i="6"/>
  <c r="H192" i="6"/>
  <c r="G192" i="6"/>
  <c r="F192" i="6"/>
  <c r="E192" i="6"/>
  <c r="D192" i="6"/>
  <c r="B192" i="6"/>
  <c r="A192" i="6"/>
  <c r="K191" i="6"/>
  <c r="H191" i="6"/>
  <c r="G191" i="6"/>
  <c r="F191" i="6"/>
  <c r="E191" i="6"/>
  <c r="D191" i="6"/>
  <c r="B191" i="6"/>
  <c r="A191" i="6"/>
  <c r="K190" i="6"/>
  <c r="H190" i="6"/>
  <c r="G190" i="6"/>
  <c r="F190" i="6"/>
  <c r="E190" i="6"/>
  <c r="D190" i="6"/>
  <c r="B190" i="6"/>
  <c r="A190" i="6"/>
  <c r="K189" i="6"/>
  <c r="H189" i="6"/>
  <c r="G189" i="6"/>
  <c r="F189" i="6"/>
  <c r="E189" i="6"/>
  <c r="D189" i="6"/>
  <c r="B189" i="6"/>
  <c r="A189" i="6"/>
  <c r="K188" i="6"/>
  <c r="H188" i="6"/>
  <c r="G188" i="6"/>
  <c r="F188" i="6"/>
  <c r="E188" i="6"/>
  <c r="D188" i="6"/>
  <c r="B188" i="6"/>
  <c r="A188" i="6"/>
  <c r="K187" i="6"/>
  <c r="H187" i="6"/>
  <c r="G187" i="6"/>
  <c r="F187" i="6"/>
  <c r="E187" i="6"/>
  <c r="D187" i="6"/>
  <c r="B187" i="6"/>
  <c r="A187" i="6"/>
  <c r="K186" i="6"/>
  <c r="H186" i="6"/>
  <c r="G186" i="6"/>
  <c r="F186" i="6"/>
  <c r="E186" i="6"/>
  <c r="D186" i="6"/>
  <c r="B186" i="6"/>
  <c r="A186" i="6"/>
  <c r="K185" i="6"/>
  <c r="H185" i="6"/>
  <c r="G185" i="6"/>
  <c r="F185" i="6"/>
  <c r="E185" i="6"/>
  <c r="D185" i="6"/>
  <c r="B185" i="6"/>
  <c r="A185" i="6"/>
  <c r="K184" i="6"/>
  <c r="H184" i="6"/>
  <c r="G184" i="6"/>
  <c r="F184" i="6"/>
  <c r="E184" i="6"/>
  <c r="D184" i="6"/>
  <c r="B184" i="6"/>
  <c r="A184" i="6"/>
  <c r="K183" i="6"/>
  <c r="H183" i="6"/>
  <c r="G183" i="6"/>
  <c r="F183" i="6"/>
  <c r="E183" i="6"/>
  <c r="D183" i="6"/>
  <c r="B183" i="6"/>
  <c r="A183" i="6"/>
  <c r="K182" i="6"/>
  <c r="H182" i="6"/>
  <c r="G182" i="6"/>
  <c r="F182" i="6"/>
  <c r="E182" i="6"/>
  <c r="D182" i="6"/>
  <c r="B182" i="6"/>
  <c r="A182" i="6"/>
  <c r="K181" i="6"/>
  <c r="H181" i="6"/>
  <c r="G181" i="6"/>
  <c r="F181" i="6"/>
  <c r="E181" i="6"/>
  <c r="D181" i="6"/>
  <c r="B181" i="6"/>
  <c r="A181" i="6"/>
  <c r="K180" i="6"/>
  <c r="H180" i="6"/>
  <c r="G180" i="6"/>
  <c r="F180" i="6"/>
  <c r="E180" i="6"/>
  <c r="D180" i="6"/>
  <c r="B180" i="6"/>
  <c r="A180" i="6"/>
  <c r="K179" i="6"/>
  <c r="H179" i="6"/>
  <c r="G179" i="6"/>
  <c r="F179" i="6"/>
  <c r="E179" i="6"/>
  <c r="D179" i="6"/>
  <c r="B179" i="6"/>
  <c r="A179" i="6"/>
  <c r="K178" i="6"/>
  <c r="H178" i="6"/>
  <c r="G178" i="6"/>
  <c r="F178" i="6"/>
  <c r="E178" i="6"/>
  <c r="D178" i="6"/>
  <c r="B178" i="6"/>
  <c r="A178" i="6"/>
  <c r="K177" i="6"/>
  <c r="H177" i="6"/>
  <c r="G177" i="6"/>
  <c r="F177" i="6"/>
  <c r="E177" i="6"/>
  <c r="D177" i="6"/>
  <c r="B177" i="6"/>
  <c r="A177" i="6"/>
  <c r="K176" i="6"/>
  <c r="H176" i="6"/>
  <c r="G176" i="6"/>
  <c r="F176" i="6"/>
  <c r="E176" i="6"/>
  <c r="D176" i="6"/>
  <c r="B176" i="6"/>
  <c r="A176" i="6"/>
  <c r="K175" i="6"/>
  <c r="H175" i="6"/>
  <c r="G175" i="6"/>
  <c r="F175" i="6"/>
  <c r="E175" i="6"/>
  <c r="D175" i="6"/>
  <c r="B175" i="6"/>
  <c r="A175" i="6"/>
  <c r="K174" i="6"/>
  <c r="H174" i="6"/>
  <c r="G174" i="6"/>
  <c r="F174" i="6"/>
  <c r="E174" i="6"/>
  <c r="D174" i="6"/>
  <c r="B174" i="6"/>
  <c r="A174" i="6"/>
  <c r="K173" i="6"/>
  <c r="H173" i="6"/>
  <c r="G173" i="6"/>
  <c r="F173" i="6"/>
  <c r="E173" i="6"/>
  <c r="D173" i="6"/>
  <c r="B173" i="6"/>
  <c r="A173" i="6"/>
  <c r="K172" i="6"/>
  <c r="H172" i="6"/>
  <c r="G172" i="6"/>
  <c r="F172" i="6"/>
  <c r="E172" i="6"/>
  <c r="D172" i="6"/>
  <c r="B172" i="6"/>
  <c r="A172" i="6"/>
  <c r="K171" i="6"/>
  <c r="H171" i="6"/>
  <c r="G171" i="6"/>
  <c r="F171" i="6"/>
  <c r="E171" i="6"/>
  <c r="D171" i="6"/>
  <c r="B171" i="6"/>
  <c r="A171" i="6"/>
  <c r="K170" i="6"/>
  <c r="H170" i="6"/>
  <c r="G170" i="6"/>
  <c r="F170" i="6"/>
  <c r="E170" i="6"/>
  <c r="D170" i="6"/>
  <c r="B170" i="6"/>
  <c r="A170" i="6"/>
  <c r="K169" i="6"/>
  <c r="H169" i="6"/>
  <c r="G169" i="6"/>
  <c r="F169" i="6"/>
  <c r="E169" i="6"/>
  <c r="D169" i="6"/>
  <c r="B169" i="6"/>
  <c r="A169" i="6"/>
  <c r="K168" i="6"/>
  <c r="H168" i="6"/>
  <c r="G168" i="6"/>
  <c r="F168" i="6"/>
  <c r="E168" i="6"/>
  <c r="D168" i="6"/>
  <c r="B168" i="6"/>
  <c r="A168" i="6"/>
  <c r="K167" i="6"/>
  <c r="H167" i="6"/>
  <c r="G167" i="6"/>
  <c r="F167" i="6"/>
  <c r="E167" i="6"/>
  <c r="D167" i="6"/>
  <c r="B167" i="6"/>
  <c r="A167" i="6"/>
  <c r="K166" i="6"/>
  <c r="H166" i="6"/>
  <c r="G166" i="6"/>
  <c r="F166" i="6"/>
  <c r="E166" i="6"/>
  <c r="D166" i="6"/>
  <c r="B166" i="6"/>
  <c r="A166" i="6"/>
  <c r="K165" i="6"/>
  <c r="H165" i="6"/>
  <c r="G165" i="6"/>
  <c r="F165" i="6"/>
  <c r="E165" i="6"/>
  <c r="D165" i="6"/>
  <c r="B165" i="6"/>
  <c r="A165" i="6"/>
  <c r="K164" i="6"/>
  <c r="H164" i="6"/>
  <c r="G164" i="6"/>
  <c r="F164" i="6"/>
  <c r="E164" i="6"/>
  <c r="D164" i="6"/>
  <c r="B164" i="6"/>
  <c r="A164" i="6"/>
  <c r="K163" i="6"/>
  <c r="H163" i="6"/>
  <c r="G163" i="6"/>
  <c r="F163" i="6"/>
  <c r="E163" i="6"/>
  <c r="D163" i="6"/>
  <c r="B163" i="6"/>
  <c r="A163" i="6"/>
  <c r="K162" i="6"/>
  <c r="H162" i="6"/>
  <c r="G162" i="6"/>
  <c r="F162" i="6"/>
  <c r="E162" i="6"/>
  <c r="D162" i="6"/>
  <c r="B162" i="6"/>
  <c r="A162" i="6"/>
  <c r="K161" i="6"/>
  <c r="H161" i="6"/>
  <c r="G161" i="6"/>
  <c r="F161" i="6"/>
  <c r="E161" i="6"/>
  <c r="D161" i="6"/>
  <c r="B161" i="6"/>
  <c r="A161" i="6"/>
  <c r="K160" i="6"/>
  <c r="H160" i="6"/>
  <c r="G160" i="6"/>
  <c r="F160" i="6"/>
  <c r="E160" i="6"/>
  <c r="D160" i="6"/>
  <c r="B160" i="6"/>
  <c r="A160" i="6"/>
  <c r="K159" i="6"/>
  <c r="H159" i="6"/>
  <c r="G159" i="6"/>
  <c r="F159" i="6"/>
  <c r="E159" i="6"/>
  <c r="D159" i="6"/>
  <c r="B159" i="6"/>
  <c r="A159" i="6"/>
  <c r="K158" i="6"/>
  <c r="H158" i="6"/>
  <c r="G158" i="6"/>
  <c r="F158" i="6"/>
  <c r="E158" i="6"/>
  <c r="D158" i="6"/>
  <c r="B158" i="6"/>
  <c r="A158" i="6"/>
  <c r="K157" i="6"/>
  <c r="H157" i="6"/>
  <c r="G157" i="6"/>
  <c r="F157" i="6"/>
  <c r="E157" i="6"/>
  <c r="D157" i="6"/>
  <c r="B157" i="6"/>
  <c r="A157" i="6"/>
  <c r="K156" i="6"/>
  <c r="H156" i="6"/>
  <c r="G156" i="6"/>
  <c r="F156" i="6"/>
  <c r="E156" i="6"/>
  <c r="D156" i="6"/>
  <c r="B156" i="6"/>
  <c r="A156" i="6"/>
  <c r="K155" i="6"/>
  <c r="H155" i="6"/>
  <c r="G155" i="6"/>
  <c r="F155" i="6"/>
  <c r="E155" i="6"/>
  <c r="D155" i="6"/>
  <c r="B155" i="6"/>
  <c r="A155" i="6"/>
  <c r="K154" i="6"/>
  <c r="H154" i="6"/>
  <c r="G154" i="6"/>
  <c r="F154" i="6"/>
  <c r="E154" i="6"/>
  <c r="D154" i="6"/>
  <c r="B154" i="6"/>
  <c r="A154" i="6"/>
  <c r="K153" i="6"/>
  <c r="H153" i="6"/>
  <c r="G153" i="6"/>
  <c r="F153" i="6"/>
  <c r="E153" i="6"/>
  <c r="D153" i="6"/>
  <c r="B153" i="6"/>
  <c r="A153" i="6"/>
  <c r="K152" i="6"/>
  <c r="H152" i="6"/>
  <c r="G152" i="6"/>
  <c r="F152" i="6"/>
  <c r="E152" i="6"/>
  <c r="D152" i="6"/>
  <c r="B152" i="6"/>
  <c r="A152" i="6"/>
  <c r="K151" i="6"/>
  <c r="H151" i="6"/>
  <c r="G151" i="6"/>
  <c r="F151" i="6"/>
  <c r="E151" i="6"/>
  <c r="D151" i="6"/>
  <c r="B151" i="6"/>
  <c r="A151" i="6"/>
  <c r="K150" i="6"/>
  <c r="H150" i="6"/>
  <c r="G150" i="6"/>
  <c r="F150" i="6"/>
  <c r="E150" i="6"/>
  <c r="D150" i="6"/>
  <c r="B150" i="6"/>
  <c r="A150" i="6"/>
  <c r="K149" i="6"/>
  <c r="H149" i="6"/>
  <c r="G149" i="6"/>
  <c r="F149" i="6"/>
  <c r="E149" i="6"/>
  <c r="D149" i="6"/>
  <c r="B149" i="6"/>
  <c r="A149" i="6"/>
  <c r="K148" i="6"/>
  <c r="H148" i="6"/>
  <c r="G148" i="6"/>
  <c r="F148" i="6"/>
  <c r="E148" i="6"/>
  <c r="D148" i="6"/>
  <c r="B148" i="6"/>
  <c r="A148" i="6"/>
  <c r="K147" i="6"/>
  <c r="H147" i="6"/>
  <c r="G147" i="6"/>
  <c r="F147" i="6"/>
  <c r="E147" i="6"/>
  <c r="D147" i="6"/>
  <c r="B147" i="6"/>
  <c r="A147" i="6"/>
  <c r="K146" i="6"/>
  <c r="H146" i="6"/>
  <c r="G146" i="6"/>
  <c r="F146" i="6"/>
  <c r="E146" i="6"/>
  <c r="D146" i="6"/>
  <c r="B146" i="6"/>
  <c r="A146" i="6"/>
  <c r="K145" i="6"/>
  <c r="H145" i="6"/>
  <c r="G145" i="6"/>
  <c r="F145" i="6"/>
  <c r="E145" i="6"/>
  <c r="D145" i="6"/>
  <c r="B145" i="6"/>
  <c r="A145" i="6"/>
  <c r="K144" i="6"/>
  <c r="H144" i="6"/>
  <c r="G144" i="6"/>
  <c r="F144" i="6"/>
  <c r="E144" i="6"/>
  <c r="D144" i="6"/>
  <c r="B144" i="6"/>
  <c r="A144" i="6"/>
  <c r="K143" i="6"/>
  <c r="H143" i="6"/>
  <c r="G143" i="6"/>
  <c r="F143" i="6"/>
  <c r="E143" i="6"/>
  <c r="D143" i="6"/>
  <c r="B143" i="6"/>
  <c r="A143" i="6"/>
  <c r="K142" i="6"/>
  <c r="H142" i="6"/>
  <c r="G142" i="6"/>
  <c r="F142" i="6"/>
  <c r="E142" i="6"/>
  <c r="D142" i="6"/>
  <c r="B142" i="6"/>
  <c r="A142" i="6"/>
  <c r="K141" i="6"/>
  <c r="H141" i="6"/>
  <c r="G141" i="6"/>
  <c r="F141" i="6"/>
  <c r="E141" i="6"/>
  <c r="D141" i="6"/>
  <c r="B141" i="6"/>
  <c r="A141" i="6"/>
  <c r="K140" i="6"/>
  <c r="H140" i="6"/>
  <c r="G140" i="6"/>
  <c r="F140" i="6"/>
  <c r="E140" i="6"/>
  <c r="D140" i="6"/>
  <c r="B140" i="6"/>
  <c r="A140" i="6"/>
  <c r="K139" i="6"/>
  <c r="H139" i="6"/>
  <c r="G139" i="6"/>
  <c r="F139" i="6"/>
  <c r="E139" i="6"/>
  <c r="D139" i="6"/>
  <c r="B139" i="6"/>
  <c r="A139" i="6"/>
  <c r="K138" i="6"/>
  <c r="H138" i="6"/>
  <c r="G138" i="6"/>
  <c r="F138" i="6"/>
  <c r="E138" i="6"/>
  <c r="D138" i="6"/>
  <c r="B138" i="6"/>
  <c r="A138" i="6"/>
  <c r="K137" i="6"/>
  <c r="H137" i="6"/>
  <c r="G137" i="6"/>
  <c r="F137" i="6"/>
  <c r="E137" i="6"/>
  <c r="D137" i="6"/>
  <c r="B137" i="6"/>
  <c r="A137" i="6"/>
  <c r="K136" i="6"/>
  <c r="H136" i="6"/>
  <c r="G136" i="6"/>
  <c r="F136" i="6"/>
  <c r="E136" i="6"/>
  <c r="D136" i="6"/>
  <c r="B136" i="6"/>
  <c r="A136" i="6"/>
  <c r="K135" i="6"/>
  <c r="H135" i="6"/>
  <c r="G135" i="6"/>
  <c r="F135" i="6"/>
  <c r="E135" i="6"/>
  <c r="D135" i="6"/>
  <c r="B135" i="6"/>
  <c r="A135" i="6"/>
  <c r="K134" i="6"/>
  <c r="H134" i="6"/>
  <c r="G134" i="6"/>
  <c r="F134" i="6"/>
  <c r="E134" i="6"/>
  <c r="D134" i="6"/>
  <c r="B134" i="6"/>
  <c r="A134" i="6"/>
  <c r="K133" i="6"/>
  <c r="H133" i="6"/>
  <c r="G133" i="6"/>
  <c r="F133" i="6"/>
  <c r="E133" i="6"/>
  <c r="D133" i="6"/>
  <c r="B133" i="6"/>
  <c r="A133" i="6"/>
  <c r="K132" i="6"/>
  <c r="H132" i="6"/>
  <c r="G132" i="6"/>
  <c r="F132" i="6"/>
  <c r="E132" i="6"/>
  <c r="D132" i="6"/>
  <c r="B132" i="6"/>
  <c r="A132" i="6"/>
  <c r="K131" i="6"/>
  <c r="H131" i="6"/>
  <c r="G131" i="6"/>
  <c r="F131" i="6"/>
  <c r="E131" i="6"/>
  <c r="D131" i="6"/>
  <c r="B131" i="6"/>
  <c r="A131" i="6"/>
  <c r="K130" i="6"/>
  <c r="H130" i="6"/>
  <c r="G130" i="6"/>
  <c r="F130" i="6"/>
  <c r="E130" i="6"/>
  <c r="D130" i="6"/>
  <c r="B130" i="6"/>
  <c r="A130" i="6"/>
  <c r="K129" i="6"/>
  <c r="H129" i="6"/>
  <c r="G129" i="6"/>
  <c r="F129" i="6"/>
  <c r="E129" i="6"/>
  <c r="D129" i="6"/>
  <c r="B129" i="6"/>
  <c r="A129" i="6"/>
  <c r="K128" i="6"/>
  <c r="H128" i="6"/>
  <c r="G128" i="6"/>
  <c r="F128" i="6"/>
  <c r="E128" i="6"/>
  <c r="D128" i="6"/>
  <c r="B128" i="6"/>
  <c r="A128" i="6"/>
  <c r="K127" i="6"/>
  <c r="H127" i="6"/>
  <c r="G127" i="6"/>
  <c r="F127" i="6"/>
  <c r="E127" i="6"/>
  <c r="D127" i="6"/>
  <c r="B127" i="6"/>
  <c r="A127" i="6"/>
  <c r="K126" i="6"/>
  <c r="H126" i="6"/>
  <c r="G126" i="6"/>
  <c r="F126" i="6"/>
  <c r="E126" i="6"/>
  <c r="D126" i="6"/>
  <c r="B126" i="6"/>
  <c r="A126" i="6"/>
  <c r="K125" i="6"/>
  <c r="H125" i="6"/>
  <c r="G125" i="6"/>
  <c r="F125" i="6"/>
  <c r="E125" i="6"/>
  <c r="D125" i="6"/>
  <c r="B125" i="6"/>
  <c r="A125" i="6"/>
  <c r="K124" i="6"/>
  <c r="H124" i="6"/>
  <c r="G124" i="6"/>
  <c r="F124" i="6"/>
  <c r="E124" i="6"/>
  <c r="D124" i="6"/>
  <c r="B124" i="6"/>
  <c r="A124" i="6"/>
  <c r="K123" i="6"/>
  <c r="H123" i="6"/>
  <c r="G123" i="6"/>
  <c r="F123" i="6"/>
  <c r="E123" i="6"/>
  <c r="D123" i="6"/>
  <c r="B123" i="6"/>
  <c r="A123" i="6"/>
  <c r="K122" i="6"/>
  <c r="H122" i="6"/>
  <c r="G122" i="6"/>
  <c r="F122" i="6"/>
  <c r="E122" i="6"/>
  <c r="D122" i="6"/>
  <c r="B122" i="6"/>
  <c r="A122" i="6"/>
  <c r="K121" i="6"/>
  <c r="H121" i="6"/>
  <c r="G121" i="6"/>
  <c r="F121" i="6"/>
  <c r="E121" i="6"/>
  <c r="D121" i="6"/>
  <c r="B121" i="6"/>
  <c r="A121" i="6"/>
  <c r="K120" i="6"/>
  <c r="H120" i="6"/>
  <c r="G120" i="6"/>
  <c r="F120" i="6"/>
  <c r="E120" i="6"/>
  <c r="D120" i="6"/>
  <c r="B120" i="6"/>
  <c r="A120" i="6"/>
  <c r="K119" i="6"/>
  <c r="H119" i="6"/>
  <c r="G119" i="6"/>
  <c r="F119" i="6"/>
  <c r="E119" i="6"/>
  <c r="D119" i="6"/>
  <c r="B119" i="6"/>
  <c r="A119" i="6"/>
  <c r="K118" i="6"/>
  <c r="H118" i="6"/>
  <c r="G118" i="6"/>
  <c r="F118" i="6"/>
  <c r="E118" i="6"/>
  <c r="D118" i="6"/>
  <c r="B118" i="6"/>
  <c r="A118" i="6"/>
  <c r="K117" i="6"/>
  <c r="H117" i="6"/>
  <c r="G117" i="6"/>
  <c r="F117" i="6"/>
  <c r="E117" i="6"/>
  <c r="D117" i="6"/>
  <c r="B117" i="6"/>
  <c r="A117" i="6"/>
  <c r="K116" i="6"/>
  <c r="H116" i="6"/>
  <c r="G116" i="6"/>
  <c r="F116" i="6"/>
  <c r="E116" i="6"/>
  <c r="D116" i="6"/>
  <c r="B116" i="6"/>
  <c r="A116" i="6"/>
  <c r="K115" i="6"/>
  <c r="H115" i="6"/>
  <c r="G115" i="6"/>
  <c r="F115" i="6"/>
  <c r="E115" i="6"/>
  <c r="D115" i="6"/>
  <c r="B115" i="6"/>
  <c r="A115" i="6"/>
  <c r="K114" i="6"/>
  <c r="H114" i="6"/>
  <c r="G114" i="6"/>
  <c r="F114" i="6"/>
  <c r="E114" i="6"/>
  <c r="D114" i="6"/>
  <c r="B114" i="6"/>
  <c r="A114" i="6"/>
  <c r="K113" i="6"/>
  <c r="H113" i="6"/>
  <c r="G113" i="6"/>
  <c r="F113" i="6"/>
  <c r="E113" i="6"/>
  <c r="D113" i="6"/>
  <c r="B113" i="6"/>
  <c r="A113" i="6"/>
  <c r="K112" i="6"/>
  <c r="H112" i="6"/>
  <c r="G112" i="6"/>
  <c r="F112" i="6"/>
  <c r="E112" i="6"/>
  <c r="D112" i="6"/>
  <c r="B112" i="6"/>
  <c r="A112" i="6"/>
  <c r="K111" i="6"/>
  <c r="H111" i="6"/>
  <c r="G111" i="6"/>
  <c r="F111" i="6"/>
  <c r="E111" i="6"/>
  <c r="D111" i="6"/>
  <c r="B111" i="6"/>
  <c r="A111" i="6"/>
  <c r="K110" i="6"/>
  <c r="H110" i="6"/>
  <c r="G110" i="6"/>
  <c r="F110" i="6"/>
  <c r="E110" i="6"/>
  <c r="D110" i="6"/>
  <c r="B110" i="6"/>
  <c r="A110" i="6"/>
  <c r="K109" i="6"/>
  <c r="H109" i="6"/>
  <c r="G109" i="6"/>
  <c r="F109" i="6"/>
  <c r="E109" i="6"/>
  <c r="D109" i="6"/>
  <c r="B109" i="6"/>
  <c r="A109" i="6"/>
  <c r="K108" i="6"/>
  <c r="H108" i="6"/>
  <c r="G108" i="6"/>
  <c r="F108" i="6"/>
  <c r="E108" i="6"/>
  <c r="D108" i="6"/>
  <c r="B108" i="6"/>
  <c r="A108" i="6"/>
  <c r="K107" i="6"/>
  <c r="H107" i="6"/>
  <c r="G107" i="6"/>
  <c r="F107" i="6"/>
  <c r="E107" i="6"/>
  <c r="D107" i="6"/>
  <c r="B107" i="6"/>
  <c r="A107" i="6"/>
  <c r="K106" i="6"/>
  <c r="H106" i="6"/>
  <c r="G106" i="6"/>
  <c r="F106" i="6"/>
  <c r="E106" i="6"/>
  <c r="D106" i="6"/>
  <c r="B106" i="6"/>
  <c r="A106" i="6"/>
  <c r="K105" i="6"/>
  <c r="H105" i="6"/>
  <c r="G105" i="6"/>
  <c r="F105" i="6"/>
  <c r="E105" i="6"/>
  <c r="D105" i="6"/>
  <c r="B105" i="6"/>
  <c r="A105" i="6"/>
  <c r="K104" i="6"/>
  <c r="H104" i="6"/>
  <c r="G104" i="6"/>
  <c r="F104" i="6"/>
  <c r="E104" i="6"/>
  <c r="D104" i="6"/>
  <c r="B104" i="6"/>
  <c r="A104" i="6"/>
  <c r="K103" i="6"/>
  <c r="H103" i="6"/>
  <c r="G103" i="6"/>
  <c r="F103" i="6"/>
  <c r="E103" i="6"/>
  <c r="D103" i="6"/>
  <c r="B103" i="6"/>
  <c r="A103" i="6"/>
  <c r="K102" i="6"/>
  <c r="H102" i="6"/>
  <c r="G102" i="6"/>
  <c r="F102" i="6"/>
  <c r="E102" i="6"/>
  <c r="D102" i="6"/>
  <c r="B102" i="6"/>
  <c r="A102" i="6"/>
  <c r="K101" i="6"/>
  <c r="H101" i="6"/>
  <c r="G101" i="6"/>
  <c r="F101" i="6"/>
  <c r="E101" i="6"/>
  <c r="D101" i="6"/>
  <c r="B101" i="6"/>
  <c r="A101" i="6"/>
  <c r="K100" i="6"/>
  <c r="H100" i="6"/>
  <c r="G100" i="6"/>
  <c r="F100" i="6"/>
  <c r="E100" i="6"/>
  <c r="D100" i="6"/>
  <c r="B100" i="6"/>
  <c r="A100" i="6"/>
  <c r="K99" i="6"/>
  <c r="H99" i="6"/>
  <c r="G99" i="6"/>
  <c r="F99" i="6"/>
  <c r="E99" i="6"/>
  <c r="D99" i="6"/>
  <c r="B99" i="6"/>
  <c r="A99" i="6"/>
  <c r="K98" i="6"/>
  <c r="H98" i="6"/>
  <c r="G98" i="6"/>
  <c r="F98" i="6"/>
  <c r="E98" i="6"/>
  <c r="D98" i="6"/>
  <c r="B98" i="6"/>
  <c r="A98" i="6"/>
  <c r="K97" i="6"/>
  <c r="H97" i="6"/>
  <c r="G97" i="6"/>
  <c r="F97" i="6"/>
  <c r="E97" i="6"/>
  <c r="D97" i="6"/>
  <c r="B97" i="6"/>
  <c r="A97" i="6"/>
  <c r="K96" i="6"/>
  <c r="H96" i="6"/>
  <c r="G96" i="6"/>
  <c r="F96" i="6"/>
  <c r="E96" i="6"/>
  <c r="D96" i="6"/>
  <c r="B96" i="6"/>
  <c r="A96" i="6"/>
  <c r="K95" i="6"/>
  <c r="H95" i="6"/>
  <c r="G95" i="6"/>
  <c r="F95" i="6"/>
  <c r="E95" i="6"/>
  <c r="D95" i="6"/>
  <c r="B95" i="6"/>
  <c r="A95" i="6"/>
  <c r="K94" i="6"/>
  <c r="H94" i="6"/>
  <c r="G94" i="6"/>
  <c r="F94" i="6"/>
  <c r="E94" i="6"/>
  <c r="D94" i="6"/>
  <c r="B94" i="6"/>
  <c r="A94" i="6"/>
  <c r="K93" i="6"/>
  <c r="H93" i="6"/>
  <c r="G93" i="6"/>
  <c r="F93" i="6"/>
  <c r="E93" i="6"/>
  <c r="D93" i="6"/>
  <c r="B93" i="6"/>
  <c r="A93" i="6"/>
  <c r="K92" i="6"/>
  <c r="H92" i="6"/>
  <c r="G92" i="6"/>
  <c r="F92" i="6"/>
  <c r="E92" i="6"/>
  <c r="D92" i="6"/>
  <c r="B92" i="6"/>
  <c r="A92" i="6"/>
  <c r="K91" i="6"/>
  <c r="H91" i="6"/>
  <c r="G91" i="6"/>
  <c r="F91" i="6"/>
  <c r="E91" i="6"/>
  <c r="D91" i="6"/>
  <c r="B91" i="6"/>
  <c r="A91" i="6"/>
  <c r="K90" i="6"/>
  <c r="H90" i="6"/>
  <c r="G90" i="6"/>
  <c r="F90" i="6"/>
  <c r="E90" i="6"/>
  <c r="D90" i="6"/>
  <c r="B90" i="6"/>
  <c r="A90" i="6"/>
  <c r="K89" i="6"/>
  <c r="H89" i="6"/>
  <c r="G89" i="6"/>
  <c r="F89" i="6"/>
  <c r="E89" i="6"/>
  <c r="D89" i="6"/>
  <c r="B89" i="6"/>
  <c r="A89" i="6"/>
  <c r="K88" i="6"/>
  <c r="H88" i="6"/>
  <c r="G88" i="6"/>
  <c r="F88" i="6"/>
  <c r="E88" i="6"/>
  <c r="D88" i="6"/>
  <c r="B88" i="6"/>
  <c r="A88" i="6"/>
  <c r="K87" i="6"/>
  <c r="H87" i="6"/>
  <c r="G87" i="6"/>
  <c r="F87" i="6"/>
  <c r="E87" i="6"/>
  <c r="D87" i="6"/>
  <c r="B87" i="6"/>
  <c r="A87" i="6"/>
  <c r="K86" i="6"/>
  <c r="H86" i="6"/>
  <c r="G86" i="6"/>
  <c r="F86" i="6"/>
  <c r="E86" i="6"/>
  <c r="D86" i="6"/>
  <c r="B86" i="6"/>
  <c r="A86" i="6"/>
  <c r="K85" i="6"/>
  <c r="H85" i="6"/>
  <c r="G85" i="6"/>
  <c r="F85" i="6"/>
  <c r="E85" i="6"/>
  <c r="D85" i="6"/>
  <c r="B85" i="6"/>
  <c r="A85" i="6"/>
  <c r="K84" i="6"/>
  <c r="H84" i="6"/>
  <c r="G84" i="6"/>
  <c r="F84" i="6"/>
  <c r="E84" i="6"/>
  <c r="D84" i="6"/>
  <c r="B84" i="6"/>
  <c r="A84" i="6"/>
  <c r="K83" i="6"/>
  <c r="H83" i="6"/>
  <c r="G83" i="6"/>
  <c r="F83" i="6"/>
  <c r="E83" i="6"/>
  <c r="D83" i="6"/>
  <c r="B83" i="6"/>
  <c r="A83" i="6"/>
  <c r="K82" i="6"/>
  <c r="H82" i="6"/>
  <c r="G82" i="6"/>
  <c r="F82" i="6"/>
  <c r="E82" i="6"/>
  <c r="D82" i="6"/>
  <c r="B82" i="6"/>
  <c r="A82" i="6"/>
  <c r="K81" i="6"/>
  <c r="H81" i="6"/>
  <c r="G81" i="6"/>
  <c r="F81" i="6"/>
  <c r="E81" i="6"/>
  <c r="D81" i="6"/>
  <c r="B81" i="6"/>
  <c r="A81" i="6"/>
  <c r="K80" i="6"/>
  <c r="H80" i="6"/>
  <c r="G80" i="6"/>
  <c r="F80" i="6"/>
  <c r="E80" i="6"/>
  <c r="D80" i="6"/>
  <c r="B80" i="6"/>
  <c r="A80" i="6"/>
  <c r="K79" i="6"/>
  <c r="H79" i="6"/>
  <c r="G79" i="6"/>
  <c r="F79" i="6"/>
  <c r="E79" i="6"/>
  <c r="D79" i="6"/>
  <c r="B79" i="6"/>
  <c r="A79" i="6"/>
  <c r="K78" i="6"/>
  <c r="H78" i="6"/>
  <c r="G78" i="6"/>
  <c r="F78" i="6"/>
  <c r="E78" i="6"/>
  <c r="D78" i="6"/>
  <c r="B78" i="6"/>
  <c r="A78" i="6"/>
  <c r="K77" i="6"/>
  <c r="H77" i="6"/>
  <c r="G77" i="6"/>
  <c r="F77" i="6"/>
  <c r="E77" i="6"/>
  <c r="D77" i="6"/>
  <c r="B77" i="6"/>
  <c r="A77" i="6"/>
  <c r="K76" i="6"/>
  <c r="H76" i="6"/>
  <c r="G76" i="6"/>
  <c r="F76" i="6"/>
  <c r="E76" i="6"/>
  <c r="D76" i="6"/>
  <c r="B76" i="6"/>
  <c r="A76" i="6"/>
  <c r="K75" i="6"/>
  <c r="H75" i="6"/>
  <c r="G75" i="6"/>
  <c r="F75" i="6"/>
  <c r="E75" i="6"/>
  <c r="D75" i="6"/>
  <c r="B75" i="6"/>
  <c r="A75" i="6"/>
  <c r="K74" i="6"/>
  <c r="H74" i="6"/>
  <c r="G74" i="6"/>
  <c r="F74" i="6"/>
  <c r="E74" i="6"/>
  <c r="D74" i="6"/>
  <c r="B74" i="6"/>
  <c r="A74" i="6"/>
  <c r="K73" i="6"/>
  <c r="H73" i="6"/>
  <c r="G73" i="6"/>
  <c r="F73" i="6"/>
  <c r="E73" i="6"/>
  <c r="D73" i="6"/>
  <c r="B73" i="6"/>
  <c r="A73" i="6"/>
  <c r="K72" i="6"/>
  <c r="H72" i="6"/>
  <c r="G72" i="6"/>
  <c r="F72" i="6"/>
  <c r="E72" i="6"/>
  <c r="D72" i="6"/>
  <c r="B72" i="6"/>
  <c r="A72" i="6"/>
  <c r="K71" i="6"/>
  <c r="H71" i="6"/>
  <c r="G71" i="6"/>
  <c r="F71" i="6"/>
  <c r="E71" i="6"/>
  <c r="D71" i="6"/>
  <c r="B71" i="6"/>
  <c r="A71" i="6"/>
  <c r="K70" i="6"/>
  <c r="H70" i="6"/>
  <c r="G70" i="6"/>
  <c r="F70" i="6"/>
  <c r="E70" i="6"/>
  <c r="D70" i="6"/>
  <c r="B70" i="6"/>
  <c r="A70" i="6"/>
  <c r="K69" i="6"/>
  <c r="H69" i="6"/>
  <c r="G69" i="6"/>
  <c r="F69" i="6"/>
  <c r="E69" i="6"/>
  <c r="D69" i="6"/>
  <c r="B69" i="6"/>
  <c r="A69" i="6"/>
  <c r="K68" i="6"/>
  <c r="H68" i="6"/>
  <c r="G68" i="6"/>
  <c r="F68" i="6"/>
  <c r="E68" i="6"/>
  <c r="D68" i="6"/>
  <c r="B68" i="6"/>
  <c r="A68" i="6"/>
  <c r="K67" i="6"/>
  <c r="H67" i="6"/>
  <c r="G67" i="6"/>
  <c r="F67" i="6"/>
  <c r="E67" i="6"/>
  <c r="D67" i="6"/>
  <c r="B67" i="6"/>
  <c r="A67" i="6"/>
  <c r="K66" i="6"/>
  <c r="H66" i="6"/>
  <c r="G66" i="6"/>
  <c r="F66" i="6"/>
  <c r="E66" i="6"/>
  <c r="D66" i="6"/>
  <c r="B66" i="6"/>
  <c r="A66" i="6"/>
  <c r="K65" i="6"/>
  <c r="H65" i="6"/>
  <c r="G65" i="6"/>
  <c r="F65" i="6"/>
  <c r="E65" i="6"/>
  <c r="D65" i="6"/>
  <c r="B65" i="6"/>
  <c r="A65" i="6"/>
  <c r="K64" i="6"/>
  <c r="H64" i="6"/>
  <c r="G64" i="6"/>
  <c r="F64" i="6"/>
  <c r="E64" i="6"/>
  <c r="D64" i="6"/>
  <c r="B64" i="6"/>
  <c r="A64" i="6"/>
  <c r="K63" i="6"/>
  <c r="H63" i="6"/>
  <c r="G63" i="6"/>
  <c r="F63" i="6"/>
  <c r="E63" i="6"/>
  <c r="D63" i="6"/>
  <c r="B63" i="6"/>
  <c r="A63" i="6"/>
  <c r="K62" i="6"/>
  <c r="H62" i="6"/>
  <c r="G62" i="6"/>
  <c r="F62" i="6"/>
  <c r="E62" i="6"/>
  <c r="D62" i="6"/>
  <c r="B62" i="6"/>
  <c r="A62" i="6"/>
  <c r="K61" i="6"/>
  <c r="H61" i="6"/>
  <c r="G61" i="6"/>
  <c r="F61" i="6"/>
  <c r="E61" i="6"/>
  <c r="D61" i="6"/>
  <c r="B61" i="6"/>
  <c r="A61" i="6"/>
  <c r="K60" i="6"/>
  <c r="H60" i="6"/>
  <c r="G60" i="6"/>
  <c r="F60" i="6"/>
  <c r="E60" i="6"/>
  <c r="D60" i="6"/>
  <c r="B60" i="6"/>
  <c r="A60" i="6"/>
  <c r="K59" i="6"/>
  <c r="H59" i="6"/>
  <c r="G59" i="6"/>
  <c r="F59" i="6"/>
  <c r="E59" i="6"/>
  <c r="D59" i="6"/>
  <c r="B59" i="6"/>
  <c r="A59" i="6"/>
  <c r="K58" i="6"/>
  <c r="H58" i="6"/>
  <c r="G58" i="6"/>
  <c r="F58" i="6"/>
  <c r="E58" i="6"/>
  <c r="D58" i="6"/>
  <c r="B58" i="6"/>
  <c r="A58" i="6"/>
  <c r="K57" i="6"/>
  <c r="H57" i="6"/>
  <c r="G57" i="6"/>
  <c r="F57" i="6"/>
  <c r="E57" i="6"/>
  <c r="D57" i="6"/>
  <c r="B57" i="6"/>
  <c r="A57" i="6"/>
  <c r="K56" i="6"/>
  <c r="H56" i="6"/>
  <c r="G56" i="6"/>
  <c r="F56" i="6"/>
  <c r="E56" i="6"/>
  <c r="D56" i="6"/>
  <c r="B56" i="6"/>
  <c r="A56" i="6"/>
  <c r="K55" i="6"/>
  <c r="H55" i="6"/>
  <c r="G55" i="6"/>
  <c r="F55" i="6"/>
  <c r="E55" i="6"/>
  <c r="D55" i="6"/>
  <c r="B55" i="6"/>
  <c r="A55" i="6"/>
  <c r="K54" i="6"/>
  <c r="H54" i="6"/>
  <c r="G54" i="6"/>
  <c r="F54" i="6"/>
  <c r="E54" i="6"/>
  <c r="D54" i="6"/>
  <c r="B54" i="6"/>
  <c r="A54" i="6"/>
  <c r="K53" i="6"/>
  <c r="H53" i="6"/>
  <c r="G53" i="6"/>
  <c r="F53" i="6"/>
  <c r="E53" i="6"/>
  <c r="D53" i="6"/>
  <c r="B53" i="6"/>
  <c r="A53" i="6"/>
  <c r="K52" i="6"/>
  <c r="H52" i="6"/>
  <c r="G52" i="6"/>
  <c r="F52" i="6"/>
  <c r="E52" i="6"/>
  <c r="D52" i="6"/>
  <c r="B52" i="6"/>
  <c r="A52" i="6"/>
  <c r="K51" i="6"/>
  <c r="H51" i="6"/>
  <c r="G51" i="6"/>
  <c r="F51" i="6"/>
  <c r="E51" i="6"/>
  <c r="D51" i="6"/>
  <c r="B51" i="6"/>
  <c r="A51" i="6"/>
  <c r="K50" i="6"/>
  <c r="H50" i="6"/>
  <c r="G50" i="6"/>
  <c r="F50" i="6"/>
  <c r="E50" i="6"/>
  <c r="D50" i="6"/>
  <c r="B50" i="6"/>
  <c r="A50" i="6"/>
  <c r="K49" i="6"/>
  <c r="H49" i="6"/>
  <c r="G49" i="6"/>
  <c r="F49" i="6"/>
  <c r="E49" i="6"/>
  <c r="D49" i="6"/>
  <c r="B49" i="6"/>
  <c r="A49" i="6"/>
  <c r="K48" i="6"/>
  <c r="H48" i="6"/>
  <c r="G48" i="6"/>
  <c r="F48" i="6"/>
  <c r="E48" i="6"/>
  <c r="D48" i="6"/>
  <c r="B48" i="6"/>
  <c r="A48" i="6"/>
  <c r="K47" i="6"/>
  <c r="H47" i="6"/>
  <c r="G47" i="6"/>
  <c r="F47" i="6"/>
  <c r="E47" i="6"/>
  <c r="D47" i="6"/>
  <c r="B47" i="6"/>
  <c r="A47" i="6"/>
  <c r="K46" i="6"/>
  <c r="H46" i="6"/>
  <c r="G46" i="6"/>
  <c r="F46" i="6"/>
  <c r="E46" i="6"/>
  <c r="D46" i="6"/>
  <c r="B46" i="6"/>
  <c r="A46" i="6"/>
  <c r="K45" i="6"/>
  <c r="H45" i="6"/>
  <c r="G45" i="6"/>
  <c r="F45" i="6"/>
  <c r="E45" i="6"/>
  <c r="D45" i="6"/>
  <c r="B45" i="6"/>
  <c r="A45" i="6"/>
  <c r="K44" i="6"/>
  <c r="H44" i="6"/>
  <c r="G44" i="6"/>
  <c r="F44" i="6"/>
  <c r="E44" i="6"/>
  <c r="D44" i="6"/>
  <c r="B44" i="6"/>
  <c r="A44" i="6"/>
  <c r="K43" i="6"/>
  <c r="H43" i="6"/>
  <c r="G43" i="6"/>
  <c r="F43" i="6"/>
  <c r="E43" i="6"/>
  <c r="D43" i="6"/>
  <c r="B43" i="6"/>
  <c r="A43" i="6"/>
  <c r="K42" i="6"/>
  <c r="H42" i="6"/>
  <c r="G42" i="6"/>
  <c r="F42" i="6"/>
  <c r="E42" i="6"/>
  <c r="D42" i="6"/>
  <c r="B42" i="6"/>
  <c r="A42" i="6"/>
  <c r="K41" i="6"/>
  <c r="H41" i="6"/>
  <c r="G41" i="6"/>
  <c r="F41" i="6"/>
  <c r="E41" i="6"/>
  <c r="D41" i="6"/>
  <c r="B41" i="6"/>
  <c r="A41" i="6"/>
  <c r="K40" i="6"/>
  <c r="H40" i="6"/>
  <c r="G40" i="6"/>
  <c r="F40" i="6"/>
  <c r="E40" i="6"/>
  <c r="D40" i="6"/>
  <c r="B40" i="6"/>
  <c r="A40" i="6"/>
  <c r="K39" i="6"/>
  <c r="H39" i="6"/>
  <c r="G39" i="6"/>
  <c r="F39" i="6"/>
  <c r="E39" i="6"/>
  <c r="D39" i="6"/>
  <c r="B39" i="6"/>
  <c r="A39" i="6"/>
  <c r="K38" i="6"/>
  <c r="H38" i="6"/>
  <c r="G38" i="6"/>
  <c r="F38" i="6"/>
  <c r="E38" i="6"/>
  <c r="D38" i="6"/>
  <c r="B38" i="6"/>
  <c r="A38" i="6"/>
  <c r="K37" i="6"/>
  <c r="H37" i="6"/>
  <c r="G37" i="6"/>
  <c r="F37" i="6"/>
  <c r="E37" i="6"/>
  <c r="D37" i="6"/>
  <c r="B37" i="6"/>
  <c r="A37" i="6"/>
  <c r="K36" i="6"/>
  <c r="H36" i="6"/>
  <c r="G36" i="6"/>
  <c r="F36" i="6"/>
  <c r="E36" i="6"/>
  <c r="D36" i="6"/>
  <c r="B36" i="6"/>
  <c r="A36" i="6"/>
  <c r="K35" i="6"/>
  <c r="H35" i="6"/>
  <c r="G35" i="6"/>
  <c r="F35" i="6"/>
  <c r="E35" i="6"/>
  <c r="D35" i="6"/>
  <c r="B35" i="6"/>
  <c r="A35" i="6"/>
  <c r="K34" i="6"/>
  <c r="H34" i="6"/>
  <c r="G34" i="6"/>
  <c r="F34" i="6"/>
  <c r="E34" i="6"/>
  <c r="D34" i="6"/>
  <c r="B34" i="6"/>
  <c r="A34" i="6"/>
  <c r="K33" i="6"/>
  <c r="H33" i="6"/>
  <c r="G33" i="6"/>
  <c r="F33" i="6"/>
  <c r="E33" i="6"/>
  <c r="D33" i="6"/>
  <c r="B33" i="6"/>
  <c r="A33" i="6"/>
  <c r="K32" i="6"/>
  <c r="H32" i="6"/>
  <c r="G32" i="6"/>
  <c r="F32" i="6"/>
  <c r="E32" i="6"/>
  <c r="D32" i="6"/>
  <c r="B32" i="6"/>
  <c r="A32" i="6"/>
  <c r="K31" i="6"/>
  <c r="H31" i="6"/>
  <c r="G31" i="6"/>
  <c r="F31" i="6"/>
  <c r="E31" i="6"/>
  <c r="D31" i="6"/>
  <c r="B31" i="6"/>
  <c r="A31" i="6"/>
  <c r="K30" i="6"/>
  <c r="H30" i="6"/>
  <c r="G30" i="6"/>
  <c r="F30" i="6"/>
  <c r="E30" i="6"/>
  <c r="D30" i="6"/>
  <c r="B30" i="6"/>
  <c r="A30" i="6"/>
  <c r="K29" i="6"/>
  <c r="H29" i="6"/>
  <c r="G29" i="6"/>
  <c r="F29" i="6"/>
  <c r="E29" i="6"/>
  <c r="D29" i="6"/>
  <c r="B29" i="6"/>
  <c r="A29" i="6"/>
  <c r="K28" i="6"/>
  <c r="H28" i="6"/>
  <c r="G28" i="6"/>
  <c r="F28" i="6"/>
  <c r="E28" i="6"/>
  <c r="D28" i="6"/>
  <c r="B28" i="6"/>
  <c r="A28" i="6"/>
  <c r="K27" i="6"/>
  <c r="H27" i="6"/>
  <c r="G27" i="6"/>
  <c r="F27" i="6"/>
  <c r="E27" i="6"/>
  <c r="D27" i="6"/>
  <c r="B27" i="6"/>
  <c r="A27" i="6"/>
  <c r="K26" i="6"/>
  <c r="H26" i="6"/>
  <c r="G26" i="6"/>
  <c r="F26" i="6"/>
  <c r="E26" i="6"/>
  <c r="D26" i="6"/>
  <c r="B26" i="6"/>
  <c r="A26" i="6"/>
  <c r="K25" i="6"/>
  <c r="H25" i="6"/>
  <c r="G25" i="6"/>
  <c r="F25" i="6"/>
  <c r="E25" i="6"/>
  <c r="D25" i="6"/>
  <c r="B25" i="6"/>
  <c r="A25" i="6"/>
  <c r="K24" i="6"/>
  <c r="H24" i="6"/>
  <c r="G24" i="6"/>
  <c r="F24" i="6"/>
  <c r="E24" i="6"/>
  <c r="D24" i="6"/>
  <c r="B24" i="6"/>
  <c r="A24" i="6"/>
  <c r="K23" i="6"/>
  <c r="H23" i="6"/>
  <c r="G23" i="6"/>
  <c r="F23" i="6"/>
  <c r="E23" i="6"/>
  <c r="D23" i="6"/>
  <c r="B23" i="6"/>
  <c r="A23" i="6"/>
  <c r="K22" i="6"/>
  <c r="H22" i="6"/>
  <c r="G22" i="6"/>
  <c r="F22" i="6"/>
  <c r="E22" i="6"/>
  <c r="D22" i="6"/>
  <c r="B22" i="6"/>
  <c r="A22" i="6"/>
  <c r="K21" i="6"/>
  <c r="H21" i="6"/>
  <c r="G21" i="6"/>
  <c r="F21" i="6"/>
  <c r="E21" i="6"/>
  <c r="D21" i="6"/>
  <c r="B21" i="6"/>
  <c r="A21" i="6"/>
  <c r="K20" i="6"/>
  <c r="H20" i="6"/>
  <c r="G20" i="6"/>
  <c r="F20" i="6"/>
  <c r="E20" i="6"/>
  <c r="D20" i="6"/>
  <c r="B20" i="6"/>
  <c r="A20" i="6"/>
  <c r="K19" i="6"/>
  <c r="H19" i="6"/>
  <c r="G19" i="6"/>
  <c r="F19" i="6"/>
  <c r="E19" i="6"/>
  <c r="D19" i="6"/>
  <c r="B19" i="6"/>
  <c r="A19" i="6"/>
  <c r="K18" i="6"/>
  <c r="H18" i="6"/>
  <c r="G18" i="6"/>
  <c r="F18" i="6"/>
  <c r="E18" i="6"/>
  <c r="D18" i="6"/>
  <c r="B18" i="6"/>
  <c r="A18" i="6"/>
  <c r="K17" i="6"/>
  <c r="H17" i="6"/>
  <c r="G17" i="6"/>
  <c r="F17" i="6"/>
  <c r="E17" i="6"/>
  <c r="D17" i="6"/>
  <c r="B17" i="6"/>
  <c r="A17" i="6"/>
  <c r="K16" i="6"/>
  <c r="H16" i="6"/>
  <c r="G16" i="6"/>
  <c r="F16" i="6"/>
  <c r="E16" i="6"/>
  <c r="D16" i="6"/>
  <c r="B16" i="6"/>
  <c r="A16" i="6"/>
  <c r="K15" i="6"/>
  <c r="H15" i="6"/>
  <c r="G15" i="6"/>
  <c r="F15" i="6"/>
  <c r="E15" i="6"/>
  <c r="D15" i="6"/>
  <c r="B15" i="6"/>
  <c r="A15" i="6"/>
  <c r="K14" i="6"/>
  <c r="H14" i="6"/>
  <c r="G14" i="6"/>
  <c r="F14" i="6"/>
  <c r="E14" i="6"/>
  <c r="D14" i="6"/>
  <c r="B14" i="6"/>
  <c r="A14" i="6"/>
  <c r="K13" i="6"/>
  <c r="H13" i="6"/>
  <c r="G13" i="6"/>
  <c r="F13" i="6"/>
  <c r="E13" i="6"/>
  <c r="D13" i="6"/>
  <c r="B13" i="6"/>
  <c r="A13" i="6"/>
  <c r="K12" i="6"/>
  <c r="H12" i="6"/>
  <c r="G12" i="6"/>
  <c r="F12" i="6"/>
  <c r="E12" i="6"/>
  <c r="D12" i="6"/>
  <c r="B12" i="6"/>
  <c r="A12" i="6"/>
  <c r="K11" i="6"/>
  <c r="H11" i="6"/>
  <c r="G11" i="6"/>
  <c r="F11" i="6"/>
  <c r="E11" i="6"/>
  <c r="D11" i="6"/>
  <c r="B11" i="6"/>
  <c r="A11" i="6"/>
  <c r="K10" i="6"/>
  <c r="H10" i="6"/>
  <c r="G10" i="6"/>
  <c r="F10" i="6"/>
  <c r="E10" i="6"/>
  <c r="D10" i="6"/>
  <c r="B10" i="6"/>
  <c r="A10" i="6"/>
  <c r="K9" i="6"/>
  <c r="H9" i="6"/>
  <c r="G9" i="6"/>
  <c r="F9" i="6"/>
  <c r="E9" i="6"/>
  <c r="D9" i="6"/>
  <c r="B9" i="6"/>
  <c r="A9" i="6"/>
  <c r="K8" i="6"/>
  <c r="H8" i="6"/>
  <c r="G8" i="6"/>
  <c r="F8" i="6"/>
  <c r="E8" i="6"/>
  <c r="D8" i="6"/>
  <c r="B8" i="6"/>
  <c r="A8" i="6"/>
  <c r="K7" i="6"/>
  <c r="H7" i="6"/>
  <c r="G7" i="6"/>
  <c r="F7" i="6"/>
  <c r="E7" i="6"/>
  <c r="D7" i="6"/>
  <c r="B7" i="6"/>
  <c r="A7" i="6"/>
  <c r="K6" i="6"/>
  <c r="H6" i="6"/>
  <c r="G6" i="6"/>
  <c r="F6" i="6"/>
  <c r="E6" i="6"/>
  <c r="D6" i="6"/>
  <c r="B6" i="6"/>
  <c r="A6" i="6"/>
  <c r="K5" i="6"/>
  <c r="H5" i="6"/>
  <c r="G5" i="6"/>
  <c r="F5" i="6"/>
  <c r="E5" i="6"/>
  <c r="D5" i="6"/>
  <c r="B5" i="6"/>
  <c r="A5" i="6"/>
  <c r="K4" i="6"/>
  <c r="H4" i="6"/>
  <c r="G4" i="6"/>
  <c r="F4" i="6"/>
  <c r="E4" i="6"/>
  <c r="D4" i="6"/>
  <c r="B4" i="6"/>
  <c r="A4" i="6"/>
  <c r="K3" i="6"/>
  <c r="H3" i="6"/>
  <c r="G3" i="6"/>
  <c r="F3" i="6"/>
  <c r="E3" i="6"/>
  <c r="D3" i="6"/>
  <c r="B3" i="6"/>
  <c r="A3" i="6"/>
  <c r="K2" i="6"/>
  <c r="G2" i="6"/>
  <c r="F2" i="6"/>
  <c r="E2" i="6"/>
  <c r="D2" i="6"/>
  <c r="B2" i="6"/>
  <c r="A2" i="6"/>
  <c r="B437" i="7"/>
  <c r="A437" i="7"/>
  <c r="B436" i="7"/>
  <c r="A436" i="7"/>
  <c r="B435" i="7"/>
  <c r="A435" i="7"/>
  <c r="B434" i="7"/>
  <c r="A434" i="7"/>
  <c r="B433" i="7"/>
  <c r="A433" i="7"/>
  <c r="B432" i="7"/>
  <c r="A432" i="7"/>
  <c r="B431" i="7"/>
  <c r="A431" i="7"/>
  <c r="B430" i="7"/>
  <c r="A430" i="7"/>
  <c r="B429" i="7"/>
  <c r="A429" i="7"/>
  <c r="B428" i="7"/>
  <c r="A428" i="7"/>
  <c r="B427" i="7"/>
  <c r="A427" i="7"/>
  <c r="B426" i="7"/>
  <c r="A426" i="7"/>
  <c r="B425" i="7"/>
  <c r="A425" i="7"/>
  <c r="B424" i="7"/>
  <c r="A424" i="7"/>
  <c r="B423" i="7"/>
  <c r="A423" i="7"/>
  <c r="B422" i="7"/>
  <c r="A422" i="7"/>
  <c r="B421" i="7"/>
  <c r="A421" i="7"/>
  <c r="B420" i="7"/>
  <c r="A420" i="7"/>
  <c r="B419" i="7"/>
  <c r="A419" i="7"/>
  <c r="B418" i="7"/>
  <c r="A418" i="7"/>
  <c r="B417" i="7"/>
  <c r="A417" i="7"/>
  <c r="B416" i="7"/>
  <c r="A416" i="7"/>
  <c r="B415" i="7"/>
  <c r="A415" i="7"/>
  <c r="B414" i="7"/>
  <c r="A414" i="7"/>
  <c r="B413" i="7"/>
  <c r="A413" i="7"/>
  <c r="B412" i="7"/>
  <c r="A412" i="7"/>
  <c r="B411" i="7"/>
  <c r="A411" i="7"/>
  <c r="B410" i="7"/>
  <c r="A410" i="7"/>
  <c r="B409" i="7"/>
  <c r="A409" i="7"/>
  <c r="B408" i="7"/>
  <c r="A408" i="7"/>
  <c r="B407" i="7"/>
  <c r="A407" i="7"/>
  <c r="B406" i="7"/>
  <c r="A406" i="7"/>
  <c r="B405" i="7"/>
  <c r="A405" i="7"/>
  <c r="B404" i="7"/>
  <c r="A404" i="7"/>
  <c r="B403" i="7"/>
  <c r="A403" i="7"/>
  <c r="B402" i="7"/>
  <c r="A402" i="7"/>
  <c r="B401" i="7"/>
  <c r="A401" i="7"/>
  <c r="B400" i="7"/>
  <c r="A400" i="7"/>
  <c r="B399" i="7"/>
  <c r="A399" i="7"/>
  <c r="B398" i="7"/>
  <c r="A398" i="7"/>
  <c r="B397" i="7"/>
  <c r="A397" i="7"/>
  <c r="B396" i="7"/>
  <c r="A396" i="7"/>
  <c r="B395" i="7"/>
  <c r="A395" i="7"/>
  <c r="B394" i="7"/>
  <c r="A394" i="7"/>
  <c r="B393" i="7"/>
  <c r="A393" i="7"/>
  <c r="B392" i="7"/>
  <c r="A392" i="7"/>
  <c r="B391" i="7"/>
  <c r="A391" i="7"/>
  <c r="B390" i="7"/>
  <c r="A390" i="7"/>
  <c r="B389" i="7"/>
  <c r="A389" i="7"/>
  <c r="B388" i="7"/>
  <c r="A388" i="7"/>
  <c r="B387" i="7"/>
  <c r="A387" i="7"/>
  <c r="B386" i="7"/>
  <c r="A386" i="7"/>
  <c r="B385" i="7"/>
  <c r="A385" i="7"/>
  <c r="B384" i="7"/>
  <c r="A384" i="7"/>
  <c r="B383" i="7"/>
  <c r="A383" i="7"/>
  <c r="B382" i="7"/>
  <c r="A382" i="7"/>
  <c r="B381" i="7"/>
  <c r="A381" i="7"/>
  <c r="B380" i="7"/>
  <c r="A380" i="7"/>
  <c r="B379" i="7"/>
  <c r="A379" i="7"/>
  <c r="B378" i="7"/>
  <c r="A378" i="7"/>
  <c r="B377" i="7"/>
  <c r="A377" i="7"/>
  <c r="B376" i="7"/>
  <c r="A376" i="7"/>
  <c r="B375" i="7"/>
  <c r="A375" i="7"/>
  <c r="B374" i="7"/>
  <c r="A374" i="7"/>
  <c r="B373" i="7"/>
  <c r="A373" i="7"/>
  <c r="B372" i="7"/>
  <c r="A372" i="7"/>
  <c r="B371" i="7"/>
  <c r="A371" i="7"/>
  <c r="B370" i="7"/>
  <c r="A370" i="7"/>
  <c r="B369" i="7"/>
  <c r="A369" i="7"/>
  <c r="B368" i="7"/>
  <c r="A368" i="7"/>
  <c r="B367" i="7"/>
  <c r="A367" i="7"/>
  <c r="B366" i="7"/>
  <c r="A366" i="7"/>
  <c r="B365" i="7"/>
  <c r="A365" i="7"/>
  <c r="B364" i="7"/>
  <c r="A364" i="7"/>
  <c r="B363" i="7"/>
  <c r="A363" i="7"/>
  <c r="B362" i="7"/>
  <c r="A362" i="7"/>
  <c r="B361" i="7"/>
  <c r="A361" i="7"/>
  <c r="B360" i="7"/>
  <c r="A360" i="7"/>
  <c r="B359" i="7"/>
  <c r="A359" i="7"/>
  <c r="B358" i="7"/>
  <c r="A358" i="7"/>
  <c r="B357" i="7"/>
  <c r="A357" i="7"/>
  <c r="B356" i="7"/>
  <c r="A356" i="7"/>
  <c r="B355" i="7"/>
  <c r="A355" i="7"/>
  <c r="B354" i="7"/>
  <c r="A354" i="7"/>
  <c r="B353" i="7"/>
  <c r="A353" i="7"/>
  <c r="B352" i="7"/>
  <c r="A352" i="7"/>
  <c r="B351" i="7"/>
  <c r="A351" i="7"/>
  <c r="B350" i="7"/>
  <c r="A350" i="7"/>
  <c r="B349" i="7"/>
  <c r="A349" i="7"/>
  <c r="B348" i="7"/>
  <c r="A348" i="7"/>
  <c r="B347" i="7"/>
  <c r="A347" i="7"/>
  <c r="B346" i="7"/>
  <c r="A346" i="7"/>
  <c r="B345" i="7"/>
  <c r="A345" i="7"/>
  <c r="B344" i="7"/>
  <c r="A344" i="7"/>
  <c r="B343" i="7"/>
  <c r="A343" i="7"/>
  <c r="B342" i="7"/>
  <c r="A342" i="7"/>
  <c r="B341" i="7"/>
  <c r="A341" i="7"/>
  <c r="B340" i="7"/>
  <c r="A340" i="7"/>
  <c r="B339" i="7"/>
  <c r="A339" i="7"/>
  <c r="B338" i="7"/>
  <c r="A338" i="7"/>
  <c r="B337" i="7"/>
  <c r="A337" i="7"/>
  <c r="B336" i="7"/>
  <c r="A336" i="7"/>
  <c r="B335" i="7"/>
  <c r="A335" i="7"/>
  <c r="B334" i="7"/>
  <c r="A334" i="7"/>
  <c r="B333" i="7"/>
  <c r="A333" i="7"/>
  <c r="B332" i="7"/>
  <c r="A332" i="7"/>
  <c r="B331" i="7"/>
  <c r="A331" i="7"/>
  <c r="B330" i="7"/>
  <c r="A330" i="7"/>
  <c r="B329" i="7"/>
  <c r="A329" i="7"/>
  <c r="B328" i="7"/>
  <c r="A328" i="7"/>
  <c r="B327" i="7"/>
  <c r="A327" i="7"/>
  <c r="B326" i="7"/>
  <c r="A326" i="7"/>
  <c r="B325" i="7"/>
  <c r="A325" i="7"/>
  <c r="B324" i="7"/>
  <c r="A324" i="7"/>
  <c r="B323" i="7"/>
  <c r="A323" i="7"/>
  <c r="B322" i="7"/>
  <c r="A322" i="7"/>
  <c r="B321" i="7"/>
  <c r="A321" i="7"/>
  <c r="B320" i="7"/>
  <c r="A320" i="7"/>
  <c r="B319" i="7"/>
  <c r="A319" i="7"/>
  <c r="B318" i="7"/>
  <c r="A318" i="7"/>
  <c r="B317" i="7"/>
  <c r="A317" i="7"/>
  <c r="B316" i="7"/>
  <c r="A316" i="7"/>
  <c r="B315" i="7"/>
  <c r="A315" i="7"/>
  <c r="B314" i="7"/>
  <c r="A314" i="7"/>
  <c r="B313" i="7"/>
  <c r="A313" i="7"/>
  <c r="B312" i="7"/>
  <c r="A312" i="7"/>
  <c r="B311" i="7"/>
  <c r="A311" i="7"/>
  <c r="B310" i="7"/>
  <c r="A310" i="7"/>
  <c r="B309" i="7"/>
  <c r="A309" i="7"/>
  <c r="B308" i="7"/>
  <c r="A308" i="7"/>
  <c r="B307" i="7"/>
  <c r="A307" i="7"/>
  <c r="B306" i="7"/>
  <c r="A306" i="7"/>
  <c r="B305" i="7"/>
  <c r="A305" i="7"/>
  <c r="B304" i="7"/>
  <c r="A304" i="7"/>
  <c r="B303" i="7"/>
  <c r="A303" i="7"/>
  <c r="B302" i="7"/>
  <c r="A302" i="7"/>
  <c r="B301" i="7"/>
  <c r="A301" i="7"/>
  <c r="B300" i="7"/>
  <c r="A300" i="7"/>
  <c r="B299" i="7"/>
  <c r="A299" i="7"/>
  <c r="B298" i="7"/>
  <c r="A298" i="7"/>
  <c r="B297" i="7"/>
  <c r="A297" i="7"/>
  <c r="B296" i="7"/>
  <c r="A296" i="7"/>
  <c r="B295" i="7"/>
  <c r="A295" i="7"/>
  <c r="B294" i="7"/>
  <c r="A294" i="7"/>
  <c r="B293" i="7"/>
  <c r="A293" i="7"/>
  <c r="B292" i="7"/>
  <c r="A292" i="7"/>
  <c r="B291" i="7"/>
  <c r="A291" i="7"/>
  <c r="B290" i="7"/>
  <c r="A290" i="7"/>
  <c r="B289" i="7"/>
  <c r="A289" i="7"/>
  <c r="B288" i="7"/>
  <c r="A288" i="7"/>
  <c r="B287" i="7"/>
  <c r="A287" i="7"/>
  <c r="B286" i="7"/>
  <c r="A286" i="7"/>
  <c r="B285" i="7"/>
  <c r="A285" i="7"/>
  <c r="B284" i="7"/>
  <c r="A284" i="7"/>
  <c r="B283" i="7"/>
  <c r="A283" i="7"/>
  <c r="B282" i="7"/>
  <c r="A282" i="7"/>
  <c r="B281" i="7"/>
  <c r="A281" i="7"/>
  <c r="B280" i="7"/>
  <c r="A280" i="7"/>
  <c r="B279" i="7"/>
  <c r="A279" i="7"/>
  <c r="B278" i="7"/>
  <c r="A278" i="7"/>
  <c r="B277" i="7"/>
  <c r="A277" i="7"/>
  <c r="B276" i="7"/>
  <c r="A276" i="7"/>
  <c r="B275" i="7"/>
  <c r="A275" i="7"/>
  <c r="B274" i="7"/>
  <c r="A274" i="7"/>
  <c r="B273" i="7"/>
  <c r="A273" i="7"/>
  <c r="B272" i="7"/>
  <c r="A272" i="7"/>
  <c r="B271" i="7"/>
  <c r="A271" i="7"/>
  <c r="B270" i="7"/>
  <c r="A270" i="7"/>
  <c r="B269" i="7"/>
  <c r="A269" i="7"/>
  <c r="B268" i="7"/>
  <c r="A268" i="7"/>
  <c r="B267" i="7"/>
  <c r="A267" i="7"/>
  <c r="B266" i="7"/>
  <c r="A266" i="7"/>
  <c r="B265" i="7"/>
  <c r="A265" i="7"/>
  <c r="B264" i="7"/>
  <c r="A264" i="7"/>
  <c r="B263" i="7"/>
  <c r="A263" i="7"/>
  <c r="B262" i="7"/>
  <c r="A262" i="7"/>
  <c r="B261" i="7"/>
  <c r="A261" i="7"/>
  <c r="B260" i="7"/>
  <c r="A260" i="7"/>
  <c r="B259" i="7"/>
  <c r="A259" i="7"/>
  <c r="B258" i="7"/>
  <c r="A258" i="7"/>
  <c r="B257" i="7"/>
  <c r="A257" i="7"/>
  <c r="B256" i="7"/>
  <c r="A256" i="7"/>
  <c r="B255" i="7"/>
  <c r="A255" i="7"/>
  <c r="B254" i="7"/>
  <c r="A254" i="7"/>
  <c r="B253" i="7"/>
  <c r="A253" i="7"/>
  <c r="B252" i="7"/>
  <c r="A252" i="7"/>
  <c r="B251" i="7"/>
  <c r="A251" i="7"/>
  <c r="B250" i="7"/>
  <c r="A250" i="7"/>
  <c r="B249" i="7"/>
  <c r="A249" i="7"/>
  <c r="B248" i="7"/>
  <c r="A248" i="7"/>
  <c r="B247" i="7"/>
  <c r="A247" i="7"/>
  <c r="B246" i="7"/>
  <c r="A246" i="7"/>
  <c r="B245" i="7"/>
  <c r="A245" i="7"/>
  <c r="B244" i="7"/>
  <c r="A244" i="7"/>
  <c r="B243" i="7"/>
  <c r="A243" i="7"/>
  <c r="B242" i="7"/>
  <c r="A242" i="7"/>
  <c r="B241" i="7"/>
  <c r="A241" i="7"/>
  <c r="B240" i="7"/>
  <c r="A240" i="7"/>
  <c r="B239" i="7"/>
  <c r="A239" i="7"/>
  <c r="B238" i="7"/>
  <c r="A238" i="7"/>
  <c r="B237" i="7"/>
  <c r="A237" i="7"/>
  <c r="B236" i="7"/>
  <c r="A236" i="7"/>
  <c r="B235" i="7"/>
  <c r="A235" i="7"/>
  <c r="B234" i="7"/>
  <c r="A234" i="7"/>
  <c r="B233" i="7"/>
  <c r="A233" i="7"/>
  <c r="B232" i="7"/>
  <c r="A232" i="7"/>
  <c r="B231" i="7"/>
  <c r="A231" i="7"/>
  <c r="B230" i="7"/>
  <c r="A230" i="7"/>
  <c r="B229" i="7"/>
  <c r="A229" i="7"/>
  <c r="B228" i="7"/>
  <c r="A228" i="7"/>
  <c r="B227" i="7"/>
  <c r="A227" i="7"/>
  <c r="B226" i="7"/>
  <c r="A226" i="7"/>
  <c r="B225" i="7"/>
  <c r="A225" i="7"/>
  <c r="B224" i="7"/>
  <c r="A224" i="7"/>
  <c r="B223" i="7"/>
  <c r="A223" i="7"/>
  <c r="B222" i="7"/>
  <c r="A222" i="7"/>
  <c r="B221" i="7"/>
  <c r="A221" i="7"/>
  <c r="B220" i="7"/>
  <c r="A220" i="7"/>
  <c r="B219" i="7"/>
  <c r="A219" i="7"/>
  <c r="B218" i="7"/>
  <c r="A218" i="7"/>
  <c r="B217" i="7"/>
  <c r="A217" i="7"/>
  <c r="B216" i="7"/>
  <c r="A216" i="7"/>
  <c r="B215" i="7"/>
  <c r="A215" i="7"/>
  <c r="B214" i="7"/>
  <c r="A214" i="7"/>
  <c r="B213" i="7"/>
  <c r="A213" i="7"/>
  <c r="B212" i="7"/>
  <c r="A212" i="7"/>
  <c r="B211" i="7"/>
  <c r="A211" i="7"/>
  <c r="B210" i="7"/>
  <c r="A210" i="7"/>
  <c r="B209" i="7"/>
  <c r="A209" i="7"/>
  <c r="B208" i="7"/>
  <c r="A208" i="7"/>
  <c r="B207" i="7"/>
  <c r="A207" i="7"/>
  <c r="B206" i="7"/>
  <c r="A206" i="7"/>
  <c r="B205" i="7"/>
  <c r="A205" i="7"/>
  <c r="B204" i="7"/>
  <c r="A204" i="7"/>
  <c r="B203" i="7"/>
  <c r="A203" i="7"/>
  <c r="B202" i="7"/>
  <c r="A202" i="7"/>
  <c r="B201" i="7"/>
  <c r="A201" i="7"/>
  <c r="B200" i="7"/>
  <c r="A200" i="7"/>
  <c r="B199" i="7"/>
  <c r="A199" i="7"/>
  <c r="B198" i="7"/>
  <c r="A198" i="7"/>
  <c r="B197" i="7"/>
  <c r="A197" i="7"/>
  <c r="B196" i="7"/>
  <c r="A196" i="7"/>
  <c r="B195" i="7"/>
  <c r="A195" i="7"/>
  <c r="B194" i="7"/>
  <c r="A194" i="7"/>
  <c r="B193" i="7"/>
  <c r="A193" i="7"/>
  <c r="B192" i="7"/>
  <c r="A192" i="7"/>
  <c r="B191" i="7"/>
  <c r="A191" i="7"/>
  <c r="B190" i="7"/>
  <c r="A190" i="7"/>
  <c r="B189" i="7"/>
  <c r="A189" i="7"/>
  <c r="B188" i="7"/>
  <c r="A188" i="7"/>
  <c r="B187" i="7"/>
  <c r="A187" i="7"/>
  <c r="B186" i="7"/>
  <c r="A186" i="7"/>
  <c r="B185" i="7"/>
  <c r="A185" i="7"/>
  <c r="B184" i="7"/>
  <c r="A184" i="7"/>
  <c r="B183" i="7"/>
  <c r="A183" i="7"/>
  <c r="B182" i="7"/>
  <c r="A182" i="7"/>
  <c r="B181" i="7"/>
  <c r="A181" i="7"/>
  <c r="B180" i="7"/>
  <c r="A180" i="7"/>
  <c r="B179" i="7"/>
  <c r="A179" i="7"/>
  <c r="B178" i="7"/>
  <c r="A178" i="7"/>
  <c r="B177" i="7"/>
  <c r="A177" i="7"/>
  <c r="B176" i="7"/>
  <c r="A176" i="7"/>
  <c r="B175" i="7"/>
  <c r="A175" i="7"/>
  <c r="B174" i="7"/>
  <c r="A174" i="7"/>
  <c r="B173" i="7"/>
  <c r="A173" i="7"/>
  <c r="B172" i="7"/>
  <c r="A172" i="7"/>
  <c r="B171" i="7"/>
  <c r="A171" i="7"/>
  <c r="B170" i="7"/>
  <c r="A170" i="7"/>
  <c r="B169" i="7"/>
  <c r="A169" i="7"/>
  <c r="B168" i="7"/>
  <c r="A168" i="7"/>
  <c r="B167" i="7"/>
  <c r="A167" i="7"/>
  <c r="B166" i="7"/>
  <c r="A166" i="7"/>
  <c r="B165" i="7"/>
  <c r="A165" i="7"/>
  <c r="B164" i="7"/>
  <c r="A164" i="7"/>
  <c r="B163" i="7"/>
  <c r="A163" i="7"/>
  <c r="B162" i="7"/>
  <c r="A162" i="7"/>
  <c r="B161" i="7"/>
  <c r="A161" i="7"/>
  <c r="B160" i="7"/>
  <c r="A160" i="7"/>
  <c r="B159" i="7"/>
  <c r="A159" i="7"/>
  <c r="B158" i="7"/>
  <c r="A158" i="7"/>
  <c r="B157" i="7"/>
  <c r="A157" i="7"/>
  <c r="B156" i="7"/>
  <c r="A156" i="7"/>
  <c r="B155" i="7"/>
  <c r="A155" i="7"/>
  <c r="B154" i="7"/>
  <c r="A154" i="7"/>
  <c r="B153" i="7"/>
  <c r="A153" i="7"/>
  <c r="B152" i="7"/>
  <c r="A152" i="7"/>
  <c r="B151" i="7"/>
  <c r="A151" i="7"/>
  <c r="B150" i="7"/>
  <c r="A150" i="7"/>
  <c r="B149" i="7"/>
  <c r="A149" i="7"/>
  <c r="B148" i="7"/>
  <c r="A148" i="7"/>
  <c r="B147" i="7"/>
  <c r="A147" i="7"/>
  <c r="B146" i="7"/>
  <c r="A146" i="7"/>
  <c r="B145" i="7"/>
  <c r="A145" i="7"/>
  <c r="B144" i="7"/>
  <c r="A144" i="7"/>
  <c r="B143" i="7"/>
  <c r="A143" i="7"/>
  <c r="B142" i="7"/>
  <c r="A142" i="7"/>
  <c r="B141" i="7"/>
  <c r="A141" i="7"/>
  <c r="B140" i="7"/>
  <c r="A140" i="7"/>
  <c r="B139" i="7"/>
  <c r="A139" i="7"/>
  <c r="B138" i="7"/>
  <c r="A138" i="7"/>
  <c r="B137" i="7"/>
  <c r="A137" i="7"/>
  <c r="B136" i="7"/>
  <c r="A136" i="7"/>
  <c r="B135" i="7"/>
  <c r="A135" i="7"/>
  <c r="B134" i="7"/>
  <c r="A134" i="7"/>
  <c r="B133" i="7"/>
  <c r="A133" i="7"/>
  <c r="B132" i="7"/>
  <c r="A132" i="7"/>
  <c r="B131" i="7"/>
  <c r="A131" i="7"/>
  <c r="B130" i="7"/>
  <c r="A130" i="7"/>
  <c r="B129" i="7"/>
  <c r="A129" i="7"/>
  <c r="B128" i="7"/>
  <c r="A128" i="7"/>
  <c r="B127" i="7"/>
  <c r="A127" i="7"/>
  <c r="B126" i="7"/>
  <c r="A126" i="7"/>
  <c r="B125" i="7"/>
  <c r="A125" i="7"/>
  <c r="B124" i="7"/>
  <c r="A124" i="7"/>
  <c r="B123" i="7"/>
  <c r="A123" i="7"/>
  <c r="B122" i="7"/>
  <c r="A122" i="7"/>
  <c r="B121" i="7"/>
  <c r="A121" i="7"/>
  <c r="B120" i="7"/>
  <c r="A120" i="7"/>
  <c r="B119" i="7"/>
  <c r="A119" i="7"/>
  <c r="B118" i="7"/>
  <c r="A118" i="7"/>
  <c r="B117" i="7"/>
  <c r="A117" i="7"/>
  <c r="B116" i="7"/>
  <c r="A116" i="7"/>
  <c r="B115" i="7"/>
  <c r="A115" i="7"/>
  <c r="B114" i="7"/>
  <c r="A114" i="7"/>
  <c r="B113" i="7"/>
  <c r="A113" i="7"/>
  <c r="B112" i="7"/>
  <c r="A112" i="7"/>
  <c r="B111" i="7"/>
  <c r="A111" i="7"/>
  <c r="B110" i="7"/>
  <c r="A110" i="7"/>
  <c r="B109" i="7"/>
  <c r="A109" i="7"/>
  <c r="B108" i="7"/>
  <c r="A108" i="7"/>
  <c r="B107" i="7"/>
  <c r="A107" i="7"/>
  <c r="B106" i="7"/>
  <c r="A106" i="7"/>
  <c r="B105" i="7"/>
  <c r="A105" i="7"/>
  <c r="B104" i="7"/>
  <c r="A104" i="7"/>
  <c r="B103" i="7"/>
  <c r="A103" i="7"/>
  <c r="B102" i="7"/>
  <c r="A102" i="7"/>
  <c r="B101" i="7"/>
  <c r="A101" i="7"/>
  <c r="B100" i="7"/>
  <c r="A100" i="7"/>
  <c r="B99" i="7"/>
  <c r="A99" i="7"/>
  <c r="B98" i="7"/>
  <c r="A98" i="7"/>
  <c r="B97" i="7"/>
  <c r="A97" i="7"/>
  <c r="B96" i="7"/>
  <c r="A96" i="7"/>
  <c r="B95" i="7"/>
  <c r="A95" i="7"/>
  <c r="B94" i="7"/>
  <c r="A94" i="7"/>
  <c r="B93" i="7"/>
  <c r="A93" i="7"/>
  <c r="B92" i="7"/>
  <c r="A92" i="7"/>
  <c r="B91" i="7"/>
  <c r="A91" i="7"/>
  <c r="B90" i="7"/>
  <c r="A90" i="7"/>
  <c r="B89" i="7"/>
  <c r="A89" i="7"/>
  <c r="B88" i="7"/>
  <c r="A88" i="7"/>
  <c r="B87" i="7"/>
  <c r="A87" i="7"/>
  <c r="B86" i="7"/>
  <c r="A86" i="7"/>
  <c r="B85" i="7"/>
  <c r="A85" i="7"/>
  <c r="B84" i="7"/>
  <c r="A84" i="7"/>
  <c r="B83" i="7"/>
  <c r="A83" i="7"/>
  <c r="B82" i="7"/>
  <c r="A82" i="7"/>
  <c r="B81" i="7"/>
  <c r="A81" i="7"/>
  <c r="B80" i="7"/>
  <c r="A80" i="7"/>
  <c r="B79" i="7"/>
  <c r="A79" i="7"/>
  <c r="B78" i="7"/>
  <c r="A78" i="7"/>
  <c r="B77" i="7"/>
  <c r="A77" i="7"/>
  <c r="B76" i="7"/>
  <c r="A76" i="7"/>
  <c r="B75" i="7"/>
  <c r="A75" i="7"/>
  <c r="B74" i="7"/>
  <c r="A74" i="7"/>
  <c r="B73" i="7"/>
  <c r="A73" i="7"/>
  <c r="B72" i="7"/>
  <c r="A72" i="7"/>
  <c r="B71" i="7"/>
  <c r="A71" i="7"/>
  <c r="B70" i="7"/>
  <c r="A70" i="7"/>
  <c r="B69" i="7"/>
  <c r="A69" i="7"/>
  <c r="B68" i="7"/>
  <c r="A68" i="7"/>
  <c r="B67" i="7"/>
  <c r="A67" i="7"/>
  <c r="B66" i="7"/>
  <c r="A66" i="7"/>
  <c r="B65" i="7"/>
  <c r="A65" i="7"/>
  <c r="B64" i="7"/>
  <c r="A64" i="7"/>
  <c r="B63" i="7"/>
  <c r="A63" i="7"/>
  <c r="B62" i="7"/>
  <c r="A62" i="7"/>
  <c r="B61" i="7"/>
  <c r="A61" i="7"/>
  <c r="B60" i="7"/>
  <c r="A60" i="7"/>
  <c r="B59" i="7"/>
  <c r="A59" i="7"/>
  <c r="B58" i="7"/>
  <c r="A58" i="7"/>
  <c r="B57" i="7"/>
  <c r="A57" i="7"/>
  <c r="B56" i="7"/>
  <c r="A56" i="7"/>
  <c r="B55" i="7"/>
  <c r="A55" i="7"/>
  <c r="B54" i="7"/>
  <c r="A54" i="7"/>
  <c r="B53" i="7"/>
  <c r="A53" i="7"/>
  <c r="B52" i="7"/>
  <c r="A52" i="7"/>
  <c r="B51" i="7"/>
  <c r="A51" i="7"/>
  <c r="B50" i="7"/>
  <c r="A50" i="7"/>
  <c r="B49" i="7"/>
  <c r="A49" i="7"/>
  <c r="B48" i="7"/>
  <c r="A48" i="7"/>
  <c r="B47" i="7"/>
  <c r="A47" i="7"/>
  <c r="B46" i="7"/>
  <c r="A46" i="7"/>
  <c r="B45" i="7"/>
  <c r="A45" i="7"/>
  <c r="B44" i="7"/>
  <c r="A44" i="7"/>
  <c r="B43" i="7"/>
  <c r="A43" i="7"/>
  <c r="B42" i="7"/>
  <c r="A42" i="7"/>
  <c r="B41" i="7"/>
  <c r="A41" i="7"/>
  <c r="B40" i="7"/>
  <c r="A40" i="7"/>
  <c r="B39" i="7"/>
  <c r="A39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B2" i="7"/>
  <c r="A2" i="7"/>
  <c r="I390" i="1"/>
  <c r="I390" i="6" s="1"/>
  <c r="C390" i="1"/>
  <c r="C390" i="6" s="1"/>
  <c r="I389" i="1"/>
  <c r="I389" i="6" s="1"/>
  <c r="C389" i="1"/>
  <c r="C389" i="6" s="1"/>
  <c r="I388" i="1"/>
  <c r="I388" i="6" s="1"/>
  <c r="C388" i="1"/>
  <c r="C388" i="6" s="1"/>
  <c r="I387" i="1"/>
  <c r="I387" i="6" s="1"/>
  <c r="C387" i="1"/>
  <c r="C387" i="6" s="1"/>
  <c r="I386" i="1"/>
  <c r="I386" i="6" s="1"/>
  <c r="C386" i="1"/>
  <c r="C386" i="6" s="1"/>
  <c r="I385" i="1"/>
  <c r="I385" i="6" s="1"/>
  <c r="C385" i="1"/>
  <c r="C385" i="6" s="1"/>
  <c r="I384" i="1"/>
  <c r="I384" i="6" s="1"/>
  <c r="C384" i="1"/>
  <c r="C384" i="6" s="1"/>
  <c r="I383" i="1"/>
  <c r="I383" i="6" s="1"/>
  <c r="C383" i="1"/>
  <c r="C383" i="6" s="1"/>
  <c r="I382" i="1"/>
  <c r="I382" i="6" s="1"/>
  <c r="C382" i="1"/>
  <c r="C382" i="6" s="1"/>
  <c r="I381" i="1"/>
  <c r="I381" i="6" s="1"/>
  <c r="C381" i="1"/>
  <c r="C381" i="6" s="1"/>
  <c r="I380" i="1"/>
  <c r="I380" i="6" s="1"/>
  <c r="C380" i="1"/>
  <c r="C380" i="6" s="1"/>
  <c r="I379" i="1"/>
  <c r="I379" i="6" s="1"/>
  <c r="C379" i="1"/>
  <c r="C379" i="6" s="1"/>
  <c r="I378" i="1"/>
  <c r="I378" i="6" s="1"/>
  <c r="C378" i="1"/>
  <c r="C378" i="6" s="1"/>
  <c r="I377" i="1"/>
  <c r="C377" i="1"/>
  <c r="C377" i="6" s="1"/>
  <c r="I376" i="1"/>
  <c r="I376" i="6" s="1"/>
  <c r="C376" i="1"/>
  <c r="C376" i="6" s="1"/>
  <c r="I375" i="1"/>
  <c r="I375" i="6" s="1"/>
  <c r="C375" i="1"/>
  <c r="C375" i="6" s="1"/>
  <c r="I374" i="1"/>
  <c r="I374" i="6" s="1"/>
  <c r="C374" i="1"/>
  <c r="C374" i="6" s="1"/>
  <c r="I373" i="1"/>
  <c r="I373" i="6" s="1"/>
  <c r="C373" i="1"/>
  <c r="C373" i="6" s="1"/>
  <c r="I372" i="1"/>
  <c r="I372" i="6" s="1"/>
  <c r="C372" i="1"/>
  <c r="C372" i="6" s="1"/>
  <c r="I371" i="1"/>
  <c r="I371" i="6" s="1"/>
  <c r="C371" i="1"/>
  <c r="C371" i="6" s="1"/>
  <c r="I370" i="1"/>
  <c r="I370" i="6" s="1"/>
  <c r="C370" i="1"/>
  <c r="C370" i="6" s="1"/>
  <c r="I369" i="1"/>
  <c r="I369" i="6" s="1"/>
  <c r="C369" i="1"/>
  <c r="C369" i="6" s="1"/>
  <c r="I368" i="1"/>
  <c r="I368" i="6" s="1"/>
  <c r="C368" i="1"/>
  <c r="C368" i="6" s="1"/>
  <c r="I367" i="1"/>
  <c r="I367" i="6" s="1"/>
  <c r="C367" i="1"/>
  <c r="C367" i="6" s="1"/>
  <c r="I366" i="1"/>
  <c r="I366" i="6" s="1"/>
  <c r="C366" i="1"/>
  <c r="C366" i="6" s="1"/>
  <c r="I365" i="1"/>
  <c r="I365" i="6" s="1"/>
  <c r="C365" i="1"/>
  <c r="C365" i="6" s="1"/>
  <c r="I364" i="1"/>
  <c r="I364" i="6" s="1"/>
  <c r="C364" i="1"/>
  <c r="C364" i="6" s="1"/>
  <c r="I363" i="1"/>
  <c r="I363" i="6" s="1"/>
  <c r="C363" i="1"/>
  <c r="C363" i="6" s="1"/>
  <c r="I362" i="1"/>
  <c r="I362" i="6" s="1"/>
  <c r="C362" i="1"/>
  <c r="C362" i="6" s="1"/>
  <c r="I361" i="1"/>
  <c r="C361" i="1"/>
  <c r="C361" i="6" s="1"/>
  <c r="I360" i="1"/>
  <c r="I360" i="6" s="1"/>
  <c r="C360" i="1"/>
  <c r="C360" i="6" s="1"/>
  <c r="I359" i="1"/>
  <c r="I359" i="6" s="1"/>
  <c r="C359" i="1"/>
  <c r="C359" i="6" s="1"/>
  <c r="I358" i="1"/>
  <c r="I358" i="6" s="1"/>
  <c r="C358" i="1"/>
  <c r="C358" i="6" s="1"/>
  <c r="I357" i="1"/>
  <c r="I357" i="6" s="1"/>
  <c r="C357" i="1"/>
  <c r="C357" i="6" s="1"/>
  <c r="I356" i="1"/>
  <c r="I356" i="6" s="1"/>
  <c r="C356" i="1"/>
  <c r="C356" i="6" s="1"/>
  <c r="I355" i="1"/>
  <c r="I355" i="6" s="1"/>
  <c r="C355" i="1"/>
  <c r="C355" i="6" s="1"/>
  <c r="I354" i="1"/>
  <c r="I354" i="6" s="1"/>
  <c r="C354" i="1"/>
  <c r="C354" i="6" s="1"/>
  <c r="J353" i="1"/>
  <c r="J353" i="6" s="1"/>
  <c r="I353" i="1"/>
  <c r="I353" i="6" s="1"/>
  <c r="C353" i="1"/>
  <c r="C353" i="6" s="1"/>
  <c r="I352" i="1"/>
  <c r="I352" i="6" s="1"/>
  <c r="C352" i="1"/>
  <c r="C352" i="6" s="1"/>
  <c r="I351" i="1"/>
  <c r="I351" i="6" s="1"/>
  <c r="C351" i="1"/>
  <c r="C351" i="6" s="1"/>
  <c r="I350" i="1"/>
  <c r="I350" i="6" s="1"/>
  <c r="C350" i="1"/>
  <c r="C350" i="6" s="1"/>
  <c r="I349" i="1"/>
  <c r="I349" i="6" s="1"/>
  <c r="C349" i="1"/>
  <c r="C349" i="6" s="1"/>
  <c r="I348" i="1"/>
  <c r="I348" i="6" s="1"/>
  <c r="C348" i="1"/>
  <c r="C348" i="6" s="1"/>
  <c r="I347" i="1"/>
  <c r="I347" i="6" s="1"/>
  <c r="C347" i="1"/>
  <c r="C347" i="6" s="1"/>
  <c r="I346" i="1"/>
  <c r="I346" i="6" s="1"/>
  <c r="C346" i="1"/>
  <c r="C346" i="6" s="1"/>
  <c r="I345" i="1"/>
  <c r="I277" i="6" s="1"/>
  <c r="C345" i="1"/>
  <c r="C277" i="6" s="1"/>
  <c r="I344" i="1"/>
  <c r="I276" i="6" s="1"/>
  <c r="C344" i="1"/>
  <c r="C276" i="6" s="1"/>
  <c r="I343" i="1"/>
  <c r="I343" i="6" s="1"/>
  <c r="C343" i="1"/>
  <c r="C343" i="6" s="1"/>
  <c r="I342" i="1"/>
  <c r="C342" i="1"/>
  <c r="C342" i="6" s="1"/>
  <c r="I341" i="1"/>
  <c r="I341" i="6" s="1"/>
  <c r="C341" i="1"/>
  <c r="C341" i="6" s="1"/>
  <c r="I340" i="1"/>
  <c r="I340" i="6" s="1"/>
  <c r="C340" i="1"/>
  <c r="C340" i="6" s="1"/>
  <c r="I339" i="1"/>
  <c r="I339" i="6" s="1"/>
  <c r="C339" i="1"/>
  <c r="C339" i="6" s="1"/>
  <c r="I338" i="1"/>
  <c r="I338" i="6" s="1"/>
  <c r="C338" i="1"/>
  <c r="C338" i="6" s="1"/>
  <c r="I337" i="1"/>
  <c r="I337" i="6" s="1"/>
  <c r="C337" i="1"/>
  <c r="C337" i="6" s="1"/>
  <c r="I336" i="1"/>
  <c r="I336" i="6" s="1"/>
  <c r="C336" i="1"/>
  <c r="C336" i="6" s="1"/>
  <c r="I335" i="1"/>
  <c r="I335" i="6" s="1"/>
  <c r="C335" i="1"/>
  <c r="C335" i="6" s="1"/>
  <c r="I334" i="1"/>
  <c r="I334" i="6" s="1"/>
  <c r="C334" i="1"/>
  <c r="C334" i="6" s="1"/>
  <c r="I333" i="1"/>
  <c r="I333" i="6" s="1"/>
  <c r="C333" i="1"/>
  <c r="C333" i="6" s="1"/>
  <c r="I332" i="1"/>
  <c r="I332" i="6" s="1"/>
  <c r="C332" i="1"/>
  <c r="C332" i="6" s="1"/>
  <c r="I331" i="1"/>
  <c r="I331" i="6" s="1"/>
  <c r="C331" i="1"/>
  <c r="C331" i="6" s="1"/>
  <c r="I330" i="1"/>
  <c r="I330" i="6" s="1"/>
  <c r="C330" i="1"/>
  <c r="C330" i="6" s="1"/>
  <c r="I329" i="1"/>
  <c r="I329" i="6" s="1"/>
  <c r="C329" i="1"/>
  <c r="C329" i="6" s="1"/>
  <c r="I328" i="1"/>
  <c r="I128" i="6" s="1"/>
  <c r="C328" i="1"/>
  <c r="C128" i="6" s="1"/>
  <c r="I327" i="1"/>
  <c r="I327" i="6" s="1"/>
  <c r="C327" i="1"/>
  <c r="C327" i="6" s="1"/>
  <c r="I326" i="1"/>
  <c r="I326" i="6" s="1"/>
  <c r="C326" i="1"/>
  <c r="C326" i="6" s="1"/>
  <c r="I325" i="1"/>
  <c r="C325" i="1"/>
  <c r="C325" i="6" s="1"/>
  <c r="I324" i="1"/>
  <c r="I324" i="6" s="1"/>
  <c r="C324" i="1"/>
  <c r="C324" i="6" s="1"/>
  <c r="I323" i="1"/>
  <c r="I323" i="6" s="1"/>
  <c r="C323" i="1"/>
  <c r="C323" i="6" s="1"/>
  <c r="I322" i="1"/>
  <c r="I322" i="6" s="1"/>
  <c r="C322" i="1"/>
  <c r="C322" i="6" s="1"/>
  <c r="I321" i="1"/>
  <c r="I321" i="6" s="1"/>
  <c r="C321" i="1"/>
  <c r="C321" i="6" s="1"/>
  <c r="I320" i="1"/>
  <c r="I320" i="6" s="1"/>
  <c r="C320" i="1"/>
  <c r="C320" i="6" s="1"/>
  <c r="I319" i="1"/>
  <c r="I319" i="6" s="1"/>
  <c r="C319" i="1"/>
  <c r="C319" i="6" s="1"/>
  <c r="I318" i="1"/>
  <c r="I318" i="6" s="1"/>
  <c r="C318" i="1"/>
  <c r="C318" i="6" s="1"/>
  <c r="I317" i="1"/>
  <c r="I317" i="6" s="1"/>
  <c r="C317" i="1"/>
  <c r="C317" i="6" s="1"/>
  <c r="I316" i="1"/>
  <c r="I316" i="6" s="1"/>
  <c r="C316" i="1"/>
  <c r="C316" i="6" s="1"/>
  <c r="I315" i="1"/>
  <c r="I315" i="6" s="1"/>
  <c r="C315" i="1"/>
  <c r="C315" i="6" s="1"/>
  <c r="I314" i="1"/>
  <c r="I314" i="6" s="1"/>
  <c r="C314" i="1"/>
  <c r="C314" i="6" s="1"/>
  <c r="I313" i="1"/>
  <c r="I313" i="6" s="1"/>
  <c r="C313" i="1"/>
  <c r="C313" i="6" s="1"/>
  <c r="I312" i="1"/>
  <c r="I312" i="6" s="1"/>
  <c r="C312" i="1"/>
  <c r="C312" i="6" s="1"/>
  <c r="I311" i="1"/>
  <c r="I311" i="6" s="1"/>
  <c r="C311" i="1"/>
  <c r="C311" i="6" s="1"/>
  <c r="I310" i="1"/>
  <c r="I310" i="6" s="1"/>
  <c r="C310" i="1"/>
  <c r="C310" i="6" s="1"/>
  <c r="I309" i="1"/>
  <c r="C309" i="1"/>
  <c r="C309" i="6" s="1"/>
  <c r="I308" i="1"/>
  <c r="I308" i="6" s="1"/>
  <c r="C308" i="1"/>
  <c r="C308" i="6" s="1"/>
  <c r="I307" i="1"/>
  <c r="I307" i="6" s="1"/>
  <c r="C307" i="1"/>
  <c r="C307" i="6" s="1"/>
  <c r="I306" i="1"/>
  <c r="I306" i="6" s="1"/>
  <c r="C306" i="1"/>
  <c r="C306" i="6" s="1"/>
  <c r="I305" i="1"/>
  <c r="I305" i="6" s="1"/>
  <c r="C305" i="1"/>
  <c r="C305" i="6" s="1"/>
  <c r="I304" i="1"/>
  <c r="I275" i="6" s="1"/>
  <c r="C304" i="1"/>
  <c r="C275" i="6" s="1"/>
  <c r="I303" i="1"/>
  <c r="I303" i="6" s="1"/>
  <c r="C303" i="1"/>
  <c r="C303" i="6" s="1"/>
  <c r="I302" i="1"/>
  <c r="I302" i="6" s="1"/>
  <c r="C302" i="1"/>
  <c r="C302" i="6" s="1"/>
  <c r="I301" i="1"/>
  <c r="I301" i="6" s="1"/>
  <c r="C301" i="1"/>
  <c r="C301" i="6" s="1"/>
  <c r="I300" i="1"/>
  <c r="I300" i="6" s="1"/>
  <c r="C300" i="1"/>
  <c r="C300" i="6" s="1"/>
  <c r="I299" i="1"/>
  <c r="I299" i="6" s="1"/>
  <c r="C299" i="1"/>
  <c r="C299" i="6" s="1"/>
  <c r="H298" i="1"/>
  <c r="C298" i="1"/>
  <c r="C298" i="6" s="1"/>
  <c r="I297" i="1"/>
  <c r="I297" i="6" s="1"/>
  <c r="C297" i="1"/>
  <c r="C297" i="6" s="1"/>
  <c r="I296" i="1"/>
  <c r="I296" i="6" s="1"/>
  <c r="C296" i="1"/>
  <c r="C296" i="6" s="1"/>
  <c r="I295" i="1"/>
  <c r="I295" i="6" s="1"/>
  <c r="C295" i="1"/>
  <c r="C295" i="6" s="1"/>
  <c r="I294" i="1"/>
  <c r="I294" i="6" s="1"/>
  <c r="C294" i="1"/>
  <c r="C294" i="6" s="1"/>
  <c r="I293" i="1"/>
  <c r="I293" i="6" s="1"/>
  <c r="C293" i="1"/>
  <c r="C293" i="6" s="1"/>
  <c r="J292" i="1"/>
  <c r="J292" i="6" s="1"/>
  <c r="I292" i="1"/>
  <c r="I292" i="6" s="1"/>
  <c r="C292" i="1"/>
  <c r="C292" i="6" s="1"/>
  <c r="I291" i="1"/>
  <c r="I291" i="6" s="1"/>
  <c r="C291" i="1"/>
  <c r="C291" i="6" s="1"/>
  <c r="I290" i="1"/>
  <c r="I290" i="6" s="1"/>
  <c r="C290" i="1"/>
  <c r="C290" i="6" s="1"/>
  <c r="I289" i="1"/>
  <c r="I289" i="6" s="1"/>
  <c r="C289" i="1"/>
  <c r="C289" i="6" s="1"/>
  <c r="I288" i="1"/>
  <c r="I288" i="6" s="1"/>
  <c r="C288" i="1"/>
  <c r="C288" i="6" s="1"/>
  <c r="I287" i="1"/>
  <c r="I287" i="6" s="1"/>
  <c r="C287" i="1"/>
  <c r="C287" i="6" s="1"/>
  <c r="I286" i="1"/>
  <c r="I286" i="6" s="1"/>
  <c r="C286" i="1"/>
  <c r="C286" i="6" s="1"/>
  <c r="I285" i="1"/>
  <c r="I285" i="6" s="1"/>
  <c r="C285" i="1"/>
  <c r="C285" i="6" s="1"/>
  <c r="I284" i="1"/>
  <c r="C284" i="1"/>
  <c r="C284" i="6" s="1"/>
  <c r="I283" i="1"/>
  <c r="I283" i="6" s="1"/>
  <c r="C283" i="1"/>
  <c r="C283" i="6" s="1"/>
  <c r="I282" i="1"/>
  <c r="I282" i="6" s="1"/>
  <c r="C282" i="1"/>
  <c r="C282" i="6" s="1"/>
  <c r="I281" i="1"/>
  <c r="I281" i="6" s="1"/>
  <c r="C281" i="1"/>
  <c r="C281" i="6" s="1"/>
  <c r="I280" i="1"/>
  <c r="I280" i="6" s="1"/>
  <c r="C280" i="1"/>
  <c r="C280" i="6" s="1"/>
  <c r="I279" i="1"/>
  <c r="I279" i="6" s="1"/>
  <c r="C279" i="1"/>
  <c r="C279" i="6" s="1"/>
  <c r="I278" i="1"/>
  <c r="I278" i="6" s="1"/>
  <c r="C278" i="1"/>
  <c r="C278" i="6" s="1"/>
  <c r="I277" i="1"/>
  <c r="I121" i="6" s="1"/>
  <c r="C277" i="1"/>
  <c r="C121" i="6" s="1"/>
  <c r="I276" i="1"/>
  <c r="I114" i="6" s="1"/>
  <c r="C276" i="1"/>
  <c r="C114" i="6" s="1"/>
  <c r="I275" i="1"/>
  <c r="I90" i="6" s="1"/>
  <c r="C275" i="1"/>
  <c r="C90" i="6" s="1"/>
  <c r="I274" i="1"/>
  <c r="I274" i="6" s="1"/>
  <c r="C274" i="1"/>
  <c r="C274" i="6" s="1"/>
  <c r="I273" i="1"/>
  <c r="I273" i="6" s="1"/>
  <c r="C273" i="1"/>
  <c r="C273" i="6" s="1"/>
  <c r="I272" i="1"/>
  <c r="I272" i="6" s="1"/>
  <c r="C272" i="1"/>
  <c r="C272" i="6" s="1"/>
  <c r="I271" i="1"/>
  <c r="I271" i="6" s="1"/>
  <c r="C271" i="1"/>
  <c r="C271" i="6" s="1"/>
  <c r="I270" i="1"/>
  <c r="I270" i="6" s="1"/>
  <c r="C270" i="1"/>
  <c r="C270" i="6" s="1"/>
  <c r="I269" i="1"/>
  <c r="I269" i="6" s="1"/>
  <c r="C269" i="1"/>
  <c r="C269" i="6" s="1"/>
  <c r="I268" i="1"/>
  <c r="C268" i="1"/>
  <c r="C268" i="6" s="1"/>
  <c r="I267" i="1"/>
  <c r="I267" i="6" s="1"/>
  <c r="C267" i="1"/>
  <c r="C267" i="6" s="1"/>
  <c r="I266" i="1"/>
  <c r="I266" i="6" s="1"/>
  <c r="C266" i="1"/>
  <c r="C266" i="6" s="1"/>
  <c r="I265" i="1"/>
  <c r="I265" i="6" s="1"/>
  <c r="C265" i="1"/>
  <c r="C265" i="6" s="1"/>
  <c r="J264" i="1"/>
  <c r="J264" i="6" s="1"/>
  <c r="I264" i="1"/>
  <c r="I264" i="6" s="1"/>
  <c r="C264" i="1"/>
  <c r="C264" i="6" s="1"/>
  <c r="I263" i="1"/>
  <c r="I263" i="6" s="1"/>
  <c r="C263" i="1"/>
  <c r="C263" i="6" s="1"/>
  <c r="I262" i="1"/>
  <c r="I262" i="6" s="1"/>
  <c r="C262" i="1"/>
  <c r="C262" i="6" s="1"/>
  <c r="I261" i="1"/>
  <c r="I261" i="6" s="1"/>
  <c r="C261" i="1"/>
  <c r="C261" i="6" s="1"/>
  <c r="I260" i="1"/>
  <c r="I260" i="6" s="1"/>
  <c r="C260" i="1"/>
  <c r="C260" i="6" s="1"/>
  <c r="I259" i="1"/>
  <c r="I259" i="6" s="1"/>
  <c r="C259" i="1"/>
  <c r="C259" i="6" s="1"/>
  <c r="I258" i="1"/>
  <c r="I258" i="6" s="1"/>
  <c r="C258" i="1"/>
  <c r="C258" i="6" s="1"/>
  <c r="I257" i="1"/>
  <c r="I257" i="6" s="1"/>
  <c r="C257" i="1"/>
  <c r="C257" i="6" s="1"/>
  <c r="I256" i="1"/>
  <c r="I256" i="6" s="1"/>
  <c r="C256" i="1"/>
  <c r="C256" i="6" s="1"/>
  <c r="I255" i="1"/>
  <c r="I255" i="6" s="1"/>
  <c r="C255" i="1"/>
  <c r="C255" i="6" s="1"/>
  <c r="I254" i="1"/>
  <c r="I254" i="6" s="1"/>
  <c r="C254" i="1"/>
  <c r="C254" i="6" s="1"/>
  <c r="I253" i="1"/>
  <c r="I253" i="6" s="1"/>
  <c r="C253" i="1"/>
  <c r="C253" i="6" s="1"/>
  <c r="I252" i="1"/>
  <c r="C252" i="1"/>
  <c r="C252" i="6" s="1"/>
  <c r="I251" i="1"/>
  <c r="I251" i="6" s="1"/>
  <c r="C251" i="1"/>
  <c r="C251" i="6" s="1"/>
  <c r="I250" i="1"/>
  <c r="I250" i="6" s="1"/>
  <c r="C250" i="1"/>
  <c r="C250" i="6" s="1"/>
  <c r="I249" i="1"/>
  <c r="I249" i="6" s="1"/>
  <c r="C249" i="1"/>
  <c r="C249" i="6" s="1"/>
  <c r="I248" i="1"/>
  <c r="I248" i="6" s="1"/>
  <c r="C248" i="1"/>
  <c r="C248" i="6" s="1"/>
  <c r="I247" i="1"/>
  <c r="I247" i="6" s="1"/>
  <c r="C247" i="1"/>
  <c r="C247" i="6" s="1"/>
  <c r="I246" i="1"/>
  <c r="I246" i="6" s="1"/>
  <c r="C246" i="1"/>
  <c r="C246" i="6" s="1"/>
  <c r="I245" i="1"/>
  <c r="I245" i="6" s="1"/>
  <c r="C245" i="1"/>
  <c r="C245" i="6" s="1"/>
  <c r="I244" i="1"/>
  <c r="I244" i="6" s="1"/>
  <c r="C244" i="1"/>
  <c r="C244" i="6" s="1"/>
  <c r="I243" i="1"/>
  <c r="I243" i="6" s="1"/>
  <c r="C243" i="1"/>
  <c r="C243" i="6" s="1"/>
  <c r="I242" i="1"/>
  <c r="I242" i="6" s="1"/>
  <c r="C242" i="1"/>
  <c r="C242" i="6" s="1"/>
  <c r="I241" i="1"/>
  <c r="I241" i="6" s="1"/>
  <c r="C241" i="1"/>
  <c r="C241" i="6" s="1"/>
  <c r="I240" i="1"/>
  <c r="I240" i="6" s="1"/>
  <c r="C240" i="1"/>
  <c r="C240" i="6" s="1"/>
  <c r="I239" i="1"/>
  <c r="I239" i="6" s="1"/>
  <c r="C239" i="1"/>
  <c r="C239" i="6" s="1"/>
  <c r="I238" i="1"/>
  <c r="I238" i="6" s="1"/>
  <c r="C238" i="1"/>
  <c r="C238" i="6" s="1"/>
  <c r="I237" i="1"/>
  <c r="I237" i="6" s="1"/>
  <c r="C237" i="1"/>
  <c r="C237" i="6" s="1"/>
  <c r="I236" i="1"/>
  <c r="C236" i="1"/>
  <c r="C236" i="6" s="1"/>
  <c r="I235" i="1"/>
  <c r="I235" i="6" s="1"/>
  <c r="C235" i="1"/>
  <c r="C235" i="6" s="1"/>
  <c r="I234" i="1"/>
  <c r="I234" i="6" s="1"/>
  <c r="C234" i="1"/>
  <c r="C234" i="6" s="1"/>
  <c r="I233" i="1"/>
  <c r="I233" i="6" s="1"/>
  <c r="C233" i="1"/>
  <c r="C233" i="6" s="1"/>
  <c r="I232" i="1"/>
  <c r="I232" i="6" s="1"/>
  <c r="C232" i="1"/>
  <c r="C232" i="6" s="1"/>
  <c r="I231" i="1"/>
  <c r="I231" i="6" s="1"/>
  <c r="C231" i="1"/>
  <c r="C231" i="6" s="1"/>
  <c r="I230" i="1"/>
  <c r="I230" i="6" s="1"/>
  <c r="C230" i="1"/>
  <c r="C230" i="6" s="1"/>
  <c r="I229" i="1"/>
  <c r="I229" i="6" s="1"/>
  <c r="C229" i="1"/>
  <c r="C229" i="6" s="1"/>
  <c r="I228" i="1"/>
  <c r="I228" i="6" s="1"/>
  <c r="C228" i="1"/>
  <c r="C228" i="6" s="1"/>
  <c r="I227" i="1"/>
  <c r="I227" i="6" s="1"/>
  <c r="C227" i="1"/>
  <c r="C227" i="6" s="1"/>
  <c r="I226" i="1"/>
  <c r="I226" i="6" s="1"/>
  <c r="C226" i="1"/>
  <c r="C226" i="6" s="1"/>
  <c r="I225" i="1"/>
  <c r="I225" i="6" s="1"/>
  <c r="C225" i="1"/>
  <c r="C225" i="6" s="1"/>
  <c r="I224" i="1"/>
  <c r="I224" i="6" s="1"/>
  <c r="C224" i="1"/>
  <c r="C224" i="6" s="1"/>
  <c r="I223" i="1"/>
  <c r="I223" i="6" s="1"/>
  <c r="C223" i="1"/>
  <c r="C223" i="6" s="1"/>
  <c r="I222" i="1"/>
  <c r="I222" i="6" s="1"/>
  <c r="C222" i="1"/>
  <c r="C222" i="6" s="1"/>
  <c r="I221" i="1"/>
  <c r="I221" i="6" s="1"/>
  <c r="C221" i="1"/>
  <c r="C221" i="6" s="1"/>
  <c r="I220" i="1"/>
  <c r="C220" i="1"/>
  <c r="C220" i="6" s="1"/>
  <c r="I219" i="1"/>
  <c r="I219" i="6" s="1"/>
  <c r="C219" i="1"/>
  <c r="C219" i="6" s="1"/>
  <c r="I218" i="1"/>
  <c r="I218" i="6" s="1"/>
  <c r="C218" i="1"/>
  <c r="C218" i="6" s="1"/>
  <c r="I217" i="1"/>
  <c r="I217" i="6" s="1"/>
  <c r="C217" i="1"/>
  <c r="C217" i="6" s="1"/>
  <c r="I216" i="1"/>
  <c r="I216" i="6" s="1"/>
  <c r="C216" i="1"/>
  <c r="C216" i="6" s="1"/>
  <c r="I215" i="1"/>
  <c r="I59" i="6" s="1"/>
  <c r="C215" i="1"/>
  <c r="C59" i="6" s="1"/>
  <c r="I214" i="1"/>
  <c r="I214" i="6" s="1"/>
  <c r="C214" i="1"/>
  <c r="C214" i="6" s="1"/>
  <c r="I213" i="1"/>
  <c r="I213" i="6" s="1"/>
  <c r="C213" i="1"/>
  <c r="C213" i="6" s="1"/>
  <c r="I212" i="1"/>
  <c r="I212" i="6" s="1"/>
  <c r="C212" i="1"/>
  <c r="C212" i="6" s="1"/>
  <c r="I211" i="1"/>
  <c r="I211" i="6" s="1"/>
  <c r="C211" i="1"/>
  <c r="C211" i="6" s="1"/>
  <c r="I210" i="1"/>
  <c r="I210" i="6" s="1"/>
  <c r="C210" i="1"/>
  <c r="C210" i="6" s="1"/>
  <c r="I209" i="1"/>
  <c r="I345" i="6" s="1"/>
  <c r="C209" i="1"/>
  <c r="C345" i="6" s="1"/>
  <c r="I208" i="1"/>
  <c r="I208" i="6" s="1"/>
  <c r="C208" i="1"/>
  <c r="C208" i="6" s="1"/>
  <c r="I207" i="1"/>
  <c r="I207" i="6" s="1"/>
  <c r="C207" i="1"/>
  <c r="C207" i="6" s="1"/>
  <c r="I206" i="1"/>
  <c r="I206" i="6" s="1"/>
  <c r="C206" i="1"/>
  <c r="C206" i="6" s="1"/>
  <c r="I205" i="1"/>
  <c r="I205" i="6" s="1"/>
  <c r="C205" i="1"/>
  <c r="C205" i="6" s="1"/>
  <c r="I204" i="1"/>
  <c r="C204" i="1"/>
  <c r="C204" i="6" s="1"/>
  <c r="I203" i="1"/>
  <c r="I203" i="6" s="1"/>
  <c r="C203" i="1"/>
  <c r="C203" i="6" s="1"/>
  <c r="I202" i="1"/>
  <c r="I202" i="6" s="1"/>
  <c r="C202" i="1"/>
  <c r="C202" i="6" s="1"/>
  <c r="I201" i="1"/>
  <c r="I201" i="6" s="1"/>
  <c r="C201" i="1"/>
  <c r="C201" i="6" s="1"/>
  <c r="I200" i="1"/>
  <c r="I200" i="6" s="1"/>
  <c r="C200" i="1"/>
  <c r="C200" i="6" s="1"/>
  <c r="I199" i="1"/>
  <c r="I199" i="6" s="1"/>
  <c r="C199" i="1"/>
  <c r="C199" i="6" s="1"/>
  <c r="I198" i="1"/>
  <c r="I198" i="6" s="1"/>
  <c r="C198" i="1"/>
  <c r="C198" i="6" s="1"/>
  <c r="I197" i="1"/>
  <c r="I197" i="6" s="1"/>
  <c r="C197" i="1"/>
  <c r="C197" i="6" s="1"/>
  <c r="I196" i="1"/>
  <c r="I196" i="6" s="1"/>
  <c r="C196" i="1"/>
  <c r="C196" i="6" s="1"/>
  <c r="I195" i="1"/>
  <c r="I195" i="6" s="1"/>
  <c r="C195" i="1"/>
  <c r="C195" i="6" s="1"/>
  <c r="I194" i="1"/>
  <c r="I194" i="6" s="1"/>
  <c r="C194" i="1"/>
  <c r="C194" i="6" s="1"/>
  <c r="I193" i="1"/>
  <c r="I193" i="6" s="1"/>
  <c r="C193" i="1"/>
  <c r="C193" i="6" s="1"/>
  <c r="I192" i="1"/>
  <c r="I192" i="6" s="1"/>
  <c r="C192" i="1"/>
  <c r="C192" i="6" s="1"/>
  <c r="I191" i="1"/>
  <c r="I191" i="6" s="1"/>
  <c r="C191" i="1"/>
  <c r="C191" i="6" s="1"/>
  <c r="I190" i="1"/>
  <c r="I190" i="6" s="1"/>
  <c r="C190" i="1"/>
  <c r="C190" i="6" s="1"/>
  <c r="I189" i="1"/>
  <c r="I189" i="6" s="1"/>
  <c r="C189" i="1"/>
  <c r="C189" i="6" s="1"/>
  <c r="I188" i="1"/>
  <c r="C188" i="1"/>
  <c r="C188" i="6" s="1"/>
  <c r="I187" i="1"/>
  <c r="I187" i="6" s="1"/>
  <c r="C187" i="1"/>
  <c r="C187" i="6" s="1"/>
  <c r="I186" i="1"/>
  <c r="I186" i="6" s="1"/>
  <c r="C186" i="1"/>
  <c r="C186" i="6" s="1"/>
  <c r="I185" i="1"/>
  <c r="I185" i="6" s="1"/>
  <c r="C185" i="1"/>
  <c r="C185" i="6" s="1"/>
  <c r="I184" i="1"/>
  <c r="I184" i="6" s="1"/>
  <c r="C184" i="1"/>
  <c r="C184" i="6" s="1"/>
  <c r="I183" i="1"/>
  <c r="I183" i="6" s="1"/>
  <c r="C183" i="1"/>
  <c r="C183" i="6" s="1"/>
  <c r="I182" i="1"/>
  <c r="I182" i="6" s="1"/>
  <c r="C182" i="1"/>
  <c r="C182" i="6" s="1"/>
  <c r="I181" i="1"/>
  <c r="I181" i="6" s="1"/>
  <c r="C181" i="1"/>
  <c r="C181" i="6" s="1"/>
  <c r="I180" i="1"/>
  <c r="I58" i="6" s="1"/>
  <c r="C180" i="1"/>
  <c r="C58" i="6" s="1"/>
  <c r="I179" i="1"/>
  <c r="I179" i="6" s="1"/>
  <c r="C179" i="1"/>
  <c r="C179" i="6" s="1"/>
  <c r="I178" i="1"/>
  <c r="I178" i="6" s="1"/>
  <c r="C178" i="1"/>
  <c r="C178" i="6" s="1"/>
  <c r="I177" i="1"/>
  <c r="I177" i="6" s="1"/>
  <c r="C177" i="1"/>
  <c r="C177" i="6" s="1"/>
  <c r="I176" i="1"/>
  <c r="I176" i="6" s="1"/>
  <c r="C176" i="1"/>
  <c r="C176" i="6" s="1"/>
  <c r="I175" i="1"/>
  <c r="I175" i="6" s="1"/>
  <c r="C175" i="1"/>
  <c r="C175" i="6" s="1"/>
  <c r="I174" i="1"/>
  <c r="I174" i="6" s="1"/>
  <c r="C174" i="1"/>
  <c r="C174" i="6" s="1"/>
  <c r="I173" i="1"/>
  <c r="I344" i="6" s="1"/>
  <c r="C173" i="1"/>
  <c r="C344" i="6" s="1"/>
  <c r="I172" i="1"/>
  <c r="C172" i="1"/>
  <c r="C172" i="6" s="1"/>
  <c r="I171" i="1"/>
  <c r="I171" i="6" s="1"/>
  <c r="C171" i="1"/>
  <c r="C171" i="6" s="1"/>
  <c r="I170" i="1"/>
  <c r="I328" i="6" s="1"/>
  <c r="C170" i="1"/>
  <c r="C328" i="6" s="1"/>
  <c r="I169" i="1"/>
  <c r="I169" i="6" s="1"/>
  <c r="C169" i="1"/>
  <c r="C169" i="6" s="1"/>
  <c r="I168" i="1"/>
  <c r="I168" i="6" s="1"/>
  <c r="C168" i="1"/>
  <c r="C168" i="6" s="1"/>
  <c r="I167" i="1"/>
  <c r="I167" i="6" s="1"/>
  <c r="C167" i="1"/>
  <c r="C167" i="6" s="1"/>
  <c r="I166" i="1"/>
  <c r="I166" i="6" s="1"/>
  <c r="C166" i="1"/>
  <c r="C166" i="6" s="1"/>
  <c r="I165" i="1"/>
  <c r="I165" i="6" s="1"/>
  <c r="C165" i="1"/>
  <c r="C165" i="6" s="1"/>
  <c r="I164" i="1"/>
  <c r="I164" i="6" s="1"/>
  <c r="C164" i="1"/>
  <c r="C164" i="6" s="1"/>
  <c r="I163" i="1"/>
  <c r="I163" i="6" s="1"/>
  <c r="C163" i="1"/>
  <c r="C163" i="6" s="1"/>
  <c r="I162" i="1"/>
  <c r="I162" i="6" s="1"/>
  <c r="C162" i="1"/>
  <c r="C162" i="6" s="1"/>
  <c r="I161" i="1"/>
  <c r="I161" i="6" s="1"/>
  <c r="C161" i="1"/>
  <c r="C161" i="6" s="1"/>
  <c r="I160" i="1"/>
  <c r="I160" i="6" s="1"/>
  <c r="C160" i="1"/>
  <c r="C160" i="6" s="1"/>
  <c r="I159" i="1"/>
  <c r="I159" i="6" s="1"/>
  <c r="C159" i="1"/>
  <c r="C159" i="6" s="1"/>
  <c r="I158" i="1"/>
  <c r="I158" i="6" s="1"/>
  <c r="C158" i="1"/>
  <c r="C158" i="6" s="1"/>
  <c r="I157" i="1"/>
  <c r="I157" i="6" s="1"/>
  <c r="C157" i="1"/>
  <c r="C157" i="6" s="1"/>
  <c r="I156" i="1"/>
  <c r="C156" i="1"/>
  <c r="C156" i="6" s="1"/>
  <c r="I155" i="1"/>
  <c r="I155" i="6" s="1"/>
  <c r="C155" i="1"/>
  <c r="C155" i="6" s="1"/>
  <c r="I154" i="1"/>
  <c r="I154" i="6" s="1"/>
  <c r="C154" i="1"/>
  <c r="C154" i="6" s="1"/>
  <c r="I153" i="1"/>
  <c r="I153" i="6" s="1"/>
  <c r="C153" i="1"/>
  <c r="C153" i="6" s="1"/>
  <c r="I152" i="1"/>
  <c r="I152" i="6" s="1"/>
  <c r="C152" i="1"/>
  <c r="C152" i="6" s="1"/>
  <c r="I151" i="1"/>
  <c r="I151" i="6" s="1"/>
  <c r="C151" i="1"/>
  <c r="C151" i="6" s="1"/>
  <c r="I150" i="1"/>
  <c r="I150" i="6" s="1"/>
  <c r="C150" i="1"/>
  <c r="C150" i="6" s="1"/>
  <c r="I149" i="1"/>
  <c r="I149" i="6" s="1"/>
  <c r="C149" i="1"/>
  <c r="C149" i="6" s="1"/>
  <c r="J148" i="1"/>
  <c r="J148" i="6" s="1"/>
  <c r="I148" i="1"/>
  <c r="I148" i="6" s="1"/>
  <c r="C148" i="1"/>
  <c r="C148" i="6" s="1"/>
  <c r="I147" i="1"/>
  <c r="I147" i="6" s="1"/>
  <c r="C147" i="1"/>
  <c r="C147" i="6" s="1"/>
  <c r="I146" i="1"/>
  <c r="I146" i="6" s="1"/>
  <c r="C146" i="1"/>
  <c r="C146" i="6" s="1"/>
  <c r="I145" i="1"/>
  <c r="I145" i="6" s="1"/>
  <c r="C145" i="1"/>
  <c r="C145" i="6" s="1"/>
  <c r="I144" i="1"/>
  <c r="I144" i="6" s="1"/>
  <c r="C144" i="1"/>
  <c r="C144" i="6" s="1"/>
  <c r="I143" i="1"/>
  <c r="I143" i="6" s="1"/>
  <c r="C143" i="1"/>
  <c r="C143" i="6" s="1"/>
  <c r="I142" i="1"/>
  <c r="I142" i="6" s="1"/>
  <c r="C142" i="1"/>
  <c r="C142" i="6" s="1"/>
  <c r="I141" i="1"/>
  <c r="I141" i="6" s="1"/>
  <c r="C141" i="1"/>
  <c r="C141" i="6" s="1"/>
  <c r="I140" i="1"/>
  <c r="C140" i="1"/>
  <c r="C140" i="6" s="1"/>
  <c r="I139" i="1"/>
  <c r="I139" i="6" s="1"/>
  <c r="C139" i="1"/>
  <c r="C139" i="6" s="1"/>
  <c r="I138" i="1"/>
  <c r="I138" i="6" s="1"/>
  <c r="C138" i="1"/>
  <c r="C138" i="6" s="1"/>
  <c r="I137" i="1"/>
  <c r="I137" i="6" s="1"/>
  <c r="C137" i="1"/>
  <c r="C137" i="6" s="1"/>
  <c r="I136" i="1"/>
  <c r="I136" i="6" s="1"/>
  <c r="C136" i="1"/>
  <c r="C136" i="6" s="1"/>
  <c r="I135" i="1"/>
  <c r="I135" i="6" s="1"/>
  <c r="C135" i="1"/>
  <c r="C135" i="6" s="1"/>
  <c r="I134" i="1"/>
  <c r="I134" i="6" s="1"/>
  <c r="C134" i="1"/>
  <c r="C134" i="6" s="1"/>
  <c r="I133" i="1"/>
  <c r="I133" i="6" s="1"/>
  <c r="C133" i="1"/>
  <c r="C133" i="6" s="1"/>
  <c r="I132" i="1"/>
  <c r="I132" i="6" s="1"/>
  <c r="C132" i="1"/>
  <c r="C132" i="6" s="1"/>
  <c r="I131" i="1"/>
  <c r="I131" i="6" s="1"/>
  <c r="C131" i="1"/>
  <c r="C131" i="6" s="1"/>
  <c r="I130" i="1"/>
  <c r="I130" i="6" s="1"/>
  <c r="C130" i="1"/>
  <c r="C130" i="6" s="1"/>
  <c r="I129" i="1"/>
  <c r="I129" i="6" s="1"/>
  <c r="C129" i="1"/>
  <c r="C129" i="6" s="1"/>
  <c r="I128" i="1"/>
  <c r="I209" i="6" s="1"/>
  <c r="C128" i="1"/>
  <c r="C209" i="6" s="1"/>
  <c r="I127" i="1"/>
  <c r="I127" i="6" s="1"/>
  <c r="C127" i="1"/>
  <c r="C127" i="6" s="1"/>
  <c r="I126" i="1"/>
  <c r="I126" i="6" s="1"/>
  <c r="C126" i="1"/>
  <c r="C126" i="6" s="1"/>
  <c r="I125" i="1"/>
  <c r="I125" i="6" s="1"/>
  <c r="C125" i="1"/>
  <c r="C125" i="6" s="1"/>
  <c r="I124" i="1"/>
  <c r="C124" i="1"/>
  <c r="C124" i="6" s="1"/>
  <c r="I123" i="1"/>
  <c r="I123" i="6" s="1"/>
  <c r="C123" i="1"/>
  <c r="C123" i="6" s="1"/>
  <c r="I122" i="1"/>
  <c r="I122" i="6" s="1"/>
  <c r="C122" i="1"/>
  <c r="C122" i="6" s="1"/>
  <c r="I121" i="1"/>
  <c r="I304" i="6" s="1"/>
  <c r="C121" i="1"/>
  <c r="C304" i="6" s="1"/>
  <c r="I120" i="1"/>
  <c r="I120" i="6" s="1"/>
  <c r="C120" i="1"/>
  <c r="C120" i="6" s="1"/>
  <c r="I119" i="1"/>
  <c r="I119" i="6" s="1"/>
  <c r="C119" i="1"/>
  <c r="C119" i="6" s="1"/>
  <c r="I118" i="1"/>
  <c r="I118" i="6" s="1"/>
  <c r="C118" i="1"/>
  <c r="C118" i="6" s="1"/>
  <c r="I117" i="1"/>
  <c r="I117" i="6" s="1"/>
  <c r="C117" i="1"/>
  <c r="C117" i="6" s="1"/>
  <c r="I116" i="1"/>
  <c r="I116" i="6" s="1"/>
  <c r="C116" i="1"/>
  <c r="C116" i="6" s="1"/>
  <c r="I115" i="1"/>
  <c r="I115" i="6" s="1"/>
  <c r="C115" i="1"/>
  <c r="C115" i="6" s="1"/>
  <c r="I114" i="1"/>
  <c r="I215" i="6" s="1"/>
  <c r="C114" i="1"/>
  <c r="C215" i="6" s="1"/>
  <c r="I113" i="1"/>
  <c r="I113" i="6" s="1"/>
  <c r="C113" i="1"/>
  <c r="C113" i="6" s="1"/>
  <c r="I112" i="1"/>
  <c r="I112" i="6" s="1"/>
  <c r="C112" i="1"/>
  <c r="C112" i="6" s="1"/>
  <c r="I111" i="1"/>
  <c r="I111" i="6" s="1"/>
  <c r="C111" i="1"/>
  <c r="C111" i="6" s="1"/>
  <c r="I110" i="1"/>
  <c r="I110" i="6" s="1"/>
  <c r="C110" i="1"/>
  <c r="C110" i="6" s="1"/>
  <c r="I109" i="1"/>
  <c r="I109" i="6" s="1"/>
  <c r="C109" i="1"/>
  <c r="C109" i="6" s="1"/>
  <c r="I108" i="1"/>
  <c r="C108" i="1"/>
  <c r="C108" i="6" s="1"/>
  <c r="I107" i="1"/>
  <c r="I107" i="6" s="1"/>
  <c r="C107" i="1"/>
  <c r="C107" i="6" s="1"/>
  <c r="I106" i="1"/>
  <c r="I106" i="6" s="1"/>
  <c r="C106" i="1"/>
  <c r="C106" i="6" s="1"/>
  <c r="I105" i="1"/>
  <c r="I105" i="6" s="1"/>
  <c r="C105" i="1"/>
  <c r="C105" i="6" s="1"/>
  <c r="I104" i="1"/>
  <c r="I104" i="6" s="1"/>
  <c r="C104" i="1"/>
  <c r="C104" i="6" s="1"/>
  <c r="I103" i="1"/>
  <c r="I103" i="6" s="1"/>
  <c r="C103" i="1"/>
  <c r="C103" i="6" s="1"/>
  <c r="I102" i="1"/>
  <c r="I102" i="6" s="1"/>
  <c r="C102" i="1"/>
  <c r="C102" i="6" s="1"/>
  <c r="I101" i="1"/>
  <c r="I101" i="6" s="1"/>
  <c r="C101" i="1"/>
  <c r="C101" i="6" s="1"/>
  <c r="I100" i="1"/>
  <c r="I100" i="6" s="1"/>
  <c r="C100" i="1"/>
  <c r="C100" i="6" s="1"/>
  <c r="I99" i="1"/>
  <c r="I99" i="6" s="1"/>
  <c r="C99" i="1"/>
  <c r="C99" i="6" s="1"/>
  <c r="I98" i="1"/>
  <c r="I98" i="6" s="1"/>
  <c r="C98" i="1"/>
  <c r="C98" i="6" s="1"/>
  <c r="I97" i="1"/>
  <c r="I97" i="6" s="1"/>
  <c r="C97" i="1"/>
  <c r="C97" i="6" s="1"/>
  <c r="I96" i="1"/>
  <c r="I96" i="6" s="1"/>
  <c r="C96" i="1"/>
  <c r="C96" i="6" s="1"/>
  <c r="I95" i="1"/>
  <c r="I95" i="6" s="1"/>
  <c r="C95" i="1"/>
  <c r="C95" i="6" s="1"/>
  <c r="I94" i="1"/>
  <c r="I94" i="6" s="1"/>
  <c r="C94" i="1"/>
  <c r="C94" i="6" s="1"/>
  <c r="I93" i="1"/>
  <c r="I93" i="6" s="1"/>
  <c r="C93" i="1"/>
  <c r="C93" i="6" s="1"/>
  <c r="I92" i="1"/>
  <c r="C92" i="1"/>
  <c r="C92" i="6" s="1"/>
  <c r="I91" i="1"/>
  <c r="I91" i="6" s="1"/>
  <c r="C91" i="1"/>
  <c r="C91" i="6" s="1"/>
  <c r="I90" i="1"/>
  <c r="I180" i="6" s="1"/>
  <c r="C90" i="1"/>
  <c r="C180" i="6" s="1"/>
  <c r="I89" i="1"/>
  <c r="I89" i="6" s="1"/>
  <c r="C89" i="1"/>
  <c r="C89" i="6" s="1"/>
  <c r="I88" i="1"/>
  <c r="I88" i="6" s="1"/>
  <c r="C88" i="1"/>
  <c r="C88" i="6" s="1"/>
  <c r="I87" i="1"/>
  <c r="I87" i="6" s="1"/>
  <c r="C87" i="1"/>
  <c r="C87" i="6" s="1"/>
  <c r="I86" i="1"/>
  <c r="I86" i="6" s="1"/>
  <c r="C86" i="1"/>
  <c r="C86" i="6" s="1"/>
  <c r="I85" i="1"/>
  <c r="I85" i="6" s="1"/>
  <c r="C85" i="1"/>
  <c r="C85" i="6" s="1"/>
  <c r="I84" i="1"/>
  <c r="I84" i="6" s="1"/>
  <c r="C84" i="1"/>
  <c r="C84" i="6" s="1"/>
  <c r="I83" i="1"/>
  <c r="I83" i="6" s="1"/>
  <c r="C83" i="1"/>
  <c r="C83" i="6" s="1"/>
  <c r="I82" i="1"/>
  <c r="I82" i="6" s="1"/>
  <c r="C82" i="1"/>
  <c r="C82" i="6" s="1"/>
  <c r="I81" i="1"/>
  <c r="I81" i="6" s="1"/>
  <c r="C81" i="1"/>
  <c r="C81" i="6" s="1"/>
  <c r="I80" i="1"/>
  <c r="I80" i="6" s="1"/>
  <c r="C80" i="1"/>
  <c r="C80" i="6" s="1"/>
  <c r="I79" i="1"/>
  <c r="I79" i="6" s="1"/>
  <c r="C79" i="1"/>
  <c r="C79" i="6" s="1"/>
  <c r="I78" i="1"/>
  <c r="I78" i="6" s="1"/>
  <c r="C78" i="1"/>
  <c r="C78" i="6" s="1"/>
  <c r="I77" i="1"/>
  <c r="I77" i="6" s="1"/>
  <c r="C77" i="1"/>
  <c r="C77" i="6" s="1"/>
  <c r="I76" i="1"/>
  <c r="C76" i="1"/>
  <c r="C76" i="6" s="1"/>
  <c r="I75" i="1"/>
  <c r="I75" i="6" s="1"/>
  <c r="C75" i="1"/>
  <c r="C75" i="6" s="1"/>
  <c r="I74" i="1"/>
  <c r="I74" i="6" s="1"/>
  <c r="C74" i="1"/>
  <c r="C74" i="6" s="1"/>
  <c r="I73" i="1"/>
  <c r="I73" i="6" s="1"/>
  <c r="C73" i="1"/>
  <c r="C73" i="6" s="1"/>
  <c r="I72" i="1"/>
  <c r="I72" i="6" s="1"/>
  <c r="C72" i="1"/>
  <c r="C72" i="6" s="1"/>
  <c r="I71" i="1"/>
  <c r="I71" i="6" s="1"/>
  <c r="C71" i="1"/>
  <c r="C71" i="6" s="1"/>
  <c r="I70" i="1"/>
  <c r="I70" i="6" s="1"/>
  <c r="C70" i="1"/>
  <c r="C70" i="6" s="1"/>
  <c r="I69" i="1"/>
  <c r="I69" i="6" s="1"/>
  <c r="C69" i="1"/>
  <c r="C69" i="6" s="1"/>
  <c r="I68" i="1"/>
  <c r="I68" i="6" s="1"/>
  <c r="C68" i="1"/>
  <c r="C68" i="6" s="1"/>
  <c r="I67" i="1"/>
  <c r="I67" i="6" s="1"/>
  <c r="C67" i="1"/>
  <c r="C67" i="6" s="1"/>
  <c r="I66" i="1"/>
  <c r="I66" i="6" s="1"/>
  <c r="C66" i="1"/>
  <c r="C66" i="6" s="1"/>
  <c r="I65" i="1"/>
  <c r="I65" i="6" s="1"/>
  <c r="C65" i="1"/>
  <c r="C65" i="6" s="1"/>
  <c r="I64" i="1"/>
  <c r="I64" i="6" s="1"/>
  <c r="C64" i="1"/>
  <c r="C64" i="6" s="1"/>
  <c r="I63" i="1"/>
  <c r="I63" i="6" s="1"/>
  <c r="C63" i="1"/>
  <c r="C63" i="6" s="1"/>
  <c r="I62" i="1"/>
  <c r="I62" i="6" s="1"/>
  <c r="C62" i="1"/>
  <c r="C62" i="6" s="1"/>
  <c r="I61" i="1"/>
  <c r="I61" i="6" s="1"/>
  <c r="C61" i="1"/>
  <c r="C61" i="6" s="1"/>
  <c r="I60" i="1"/>
  <c r="C60" i="1"/>
  <c r="C60" i="6" s="1"/>
  <c r="I59" i="1"/>
  <c r="I49" i="6" s="1"/>
  <c r="C59" i="1"/>
  <c r="C49" i="6" s="1"/>
  <c r="I58" i="1"/>
  <c r="I48" i="6" s="1"/>
  <c r="C58" i="1"/>
  <c r="C48" i="6" s="1"/>
  <c r="I57" i="1"/>
  <c r="I57" i="6" s="1"/>
  <c r="C57" i="1"/>
  <c r="C57" i="6" s="1"/>
  <c r="I56" i="1"/>
  <c r="I56" i="6" s="1"/>
  <c r="C56" i="1"/>
  <c r="C56" i="6" s="1"/>
  <c r="I55" i="1"/>
  <c r="I55" i="6" s="1"/>
  <c r="C55" i="1"/>
  <c r="C55" i="6" s="1"/>
  <c r="I54" i="1"/>
  <c r="I54" i="6" s="1"/>
  <c r="C54" i="1"/>
  <c r="C54" i="6" s="1"/>
  <c r="I53" i="1"/>
  <c r="I53" i="6" s="1"/>
  <c r="C53" i="1"/>
  <c r="C53" i="6" s="1"/>
  <c r="I52" i="1"/>
  <c r="I52" i="6" s="1"/>
  <c r="C52" i="1"/>
  <c r="C52" i="6" s="1"/>
  <c r="I51" i="1"/>
  <c r="I51" i="6" s="1"/>
  <c r="C51" i="1"/>
  <c r="C51" i="6" s="1"/>
  <c r="I50" i="1"/>
  <c r="I50" i="6" s="1"/>
  <c r="C50" i="1"/>
  <c r="C50" i="6" s="1"/>
  <c r="I49" i="1"/>
  <c r="I173" i="6" s="1"/>
  <c r="C49" i="1"/>
  <c r="C173" i="6" s="1"/>
  <c r="I48" i="1"/>
  <c r="I170" i="6" s="1"/>
  <c r="C48" i="1"/>
  <c r="C170" i="6" s="1"/>
  <c r="I47" i="1"/>
  <c r="I47" i="6" s="1"/>
  <c r="C47" i="1"/>
  <c r="C47" i="6" s="1"/>
  <c r="I46" i="1"/>
  <c r="I46" i="6" s="1"/>
  <c r="C46" i="1"/>
  <c r="C46" i="6" s="1"/>
  <c r="I45" i="1"/>
  <c r="I45" i="6" s="1"/>
  <c r="C45" i="1"/>
  <c r="C45" i="6" s="1"/>
  <c r="I44" i="1"/>
  <c r="C44" i="1"/>
  <c r="C44" i="6" s="1"/>
  <c r="I43" i="1"/>
  <c r="I43" i="6" s="1"/>
  <c r="C43" i="1"/>
  <c r="C43" i="6" s="1"/>
  <c r="I42" i="1"/>
  <c r="I42" i="6" s="1"/>
  <c r="C42" i="1"/>
  <c r="C42" i="6" s="1"/>
  <c r="I41" i="1"/>
  <c r="I41" i="6" s="1"/>
  <c r="C41" i="1"/>
  <c r="C41" i="6" s="1"/>
  <c r="I40" i="1"/>
  <c r="I40" i="6" s="1"/>
  <c r="C40" i="1"/>
  <c r="C40" i="6" s="1"/>
  <c r="I39" i="1"/>
  <c r="I39" i="6" s="1"/>
  <c r="C39" i="1"/>
  <c r="C39" i="6" s="1"/>
  <c r="I38" i="1"/>
  <c r="I38" i="6" s="1"/>
  <c r="C38" i="1"/>
  <c r="C38" i="6" s="1"/>
  <c r="I37" i="1"/>
  <c r="I37" i="6" s="1"/>
  <c r="C37" i="1"/>
  <c r="C37" i="6" s="1"/>
  <c r="I36" i="1"/>
  <c r="I36" i="6" s="1"/>
  <c r="C36" i="1"/>
  <c r="C36" i="6" s="1"/>
  <c r="I35" i="1"/>
  <c r="I35" i="6" s="1"/>
  <c r="C35" i="1"/>
  <c r="C35" i="6" s="1"/>
  <c r="I34" i="1"/>
  <c r="I34" i="6" s="1"/>
  <c r="C34" i="1"/>
  <c r="C34" i="6" s="1"/>
  <c r="I33" i="1"/>
  <c r="I33" i="6" s="1"/>
  <c r="C33" i="1"/>
  <c r="C33" i="6" s="1"/>
  <c r="I32" i="1"/>
  <c r="I32" i="6" s="1"/>
  <c r="C32" i="1"/>
  <c r="C32" i="6" s="1"/>
  <c r="I31" i="1"/>
  <c r="I31" i="6" s="1"/>
  <c r="C31" i="1"/>
  <c r="C31" i="6" s="1"/>
  <c r="I30" i="1"/>
  <c r="I30" i="6" s="1"/>
  <c r="C30" i="1"/>
  <c r="C30" i="6" s="1"/>
  <c r="I29" i="1"/>
  <c r="I29" i="6" s="1"/>
  <c r="C29" i="1"/>
  <c r="C29" i="6" s="1"/>
  <c r="I28" i="1"/>
  <c r="C28" i="1"/>
  <c r="C28" i="6" s="1"/>
  <c r="I27" i="1"/>
  <c r="I27" i="6" s="1"/>
  <c r="C27" i="1"/>
  <c r="C27" i="6" s="1"/>
  <c r="I26" i="1"/>
  <c r="I26" i="6" s="1"/>
  <c r="C26" i="1"/>
  <c r="C26" i="6" s="1"/>
  <c r="I25" i="1"/>
  <c r="I25" i="6" s="1"/>
  <c r="C25" i="1"/>
  <c r="C25" i="6" s="1"/>
  <c r="I24" i="1"/>
  <c r="I24" i="6" s="1"/>
  <c r="C24" i="1"/>
  <c r="C24" i="6" s="1"/>
  <c r="I23" i="1"/>
  <c r="I23" i="6" s="1"/>
  <c r="C23" i="1"/>
  <c r="C23" i="6" s="1"/>
  <c r="I22" i="1"/>
  <c r="I22" i="6" s="1"/>
  <c r="C22" i="1"/>
  <c r="C22" i="6" s="1"/>
  <c r="I21" i="1"/>
  <c r="I21" i="6" s="1"/>
  <c r="C21" i="1"/>
  <c r="C21" i="6" s="1"/>
  <c r="I20" i="1"/>
  <c r="I20" i="6" s="1"/>
  <c r="C20" i="1"/>
  <c r="C20" i="6" s="1"/>
  <c r="I19" i="1"/>
  <c r="I19" i="6" s="1"/>
  <c r="C19" i="1"/>
  <c r="C19" i="6" s="1"/>
  <c r="I18" i="1"/>
  <c r="I18" i="6" s="1"/>
  <c r="C18" i="1"/>
  <c r="C18" i="6" s="1"/>
  <c r="I17" i="1"/>
  <c r="I17" i="6" s="1"/>
  <c r="C17" i="1"/>
  <c r="C17" i="6" s="1"/>
  <c r="I16" i="1"/>
  <c r="I16" i="6" s="1"/>
  <c r="C16" i="1"/>
  <c r="C16" i="6" s="1"/>
  <c r="I15" i="1"/>
  <c r="I15" i="6" s="1"/>
  <c r="C15" i="1"/>
  <c r="C15" i="6" s="1"/>
  <c r="I14" i="1"/>
  <c r="I14" i="6" s="1"/>
  <c r="C14" i="1"/>
  <c r="C14" i="6" s="1"/>
  <c r="I13" i="1"/>
  <c r="I13" i="6" s="1"/>
  <c r="C13" i="1"/>
  <c r="C13" i="6" s="1"/>
  <c r="I12" i="1"/>
  <c r="C12" i="1"/>
  <c r="C12" i="6" s="1"/>
  <c r="I11" i="1"/>
  <c r="I11" i="6" s="1"/>
  <c r="C11" i="1"/>
  <c r="C11" i="6" s="1"/>
  <c r="I10" i="1"/>
  <c r="I10" i="6" s="1"/>
  <c r="C10" i="1"/>
  <c r="C10" i="6" s="1"/>
  <c r="I9" i="1"/>
  <c r="I9" i="6" s="1"/>
  <c r="C9" i="1"/>
  <c r="C9" i="6" s="1"/>
  <c r="I8" i="1"/>
  <c r="I8" i="6" s="1"/>
  <c r="C8" i="1"/>
  <c r="C8" i="6" s="1"/>
  <c r="I7" i="1"/>
  <c r="I7" i="6" s="1"/>
  <c r="C7" i="1"/>
  <c r="C7" i="6" s="1"/>
  <c r="I6" i="1"/>
  <c r="I6" i="6" s="1"/>
  <c r="C6" i="1"/>
  <c r="C6" i="6" s="1"/>
  <c r="I5" i="1"/>
  <c r="I5" i="6" s="1"/>
  <c r="C5" i="1"/>
  <c r="C5" i="6" s="1"/>
  <c r="I4" i="1"/>
  <c r="I4" i="6" s="1"/>
  <c r="C4" i="1"/>
  <c r="C4" i="6" s="1"/>
  <c r="I3" i="1"/>
  <c r="I3" i="6" s="1"/>
  <c r="C3" i="1"/>
  <c r="C3" i="6" s="1"/>
  <c r="H2" i="1"/>
  <c r="H2" i="6" s="1"/>
  <c r="C2" i="1"/>
  <c r="C2" i="6" s="1"/>
  <c r="J104" i="1" l="1"/>
  <c r="J104" i="6" s="1"/>
  <c r="J333" i="1"/>
  <c r="J333" i="6" s="1"/>
  <c r="J180" i="1"/>
  <c r="J58" i="6" s="1"/>
  <c r="J68" i="1"/>
  <c r="J68" i="6" s="1"/>
  <c r="J228" i="1"/>
  <c r="J228" i="6" s="1"/>
  <c r="J52" i="1"/>
  <c r="J52" i="6" s="1"/>
  <c r="J116" i="1"/>
  <c r="J116" i="6" s="1"/>
  <c r="J200" i="1"/>
  <c r="J200" i="6" s="1"/>
  <c r="J276" i="1"/>
  <c r="J114" i="6" s="1"/>
  <c r="J301" i="1"/>
  <c r="J301" i="6" s="1"/>
  <c r="J338" i="1"/>
  <c r="J100" i="1"/>
  <c r="J100" i="6" s="1"/>
  <c r="J164" i="1"/>
  <c r="J164" i="6" s="1"/>
  <c r="J232" i="1"/>
  <c r="J232" i="6" s="1"/>
  <c r="J72" i="1"/>
  <c r="J72" i="6" s="1"/>
  <c r="J136" i="1"/>
  <c r="J136" i="6" s="1"/>
  <c r="J196" i="1"/>
  <c r="J196" i="6" s="1"/>
  <c r="J244" i="1"/>
  <c r="J244" i="6" s="1"/>
  <c r="J337" i="1"/>
  <c r="J337" i="6" s="1"/>
  <c r="J346" i="1"/>
  <c r="J346" i="6" s="1"/>
  <c r="J357" i="1"/>
  <c r="J357" i="6" s="1"/>
  <c r="J4" i="1"/>
  <c r="J4" i="6" s="1"/>
  <c r="J84" i="1"/>
  <c r="J84" i="6" s="1"/>
  <c r="J132" i="1"/>
  <c r="J132" i="6" s="1"/>
  <c r="J168" i="1"/>
  <c r="J168" i="6" s="1"/>
  <c r="J212" i="1"/>
  <c r="J212" i="6" s="1"/>
  <c r="J260" i="1"/>
  <c r="J260" i="6" s="1"/>
  <c r="J296" i="1"/>
  <c r="J296" i="6" s="1"/>
  <c r="J305" i="1"/>
  <c r="J389" i="1"/>
  <c r="J389" i="6" s="1"/>
  <c r="J317" i="1"/>
  <c r="J317" i="6" s="1"/>
  <c r="J88" i="1"/>
  <c r="J88" i="6" s="1"/>
  <c r="J120" i="1"/>
  <c r="J120" i="6" s="1"/>
  <c r="J152" i="1"/>
  <c r="J152" i="6" s="1"/>
  <c r="J184" i="1"/>
  <c r="J184" i="6" s="1"/>
  <c r="J216" i="1"/>
  <c r="J216" i="6" s="1"/>
  <c r="J248" i="1"/>
  <c r="J248" i="6" s="1"/>
  <c r="J280" i="1"/>
  <c r="J280" i="6" s="1"/>
  <c r="J321" i="1"/>
  <c r="J321" i="6" s="1"/>
  <c r="J345" i="1"/>
  <c r="J277" i="6" s="1"/>
  <c r="J369" i="1"/>
  <c r="J369" i="6" s="1"/>
  <c r="J385" i="1"/>
  <c r="J385" i="6" s="1"/>
  <c r="J20" i="1"/>
  <c r="J20" i="6" s="1"/>
  <c r="J56" i="1"/>
  <c r="J56" i="6" s="1"/>
  <c r="J24" i="1"/>
  <c r="J24" i="6" s="1"/>
  <c r="J36" i="1"/>
  <c r="J36" i="6" s="1"/>
  <c r="I124" i="6"/>
  <c r="J124" i="1"/>
  <c r="J124" i="6" s="1"/>
  <c r="I188" i="6"/>
  <c r="J188" i="1"/>
  <c r="J188" i="6" s="1"/>
  <c r="I220" i="6"/>
  <c r="J220" i="1"/>
  <c r="J220" i="6" s="1"/>
  <c r="I252" i="6"/>
  <c r="J252" i="1"/>
  <c r="J252" i="6" s="1"/>
  <c r="I284" i="6"/>
  <c r="J284" i="1"/>
  <c r="J284" i="6" s="1"/>
  <c r="I325" i="6"/>
  <c r="J325" i="1"/>
  <c r="J325" i="6" s="1"/>
  <c r="J338" i="6"/>
  <c r="I342" i="6"/>
  <c r="J342" i="1"/>
  <c r="J373" i="1"/>
  <c r="J373" i="6" s="1"/>
  <c r="I377" i="6"/>
  <c r="J377" i="1"/>
  <c r="J377" i="6" s="1"/>
  <c r="I28" i="6"/>
  <c r="J28" i="1"/>
  <c r="J28" i="6" s="1"/>
  <c r="I60" i="6"/>
  <c r="J60" i="1"/>
  <c r="J60" i="6" s="1"/>
  <c r="I92" i="6"/>
  <c r="J92" i="1"/>
  <c r="J92" i="6" s="1"/>
  <c r="I156" i="6"/>
  <c r="J156" i="1"/>
  <c r="J156" i="6" s="1"/>
  <c r="J8" i="1"/>
  <c r="J8" i="6" s="1"/>
  <c r="I12" i="6"/>
  <c r="J12" i="1"/>
  <c r="J12" i="6" s="1"/>
  <c r="J40" i="1"/>
  <c r="J40" i="6" s="1"/>
  <c r="I44" i="6"/>
  <c r="J44" i="1"/>
  <c r="J44" i="6" s="1"/>
  <c r="I76" i="6"/>
  <c r="J76" i="1"/>
  <c r="J76" i="6" s="1"/>
  <c r="I108" i="6"/>
  <c r="J108" i="1"/>
  <c r="J108" i="6" s="1"/>
  <c r="I140" i="6"/>
  <c r="J140" i="1"/>
  <c r="J140" i="6" s="1"/>
  <c r="I172" i="6"/>
  <c r="J172" i="1"/>
  <c r="J172" i="6" s="1"/>
  <c r="I204" i="6"/>
  <c r="J204" i="1"/>
  <c r="J204" i="6" s="1"/>
  <c r="I236" i="6"/>
  <c r="J236" i="1"/>
  <c r="J236" i="6" s="1"/>
  <c r="I268" i="6"/>
  <c r="J268" i="1"/>
  <c r="J268" i="6" s="1"/>
  <c r="H298" i="6"/>
  <c r="J305" i="6"/>
  <c r="I309" i="6"/>
  <c r="J309" i="1"/>
  <c r="I361" i="6"/>
  <c r="J361" i="1"/>
  <c r="J361" i="6" s="1"/>
  <c r="J16" i="1"/>
  <c r="J16" i="6" s="1"/>
  <c r="J32" i="1"/>
  <c r="J32" i="6" s="1"/>
  <c r="J48" i="1"/>
  <c r="J170" i="6" s="1"/>
  <c r="J64" i="1"/>
  <c r="J64" i="6" s="1"/>
  <c r="J80" i="1"/>
  <c r="J80" i="6" s="1"/>
  <c r="J96" i="1"/>
  <c r="J96" i="6" s="1"/>
  <c r="J112" i="1"/>
  <c r="J112" i="6" s="1"/>
  <c r="J128" i="1"/>
  <c r="J209" i="6" s="1"/>
  <c r="J144" i="1"/>
  <c r="J144" i="6" s="1"/>
  <c r="J160" i="1"/>
  <c r="J160" i="6" s="1"/>
  <c r="J176" i="1"/>
  <c r="J176" i="6" s="1"/>
  <c r="J192" i="1"/>
  <c r="J192" i="6" s="1"/>
  <c r="J208" i="1"/>
  <c r="J208" i="6" s="1"/>
  <c r="J224" i="1"/>
  <c r="J224" i="6" s="1"/>
  <c r="J240" i="1"/>
  <c r="J240" i="6" s="1"/>
  <c r="J256" i="1"/>
  <c r="J256" i="6" s="1"/>
  <c r="J272" i="1"/>
  <c r="J272" i="6" s="1"/>
  <c r="J288" i="1"/>
  <c r="J288" i="6" s="1"/>
  <c r="J313" i="1"/>
  <c r="J329" i="1"/>
  <c r="J329" i="6" s="1"/>
  <c r="J341" i="1"/>
  <c r="J341" i="6" s="1"/>
  <c r="J349" i="1"/>
  <c r="J349" i="6" s="1"/>
  <c r="J365" i="1"/>
  <c r="J365" i="6" s="1"/>
  <c r="J381" i="1"/>
  <c r="J381" i="6" s="1"/>
  <c r="J23" i="1"/>
  <c r="J43" i="1"/>
  <c r="J55" i="1"/>
  <c r="J83" i="1"/>
  <c r="J103" i="1"/>
  <c r="J107" i="1"/>
  <c r="J111" i="1"/>
  <c r="J123" i="1"/>
  <c r="J135" i="1"/>
  <c r="J147" i="1"/>
  <c r="J151" i="1"/>
  <c r="J187" i="1"/>
  <c r="J191" i="1"/>
  <c r="J219" i="1"/>
  <c r="J239" i="1"/>
  <c r="J243" i="1"/>
  <c r="J271" i="1"/>
  <c r="J275" i="1"/>
  <c r="J279" i="1"/>
  <c r="J308" i="1"/>
  <c r="J328" i="1"/>
  <c r="J340" i="1"/>
  <c r="J360" i="1"/>
  <c r="J372" i="1"/>
  <c r="J384" i="1"/>
  <c r="I2" i="1"/>
  <c r="J2" i="1" s="1"/>
  <c r="J7" i="1"/>
  <c r="J27" i="1"/>
  <c r="J31" i="1"/>
  <c r="J35" i="1"/>
  <c r="J47" i="1"/>
  <c r="J51" i="1"/>
  <c r="J63" i="1"/>
  <c r="J67" i="1"/>
  <c r="J71" i="1"/>
  <c r="J75" i="1"/>
  <c r="J87" i="1"/>
  <c r="J91" i="1"/>
  <c r="J95" i="1"/>
  <c r="J115" i="1"/>
  <c r="J119" i="1"/>
  <c r="J131" i="1"/>
  <c r="J143" i="1"/>
  <c r="J155" i="1"/>
  <c r="J159" i="1"/>
  <c r="J163" i="1"/>
  <c r="J175" i="1"/>
  <c r="J179" i="1"/>
  <c r="J199" i="1"/>
  <c r="J203" i="1"/>
  <c r="J207" i="1"/>
  <c r="J211" i="1"/>
  <c r="J215" i="1"/>
  <c r="J227" i="1"/>
  <c r="J231" i="1"/>
  <c r="J235" i="1"/>
  <c r="J247" i="1"/>
  <c r="J259" i="1"/>
  <c r="J263" i="1"/>
  <c r="J267" i="1"/>
  <c r="J295" i="1"/>
  <c r="J300" i="1"/>
  <c r="J304" i="1"/>
  <c r="J316" i="1"/>
  <c r="J320" i="1"/>
  <c r="J332" i="1"/>
  <c r="J344" i="1"/>
  <c r="J356" i="1"/>
  <c r="J376" i="1"/>
  <c r="J388" i="1"/>
  <c r="J6" i="1"/>
  <c r="J10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I298" i="1"/>
  <c r="J298" i="1" s="1"/>
  <c r="J299" i="1"/>
  <c r="J303" i="1"/>
  <c r="J307" i="1"/>
  <c r="J311" i="1"/>
  <c r="J315" i="1"/>
  <c r="J319" i="1"/>
  <c r="J323" i="1"/>
  <c r="J327" i="1"/>
  <c r="J331" i="1"/>
  <c r="J335" i="1"/>
  <c r="J339" i="1"/>
  <c r="J343" i="1"/>
  <c r="J347" i="1"/>
  <c r="J351" i="1"/>
  <c r="J355" i="1"/>
  <c r="J359" i="1"/>
  <c r="J363" i="1"/>
  <c r="J367" i="1"/>
  <c r="J371" i="1"/>
  <c r="J375" i="1"/>
  <c r="J379" i="1"/>
  <c r="J383" i="1"/>
  <c r="J387" i="1"/>
  <c r="J3" i="1"/>
  <c r="J11" i="1"/>
  <c r="J15" i="1"/>
  <c r="J19" i="1"/>
  <c r="J39" i="1"/>
  <c r="J59" i="1"/>
  <c r="J79" i="1"/>
  <c r="J99" i="1"/>
  <c r="J127" i="1"/>
  <c r="J139" i="1"/>
  <c r="J167" i="1"/>
  <c r="J171" i="1"/>
  <c r="J183" i="1"/>
  <c r="J195" i="1"/>
  <c r="J223" i="1"/>
  <c r="J251" i="1"/>
  <c r="J255" i="1"/>
  <c r="J283" i="1"/>
  <c r="J287" i="1"/>
  <c r="J291" i="1"/>
  <c r="J312" i="1"/>
  <c r="J324" i="1"/>
  <c r="J336" i="1"/>
  <c r="J348" i="1"/>
  <c r="J352" i="1"/>
  <c r="J364" i="1"/>
  <c r="J368" i="1"/>
  <c r="J380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J125" i="1"/>
  <c r="J129" i="1"/>
  <c r="J133" i="1"/>
  <c r="J137" i="1"/>
  <c r="J141" i="1"/>
  <c r="J145" i="1"/>
  <c r="J149" i="1"/>
  <c r="J153" i="1"/>
  <c r="J157" i="1"/>
  <c r="J161" i="1"/>
  <c r="J165" i="1"/>
  <c r="J169" i="1"/>
  <c r="J173" i="1"/>
  <c r="J177" i="1"/>
  <c r="J181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269" i="1"/>
  <c r="J273" i="1"/>
  <c r="J277" i="1"/>
  <c r="J281" i="1"/>
  <c r="J285" i="1"/>
  <c r="J289" i="1"/>
  <c r="J293" i="1"/>
  <c r="J297" i="1"/>
  <c r="J302" i="1"/>
  <c r="J306" i="1"/>
  <c r="J310" i="1"/>
  <c r="J314" i="1"/>
  <c r="J318" i="1"/>
  <c r="J322" i="1"/>
  <c r="J326" i="1"/>
  <c r="J330" i="1"/>
  <c r="J334" i="1"/>
  <c r="J350" i="1"/>
  <c r="J354" i="1"/>
  <c r="J358" i="1"/>
  <c r="J362" i="1"/>
  <c r="J366" i="1"/>
  <c r="J370" i="1"/>
  <c r="J374" i="1"/>
  <c r="J378" i="1"/>
  <c r="J382" i="1"/>
  <c r="J386" i="1"/>
  <c r="J390" i="1"/>
  <c r="J313" i="6" l="1"/>
  <c r="J309" i="6"/>
  <c r="J342" i="6"/>
  <c r="J378" i="6"/>
  <c r="J362" i="6"/>
  <c r="J334" i="6"/>
  <c r="J318" i="6"/>
  <c r="J302" i="6"/>
  <c r="J289" i="6"/>
  <c r="J273" i="6"/>
  <c r="J257" i="6"/>
  <c r="J241" i="6"/>
  <c r="J225" i="6"/>
  <c r="J345" i="6"/>
  <c r="J193" i="6"/>
  <c r="J177" i="6"/>
  <c r="J161" i="6"/>
  <c r="J145" i="6"/>
  <c r="J129" i="6"/>
  <c r="J113" i="6"/>
  <c r="J97" i="6"/>
  <c r="J81" i="6"/>
  <c r="J65" i="6"/>
  <c r="J173" i="6"/>
  <c r="J33" i="6"/>
  <c r="J17" i="6"/>
  <c r="J380" i="6"/>
  <c r="J348" i="6"/>
  <c r="J291" i="6"/>
  <c r="J251" i="6"/>
  <c r="J171" i="6"/>
  <c r="J99" i="6"/>
  <c r="J19" i="6"/>
  <c r="J375" i="6"/>
  <c r="J359" i="6"/>
  <c r="J343" i="6"/>
  <c r="J327" i="6"/>
  <c r="J311" i="6"/>
  <c r="I298" i="6"/>
  <c r="J282" i="6"/>
  <c r="J266" i="6"/>
  <c r="J250" i="6"/>
  <c r="J234" i="6"/>
  <c r="J218" i="6"/>
  <c r="J202" i="6"/>
  <c r="J186" i="6"/>
  <c r="J328" i="6"/>
  <c r="J154" i="6"/>
  <c r="J138" i="6"/>
  <c r="J122" i="6"/>
  <c r="J106" i="6"/>
  <c r="J180" i="6"/>
  <c r="J74" i="6"/>
  <c r="J48" i="6"/>
  <c r="J42" i="6"/>
  <c r="J26" i="6"/>
  <c r="J10" i="6"/>
  <c r="J388" i="6"/>
  <c r="J332" i="6"/>
  <c r="J300" i="6"/>
  <c r="J259" i="6"/>
  <c r="J227" i="6"/>
  <c r="J203" i="6"/>
  <c r="J163" i="6"/>
  <c r="J131" i="6"/>
  <c r="J91" i="6"/>
  <c r="J67" i="6"/>
  <c r="J35" i="6"/>
  <c r="I2" i="6"/>
  <c r="J372" i="6"/>
  <c r="J308" i="6"/>
  <c r="J243" i="6"/>
  <c r="J187" i="6"/>
  <c r="J123" i="6"/>
  <c r="J83" i="6"/>
  <c r="J390" i="6"/>
  <c r="J374" i="6"/>
  <c r="J358" i="6"/>
  <c r="J330" i="6"/>
  <c r="J314" i="6"/>
  <c r="J298" i="6"/>
  <c r="J285" i="6"/>
  <c r="J269" i="6"/>
  <c r="J253" i="6"/>
  <c r="J237" i="6"/>
  <c r="J221" i="6"/>
  <c r="J205" i="6"/>
  <c r="J189" i="6"/>
  <c r="J344" i="6"/>
  <c r="J157" i="6"/>
  <c r="J141" i="6"/>
  <c r="J125" i="6"/>
  <c r="J109" i="6"/>
  <c r="J93" i="6"/>
  <c r="J77" i="6"/>
  <c r="J61" i="6"/>
  <c r="J45" i="6"/>
  <c r="J29" i="6"/>
  <c r="J13" i="6"/>
  <c r="J368" i="6"/>
  <c r="J336" i="6"/>
  <c r="J287" i="6"/>
  <c r="J223" i="6"/>
  <c r="J167" i="6"/>
  <c r="J79" i="6"/>
  <c r="J15" i="6"/>
  <c r="J387" i="6"/>
  <c r="J371" i="6"/>
  <c r="J355" i="6"/>
  <c r="J339" i="6"/>
  <c r="J323" i="6"/>
  <c r="J307" i="6"/>
  <c r="J294" i="6"/>
  <c r="J278" i="6"/>
  <c r="J262" i="6"/>
  <c r="J246" i="6"/>
  <c r="J230" i="6"/>
  <c r="J214" i="6"/>
  <c r="J198" i="6"/>
  <c r="J182" i="6"/>
  <c r="J166" i="6"/>
  <c r="J150" i="6"/>
  <c r="J134" i="6"/>
  <c r="J118" i="6"/>
  <c r="J102" i="6"/>
  <c r="J86" i="6"/>
  <c r="J70" i="6"/>
  <c r="J54" i="6"/>
  <c r="J38" i="6"/>
  <c r="J22" i="6"/>
  <c r="J6" i="6"/>
  <c r="J376" i="6"/>
  <c r="J320" i="6"/>
  <c r="J295" i="6"/>
  <c r="J247" i="6"/>
  <c r="J59" i="6"/>
  <c r="J199" i="6"/>
  <c r="J159" i="6"/>
  <c r="J119" i="6"/>
  <c r="J87" i="6"/>
  <c r="J63" i="6"/>
  <c r="J31" i="6"/>
  <c r="J360" i="6"/>
  <c r="J279" i="6"/>
  <c r="J239" i="6"/>
  <c r="J151" i="6"/>
  <c r="J111" i="6"/>
  <c r="J55" i="6"/>
  <c r="J386" i="6"/>
  <c r="J370" i="6"/>
  <c r="J354" i="6"/>
  <c r="J326" i="6"/>
  <c r="J310" i="6"/>
  <c r="J297" i="6"/>
  <c r="J281" i="6"/>
  <c r="J265" i="6"/>
  <c r="J249" i="6"/>
  <c r="J233" i="6"/>
  <c r="J217" i="6"/>
  <c r="J201" i="6"/>
  <c r="J185" i="6"/>
  <c r="J169" i="6"/>
  <c r="J153" i="6"/>
  <c r="J137" i="6"/>
  <c r="J304" i="6"/>
  <c r="J105" i="6"/>
  <c r="J89" i="6"/>
  <c r="J73" i="6"/>
  <c r="J57" i="6"/>
  <c r="J41" i="6"/>
  <c r="J25" i="6"/>
  <c r="J9" i="6"/>
  <c r="J364" i="6"/>
  <c r="J324" i="6"/>
  <c r="J283" i="6"/>
  <c r="J195" i="6"/>
  <c r="J139" i="6"/>
  <c r="J49" i="6"/>
  <c r="J11" i="6"/>
  <c r="J383" i="6"/>
  <c r="J367" i="6"/>
  <c r="J351" i="6"/>
  <c r="J335" i="6"/>
  <c r="J319" i="6"/>
  <c r="J303" i="6"/>
  <c r="J290" i="6"/>
  <c r="J274" i="6"/>
  <c r="J258" i="6"/>
  <c r="J242" i="6"/>
  <c r="J226" i="6"/>
  <c r="J210" i="6"/>
  <c r="J194" i="6"/>
  <c r="J178" i="6"/>
  <c r="J162" i="6"/>
  <c r="J146" i="6"/>
  <c r="J130" i="6"/>
  <c r="J215" i="6"/>
  <c r="J98" i="6"/>
  <c r="J82" i="6"/>
  <c r="J66" i="6"/>
  <c r="J50" i="6"/>
  <c r="J34" i="6"/>
  <c r="J18" i="6"/>
  <c r="J2" i="6"/>
  <c r="J356" i="6"/>
  <c r="J316" i="6"/>
  <c r="J267" i="6"/>
  <c r="J235" i="6"/>
  <c r="J211" i="6"/>
  <c r="J179" i="6"/>
  <c r="J155" i="6"/>
  <c r="J115" i="6"/>
  <c r="J75" i="6"/>
  <c r="J51" i="6"/>
  <c r="J27" i="6"/>
  <c r="J340" i="6"/>
  <c r="J90" i="6"/>
  <c r="J219" i="6"/>
  <c r="J147" i="6"/>
  <c r="J107" i="6"/>
  <c r="J43" i="6"/>
  <c r="J382" i="6"/>
  <c r="J366" i="6"/>
  <c r="J350" i="6"/>
  <c r="J322" i="6"/>
  <c r="J306" i="6"/>
  <c r="J293" i="6"/>
  <c r="J121" i="6"/>
  <c r="J261" i="6"/>
  <c r="J245" i="6"/>
  <c r="J229" i="6"/>
  <c r="J213" i="6"/>
  <c r="J197" i="6"/>
  <c r="J181" i="6"/>
  <c r="J165" i="6"/>
  <c r="J149" i="6"/>
  <c r="J133" i="6"/>
  <c r="J117" i="6"/>
  <c r="J101" i="6"/>
  <c r="J85" i="6"/>
  <c r="J69" i="6"/>
  <c r="J53" i="6"/>
  <c r="J37" i="6"/>
  <c r="J21" i="6"/>
  <c r="J5" i="6"/>
  <c r="J352" i="6"/>
  <c r="J312" i="6"/>
  <c r="J255" i="6"/>
  <c r="J183" i="6"/>
  <c r="J127" i="6"/>
  <c r="J39" i="6"/>
  <c r="J3" i="6"/>
  <c r="J379" i="6"/>
  <c r="J363" i="6"/>
  <c r="J347" i="6"/>
  <c r="J331" i="6"/>
  <c r="J315" i="6"/>
  <c r="J299" i="6"/>
  <c r="J286" i="6"/>
  <c r="J270" i="6"/>
  <c r="J254" i="6"/>
  <c r="J238" i="6"/>
  <c r="J222" i="6"/>
  <c r="J206" i="6"/>
  <c r="J190" i="6"/>
  <c r="J174" i="6"/>
  <c r="J158" i="6"/>
  <c r="J142" i="6"/>
  <c r="J126" i="6"/>
  <c r="J110" i="6"/>
  <c r="J94" i="6"/>
  <c r="J78" i="6"/>
  <c r="J62" i="6"/>
  <c r="J46" i="6"/>
  <c r="J30" i="6"/>
  <c r="J14" i="6"/>
  <c r="J276" i="6"/>
  <c r="J275" i="6"/>
  <c r="J263" i="6"/>
  <c r="J231" i="6"/>
  <c r="J207" i="6"/>
  <c r="J175" i="6"/>
  <c r="J143" i="6"/>
  <c r="J95" i="6"/>
  <c r="J71" i="6"/>
  <c r="J47" i="6"/>
  <c r="J7" i="6"/>
  <c r="J384" i="6"/>
  <c r="J128" i="6"/>
  <c r="J271" i="6"/>
  <c r="J191" i="6"/>
  <c r="J135" i="6"/>
  <c r="J103" i="6"/>
  <c r="J23" i="6"/>
  <c r="N20" i="6" l="1"/>
  <c r="N100" i="6"/>
  <c r="N228" i="6"/>
  <c r="N385" i="6"/>
  <c r="N168" i="6"/>
  <c r="N288" i="6"/>
  <c r="N56" i="6"/>
  <c r="N341" i="6"/>
  <c r="N132" i="6"/>
  <c r="N52" i="6"/>
  <c r="N164" i="6"/>
  <c r="N337" i="6"/>
  <c r="N72" i="6"/>
  <c r="N264" i="6"/>
  <c r="N44" i="6"/>
  <c r="N84" i="6"/>
  <c r="N361" i="6"/>
  <c r="N306" i="6"/>
  <c r="N377" i="6"/>
  <c r="N160" i="6"/>
  <c r="N325" i="6"/>
  <c r="N120" i="6"/>
  <c r="N389" i="6"/>
  <c r="N152" i="6"/>
  <c r="N80" i="6"/>
  <c r="N321" i="6"/>
  <c r="N312" i="6"/>
  <c r="N184" i="6"/>
  <c r="N338" i="6"/>
  <c r="N390" i="6" l="1"/>
  <c r="N336" i="6"/>
  <c r="N91" i="6"/>
  <c r="N285" i="6"/>
  <c r="N352" i="6"/>
  <c r="N115" i="6"/>
  <c r="N256" i="6"/>
  <c r="N330" i="6"/>
  <c r="N322" i="6"/>
  <c r="N14" i="6"/>
  <c r="N192" i="6"/>
  <c r="N76" i="6"/>
  <c r="N362" i="6"/>
  <c r="N193" i="6"/>
  <c r="N251" i="6"/>
  <c r="N99" i="6"/>
  <c r="N26" i="6"/>
  <c r="N238" i="6"/>
  <c r="N126" i="6"/>
  <c r="N46" i="6"/>
  <c r="N227" i="6"/>
  <c r="N185" i="6"/>
  <c r="N290" i="6"/>
  <c r="N363" i="6"/>
  <c r="N388" i="6"/>
  <c r="N230" i="6"/>
  <c r="N54" i="6"/>
  <c r="N41" i="6"/>
  <c r="N319" i="6"/>
  <c r="N34" i="6"/>
  <c r="N69" i="6"/>
  <c r="N268" i="6"/>
  <c r="N15" i="6"/>
  <c r="N350" i="6"/>
  <c r="N246" i="6"/>
  <c r="N188" i="6"/>
  <c r="N83" i="6"/>
  <c r="N186" i="6"/>
  <c r="N203" i="6"/>
  <c r="N214" i="6"/>
  <c r="N303" i="6"/>
  <c r="N313" i="6"/>
  <c r="N7" i="6"/>
  <c r="N12" i="6"/>
  <c r="N334" i="6"/>
  <c r="N33" i="6"/>
  <c r="N375" i="6"/>
  <c r="N300" i="6"/>
  <c r="N222" i="6"/>
  <c r="N110" i="6"/>
  <c r="N263" i="6"/>
  <c r="N143" i="6"/>
  <c r="N103" i="6"/>
  <c r="N122" i="6"/>
  <c r="N131" i="6"/>
  <c r="N221" i="6"/>
  <c r="N247" i="6"/>
  <c r="N89" i="6"/>
  <c r="N25" i="6"/>
  <c r="N258" i="6"/>
  <c r="N147" i="6"/>
  <c r="N204" i="6"/>
  <c r="N342" i="6"/>
  <c r="N259" i="6"/>
  <c r="N134" i="6"/>
  <c r="N87" i="6"/>
  <c r="N111" i="6"/>
  <c r="N283" i="6"/>
  <c r="N226" i="6"/>
  <c r="N289" i="6"/>
  <c r="N380" i="6"/>
  <c r="N343" i="6"/>
  <c r="N153" i="6"/>
  <c r="N11" i="6"/>
  <c r="N78" i="6"/>
  <c r="N207" i="6"/>
  <c r="N71" i="6"/>
  <c r="N191" i="6"/>
  <c r="N74" i="6"/>
  <c r="N77" i="6"/>
  <c r="N63" i="6"/>
  <c r="N324" i="6"/>
  <c r="N210" i="6"/>
  <c r="N179" i="6"/>
  <c r="N165" i="6"/>
  <c r="N60" i="6"/>
  <c r="N202" i="6"/>
  <c r="N106" i="6"/>
  <c r="N163" i="6"/>
  <c r="N31" i="6"/>
  <c r="N139" i="6"/>
  <c r="N178" i="6"/>
  <c r="N75" i="6"/>
  <c r="N213" i="6"/>
  <c r="N70" i="6"/>
  <c r="N50" i="6"/>
  <c r="N240" i="6"/>
  <c r="N257" i="6"/>
  <c r="N372" i="6"/>
  <c r="N298" i="6"/>
  <c r="N79" i="6"/>
  <c r="N371" i="6"/>
  <c r="N197" i="6"/>
  <c r="N53" i="6"/>
  <c r="N93" i="6"/>
  <c r="N166" i="6"/>
  <c r="N38" i="6"/>
  <c r="N379" i="6"/>
  <c r="N19" i="6"/>
  <c r="N374" i="6"/>
  <c r="N156" i="6"/>
  <c r="N225" i="6"/>
  <c r="N291" i="6"/>
  <c r="N327" i="6"/>
  <c r="N18" i="6"/>
  <c r="N62" i="6"/>
  <c r="N47" i="6"/>
  <c r="N332" i="6"/>
  <c r="N151" i="6"/>
  <c r="N281" i="6"/>
  <c r="N351" i="6"/>
  <c r="N162" i="6"/>
  <c r="N39" i="6"/>
  <c r="N13" i="6"/>
  <c r="N105" i="6"/>
  <c r="N335" i="6"/>
  <c r="N43" i="6"/>
  <c r="N102" i="6"/>
  <c r="N4" i="6"/>
  <c r="N2" i="6"/>
  <c r="N6" i="6" l="1"/>
  <c r="N387" i="6" l="1"/>
  <c r="N323" i="6" l="1"/>
  <c r="N271" i="6"/>
  <c r="N209" i="6"/>
  <c r="N173" i="6"/>
  <c r="N170" i="6"/>
  <c r="N180" i="6"/>
  <c r="N211" i="6"/>
  <c r="N296" i="6"/>
  <c r="N305" i="6"/>
  <c r="N399" i="6" l="1"/>
  <c r="N161" i="6"/>
  <c r="N245" i="6"/>
  <c r="N130" i="6"/>
  <c r="N231" i="6"/>
  <c r="N415" i="6"/>
  <c r="N394" i="6"/>
  <c r="N396" i="6"/>
  <c r="N416" i="6"/>
  <c r="N436" i="6"/>
  <c r="N437" i="6"/>
  <c r="N414" i="6"/>
  <c r="N411" i="6"/>
  <c r="N398" i="6"/>
  <c r="N430" i="6"/>
  <c r="N393" i="6"/>
  <c r="N429" i="6"/>
  <c r="N407" i="6"/>
  <c r="N431" i="6"/>
  <c r="N417" i="6"/>
  <c r="N405" i="6"/>
  <c r="N433" i="6"/>
  <c r="N418" i="6"/>
  <c r="N406" i="6"/>
  <c r="N395" i="6"/>
  <c r="N412" i="6"/>
  <c r="N427" i="6"/>
  <c r="N435" i="6"/>
  <c r="N220" i="6"/>
  <c r="N282" i="6"/>
  <c r="N68" i="6"/>
  <c r="N32" i="6"/>
  <c r="N104" i="6"/>
  <c r="N229" i="6"/>
  <c r="N318" i="6"/>
  <c r="N348" i="6"/>
  <c r="N125" i="6"/>
  <c r="N45" i="6"/>
  <c r="N124" i="6"/>
  <c r="N241" i="6"/>
  <c r="N314" i="6" l="1"/>
  <c r="N42" i="6"/>
  <c r="N255" i="6"/>
  <c r="N340" i="6"/>
  <c r="N239" i="6"/>
  <c r="N316" i="6"/>
  <c r="N94" i="6"/>
  <c r="N189" i="6"/>
  <c r="N85" i="6"/>
  <c r="N391" i="6"/>
  <c r="N409" i="6"/>
  <c r="N86" i="6"/>
  <c r="N297" i="6"/>
  <c r="N347" i="6"/>
  <c r="N269" i="6"/>
  <c r="N123" i="6"/>
  <c r="N408" i="6"/>
  <c r="N315" i="6"/>
  <c r="N35" i="6"/>
  <c r="N40" i="6"/>
  <c r="N267" i="6"/>
  <c r="N37" i="6"/>
  <c r="N367" i="6"/>
  <c r="N370" i="6"/>
  <c r="N369" i="6"/>
  <c r="N287" i="6"/>
  <c r="N368" i="6"/>
  <c r="N339" i="6"/>
  <c r="N199" i="6"/>
  <c r="N286" i="6"/>
  <c r="N378" i="6"/>
  <c r="N244" i="6"/>
  <c r="N212" i="6"/>
  <c r="N243" i="6"/>
  <c r="N112" i="6" l="1"/>
  <c r="N36" i="6"/>
  <c r="N141" i="6"/>
  <c r="N30" i="6"/>
  <c r="N274" i="6"/>
  <c r="N133" i="6"/>
  <c r="N201" i="6"/>
  <c r="N413" i="6"/>
  <c r="N392" i="6"/>
  <c r="N357" i="6"/>
  <c r="N359" i="6"/>
  <c r="N149" i="6"/>
  <c r="N57" i="6"/>
  <c r="N200" i="6"/>
  <c r="N181" i="6"/>
  <c r="N64" i="6"/>
  <c r="N428" i="6"/>
  <c r="N299" i="6"/>
  <c r="N424" i="6"/>
  <c r="N423" i="6"/>
  <c r="N262" i="6"/>
  <c r="N16" i="6"/>
  <c r="N101" i="6"/>
  <c r="N292" i="6"/>
  <c r="N167" i="6"/>
  <c r="N224" i="6" l="1"/>
  <c r="N198" i="6"/>
  <c r="N194" i="6"/>
  <c r="N65" i="6"/>
  <c r="N373" i="6"/>
  <c r="N404" i="6"/>
  <c r="N284" i="6"/>
  <c r="N98" i="6"/>
  <c r="N253" i="6"/>
  <c r="N422" i="6"/>
  <c r="N171" i="6"/>
  <c r="N360" i="6"/>
  <c r="N216" i="6"/>
  <c r="N382" i="6"/>
  <c r="N218" i="6"/>
  <c r="N365" i="6"/>
  <c r="N242" i="6"/>
  <c r="N175" i="6"/>
  <c r="N28" i="6"/>
  <c r="N29" i="6"/>
  <c r="N67" i="6"/>
  <c r="N366" i="6" l="1"/>
  <c r="N236" i="6"/>
  <c r="N21" i="6"/>
  <c r="N208" i="6"/>
  <c r="N219" i="6"/>
  <c r="N73" i="6"/>
  <c r="N97" i="6"/>
  <c r="N22" i="6"/>
  <c r="N174" i="6"/>
  <c r="N383" i="6"/>
  <c r="N434" i="6"/>
  <c r="N279" i="6"/>
  <c r="N144" i="6"/>
  <c r="N146" i="6"/>
  <c r="N96" i="6" l="1"/>
  <c r="N401" i="6"/>
  <c r="N145" i="6"/>
  <c r="N27" i="6"/>
  <c r="N66" i="6"/>
  <c r="N346" i="6"/>
  <c r="N172" i="6"/>
  <c r="N426" i="6"/>
  <c r="N295" i="6"/>
  <c r="N113" i="6"/>
  <c r="N384" i="6" l="1"/>
  <c r="N190" i="6"/>
  <c r="N266" i="6" l="1"/>
  <c r="N206" i="6"/>
  <c r="N109" i="6"/>
  <c r="N301" i="6"/>
  <c r="N265" i="6"/>
  <c r="N108" i="6"/>
  <c r="N205" i="6"/>
  <c r="N432" i="6"/>
  <c r="N302" i="6"/>
  <c r="N320" i="6" l="1"/>
  <c r="N17" i="6"/>
  <c r="N217" i="6"/>
  <c r="N183" i="6"/>
  <c r="N182" i="6"/>
  <c r="N278" i="6"/>
  <c r="N10" i="6"/>
  <c r="N254" i="6"/>
  <c r="N24" i="6"/>
  <c r="N140" i="6"/>
  <c r="N61" i="6"/>
  <c r="N358" i="6"/>
  <c r="N23" i="6" l="1"/>
  <c r="N421" i="6"/>
  <c r="N9" i="6"/>
  <c r="N349" i="6"/>
  <c r="N49" i="6"/>
  <c r="N59" i="6"/>
  <c r="N58" i="6"/>
  <c r="N128" i="6"/>
  <c r="N114" i="6"/>
  <c r="N90" i="6"/>
  <c r="N176" i="6"/>
  <c r="N121" i="6"/>
  <c r="N48" i="6"/>
  <c r="N353" i="6" l="1"/>
  <c r="N354" i="6"/>
  <c r="N55" i="6"/>
  <c r="N95" i="6" l="1"/>
  <c r="N51" i="6"/>
  <c r="N81" i="6" l="1"/>
  <c r="N237" i="6"/>
  <c r="N118" i="6"/>
  <c r="N310" i="6"/>
  <c r="N119" i="6"/>
  <c r="N309" i="6"/>
  <c r="N402" i="6"/>
  <c r="N307" i="6"/>
  <c r="N344" i="6"/>
  <c r="N403" i="6"/>
  <c r="N345" i="6"/>
  <c r="N154" i="6"/>
  <c r="N155" i="6"/>
  <c r="N232" i="6"/>
  <c r="N187" i="6"/>
  <c r="N333" i="6"/>
  <c r="N8" i="6"/>
  <c r="N317" i="6"/>
  <c r="N137" i="6"/>
  <c r="N250" i="6"/>
  <c r="N249" i="6"/>
  <c r="N311" i="6"/>
  <c r="N92" i="6"/>
  <c r="N150" i="6"/>
  <c r="N386" i="6"/>
  <c r="N129" i="6"/>
  <c r="N177" i="6"/>
  <c r="N142" i="6"/>
  <c r="N381" i="6"/>
  <c r="N331" i="6"/>
  <c r="N196" i="6"/>
  <c r="N261" i="6"/>
  <c r="N117" i="6"/>
  <c r="N116" i="6"/>
  <c r="N82" i="6"/>
  <c r="N376" i="6"/>
  <c r="N195" i="6"/>
  <c r="N157" i="6"/>
  <c r="N420" i="6" l="1"/>
  <c r="N107" i="6"/>
  <c r="N127" i="6"/>
  <c r="N252" i="6"/>
  <c r="N235" i="6"/>
  <c r="N400" i="6"/>
  <c r="N280" i="6"/>
  <c r="N88" i="6"/>
  <c r="N223" i="6"/>
  <c r="N304" i="6"/>
  <c r="N329" i="6"/>
  <c r="N5" i="6"/>
  <c r="N419" i="6"/>
  <c r="N355" i="6"/>
  <c r="N215" i="6"/>
  <c r="N276" i="6"/>
  <c r="N397" i="6"/>
  <c r="N275" i="6"/>
  <c r="N234" i="6"/>
  <c r="N270" i="6"/>
  <c r="N356" i="6"/>
  <c r="N138" i="6"/>
  <c r="N277" i="6"/>
  <c r="N148" i="6"/>
  <c r="N425" i="6"/>
  <c r="N328" i="6"/>
  <c r="N308" i="6"/>
  <c r="N169" i="6"/>
  <c r="N294" i="6"/>
  <c r="N293" i="6"/>
  <c r="N233" i="6"/>
  <c r="N260" i="6" l="1"/>
  <c r="N135" i="6"/>
  <c r="N272" i="6"/>
  <c r="N248" i="6"/>
  <c r="N136" i="6"/>
  <c r="N158" i="6"/>
  <c r="N364" i="6"/>
  <c r="N326" i="6"/>
  <c r="N159" i="6"/>
  <c r="N273" i="6"/>
  <c r="N410" i="6" l="1"/>
  <c r="N3" i="6" l="1"/>
  <c r="E438" i="7"/>
  <c r="E418" i="7"/>
  <c r="E398" i="7"/>
  <c r="E441" i="7"/>
  <c r="E433" i="7"/>
  <c r="E429" i="7"/>
  <c r="E421" i="7"/>
  <c r="E413" i="7"/>
  <c r="E405" i="7"/>
  <c r="E401" i="7"/>
  <c r="E397" i="7"/>
  <c r="E389" i="7"/>
  <c r="E381" i="7"/>
  <c r="E373" i="7"/>
  <c r="E365" i="7"/>
  <c r="E349" i="7"/>
  <c r="E340" i="7"/>
  <c r="E329" i="7"/>
  <c r="E308" i="7"/>
  <c r="E297" i="7"/>
  <c r="E279" i="7"/>
  <c r="E244" i="7"/>
  <c r="E87" i="7"/>
  <c r="E444" i="7"/>
  <c r="E440" i="7"/>
  <c r="E436" i="7"/>
  <c r="E432" i="7"/>
  <c r="E428" i="7"/>
  <c r="E424" i="7"/>
  <c r="E420" i="7"/>
  <c r="E416" i="7"/>
  <c r="E412" i="7"/>
  <c r="E408" i="7"/>
  <c r="E404" i="7"/>
  <c r="E400" i="7"/>
  <c r="E396" i="7"/>
  <c r="E392" i="7"/>
  <c r="E387" i="7"/>
  <c r="E379" i="7"/>
  <c r="E371" i="7"/>
  <c r="E363" i="7"/>
  <c r="E355" i="7"/>
  <c r="E347" i="7"/>
  <c r="E337" i="7"/>
  <c r="E316" i="7"/>
  <c r="E305" i="7"/>
  <c r="E293" i="7"/>
  <c r="E271" i="7"/>
  <c r="E233" i="7"/>
  <c r="E443" i="7"/>
  <c r="E439" i="7"/>
  <c r="E435" i="7"/>
  <c r="E431" i="7"/>
  <c r="E427" i="7"/>
  <c r="E423" i="7"/>
  <c r="E419" i="7"/>
  <c r="E415" i="7"/>
  <c r="E411" i="7"/>
  <c r="E407" i="7"/>
  <c r="E403" i="7"/>
  <c r="E399" i="7"/>
  <c r="E395" i="7"/>
  <c r="E391" i="7"/>
  <c r="E385" i="7"/>
  <c r="E377" i="7"/>
  <c r="E369" i="7"/>
  <c r="E361" i="7"/>
  <c r="E353" i="7"/>
  <c r="E345" i="7"/>
  <c r="E324" i="7"/>
  <c r="E313" i="7"/>
  <c r="E289" i="7"/>
  <c r="E263" i="7"/>
  <c r="E442" i="7"/>
  <c r="E430" i="7"/>
  <c r="E426" i="7"/>
  <c r="E414" i="7"/>
  <c r="E406" i="7"/>
  <c r="E402" i="7"/>
  <c r="E394" i="7"/>
  <c r="E390" i="7"/>
  <c r="E383" i="7"/>
  <c r="E375" i="7"/>
  <c r="E367" i="7"/>
  <c r="E359" i="7"/>
  <c r="E351" i="7"/>
  <c r="E332" i="7"/>
  <c r="E321" i="7"/>
  <c r="E300" i="7"/>
  <c r="E285" i="7"/>
  <c r="E135" i="7"/>
  <c r="E434" i="7"/>
  <c r="E422" i="7"/>
  <c r="E410" i="7"/>
  <c r="E445" i="7"/>
  <c r="E437" i="7"/>
  <c r="E425" i="7"/>
  <c r="E417" i="7"/>
  <c r="E409" i="7"/>
  <c r="E393" i="7"/>
  <c r="E357" i="7"/>
  <c r="E342" i="7"/>
  <c r="E339" i="7"/>
  <c r="E334" i="7"/>
  <c r="E331" i="7"/>
  <c r="E326" i="7"/>
  <c r="E323" i="7"/>
  <c r="E318" i="7"/>
  <c r="E315" i="7"/>
  <c r="E310" i="7"/>
  <c r="E307" i="7"/>
  <c r="E302" i="7"/>
  <c r="E299" i="7"/>
  <c r="E277" i="7"/>
  <c r="E269" i="7"/>
  <c r="E261" i="7"/>
  <c r="E252" i="7"/>
  <c r="E241" i="7"/>
  <c r="E220" i="7"/>
  <c r="E151" i="7"/>
  <c r="E130" i="7"/>
  <c r="E71" i="7"/>
  <c r="E388" i="7"/>
  <c r="E386" i="7"/>
  <c r="E384" i="7"/>
  <c r="E382" i="7"/>
  <c r="E380" i="7"/>
  <c r="E378" i="7"/>
  <c r="E376" i="7"/>
  <c r="E374" i="7"/>
  <c r="E372" i="7"/>
  <c r="E370" i="7"/>
  <c r="E368" i="7"/>
  <c r="E366" i="7"/>
  <c r="E364" i="7"/>
  <c r="E362" i="7"/>
  <c r="E360" i="7"/>
  <c r="E358" i="7"/>
  <c r="E356" i="7"/>
  <c r="E354" i="7"/>
  <c r="E352" i="7"/>
  <c r="E350" i="7"/>
  <c r="E348" i="7"/>
  <c r="E346" i="7"/>
  <c r="E344" i="7"/>
  <c r="E341" i="7"/>
  <c r="E336" i="7"/>
  <c r="E333" i="7"/>
  <c r="E328" i="7"/>
  <c r="E325" i="7"/>
  <c r="E320" i="7"/>
  <c r="E317" i="7"/>
  <c r="E312" i="7"/>
  <c r="E309" i="7"/>
  <c r="E304" i="7"/>
  <c r="E301" i="7"/>
  <c r="E295" i="7"/>
  <c r="E291" i="7"/>
  <c r="E287" i="7"/>
  <c r="E283" i="7"/>
  <c r="E275" i="7"/>
  <c r="E267" i="7"/>
  <c r="E259" i="7"/>
  <c r="E249" i="7"/>
  <c r="E228" i="7"/>
  <c r="E167" i="7"/>
  <c r="E146" i="7"/>
  <c r="E119" i="7"/>
  <c r="E55" i="7"/>
  <c r="E343" i="7"/>
  <c r="E338" i="7"/>
  <c r="E335" i="7"/>
  <c r="E330" i="7"/>
  <c r="E327" i="7"/>
  <c r="E322" i="7"/>
  <c r="E319" i="7"/>
  <c r="E314" i="7"/>
  <c r="E311" i="7"/>
  <c r="E306" i="7"/>
  <c r="E303" i="7"/>
  <c r="E298" i="7"/>
  <c r="E281" i="7"/>
  <c r="E273" i="7"/>
  <c r="E265" i="7"/>
  <c r="E257" i="7"/>
  <c r="E236" i="7"/>
  <c r="E225" i="7"/>
  <c r="E162" i="7"/>
  <c r="E103" i="7"/>
  <c r="E32" i="7"/>
  <c r="E254" i="7"/>
  <c r="E251" i="7"/>
  <c r="E246" i="7"/>
  <c r="E243" i="7"/>
  <c r="E238" i="7"/>
  <c r="E235" i="7"/>
  <c r="E230" i="7"/>
  <c r="E227" i="7"/>
  <c r="E222" i="7"/>
  <c r="E219" i="7"/>
  <c r="E216" i="7"/>
  <c r="E212" i="7"/>
  <c r="E208" i="7"/>
  <c r="E204" i="7"/>
  <c r="E200" i="7"/>
  <c r="E196" i="7"/>
  <c r="E192" i="7"/>
  <c r="E188" i="7"/>
  <c r="E184" i="7"/>
  <c r="E180" i="7"/>
  <c r="E176" i="7"/>
  <c r="E172" i="7"/>
  <c r="E161" i="7"/>
  <c r="E156" i="7"/>
  <c r="E145" i="7"/>
  <c r="E140" i="7"/>
  <c r="E129" i="7"/>
  <c r="E115" i="7"/>
  <c r="E99" i="7"/>
  <c r="E83" i="7"/>
  <c r="E67" i="7"/>
  <c r="E51" i="7"/>
  <c r="E24" i="7"/>
  <c r="E296" i="7"/>
  <c r="E294" i="7"/>
  <c r="E292" i="7"/>
  <c r="E290" i="7"/>
  <c r="E288" i="7"/>
  <c r="E286" i="7"/>
  <c r="E284" i="7"/>
  <c r="E282" i="7"/>
  <c r="E280" i="7"/>
  <c r="E278" i="7"/>
  <c r="E276" i="7"/>
  <c r="E274" i="7"/>
  <c r="E272" i="7"/>
  <c r="E270" i="7"/>
  <c r="E268" i="7"/>
  <c r="E266" i="7"/>
  <c r="E264" i="7"/>
  <c r="E262" i="7"/>
  <c r="E260" i="7"/>
  <c r="E258" i="7"/>
  <c r="E256" i="7"/>
  <c r="E253" i="7"/>
  <c r="E248" i="7"/>
  <c r="E245" i="7"/>
  <c r="E240" i="7"/>
  <c r="E237" i="7"/>
  <c r="E232" i="7"/>
  <c r="E229" i="7"/>
  <c r="E224" i="7"/>
  <c r="E221" i="7"/>
  <c r="E170" i="7"/>
  <c r="E159" i="7"/>
  <c r="E154" i="7"/>
  <c r="E143" i="7"/>
  <c r="E138" i="7"/>
  <c r="E127" i="7"/>
  <c r="E111" i="7"/>
  <c r="E95" i="7"/>
  <c r="E79" i="7"/>
  <c r="E63" i="7"/>
  <c r="E47" i="7"/>
  <c r="E16" i="7"/>
  <c r="E255" i="7"/>
  <c r="E250" i="7"/>
  <c r="E247" i="7"/>
  <c r="E242" i="7"/>
  <c r="E239" i="7"/>
  <c r="E234" i="7"/>
  <c r="E231" i="7"/>
  <c r="E226" i="7"/>
  <c r="E223" i="7"/>
  <c r="E218" i="7"/>
  <c r="E214" i="7"/>
  <c r="E210" i="7"/>
  <c r="E206" i="7"/>
  <c r="E202" i="7"/>
  <c r="E198" i="7"/>
  <c r="E194" i="7"/>
  <c r="E190" i="7"/>
  <c r="E186" i="7"/>
  <c r="E182" i="7"/>
  <c r="E178" i="7"/>
  <c r="E174" i="7"/>
  <c r="E169" i="7"/>
  <c r="E164" i="7"/>
  <c r="E153" i="7"/>
  <c r="E148" i="7"/>
  <c r="E137" i="7"/>
  <c r="E132" i="7"/>
  <c r="E123" i="7"/>
  <c r="E107" i="7"/>
  <c r="E91" i="7"/>
  <c r="E75" i="7"/>
  <c r="E59" i="7"/>
  <c r="E40" i="7"/>
  <c r="E8" i="7"/>
  <c r="E126" i="7"/>
  <c r="E122" i="7"/>
  <c r="E118" i="7"/>
  <c r="E114" i="7"/>
  <c r="E110" i="7"/>
  <c r="E106" i="7"/>
  <c r="E102" i="7"/>
  <c r="E98" i="7"/>
  <c r="E94" i="7"/>
  <c r="E90" i="7"/>
  <c r="E86" i="7"/>
  <c r="E82" i="7"/>
  <c r="E78" i="7"/>
  <c r="E74" i="7"/>
  <c r="E70" i="7"/>
  <c r="E66" i="7"/>
  <c r="E62" i="7"/>
  <c r="E58" i="7"/>
  <c r="E54" i="7"/>
  <c r="E50" i="7"/>
  <c r="E46" i="7"/>
  <c r="E38" i="7"/>
  <c r="E30" i="7"/>
  <c r="E22" i="7"/>
  <c r="E14" i="7"/>
  <c r="E6" i="7"/>
  <c r="E171" i="7"/>
  <c r="E166" i="7"/>
  <c r="E163" i="7"/>
  <c r="E158" i="7"/>
  <c r="E155" i="7"/>
  <c r="E150" i="7"/>
  <c r="E147" i="7"/>
  <c r="E142" i="7"/>
  <c r="E139" i="7"/>
  <c r="E134" i="7"/>
  <c r="E131" i="7"/>
  <c r="E125" i="7"/>
  <c r="E121" i="7"/>
  <c r="E117" i="7"/>
  <c r="E113" i="7"/>
  <c r="E109" i="7"/>
  <c r="E105" i="7"/>
  <c r="E101" i="7"/>
  <c r="E97" i="7"/>
  <c r="E93" i="7"/>
  <c r="E89" i="7"/>
  <c r="E85" i="7"/>
  <c r="E81" i="7"/>
  <c r="E77" i="7"/>
  <c r="E73" i="7"/>
  <c r="E69" i="7"/>
  <c r="E65" i="7"/>
  <c r="E61" i="7"/>
  <c r="E57" i="7"/>
  <c r="E53" i="7"/>
  <c r="E49" i="7"/>
  <c r="E44" i="7"/>
  <c r="E36" i="7"/>
  <c r="E28" i="7"/>
  <c r="E20" i="7"/>
  <c r="E12" i="7"/>
  <c r="E4" i="7"/>
  <c r="E217" i="7"/>
  <c r="E215" i="7"/>
  <c r="E213" i="7"/>
  <c r="E211" i="7"/>
  <c r="E209" i="7"/>
  <c r="E207" i="7"/>
  <c r="E205" i="7"/>
  <c r="E203" i="7"/>
  <c r="E201" i="7"/>
  <c r="E199" i="7"/>
  <c r="E197" i="7"/>
  <c r="E195" i="7"/>
  <c r="E193" i="7"/>
  <c r="E191" i="7"/>
  <c r="E189" i="7"/>
  <c r="E187" i="7"/>
  <c r="E185" i="7"/>
  <c r="E183" i="7"/>
  <c r="E181" i="7"/>
  <c r="E179" i="7"/>
  <c r="E177" i="7"/>
  <c r="E175" i="7"/>
  <c r="E173" i="7"/>
  <c r="E168" i="7"/>
  <c r="E165" i="7"/>
  <c r="E160" i="7"/>
  <c r="E157" i="7"/>
  <c r="E152" i="7"/>
  <c r="E149" i="7"/>
  <c r="E144" i="7"/>
  <c r="E141" i="7"/>
  <c r="E136" i="7"/>
  <c r="E133" i="7"/>
  <c r="E128" i="7"/>
  <c r="E124" i="7"/>
  <c r="E120" i="7"/>
  <c r="E116" i="7"/>
  <c r="E112" i="7"/>
  <c r="E108" i="7"/>
  <c r="E104" i="7"/>
  <c r="E100" i="7"/>
  <c r="E96" i="7"/>
  <c r="E92" i="7"/>
  <c r="E88" i="7"/>
  <c r="E84" i="7"/>
  <c r="E80" i="7"/>
  <c r="E76" i="7"/>
  <c r="E72" i="7"/>
  <c r="E68" i="7"/>
  <c r="E64" i="7"/>
  <c r="E60" i="7"/>
  <c r="E56" i="7"/>
  <c r="E52" i="7"/>
  <c r="E48" i="7"/>
  <c r="E42" i="7"/>
  <c r="E34" i="7"/>
  <c r="E26" i="7"/>
  <c r="E18" i="7"/>
  <c r="E10" i="7"/>
  <c r="E2" i="7"/>
  <c r="E45" i="7"/>
  <c r="E43" i="7"/>
  <c r="E41" i="7"/>
  <c r="E39" i="7"/>
  <c r="E37" i="7"/>
  <c r="E35" i="7"/>
  <c r="E33" i="7"/>
  <c r="E31" i="7"/>
  <c r="E29" i="7"/>
  <c r="E27" i="7"/>
  <c r="E25" i="7"/>
  <c r="E23" i="7"/>
  <c r="E21" i="7"/>
  <c r="E19" i="7"/>
  <c r="E17" i="7"/>
  <c r="E15" i="7"/>
  <c r="E13" i="7"/>
  <c r="E11" i="7"/>
  <c r="E9" i="7"/>
  <c r="E7" i="7"/>
  <c r="E5" i="7"/>
  <c r="E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DCFC91EE-8663-4821-B831-211BDFA11D71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AC17EA53-0C5A-4B29-AA4D-40DE7833AD98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<sst xmlns="http://schemas.openxmlformats.org/spreadsheetml/2006/main" count="1835" uniqueCount="869">
  <si>
    <t>Month</t>
  </si>
  <si>
    <t>Team Leader</t>
  </si>
  <si>
    <t>Name</t>
  </si>
  <si>
    <t>FNC / SMR</t>
  </si>
  <si>
    <t>Part Number</t>
  </si>
  <si>
    <t>Part Name</t>
  </si>
  <si>
    <t>Qty</t>
  </si>
  <si>
    <t>Part cost €</t>
  </si>
  <si>
    <t>Handling cost €</t>
  </si>
  <si>
    <t>TOTAL Amount €</t>
  </si>
  <si>
    <t>Comments</t>
  </si>
  <si>
    <t>04/2020</t>
  </si>
  <si>
    <t>57110F118271</t>
  </si>
  <si>
    <t>METER ASSY, COMBINATION</t>
  </si>
  <si>
    <t>PIÈCE TOMBÉE LORS DU MONTAGE SUR CHAINE (PIECE CASSÉE)</t>
  </si>
  <si>
    <t>57413F231071</t>
  </si>
  <si>
    <t>BOX ASSY, KEYPAD, LOG-ON</t>
  </si>
  <si>
    <t>MQ PIÈCE POUR VISSER LE DIJICODE (DÉMONTÉ PAR LA DES)</t>
  </si>
  <si>
    <t>56232F231171</t>
  </si>
  <si>
    <t>WIRE</t>
  </si>
  <si>
    <t>PRISE ARRACHÉE DÉFAUT NOTÉ SUR LA CHECKLIST ASSEMBLAGE</t>
  </si>
  <si>
    <t>05/2020</t>
  </si>
  <si>
    <t>52212FS2LC71</t>
  </si>
  <si>
    <t>CARPET BOX AIR COOLER</t>
  </si>
  <si>
    <t>HABILLAGE ABIMÉ EN ACTIONNANT LE SIÈGE</t>
  </si>
  <si>
    <t>56031F222671</t>
  </si>
  <si>
    <t>WIRE, SIDE LH</t>
  </si>
  <si>
    <t>PRISE BLANCHE ALIM MINI-LEVER HS</t>
  </si>
  <si>
    <t>56062F221271</t>
  </si>
  <si>
    <t>WIRE, HOOD SUB NO.1</t>
  </si>
  <si>
    <t>CONNECTEUR ALIM DU SIÈGE HS</t>
  </si>
  <si>
    <t>56021F219471</t>
  </si>
  <si>
    <t>WIRE, ENGINE</t>
  </si>
  <si>
    <t>SUPPORT FUSIBLES HS</t>
  </si>
  <si>
    <t>56021F220271</t>
  </si>
  <si>
    <t>VIS DE FIXATION FAISCEAU SUR FUSIBLE HS</t>
  </si>
  <si>
    <t>55537F318471</t>
  </si>
  <si>
    <t>COVER, INNER, DOOR, RH, UPR</t>
  </si>
  <si>
    <t>CAPITONNAGE COUPÉ</t>
  </si>
  <si>
    <t>56062FSU1U71</t>
  </si>
  <si>
    <t>WIRE HOOD (56062-F2212-71)</t>
  </si>
  <si>
    <t>FIL COUPÉ SUR CHAINE</t>
  </si>
  <si>
    <t>06/2020</t>
  </si>
  <si>
    <t>175702660371</t>
  </si>
  <si>
    <t>MUFFLER ASSY, CATALYTIC</t>
  </si>
  <si>
    <t>FILETAGE HS LORS DU SERRAGE   078    225897</t>
  </si>
  <si>
    <t>16420F221171</t>
  </si>
  <si>
    <t>RADIATOR ASSY</t>
  </si>
  <si>
    <t>COUPS SUR RADIATEUR</t>
  </si>
  <si>
    <t>169202661071</t>
  </si>
  <si>
    <t>COOLER ASSY, HYD OIL</t>
  </si>
  <si>
    <t>AILETTES SUR RADIATEUR HS     817     224942</t>
  </si>
  <si>
    <t>28850F205071</t>
  </si>
  <si>
    <t>BATTERY (E11)</t>
  </si>
  <si>
    <t>COUPS SUR LA BATTERIE</t>
  </si>
  <si>
    <t>55227F218271</t>
  </si>
  <si>
    <t>GLASS,RR</t>
  </si>
  <si>
    <t>RAYURES</t>
  </si>
  <si>
    <t>FIL DE MASSE TIRÉ DE SA GAINE</t>
  </si>
  <si>
    <t>574501247071</t>
  </si>
  <si>
    <t>SWITCH ASSY, COMBINATION</t>
  </si>
  <si>
    <t>FIXATION CASSÉE LORS DE RÉPARATION EN MÉCA    209     225071</t>
  </si>
  <si>
    <t>68608F319071</t>
  </si>
  <si>
    <t>CONNECTOR SUB-ASSY, LH</t>
  </si>
  <si>
    <t>TUYAUTERIE HS SUITE AUX TESTS CVI</t>
  </si>
  <si>
    <t>43251F210071</t>
  </si>
  <si>
    <t>KNUCKLE, STEERING, RH</t>
  </si>
  <si>
    <t>TARAUDAGE ABIMÉ</t>
  </si>
  <si>
    <t>68607F319071</t>
  </si>
  <si>
    <t>CONNECTOR SUB-ASSY, RH</t>
  </si>
  <si>
    <t>TUYAUTERIE HS SUITE AUX TESTS DU CVI</t>
  </si>
  <si>
    <t>TUYAUTERIE ÉCRASÉE</t>
  </si>
  <si>
    <t>163612660071</t>
  </si>
  <si>
    <t>FAN</t>
  </si>
  <si>
    <t>HELICE DÉFORMÉE DÛ À UN MAUVAIS MONTAGE</t>
  </si>
  <si>
    <t>53220F219071</t>
  </si>
  <si>
    <t>PANEL ASSY,INSTRUMENT,LH</t>
  </si>
  <si>
    <t>ABIMÉ</t>
  </si>
  <si>
    <t>53211F318171</t>
  </si>
  <si>
    <t>PANEL,INSTRUMENT,RH</t>
  </si>
  <si>
    <t>PATTE DE FIXATION CARTER PLANCHER HS</t>
  </si>
  <si>
    <t>53211F219171</t>
  </si>
  <si>
    <t>TB CASSÉ</t>
  </si>
  <si>
    <t>451101247271</t>
  </si>
  <si>
    <t>WHEEL ASSY, STEERING</t>
  </si>
  <si>
    <t>VOLANT ABIMÉ COUPS        080     223441</t>
  </si>
  <si>
    <t>565702665071</t>
  </si>
  <si>
    <t>LAMP ASSY, COMBINATION HEAD, RH</t>
  </si>
  <si>
    <t>FEU ABIMÉ     304    226414</t>
  </si>
  <si>
    <t>FEUX RAYÉ</t>
  </si>
  <si>
    <t>2A14497G3</t>
  </si>
  <si>
    <t>BRACKET ASSY, STEP, LH</t>
  </si>
  <si>
    <t>VIS CASSÉE LORS DU SERRAGE</t>
  </si>
  <si>
    <t>57844F210271</t>
  </si>
  <si>
    <t>PLATE, NAME, ENGLISH, W/CE</t>
  </si>
  <si>
    <t>PLAQUES ABIMÉES</t>
  </si>
  <si>
    <t>17780F218071</t>
  </si>
  <si>
    <t>CLEANER ASSY, AIR, PRIMARY</t>
  </si>
  <si>
    <t>RAYÉ</t>
  </si>
  <si>
    <t>07/2020</t>
  </si>
  <si>
    <t>68730FSJ5U71</t>
  </si>
  <si>
    <t>HOSE REEL</t>
  </si>
  <si>
    <t>CHUTE DE L'ENROULEUR DONC ABIMÉ</t>
  </si>
  <si>
    <t>56018F220771</t>
  </si>
  <si>
    <t>WIRE, BODY MAIN</t>
  </si>
  <si>
    <t>PARAMETRAGE MINI-LEVER IMPOSSIBLE PRISE CASSÉE</t>
  </si>
  <si>
    <t>3A14055</t>
  </si>
  <si>
    <t>FLAP SUB-ASSY</t>
  </si>
  <si>
    <t>TRAPPE RAYÉE LORS DE LA MANUTENTION ET MONTAGE</t>
  </si>
  <si>
    <t>VALVE ASSY, POWER STEERING</t>
  </si>
  <si>
    <t>FIL COUPÉ   491   224634</t>
  </si>
  <si>
    <t>27060UB060</t>
  </si>
  <si>
    <t>ALTERNATOR ASSY, W/REGULATOR</t>
  </si>
  <si>
    <t>ISOLANT NOIR CASSÉ   887  224145</t>
  </si>
  <si>
    <t>58310F218071</t>
  </si>
  <si>
    <t>HEATER ASSY, 100W 120.18.024</t>
  </si>
  <si>
    <t>GLISSIÈRE DE FILTRE TORDUE</t>
  </si>
  <si>
    <t>1A18131</t>
  </si>
  <si>
    <t>FRONT GLASS</t>
  </si>
  <si>
    <t>IMPACTS SUR LE PARE BRISE</t>
  </si>
  <si>
    <t>TRAPPE ABIMÉE LORS DE LA PRISE EN BOITE</t>
  </si>
  <si>
    <t>1A28083</t>
  </si>
  <si>
    <t>COVER DOOR, RH</t>
  </si>
  <si>
    <t>PIÈCE RAYÉE LORS DE LA PRISE EN STOCK</t>
  </si>
  <si>
    <t>2A28005</t>
  </si>
  <si>
    <t>COVER SUB-ASSY, HTR</t>
  </si>
  <si>
    <t>PIÈCE ABIMÉE LORS DU MONTAGE</t>
  </si>
  <si>
    <t>55173FSHD771</t>
  </si>
  <si>
    <t>GLASS FRONT</t>
  </si>
  <si>
    <t>VITRE RAYÉE LORS DE LA MANUTENTION</t>
  </si>
  <si>
    <t>56044FPA2071</t>
  </si>
  <si>
    <t>WIRE, MAIN, I-SITE</t>
  </si>
  <si>
    <t>FIL DE MASSE ÉCRASÉ</t>
  </si>
  <si>
    <t>565903676071</t>
  </si>
  <si>
    <t>LAMP ASSY, HEAD</t>
  </si>
  <si>
    <t>FILS ALIMENTATION ARRACHÉS    766    226499</t>
  </si>
  <si>
    <t>470401661071</t>
  </si>
  <si>
    <t>BRAKE ASSY, LH</t>
  </si>
  <si>
    <t>CABLÉ COUPÉ ÉCRASÉ   631   225040</t>
  </si>
  <si>
    <t>56031FPD2071</t>
  </si>
  <si>
    <t>WIRE, INTERFACE</t>
  </si>
  <si>
    <t>PRISE CASSÉE</t>
  </si>
  <si>
    <t>55213F218171</t>
  </si>
  <si>
    <t>GLASS,FR</t>
  </si>
  <si>
    <t>PARE BRISE ABIMÉ PAR DES GRAINS DE SOUDURE LORS DE L'INTERVENTION AFF</t>
  </si>
  <si>
    <t>68066F311171</t>
  </si>
  <si>
    <t>PIPE SUB-ASSY, INNER MAST</t>
  </si>
  <si>
    <t>FLEXIBLE SERRÉ DE TRAVERS FILETAGE HS</t>
  </si>
  <si>
    <t>56031F231071</t>
  </si>
  <si>
    <t>PRISE CASSÉE AINSI QUE LE CLIPS</t>
  </si>
  <si>
    <t>68606F214171</t>
  </si>
  <si>
    <t>IMPURETÉ SUR LE CÔNE (FUITE)</t>
  </si>
  <si>
    <t>678901132071</t>
  </si>
  <si>
    <t>PAD ASSY, ARM</t>
  </si>
  <si>
    <t>COUPS   705    225985</t>
  </si>
  <si>
    <t>53220F231071</t>
  </si>
  <si>
    <t>PANEL ASSY, INSTRUMENT, LH</t>
  </si>
  <si>
    <t>23507FPA2171</t>
  </si>
  <si>
    <t>WIRE, SENSOR DOPPLER (23510FPA2071</t>
  </si>
  <si>
    <t>FILS COUPÉS EN COUPANT LE COLLIER</t>
  </si>
  <si>
    <t>565013691071</t>
  </si>
  <si>
    <t>BRACKET SUB-ASSY, HEAD LAMP, RH</t>
  </si>
  <si>
    <t>ABIMÉ   547  225128</t>
  </si>
  <si>
    <t>175102662071</t>
  </si>
  <si>
    <t>MUFFLER ASSY</t>
  </si>
  <si>
    <t>FILETAGE HS    352   226060</t>
  </si>
  <si>
    <t>HÉLICE DE VENTILATEUR CASSÉE LORS DE LA POSE DU CHASSIS</t>
  </si>
  <si>
    <t>647   225365</t>
  </si>
  <si>
    <t>177002660071</t>
  </si>
  <si>
    <t>CLEANER ASSY, AIR W/ELEMENT</t>
  </si>
  <si>
    <t>RAYÉ   341   226110</t>
  </si>
  <si>
    <t>2A28007G3</t>
  </si>
  <si>
    <t>STEP S/A, LH</t>
  </si>
  <si>
    <t>VIS DE FIXATION CASSÉE LORS DU MONTAGE</t>
  </si>
  <si>
    <t>38717F121071</t>
  </si>
  <si>
    <t>HOSE</t>
  </si>
  <si>
    <t>GAINE FLEXIBLE RAPÉE, TRESSE MÉTALLIQUE APPARENTE</t>
  </si>
  <si>
    <t>68805F226071</t>
  </si>
  <si>
    <t>PIPE SUB-ASSY,A45 MID</t>
  </si>
  <si>
    <t>FILETAGE HS PRIS DE TRAVERS</t>
  </si>
  <si>
    <t>68804F226071</t>
  </si>
  <si>
    <t>PIPE SUB-ASSY,A41 MID</t>
  </si>
  <si>
    <t>FILETS HS PRIS DE TRAVERS</t>
  </si>
  <si>
    <t>VOLANT ABIMÉ</t>
  </si>
  <si>
    <t>ABIMÉ   547   225128</t>
  </si>
  <si>
    <t>RAYURES CHARETTE DE TRANSPORT PAS APPROPRIÉE</t>
  </si>
  <si>
    <t>68143F225071</t>
  </si>
  <si>
    <t>HOSE, HIGH PRESSURE</t>
  </si>
  <si>
    <t>FLEXIBLE PRIS DE TRAVERS</t>
  </si>
  <si>
    <t>45682F331071</t>
  </si>
  <si>
    <t>HOSE, PS CYLINDER, NO.2</t>
  </si>
  <si>
    <t>FLEXIBLE + GAINE DE PROTECTION ÉCRASÉS</t>
  </si>
  <si>
    <t>452021660071</t>
  </si>
  <si>
    <t>JACKET SUB-ASSY, MAST</t>
  </si>
  <si>
    <t>ABIMÉ DÛ AU MONTAGE SUR CHAINE  586   225445</t>
  </si>
  <si>
    <t>688052132071</t>
  </si>
  <si>
    <t>PULLEY SUB-ASSY, HOSE GUIDE</t>
  </si>
  <si>
    <t>POULIE CASSÉE (TOMBÉE)</t>
  </si>
  <si>
    <t>96365F509871</t>
  </si>
  <si>
    <t>FLEXIBLE ABIMÉ TRESSE MÉTALLIQUE APPARENTE</t>
  </si>
  <si>
    <t>68131F225071</t>
  </si>
  <si>
    <t>1A18134</t>
  </si>
  <si>
    <t>WIND-SCREEN WIPER ARM</t>
  </si>
  <si>
    <t>ESSUIE GLACE RAYÉ DANS LA BOITE DE STOCKAGE</t>
  </si>
  <si>
    <t>452212660071</t>
  </si>
  <si>
    <t>SHAFT, STEERING</t>
  </si>
  <si>
    <t>ABIMÉ D</t>
  </si>
  <si>
    <t>56051F326071</t>
  </si>
  <si>
    <t>WIRE, FR STAY</t>
  </si>
  <si>
    <t>PRISE FAISCEAU HS ARRIVÉ DANS CET ÉTAT AU POSTE</t>
  </si>
  <si>
    <t>587202660071</t>
  </si>
  <si>
    <t>MIRROR ASSY, BACK</t>
  </si>
  <si>
    <t>FIXATION RÉTROVISEUR COUPÉ (PB INSER TOURNE DANS LE VIDE)</t>
  </si>
  <si>
    <t>561051653171</t>
  </si>
  <si>
    <t>BRACKET SUB-ASSY, HARNESS W/GUARD</t>
  </si>
  <si>
    <t>SUPPORT DÉFORMÉ    573   225813</t>
  </si>
  <si>
    <t>08/2020</t>
  </si>
  <si>
    <t>44140F302071</t>
  </si>
  <si>
    <t>PNEU SET 28X9-15IC40 14PR CONTI</t>
  </si>
  <si>
    <t>PNEU AV ABIMÉ</t>
  </si>
  <si>
    <t>56210F219071</t>
  </si>
  <si>
    <t>COSSE HS</t>
  </si>
  <si>
    <t>281003677071</t>
  </si>
  <si>
    <t>STARTER ASSY</t>
  </si>
  <si>
    <t>COSSE D'ALIMENTATION HS    946   226593</t>
  </si>
  <si>
    <t>56310F229071</t>
  </si>
  <si>
    <t>WIRE SIDE LH</t>
  </si>
  <si>
    <t>PRISE HS</t>
  </si>
  <si>
    <t>96363F322571</t>
  </si>
  <si>
    <t>ABIMÉ LORS DU MONTAGE</t>
  </si>
  <si>
    <t>566532661371</t>
  </si>
  <si>
    <t>COVER, RR COMBI LAMP, LWR</t>
  </si>
  <si>
    <t>CLIPS BANDEAU HS    18   227042</t>
  </si>
  <si>
    <t>CLIPS BANDEAU HS    49    227013</t>
  </si>
  <si>
    <t>23342F231071</t>
  </si>
  <si>
    <t>SENSOR (KIT 17504-F2310-71)</t>
  </si>
  <si>
    <t>PIÈCE CASSÉE AU MONTAGE</t>
  </si>
  <si>
    <t>09/2020</t>
  </si>
  <si>
    <t>56110F218071</t>
  </si>
  <si>
    <t>25750FS2CK71</t>
  </si>
  <si>
    <t>DD12-24 168-RU IP 65, CONVERTER</t>
  </si>
  <si>
    <t>TRANSFO HS</t>
  </si>
  <si>
    <t>235102661071</t>
  </si>
  <si>
    <t>REGULATOR ASSY, LPG</t>
  </si>
  <si>
    <t>235102661171</t>
  </si>
  <si>
    <t>FILETAGE RACCORD ENDOMMAGÉ LORS DU MONTAGE</t>
  </si>
  <si>
    <t>16420F318071</t>
  </si>
  <si>
    <t>SUITE A L'ENCOLLAGE DU JOINT CARTER CHAUFFAGE LA COLLE A COULÉE A L'IN</t>
  </si>
  <si>
    <t>COUPS</t>
  </si>
  <si>
    <t>FLEXIBLE ABIMÉ</t>
  </si>
  <si>
    <t>566512664071</t>
  </si>
  <si>
    <t>COVER, LED RR COMBI LAMP</t>
  </si>
  <si>
    <t>518912675071</t>
  </si>
  <si>
    <t>COVER, RADIATOR</t>
  </si>
  <si>
    <t>10/2020</t>
  </si>
  <si>
    <t>23349F231071</t>
  </si>
  <si>
    <t>CONTROLLER (KIT 17110-F2310-71)</t>
  </si>
  <si>
    <t>CONTROLEUR HS A CAUSE D'UN FAISCEAU PINCÉ</t>
  </si>
  <si>
    <t>18450UM020</t>
  </si>
  <si>
    <t>CONVERTER ASSY, MONOLITHI</t>
  </si>
  <si>
    <t>VIS CASSÉE</t>
  </si>
  <si>
    <t>23702FP24271</t>
  </si>
  <si>
    <t>RESERVOIR 55L (ALL,BEL,UK)</t>
  </si>
  <si>
    <t>ABIMÉ LORS DE LA PRÉPA</t>
  </si>
  <si>
    <t>56013F231071</t>
  </si>
  <si>
    <t>FILS COUPÉS</t>
  </si>
  <si>
    <t>56011F231071</t>
  </si>
  <si>
    <t>FAISCEAU DÉFECTUEUX PAS D'ALIM POUR LE DEMARREUR</t>
  </si>
  <si>
    <t>56315FSASD71</t>
  </si>
  <si>
    <t>WIRE,ROAD PACK STD (J3/P2/P5/P6)</t>
  </si>
  <si>
    <t>175202662071</t>
  </si>
  <si>
    <t>COUPS À LA SORTIE DU SILENCIEUX</t>
  </si>
  <si>
    <t>ABIMÉ EN COULISSANT LE SIÈGE</t>
  </si>
  <si>
    <t>56210F225071</t>
  </si>
  <si>
    <t>PRISE HS ET FILS ÉTIRÉS</t>
  </si>
  <si>
    <t>56231F231071</t>
  </si>
  <si>
    <t>WIRE (56233-F2310-71)</t>
  </si>
  <si>
    <t>FAISCEAU HS PINCÉ SOUS LE BAC À BATTERIE</t>
  </si>
  <si>
    <t>65600FSL4C71</t>
  </si>
  <si>
    <t>066035 ACCU G3/4 0,7L 50 BARS</t>
  </si>
  <si>
    <t>FILETAGE OXYDÉ NON RESPECT DU FIFO</t>
  </si>
  <si>
    <t>TRAPPE RAYÉE</t>
  </si>
  <si>
    <t>55231F231071</t>
  </si>
  <si>
    <t>GLASS, ROOF</t>
  </si>
  <si>
    <t>VITRE HS EN MANIPULANT LA CAISSE A L'AIDE DU TRANSPALETTE</t>
  </si>
  <si>
    <t>565302660071</t>
  </si>
  <si>
    <t>LAMP ASSY, COMBINATION HEAD, LED</t>
  </si>
  <si>
    <t>PHARE CASSÉ LORS DU SERRAGE    401   227370</t>
  </si>
  <si>
    <t>55240F218171</t>
  </si>
  <si>
    <t>WINDOW ASSY DOOR RH</t>
  </si>
  <si>
    <t>ABIMÉE AU NIVEAU DE L'ENCADREMENT</t>
  </si>
  <si>
    <t>571602660471</t>
  </si>
  <si>
    <t>DISPLAY ASSY, MULTI-FUNCTION</t>
  </si>
  <si>
    <t>ÉCRAN CASSÉ</t>
  </si>
  <si>
    <t>COUPÉ</t>
  </si>
  <si>
    <t>16420F218071</t>
  </si>
  <si>
    <t>RADIATEUR ABIMÉ LORS DU TRANSFERT DE LA CHARETTE PRÉPA À LA CHARETTE T</t>
  </si>
  <si>
    <t>16420F118071</t>
  </si>
  <si>
    <t>TENTATIVE DE RÉPARATION SUITE AUX SOUCIS DE MONTAGE</t>
  </si>
  <si>
    <t>58510F318271</t>
  </si>
  <si>
    <t>MOTOR ASSY, WIPER</t>
  </si>
  <si>
    <t>FILS ARRACHÉS SUR LA PLATINE</t>
  </si>
  <si>
    <t>PIÈCE RAYÉE LORS DU MONTAGE</t>
  </si>
  <si>
    <t>FEU CASSÉ LORS DE LA PRÉPA LOGISTIQUE</t>
  </si>
  <si>
    <t>VIS CASSÉE À L'INTERIEUR DU FEU A LED</t>
  </si>
  <si>
    <t>56310F226071</t>
  </si>
  <si>
    <t>PRISE BOITIER DE JONCTION CASSÉE</t>
  </si>
  <si>
    <t>56210F220071</t>
  </si>
  <si>
    <t>SUPPORT FUSIBLE CASSÉ</t>
  </si>
  <si>
    <t>233002665071</t>
  </si>
  <si>
    <t>FILTER ASSY, FUEL</t>
  </si>
  <si>
    <t>TOMBÉ DONC PRISE HS</t>
  </si>
  <si>
    <t>56031F232071</t>
  </si>
  <si>
    <t>PINCÉ HS</t>
  </si>
  <si>
    <t>53226F231071</t>
  </si>
  <si>
    <t>PANEL, INSTRUMENT, RH</t>
  </si>
  <si>
    <t>FIXATION CARTER HS</t>
  </si>
  <si>
    <t>56580FPD2171</t>
  </si>
  <si>
    <t>LAMP ASSY, BEACON</t>
  </si>
  <si>
    <t>GIRAPHARE HS LORS DU CHARGEMENT DANS LE CAMION</t>
  </si>
  <si>
    <t>FISSURE DU HAYON</t>
  </si>
  <si>
    <t>53211F331071</t>
  </si>
  <si>
    <t>56052F227071</t>
  </si>
  <si>
    <t>WIRE RR UPR MAIN</t>
  </si>
  <si>
    <t>FAISCEAU COINCÉ AU NIVEAU DU CHASSIS 2 PRISES HS</t>
  </si>
  <si>
    <t>CONNECTEUR HS</t>
  </si>
  <si>
    <t>56570F210071</t>
  </si>
  <si>
    <t>FEU A ECLAT 89990901</t>
  </si>
  <si>
    <t>CASSÉ LORS DE LA PRÉPARATION</t>
  </si>
  <si>
    <t>17106F225071</t>
  </si>
  <si>
    <t>COVER SUB ASSY,DPF</t>
  </si>
  <si>
    <t>VIS SUPPORT GRILLE BLOQUÉE</t>
  </si>
  <si>
    <t>56052F226071</t>
  </si>
  <si>
    <t>FILS COUPÉS AU MONTAGE</t>
  </si>
  <si>
    <t>FILETAGE HS</t>
  </si>
  <si>
    <t>451101247371</t>
  </si>
  <si>
    <t>56014F118071</t>
  </si>
  <si>
    <t>WIRE SIDE RH</t>
  </si>
  <si>
    <t>COSSES NE TIENNENT PLUS DANS LES LOGEMENTS</t>
  </si>
  <si>
    <t>58770F218071</t>
  </si>
  <si>
    <t>MIRROR ASSY, PANORAMIC</t>
  </si>
  <si>
    <t>ÉCROU TOURNE DANS SON LOGEMENT</t>
  </si>
  <si>
    <t>RÉTRO CASSÉ</t>
  </si>
  <si>
    <t>L'ÉCROU NE TIENT PLUS DANS SON LOGEMENT</t>
  </si>
  <si>
    <t>175072660271</t>
  </si>
  <si>
    <t>PIPE SUB-ASSY, TAIL</t>
  </si>
  <si>
    <t>SORTIE D'ÉCHAPPEMENT DÉFORMÉE AU MONTAGE</t>
  </si>
  <si>
    <t>2A14398G3</t>
  </si>
  <si>
    <t>BRACKET ASSY, STEP, RH</t>
  </si>
  <si>
    <t>GOUJON CASSÉ EN SERRANT</t>
  </si>
  <si>
    <t>GOUJON CASSÉ AU SERRAGE</t>
  </si>
  <si>
    <t>521823675171</t>
  </si>
  <si>
    <t>SILENCER, LH</t>
  </si>
  <si>
    <t>ABIMÉ   552   226918</t>
  </si>
  <si>
    <t>3A14124G3</t>
  </si>
  <si>
    <t>HINGE ASSY</t>
  </si>
  <si>
    <t>PEINTURE ABIMÉE</t>
  </si>
  <si>
    <t>52240F218071</t>
  </si>
  <si>
    <t>DAMPER ASSY, HOOD 2449YH</t>
  </si>
  <si>
    <t>BLOCAGE ROTULE HS</t>
  </si>
  <si>
    <t>167151663071</t>
  </si>
  <si>
    <t>SHROUD, FAN</t>
  </si>
  <si>
    <t>TENTATIVE DE RÉPARATION SUITE AU SOUCIS DE MONTAGE</t>
  </si>
  <si>
    <t>96365F509471</t>
  </si>
  <si>
    <t>FLEXIBLE ABIMÉ EN DESCENDANT LE CHASSIS SUR LE MOTEUR</t>
  </si>
  <si>
    <t>58723F318271</t>
  </si>
  <si>
    <t>ANTENNA, RADIO</t>
  </si>
  <si>
    <t>FIL PINCÉ NE CAPTE PAS LES STATIONS</t>
  </si>
  <si>
    <t>566512663071</t>
  </si>
  <si>
    <t>56042F318071</t>
  </si>
  <si>
    <t>WIRE WIPER SUB</t>
  </si>
  <si>
    <t>PINCÉ SOUS TB GAUCHE</t>
  </si>
  <si>
    <t>FAISCEAU ABIMÉ PINCÉ ENTRE LA TOLE DE FAÇADE ET TB</t>
  </si>
  <si>
    <t>68147F218071</t>
  </si>
  <si>
    <t>HOSE, TILT</t>
  </si>
  <si>
    <t>566532660371</t>
  </si>
  <si>
    <t>678811132171</t>
  </si>
  <si>
    <t>COVER, MINI LEVER</t>
  </si>
  <si>
    <t>ABIMÉ TOMBÉ LORS DE LA LIVRAISON</t>
  </si>
  <si>
    <t>566512660071</t>
  </si>
  <si>
    <t>COVER, RR COMBI LAMP, CTR</t>
  </si>
  <si>
    <t>537462665171</t>
  </si>
  <si>
    <t>COVER</t>
  </si>
  <si>
    <t>11/2020</t>
  </si>
  <si>
    <t>90407F210771</t>
  </si>
  <si>
    <t>FITTING, 30 DEG</t>
  </si>
  <si>
    <t>RACCORDS OUBLIÉS DANS LA PALETTE À L'EXTERIEUR PIÈCES OXYDÉES</t>
  </si>
  <si>
    <t>38330F231271</t>
  </si>
  <si>
    <t>MOTOR ASSY, 2/3 T HST WITH BRAKE</t>
  </si>
  <si>
    <t>FUITE SUITE AU MAUVAIS MONTAGE SUR DU PONT</t>
  </si>
  <si>
    <t>VIS BLOQUÉES SUR DPF SUITE A L ESSAIDE LA NOUVELLE MACHINE</t>
  </si>
  <si>
    <t>17460UM010</t>
  </si>
  <si>
    <t>CONVERTER ASSY,CATALYTIC W/PIPE</t>
  </si>
  <si>
    <t>TIGE FILETÉE HS</t>
  </si>
  <si>
    <t>89661UM090</t>
  </si>
  <si>
    <t>COMPUTER, ENGINE CONTROL</t>
  </si>
  <si>
    <t>PLASTIQUE AU NIVEAU DE LA PRISE CASSÉ</t>
  </si>
  <si>
    <t>RADIATEURS ABIMÉS LORS DU MONTAGE</t>
  </si>
  <si>
    <t>56210F118071</t>
  </si>
  <si>
    <t>PRISE ET CLIPS HS</t>
  </si>
  <si>
    <t>8987125010</t>
  </si>
  <si>
    <t>CONTROLLER ASSY, FUEL INJECTION</t>
  </si>
  <si>
    <t>FIXATION CASSÉE</t>
  </si>
  <si>
    <t>ABIMÉ COUPS</t>
  </si>
  <si>
    <t>27060UB070</t>
  </si>
  <si>
    <t>PRISE MOULÉE HS</t>
  </si>
  <si>
    <t>56044FPA2271</t>
  </si>
  <si>
    <t>CONNECTEUR J19 HS</t>
  </si>
  <si>
    <t>566302661071</t>
  </si>
  <si>
    <t>LAMP ASSY, COMBINATION RR, LED</t>
  </si>
  <si>
    <t>VIS HS SUR RAMPE DE FEUX IMPOSSIBLE A EXTRAIRE</t>
  </si>
  <si>
    <t>PRISE CASSÉE     481</t>
  </si>
  <si>
    <t>38746F231171</t>
  </si>
  <si>
    <t>VALVE</t>
  </si>
  <si>
    <t>53233FPA2171</t>
  </si>
  <si>
    <t>RAYÉ EN LE DÉMONTANT</t>
  </si>
  <si>
    <t>HÉLICE CASSÉE   642</t>
  </si>
  <si>
    <t>38711F331171</t>
  </si>
  <si>
    <t>PIPE</t>
  </si>
  <si>
    <t>FILETS FLEXIBLE COTÉ DISTRIBUTEUR HS</t>
  </si>
  <si>
    <t>53402F218171</t>
  </si>
  <si>
    <t>TOE-BOARD SUB-ASSY, RR</t>
  </si>
  <si>
    <t>TORDU (COUPS DE FOURCHES)</t>
  </si>
  <si>
    <t>PLANCHER ABIMÉ ET DÉFORMÉ</t>
  </si>
  <si>
    <t>17103F218071</t>
  </si>
  <si>
    <t>GUARD SUB ASSY, MUFFLER</t>
  </si>
  <si>
    <t>GILLE DESSOUDÉE (COUPS)</t>
  </si>
  <si>
    <t>53220F218071</t>
  </si>
  <si>
    <t>58508F318071</t>
  </si>
  <si>
    <t>BAC, WASHER</t>
  </si>
  <si>
    <t>SORTIE PRODUIT LAVE-GLACE CASSÉE</t>
  </si>
  <si>
    <t>167202665171</t>
  </si>
  <si>
    <t>SHROUD ASSY, FAN</t>
  </si>
  <si>
    <t>L'ÉCROU A CASSÉ SON LOGEMENT LORS DU SERRAGE</t>
  </si>
  <si>
    <t>678202664171</t>
  </si>
  <si>
    <t>LEVER ASSY, TILT, W/SWITCH &amp; KNOB</t>
  </si>
  <si>
    <t>53401F218171</t>
  </si>
  <si>
    <t>TOE-BOARD SUB-ASSY, FR</t>
  </si>
  <si>
    <t>TORDU</t>
  </si>
  <si>
    <t>178022665071</t>
  </si>
  <si>
    <t>PIPE SUB-ASSY, AIR CLEANER</t>
  </si>
  <si>
    <t>FILETAGE CAPEUR HS</t>
  </si>
  <si>
    <t>566302660171</t>
  </si>
  <si>
    <t>LAMP ASSY, COMBINATION RR, RH</t>
  </si>
  <si>
    <t>45672F331071</t>
  </si>
  <si>
    <t>FLEXIBLE ÉCRASÉ A CAUSE DU CHASSIS</t>
  </si>
  <si>
    <t>1A28085</t>
  </si>
  <si>
    <t>ACOUSTIC INSULATION, RH</t>
  </si>
  <si>
    <t>MARQUE SUR LA MOUSSE COUPS DE CRAYON?</t>
  </si>
  <si>
    <t>56051F225071</t>
  </si>
  <si>
    <t>FAISCEAU COUPÉ</t>
  </si>
  <si>
    <t>288013665071</t>
  </si>
  <si>
    <t>PLATE SUB-ASSY, BATTERY SET</t>
  </si>
  <si>
    <t>238062665071</t>
  </si>
  <si>
    <t>PIPE SUB-ASSY, FUEL</t>
  </si>
  <si>
    <t>TUYAUTERIE DÉFORMÉE LORS DU MONTAGE DU RENIFLARD</t>
  </si>
  <si>
    <t>532801370071</t>
  </si>
  <si>
    <t>BOARD ASSY, PAPER</t>
  </si>
  <si>
    <t>440701074171</t>
  </si>
  <si>
    <t>WH.AS,5.00-8 IC40 8PR</t>
  </si>
  <si>
    <t>ROUE MONTÉE A L ENVERS VALVE HS</t>
  </si>
  <si>
    <t>ROUE MONTÉE A L'ENVERS HS</t>
  </si>
  <si>
    <t>563063665071</t>
  </si>
  <si>
    <t>BRACKET SUB-ASSY, ECU BOX RELAY</t>
  </si>
  <si>
    <t>FILETAGE SUPPORT RELAIS HS</t>
  </si>
  <si>
    <t>56606F218171</t>
  </si>
  <si>
    <t>BRACKET SUB-ASSY, BEACON LAMP</t>
  </si>
  <si>
    <t>VIS PRISE DE TRAVERS HS MEME APRÈS REPRISE</t>
  </si>
  <si>
    <t>12/2020</t>
  </si>
  <si>
    <t>56316FSYN971</t>
  </si>
  <si>
    <t>W. MAIN (CN EN KB)</t>
  </si>
  <si>
    <t>PRISE FAISCEAU HS</t>
  </si>
  <si>
    <t>PRISE ARRACHÉE AINSI QUE LE FIL</t>
  </si>
  <si>
    <t>MQ CLIPS BOITIER DE JONCTION RECUPERÉ POUR METTRE SUR UN AUTRE</t>
  </si>
  <si>
    <t>236202660171</t>
  </si>
  <si>
    <t>VALVE ASSY, SOLENOID W/FILTER</t>
  </si>
  <si>
    <t>FILETAGE HS     830</t>
  </si>
  <si>
    <t>AILETTES ABIMÉES</t>
  </si>
  <si>
    <t>571102662171</t>
  </si>
  <si>
    <t>DISPLAY RAYÉ</t>
  </si>
  <si>
    <t>RAYURE</t>
  </si>
  <si>
    <t>111203660171</t>
  </si>
  <si>
    <t>ENGINE ASSY LESS ALTERNATOR 4Y</t>
  </si>
  <si>
    <t>INJECTEUR CASSÉ CDE AU PART CENTER 107949</t>
  </si>
  <si>
    <t>266022660271</t>
  </si>
  <si>
    <t>LINK SUB-ASSY, ACCEL</t>
  </si>
  <si>
    <t>PIÈCES TOMBÉES ET CASSÉES</t>
  </si>
  <si>
    <t>111802665071</t>
  </si>
  <si>
    <t>ENGINE ASSY 1ZS</t>
  </si>
  <si>
    <t>PRISE CAPTEUR HS</t>
  </si>
  <si>
    <t>CASSÉE EN METTANT LE CHASSIS   235</t>
  </si>
  <si>
    <t>FILETAGE ABIMÉ</t>
  </si>
  <si>
    <t>PLANCHER TORDU COUPS DE FOURCHE?</t>
  </si>
  <si>
    <t>53724F222071</t>
  </si>
  <si>
    <t>DOCUMENT BOX 142259</t>
  </si>
  <si>
    <t>ABIMÉE</t>
  </si>
  <si>
    <t>532212665071</t>
  </si>
  <si>
    <t>PANEL INSTRUMENT, RH, STD CAB</t>
  </si>
  <si>
    <t>PATTE CASSÉE LORS DE L'AJUSTEMENT</t>
  </si>
  <si>
    <t>96363F330071</t>
  </si>
  <si>
    <t>68161F225071</t>
  </si>
  <si>
    <t>FILETAGE DU FLEXIBLE HS AU MONTAGE</t>
  </si>
  <si>
    <t>RAMPE RAYÉE</t>
  </si>
  <si>
    <t>471102665171</t>
  </si>
  <si>
    <t>WIRE ASSY, INCHING</t>
  </si>
  <si>
    <t>CABLE ABIMÉ</t>
  </si>
  <si>
    <t>56015F219371</t>
  </si>
  <si>
    <t>WIRE, T/C HEAT GAUGE</t>
  </si>
  <si>
    <t>574302660071</t>
  </si>
  <si>
    <t>FLASHER ASSY, TURN SIGNAL</t>
  </si>
  <si>
    <t>FEU CASSÉ TOMBÉ DE LA CHARRETTE LORS DE LA PRÉPARATION</t>
  </si>
  <si>
    <t>56058F320071</t>
  </si>
  <si>
    <t>WIRE, FR STAY SUB NO.1</t>
  </si>
  <si>
    <t>01/2021</t>
  </si>
  <si>
    <t>56110F220071</t>
  </si>
  <si>
    <t>PRISE DIAGNOSTIC HS</t>
  </si>
  <si>
    <t>56190F220071</t>
  </si>
  <si>
    <t>PIN COUPÉE EN MÉCA EN ESSAYANT DE LA DÉPLIER</t>
  </si>
  <si>
    <t>PIÈCE TOMBÉE LORS DE LA PRÉPA CHARRETTE (CASSÉE)</t>
  </si>
  <si>
    <t>PRISE ARRACHÉE</t>
  </si>
  <si>
    <t>PRISE CASSÉE SUR CHAINE</t>
  </si>
  <si>
    <t>571501662171</t>
  </si>
  <si>
    <t>PIÈCE RÉINTÉGRÉE PAR LA MÉCA ET RAYÉE</t>
  </si>
  <si>
    <t>461502661271</t>
  </si>
  <si>
    <t>PEDAL ASSY, PARKING BRAKE</t>
  </si>
  <si>
    <t>CABLE RÉGLAGE TORDU ET TIRANT DE CABLE HS    926    229615</t>
  </si>
  <si>
    <t>585111662071</t>
  </si>
  <si>
    <t>RELAY ASSY</t>
  </si>
  <si>
    <t>EAU DANS LA BOITE SMALL</t>
  </si>
  <si>
    <t>CASSÉ LORS DE LA PRÉPARATION CHARRETTE</t>
  </si>
  <si>
    <t>NE PASSE PAS AU CVI (RIEN AU PC) FILS COUPÉS</t>
  </si>
  <si>
    <t>INJECTEUR REF 23260-76001-71 ABIMÉ LORS DU MONTAGE DU MOTEUR SUR LE CHASSIS</t>
  </si>
  <si>
    <t>56031FPD2271</t>
  </si>
  <si>
    <t>PRISE HS PINCÉE PAR LE CAPOT MOTEUR</t>
  </si>
  <si>
    <t>177402665071</t>
  </si>
  <si>
    <t>FILTRE A AIR TOMBÉ DE LA CHARRETTE LORS DE LA LIVRAISON SUR CHAINE</t>
  </si>
  <si>
    <t>56530FPD2071</t>
  </si>
  <si>
    <t>WIRE, RR</t>
  </si>
  <si>
    <t>FAISCEAU ÉCRASÉ PAR LA RAMPE DE FEUX</t>
  </si>
  <si>
    <t>CASSÉ LORS DU MONTAGE</t>
  </si>
  <si>
    <t>57510F231071</t>
  </si>
  <si>
    <t>SWITCH ASSY PKB</t>
  </si>
  <si>
    <t>FAISCEAU HS</t>
  </si>
  <si>
    <t>VIS BLOQUÉE PRISE DE TRAVERS</t>
  </si>
  <si>
    <t>RAYÉ LORS DU MONTAGE</t>
  </si>
  <si>
    <t>COUPS DE FOURCHE PIÈCE TORDUE</t>
  </si>
  <si>
    <t>55538F318271</t>
  </si>
  <si>
    <t>COVER, INNER, DOOR, RH, LWR</t>
  </si>
  <si>
    <t>38758F231171</t>
  </si>
  <si>
    <t>FLEXIBLE ABIMÉ SUR CHAINE</t>
  </si>
  <si>
    <t>53212F218071</t>
  </si>
  <si>
    <t>68132F225071</t>
  </si>
  <si>
    <t>MQ PRISE PERDUE SUR CHAINE</t>
  </si>
  <si>
    <t>02/2021</t>
  </si>
  <si>
    <t>26620F231071</t>
  </si>
  <si>
    <t>PEDAL ASSY</t>
  </si>
  <si>
    <t>55636F231071</t>
  </si>
  <si>
    <t>ADHESIF DU MAUVAIS COTÉ DE LA PIÈCE ERREUR SUR LE PLAN</t>
  </si>
  <si>
    <t>FERMETURE DE LA PRISE HS</t>
  </si>
  <si>
    <t>PRISES HS</t>
  </si>
  <si>
    <t>55215F318071</t>
  </si>
  <si>
    <t>GLASS, RR</t>
  </si>
  <si>
    <t>VITRE RAYÉE EN LA MONTANT</t>
  </si>
  <si>
    <t>TROU OBLONG ABIMÉ EN VISSANT LE CARTER</t>
  </si>
  <si>
    <t>PRISE ALTERNATEUR HS</t>
  </si>
  <si>
    <t>574502663171</t>
  </si>
  <si>
    <t>LAMELLES DANS LA COSSE PLIÉES</t>
  </si>
  <si>
    <t>FEUX BLEU NE FONCTIONNE PAS FAISCEAU COUPÉ AU MONTAGE CABINE</t>
  </si>
  <si>
    <t>FILETAGE HS LA VIS TOURNE DANS LE VIDE</t>
  </si>
  <si>
    <t>HÉLICE ABIMÉE EN POSITIONNANT LE CHASSIS SUR LE MOTEUR</t>
  </si>
  <si>
    <t>HELICE ABIMÉE EN POSITIONNANT LE CHASSIS SUR LE MOTEUR</t>
  </si>
  <si>
    <t>COUPS SUR LE VENTILATEUR EN METTANT LE CHASSIS SUR LE MOTEUR</t>
  </si>
  <si>
    <t>VIS CASSÉE EN LE MONTANT</t>
  </si>
  <si>
    <t>68148F218071</t>
  </si>
  <si>
    <t>RAYÉ   708   230473</t>
  </si>
  <si>
    <t>56014F320071</t>
  </si>
  <si>
    <t>WIRE,SIDE, RH</t>
  </si>
  <si>
    <t>PRISE BLANCHE HS</t>
  </si>
  <si>
    <t>566012661171</t>
  </si>
  <si>
    <t>BRACKET SUB-ASSY, LED LAMP</t>
  </si>
  <si>
    <t>ABIMÉ PAR OSL LORS DU MONTAGE</t>
  </si>
  <si>
    <t>674702660071</t>
  </si>
  <si>
    <t>GAGE ASSY, OIL LEVEL</t>
  </si>
  <si>
    <t>JAUGE CASSÉE</t>
  </si>
  <si>
    <t>536202661071</t>
  </si>
  <si>
    <t>WIRE ASSY, RELEASE LEVER</t>
  </si>
  <si>
    <t>VIS DE RÉGLAGE HS</t>
  </si>
  <si>
    <t>56606F219171</t>
  </si>
  <si>
    <t>FILETAGE DU SUPPORT HS</t>
  </si>
  <si>
    <t>03/2021</t>
  </si>
  <si>
    <t>175202661071</t>
  </si>
  <si>
    <t>FILETAGE D'UN ÉCROU HS LORS DU SERRAGE</t>
  </si>
  <si>
    <t>VIS BLOQUÉE</t>
  </si>
  <si>
    <t>CONTROLEUR TOMBÉ EN LOGISTIQUE</t>
  </si>
  <si>
    <t>CONTROLEUR CASSÉ EN LOGISTIQUE</t>
  </si>
  <si>
    <t>EN POSITIONNANT LA VITRE SUR LE TOIT CELLE CI C'EST BRISÉE</t>
  </si>
  <si>
    <t>281002665171</t>
  </si>
  <si>
    <t>PIÈCES TOMBÉES LORS DE LA MANUTENTION</t>
  </si>
  <si>
    <t>111802665171</t>
  </si>
  <si>
    <t>INJECTEUR HS</t>
  </si>
  <si>
    <t>1B03095</t>
  </si>
  <si>
    <t>SHAFT</t>
  </si>
  <si>
    <t>TARAUDAGE DE M16X2 AU LIEU DE M16X1,5</t>
  </si>
  <si>
    <t>455103664071</t>
  </si>
  <si>
    <t>FIL COUPÉ</t>
  </si>
  <si>
    <t>2A28008</t>
  </si>
  <si>
    <t>FRONT SLIDING GLASS LH</t>
  </si>
  <si>
    <t>EN RETIRANT LA BAIE COLLÉE SUR LA PORTE ELLE S'EST CASSÉE</t>
  </si>
  <si>
    <t>CODE ERREUR OC-2</t>
  </si>
  <si>
    <t>537302670571</t>
  </si>
  <si>
    <t>SEAT ASSY</t>
  </si>
  <si>
    <t>OUVERTURE BOITE DOCS HS</t>
  </si>
  <si>
    <t>PRISE SUR DEMARREUR HS</t>
  </si>
  <si>
    <t>470303661171</t>
  </si>
  <si>
    <t>BRAKE ASSY, RH</t>
  </si>
  <si>
    <t>CABLE DE FREIN HS</t>
  </si>
  <si>
    <t>PRISE CASSÉE SUR FAISCEAU MOTEUR</t>
  </si>
  <si>
    <t>RACCORD SERRÉ DE TRAVERS</t>
  </si>
  <si>
    <t>55518FPA2071</t>
  </si>
  <si>
    <t>TABLE      7513197</t>
  </si>
  <si>
    <t>VIS SUR SUPPORT COUPÉE</t>
  </si>
  <si>
    <t>27060UB080</t>
  </si>
  <si>
    <t>CARTER HS</t>
  </si>
  <si>
    <t>ABIMÉ AU MONTAGE CABINE</t>
  </si>
  <si>
    <t>SUPPORT DE CABLE HS</t>
  </si>
  <si>
    <t>GAINE HS</t>
  </si>
  <si>
    <t>PRISE NOIRE CASSÉE SUR CHAINE</t>
  </si>
  <si>
    <t>PHARE CASSÉ</t>
  </si>
  <si>
    <t>470301661071</t>
  </si>
  <si>
    <t>CABLE HS</t>
  </si>
  <si>
    <t>56014F328071</t>
  </si>
  <si>
    <t>38110F232171</t>
  </si>
  <si>
    <t>PUMP ASSY 2 AND 3 T 83085828</t>
  </si>
  <si>
    <t>FILTRE À HUILE ABIMÉ AU POSTE 4</t>
  </si>
  <si>
    <t>CASSÉ AU NIVEAU DES CONNECTIONS LORS DU MONTAGE</t>
  </si>
  <si>
    <t>1A18133</t>
  </si>
  <si>
    <t>56310F225071</t>
  </si>
  <si>
    <t>PRISE CASSÉE ET MQ CLIPS</t>
  </si>
  <si>
    <t>PRISE CASSÉE PAR L'OPÉRATEUR EN MARCHANT DESSUS</t>
  </si>
  <si>
    <t>12361F231071</t>
  </si>
  <si>
    <t>INSULATOR, ENGINE MTG</t>
  </si>
  <si>
    <t>ÉTIREMENT DE LA MATIÈRE CAOUTCHOUC</t>
  </si>
  <si>
    <t>HELICE HS EN ASSEMBLANT LE CHASSIS SUR LE MOTEUR</t>
  </si>
  <si>
    <t>VIS HS MAINTIEN GRILLE ÉCHAPPEMENT</t>
  </si>
  <si>
    <t>2220430020</t>
  </si>
  <si>
    <t>METER, ASSY, INTAKE AIR FLOW</t>
  </si>
  <si>
    <t>SONDE HS CODE ERREUR OC-2</t>
  </si>
  <si>
    <t>58720FPD2071</t>
  </si>
  <si>
    <t>MIRROR ASSY, INTERN  CESAB 0050133</t>
  </si>
  <si>
    <t>VITRE RÉTRO CASSÉE APRÈS QU'IL SOIT TOMBÉ</t>
  </si>
  <si>
    <t>175072664071</t>
  </si>
  <si>
    <t>DÉFORMATION AU MONTAGE</t>
  </si>
  <si>
    <t>45283F219171</t>
  </si>
  <si>
    <t>COVER, COLUMN, FR, LWR</t>
  </si>
  <si>
    <t>PERÇAGE GAUCHE HS LA VIS NE TIENT PAS</t>
  </si>
  <si>
    <t>56442F220071</t>
  </si>
  <si>
    <t>BOX, ECU</t>
  </si>
  <si>
    <t>VIS BLOQUÉE LORS DU DÉMONTAGE DU BOITIER DE JONCTION</t>
  </si>
  <si>
    <t>56022F219271</t>
  </si>
  <si>
    <t>WIRE, BATTERY STARTER</t>
  </si>
  <si>
    <t>MQ CAOUTCHOUC NOIR SUR LA COSSE</t>
  </si>
  <si>
    <t>53218F218071</t>
  </si>
  <si>
    <t>PANEL INSTRUMENT, RH</t>
  </si>
  <si>
    <t>TABLEAU DE BORD HS EN AJUSTANT LES ELEMENTS</t>
  </si>
  <si>
    <t>RAYURES    055    230448</t>
  </si>
  <si>
    <t>LANGUETTE DU BANDEAU CASSÉE</t>
  </si>
  <si>
    <t>688022654071</t>
  </si>
  <si>
    <t>POULIE CASSÉE LORS DU MONTAGE</t>
  </si>
  <si>
    <t>04/2021</t>
  </si>
  <si>
    <t>676303655071</t>
  </si>
  <si>
    <t>VALVE ASSY, OIL CONTROL</t>
  </si>
  <si>
    <t>FIL ALIM DU SOLÉNOÏDE HS</t>
  </si>
  <si>
    <t>425102667071</t>
  </si>
  <si>
    <t>AXLE ASSY, DIFF</t>
  </si>
  <si>
    <t>FLASQUE AV DU PONT ABIMÉE AU MONTAGE      02 508    233351</t>
  </si>
  <si>
    <t>FILS ARRACHÉS SUR CHAINE</t>
  </si>
  <si>
    <t>PHARE CASSÉ APRÈS UNE CHUTE</t>
  </si>
  <si>
    <t>PATTE DE FIXATION CASSÉE</t>
  </si>
  <si>
    <t>SUPPORT CABLE HS</t>
  </si>
  <si>
    <t>PRARE CASSÉ LORS DU DÉBALLAGE (TOMBÉ)</t>
  </si>
  <si>
    <t>56062F321071</t>
  </si>
  <si>
    <t>68402F220071</t>
  </si>
  <si>
    <t>PIPE SUB-ASSY, INNER</t>
  </si>
  <si>
    <t>FILETAGE CONNECTEUR HS</t>
  </si>
  <si>
    <t>56310F125071</t>
  </si>
  <si>
    <t>PRISE OPS CASSÉE</t>
  </si>
  <si>
    <t>DOPLER NE FONCTIONNE PAS</t>
  </si>
  <si>
    <t>HS TOMBÉE</t>
  </si>
  <si>
    <t>VIS BLOQUÉE IMPOSSIBLE A DÉFAIRE</t>
  </si>
  <si>
    <t>MQ PROTECTION SUR LE FLEXIBLE MAIS IL Y A LA TRACE DE CELUI-CI</t>
  </si>
  <si>
    <t>COUVERCLE FREIN DE PARKING HS</t>
  </si>
  <si>
    <t>FILETAGE DU RACCORD HS</t>
  </si>
  <si>
    <t>LE RENIFLARD NE TIENT PAS DANS LA GOULOTTE DE REMPLISSAGE</t>
  </si>
  <si>
    <t>678202660271</t>
  </si>
  <si>
    <t>DÉFORMÉ PAR UNE SANGLE LORS DE LA MANUTENTION AU CVI</t>
  </si>
  <si>
    <t>68155F231171</t>
  </si>
  <si>
    <t>GAINE DE PROTECTION MANQUANTE SUR FLEXIBLE DU DISTRIBUTEUR</t>
  </si>
  <si>
    <t>56054F218271</t>
  </si>
  <si>
    <t>WIRE, HEAD GUARDSW</t>
  </si>
  <si>
    <t>FILS ARRACHÉS</t>
  </si>
  <si>
    <t>LE RENIFLARD NE TIENT PAS DÉFORMATION A L'EMBOUTISSAGE</t>
  </si>
  <si>
    <t>LE RENIFLARD NE TIENT PAS</t>
  </si>
  <si>
    <t>05/2021</t>
  </si>
  <si>
    <t>56110F219071</t>
  </si>
  <si>
    <t>235502661071</t>
  </si>
  <si>
    <t>RACCORD LPG HS</t>
  </si>
  <si>
    <t>ABIMÉ AU MONTAGE</t>
  </si>
  <si>
    <t>242102674071</t>
  </si>
  <si>
    <t>CONTROLLER ASSY, SAS/OPS/MINILEVER</t>
  </si>
  <si>
    <t>CONTÔLEUR ABIMÉ</t>
  </si>
  <si>
    <t>234202660071</t>
  </si>
  <si>
    <t>COVER ASSY, W/PUMP</t>
  </si>
  <si>
    <t>FLOTTEUR HS</t>
  </si>
  <si>
    <t>CONNECTION DU DÉMAREUR CASSÉE</t>
  </si>
  <si>
    <t>532222665071</t>
  </si>
  <si>
    <t>PANEL, INSTRUMENT, RH, DLX CAB</t>
  </si>
  <si>
    <t>28820F201071</t>
  </si>
  <si>
    <t>BATTERY (D24)</t>
  </si>
  <si>
    <t>BATTERIE HS ÉCLATÉE</t>
  </si>
  <si>
    <t>55611F231171</t>
  </si>
  <si>
    <t>SILENCER, FLOOR, LWR</t>
  </si>
  <si>
    <t>ABIMÉES PAR DES FOURCHES LORS DE LA MANUTENTION</t>
  </si>
  <si>
    <t>BOITE A DOCS ABIMÉE</t>
  </si>
  <si>
    <t>FILETAGE FIXATION DE LA SONDE HS</t>
  </si>
  <si>
    <t>56138FPA2071</t>
  </si>
  <si>
    <t>WIRE, MAIN DOPPLER</t>
  </si>
  <si>
    <t>FAISCEAU ÉCRASÉ LORS DU MONTAGE</t>
  </si>
  <si>
    <t>CAPITONNAGE HS</t>
  </si>
  <si>
    <t>163612386071</t>
  </si>
  <si>
    <t>CASSÉ</t>
  </si>
  <si>
    <t>56024F218371</t>
  </si>
  <si>
    <t>WIRE, ENGINE EARTH</t>
  </si>
  <si>
    <t>BRANCHÉ EN COURT CIRCUIT GAINE FONDUE</t>
  </si>
  <si>
    <t>904071303071</t>
  </si>
  <si>
    <t>FITTING, T</t>
  </si>
  <si>
    <t>COUPS SUR LE RACCORD</t>
  </si>
  <si>
    <t>56023F218071</t>
  </si>
  <si>
    <t>WIRE, BATTERY EARTH</t>
  </si>
  <si>
    <t>facteur récurrence</t>
  </si>
  <si>
    <t>CRITICITE</t>
  </si>
  <si>
    <t>Date prise de contre-mesure</t>
  </si>
  <si>
    <t>06/2021</t>
  </si>
  <si>
    <t>VIS CASSÉE EN LA SERRANT</t>
  </si>
  <si>
    <t>BOITIER FUSIBLE CASSÉ</t>
  </si>
  <si>
    <t>BOITIER FUSIBLE HS ET RECUP D'UNE PRISE POUR RÉPARER UN CHARIOT</t>
  </si>
  <si>
    <t>BOITIER FUSIBLE HS</t>
  </si>
  <si>
    <t>56190F127071</t>
  </si>
  <si>
    <t>COSSE HS DANS LE BOITIER RELAIS</t>
  </si>
  <si>
    <t>38120F332171</t>
  </si>
  <si>
    <t>PUMP, COUPLING</t>
  </si>
  <si>
    <t>DÉFORMATION FAITE AU MONTAGE</t>
  </si>
  <si>
    <t>VITRE HS</t>
  </si>
  <si>
    <t>HS</t>
  </si>
  <si>
    <t>PIÈCE TOMBÉE ET DONC HS</t>
  </si>
  <si>
    <t>CAPUCHON ALTERNATEUR DÉCHIRÉ</t>
  </si>
  <si>
    <t>NE CHARGE PAS AILETTES TORDUES ET POINT DUR</t>
  </si>
  <si>
    <t>55545F318171</t>
  </si>
  <si>
    <t>COVER, INNER, PILLAR, RH</t>
  </si>
  <si>
    <t>RAYURE SUR LE FEUTRAGE</t>
  </si>
  <si>
    <t>28820F221071</t>
  </si>
  <si>
    <t>BATTERY ASSY</t>
  </si>
  <si>
    <t>DESSUS ABIMÉ LORS DE LA MANUTENTION</t>
  </si>
  <si>
    <t>56310F319071</t>
  </si>
  <si>
    <t>FIL COUPÉ CODE ERREUR 10 6</t>
  </si>
  <si>
    <t>CABLE HS ET LA PÉDALE RESTE BLOQUÉE</t>
  </si>
  <si>
    <t>DIGICODE FONCTIONNE MAL PROJECTION D'HUILE A CAUSE D'UNE FUITE</t>
  </si>
  <si>
    <t>177502665071</t>
  </si>
  <si>
    <t>PIÈCE TOMBÉE HS</t>
  </si>
  <si>
    <t>TUYAU PLIÉ</t>
  </si>
  <si>
    <t>CASSE DES SUPORTS LORS DU MONTAGE</t>
  </si>
  <si>
    <t>56052F322071</t>
  </si>
  <si>
    <t>WIRE, RR UPR MAIN</t>
  </si>
  <si>
    <t>CONNECTEUR CASSÉ</t>
  </si>
  <si>
    <t>55109F218571</t>
  </si>
  <si>
    <t>PLATE SUB-ASSY</t>
  </si>
  <si>
    <t>ÉCROU DÉSSOUDÉ EN VISSANT</t>
  </si>
  <si>
    <t>56680F218101</t>
  </si>
  <si>
    <t>LAMP ASSY,ROTARY,YELLOW</t>
  </si>
  <si>
    <t>CASSÉ AU NIVEAU DE LA FIXATION</t>
  </si>
  <si>
    <t>FEUX CASSÉ</t>
  </si>
  <si>
    <t>53113F318271</t>
  </si>
  <si>
    <t>PROTECTOR</t>
  </si>
  <si>
    <t>TOLE PLIÉE A L'ENVERS</t>
  </si>
  <si>
    <t>VIS HS</t>
  </si>
  <si>
    <t>VIS HS ET SUPPORT TORDU</t>
  </si>
  <si>
    <t>AILETTE CASSÉE</t>
  </si>
  <si>
    <t>TRAPPE REGLAGE CASSÉE</t>
  </si>
  <si>
    <t>FILE TAGE HS</t>
  </si>
  <si>
    <t>TUYAUTERIE TORDUE</t>
  </si>
  <si>
    <t>DÉFORMATION AU NIVEAU DU COUDE FIXATION DE LA DURITE</t>
  </si>
  <si>
    <t>RÉTRO CASSÉ COUPS DE FOURCHE DANS LE CARTON</t>
  </si>
  <si>
    <t>VOLANT ABIMÉ COUPS</t>
  </si>
  <si>
    <t>GOUJON CASSÉ</t>
  </si>
  <si>
    <t>237022662171</t>
  </si>
  <si>
    <t>PIPE SUB-ASSY, LPG</t>
  </si>
  <si>
    <t>TUYAUTERIES TORDUES</t>
  </si>
  <si>
    <t>96363F323071</t>
  </si>
  <si>
    <t>521813664271</t>
  </si>
  <si>
    <t>SILENCER, RH</t>
  </si>
  <si>
    <t>PROTECTION INT DU CAPOT ABIMÉ</t>
  </si>
  <si>
    <t>RAMPE ABIMÉE</t>
  </si>
  <si>
    <t>AILETTES HS</t>
  </si>
  <si>
    <t>56092F219271</t>
  </si>
  <si>
    <t>WIRE, MAST SENSOR</t>
  </si>
  <si>
    <t>735</t>
  </si>
  <si>
    <t>58741F231071</t>
  </si>
  <si>
    <t>COVER PILAR LH</t>
  </si>
  <si>
    <t>TRACES SUR LE CARTER</t>
  </si>
  <si>
    <r>
      <t>contre</t>
    </r>
    <r>
      <rPr>
        <sz val="9"/>
        <rFont val="Arial"/>
        <family val="2"/>
      </rPr>
      <t>-</t>
    </r>
    <r>
      <rPr>
        <b/>
        <sz val="9"/>
        <rFont val="Arial"/>
        <family val="2"/>
      </rPr>
      <t>mesures prises</t>
    </r>
  </si>
  <si>
    <t>Date 6 mois après contre-mesures</t>
  </si>
  <si>
    <t>Criticité</t>
  </si>
  <si>
    <t>Colonne1</t>
  </si>
  <si>
    <t>Références</t>
  </si>
  <si>
    <t>références avec occurrence &gt;1</t>
  </si>
  <si>
    <t>Références ponctuelles</t>
  </si>
  <si>
    <t>Nombre d'occurrences</t>
  </si>
  <si>
    <t>OCCURENCE1</t>
  </si>
  <si>
    <t>OCCURENCE2</t>
  </si>
  <si>
    <t>OCCURENCE3</t>
  </si>
  <si>
    <t>OCCURENCE4</t>
  </si>
  <si>
    <t>OCCURENCE5</t>
  </si>
  <si>
    <t>OCCURENCE6</t>
  </si>
  <si>
    <t>OCCURENCE7</t>
  </si>
  <si>
    <t>OCCURENCE8</t>
  </si>
  <si>
    <t>OCCURENCE9</t>
  </si>
  <si>
    <t>OCCURENCE10</t>
  </si>
  <si>
    <t>OCCURENCE11</t>
  </si>
  <si>
    <t>OCCURENCE12</t>
  </si>
  <si>
    <t>OCCURENCE13</t>
  </si>
  <si>
    <t>OCCURENCE14</t>
  </si>
  <si>
    <t>OCCURENCE15</t>
  </si>
  <si>
    <t>OCCURENCE16</t>
  </si>
  <si>
    <t>OCCURENCE17</t>
  </si>
  <si>
    <t>OCCURENCE18</t>
  </si>
  <si>
    <t>OCCURENCE19</t>
  </si>
  <si>
    <t>OCCURENCE20</t>
  </si>
  <si>
    <t>OCCURENCE21</t>
  </si>
  <si>
    <t>OCCURENCE22</t>
  </si>
  <si>
    <t>OCCURENCE23</t>
  </si>
  <si>
    <t>OCCURENCE24</t>
  </si>
  <si>
    <t>OCCURENCE25</t>
  </si>
  <si>
    <t>OCCURENCE26</t>
  </si>
  <si>
    <t>OCCURENCE27</t>
  </si>
  <si>
    <t>OCCURENCE28</t>
  </si>
  <si>
    <t>OCCURENCE29</t>
  </si>
  <si>
    <t>OCCURENCE30</t>
  </si>
  <si>
    <t>OCCURENCE31</t>
  </si>
  <si>
    <t>OCCURENCE32</t>
  </si>
  <si>
    <t>OCCURENCE33</t>
  </si>
  <si>
    <t>OCCURENCE34</t>
  </si>
  <si>
    <t>OCCURENCE35</t>
  </si>
  <si>
    <t>OCCURENCE36</t>
  </si>
  <si>
    <t>OCCURENCE37</t>
  </si>
  <si>
    <t>OCCURENCE38</t>
  </si>
  <si>
    <t>OCCURENCE39</t>
  </si>
  <si>
    <t>OCCURENCE40</t>
  </si>
  <si>
    <t>OCCURENCE41</t>
  </si>
  <si>
    <t>OCCURENCE42</t>
  </si>
  <si>
    <t>OCCURENCE43</t>
  </si>
  <si>
    <t>OCCURENCE44</t>
  </si>
  <si>
    <t>OCCURENCE45</t>
  </si>
  <si>
    <t>OCCURENCE46</t>
  </si>
  <si>
    <t>OCCURENCE47</t>
  </si>
  <si>
    <t>OCCURENCE48</t>
  </si>
  <si>
    <t>OCCURENCE49</t>
  </si>
  <si>
    <t>OCCURENCE50</t>
  </si>
  <si>
    <t>Nombres de jours moyens entre deux occurrences</t>
  </si>
  <si>
    <t>facteur associé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</si>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</sst>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40C]mmm\-yy;@"/>
    <numFmt numFmtId="167" formatCode="[$-40C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Calibri"/>
      <family val="2"/>
      <scheme val="minor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7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4" fontId="4" fillId="0" borderId="1" xfId="1" applyNumberFormat="1" applyFont="1" applyFill="1" applyBorder="1" applyAlignment="1">
      <alignment horizontal="right" vertical="center"/>
    </xf>
    <xf numFmtId="4" fontId="3" fillId="0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right" vertical="center"/>
    </xf>
    <xf numFmtId="4" fontId="4" fillId="0" borderId="0" xfId="1" applyNumberFormat="1" applyFont="1" applyFill="1" applyAlignment="1">
      <alignment horizontal="right" vertical="center"/>
    </xf>
    <xf numFmtId="4" fontId="4" fillId="0" borderId="0" xfId="1" applyNumberFormat="1" applyFont="1" applyFill="1" applyAlignment="1">
      <alignment horizontal="center" vertical="center"/>
    </xf>
    <xf numFmtId="4" fontId="3" fillId="0" borderId="0" xfId="1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" fontId="2" fillId="2" borderId="9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67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/>
    </xf>
    <xf numFmtId="4" fontId="4" fillId="0" borderId="0" xfId="1" applyNumberFormat="1" applyFont="1" applyFill="1" applyBorder="1" applyAlignment="1">
      <alignment horizontal="right" vertical="center"/>
    </xf>
    <xf numFmtId="4" fontId="4" fillId="0" borderId="0" xfId="1" applyNumberFormat="1" applyFont="1" applyFill="1" applyBorder="1" applyAlignment="1">
      <alignment horizontal="center" vertical="center"/>
    </xf>
    <xf numFmtId="4" fontId="3" fillId="0" borderId="0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14" fontId="2" fillId="2" borderId="8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5" fillId="0" borderId="2" xfId="0" applyNumberFormat="1" applyFont="1" applyBorder="1" applyAlignment="1">
      <alignment vertical="center"/>
    </xf>
    <xf numFmtId="4" fontId="3" fillId="0" borderId="2" xfId="1" applyNumberFormat="1" applyFont="1" applyFill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7" fillId="0" borderId="0" xfId="0" applyFont="1" applyAlignment="1">
      <alignment vertical="center"/>
    </xf>
    <xf numFmtId="1" fontId="4" fillId="0" borderId="0" xfId="0" applyNumberFormat="1" applyFont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1" fontId="10" fillId="4" borderId="1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[$-40C]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numFmt numFmtId="4" formatCode="#,##0.00"/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7" formatCode="[$-40C]d\-mmm\-yy;@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externalLink" Target="externalLinks/externalLink2.xml"/><Relationship Id="rId10" Type="http://schemas.microsoft.com/office/2017/06/relationships/rdRichValue" Target="richData/rdrichvalue.xml"/><Relationship Id="rId4" Type="http://schemas.openxmlformats.org/officeDocument/2006/relationships/externalLink" Target="externalLinks/externalLink1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thbla1\AppData\Local\Microsoft\Windows\INetCache\Content.Outlook\MLL3GF59\Scrap%20cost%20results%20FYE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thbla1\AppData\Local\Microsoft\Windows\INetCache\Content.Outlook\MLL3GF59\Scrap%20cost%20results%20FYE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hef déquipe"/>
      <sheetName val="Impression FNC"/>
      <sheetName val="TOP5"/>
      <sheetName val="Listing FYE2021"/>
      <sheetName val="Pareto Top 3 par secteur "/>
      <sheetName val="TCD"/>
      <sheetName val="Graph"/>
      <sheetName val="Répartition FYE2021"/>
      <sheetName val="Feuil1"/>
    </sheetNames>
    <sheetDataSet>
      <sheetData sheetId="0" refreshError="1">
        <row r="1">
          <cell r="A1" t="str">
            <v>Code</v>
          </cell>
          <cell r="B1" t="str">
            <v>Name</v>
          </cell>
        </row>
        <row r="2">
          <cell r="A2">
            <v>72007</v>
          </cell>
          <cell r="B2" t="str">
            <v>JP Dupas</v>
          </cell>
        </row>
        <row r="3">
          <cell r="A3">
            <v>72015</v>
          </cell>
          <cell r="B3" t="str">
            <v>J. Richard</v>
          </cell>
        </row>
        <row r="4">
          <cell r="A4">
            <v>72048</v>
          </cell>
          <cell r="B4" t="str">
            <v>A. Dorschner</v>
          </cell>
        </row>
        <row r="5">
          <cell r="A5">
            <v>72058</v>
          </cell>
          <cell r="B5" t="str">
            <v>J. Lemasson</v>
          </cell>
        </row>
        <row r="6">
          <cell r="A6">
            <v>72062</v>
          </cell>
          <cell r="B6" t="str">
            <v>P. Sauvaget</v>
          </cell>
        </row>
        <row r="7">
          <cell r="A7">
            <v>72073</v>
          </cell>
          <cell r="B7" t="str">
            <v>Y. Fouqueray</v>
          </cell>
        </row>
        <row r="8">
          <cell r="A8">
            <v>72092</v>
          </cell>
          <cell r="B8" t="str">
            <v>D. Amailland</v>
          </cell>
        </row>
        <row r="9">
          <cell r="A9">
            <v>72139</v>
          </cell>
          <cell r="B9" t="str">
            <v>C. Pichon</v>
          </cell>
        </row>
        <row r="10">
          <cell r="A10">
            <v>72168</v>
          </cell>
          <cell r="B10" t="str">
            <v>D. Favreau</v>
          </cell>
        </row>
        <row r="11">
          <cell r="A11">
            <v>72196</v>
          </cell>
          <cell r="B11" t="str">
            <v>JF Ferron</v>
          </cell>
        </row>
        <row r="12">
          <cell r="A12">
            <v>72200</v>
          </cell>
          <cell r="B12" t="str">
            <v>A. Juteau</v>
          </cell>
        </row>
        <row r="13">
          <cell r="A13">
            <v>72202</v>
          </cell>
          <cell r="B13" t="str">
            <v>B. Joubert</v>
          </cell>
        </row>
        <row r="14">
          <cell r="A14">
            <v>72217</v>
          </cell>
          <cell r="B14" t="str">
            <v>D. Peigné</v>
          </cell>
        </row>
        <row r="15">
          <cell r="A15">
            <v>72232</v>
          </cell>
          <cell r="B15" t="str">
            <v>L. Dequippe</v>
          </cell>
        </row>
        <row r="16">
          <cell r="A16">
            <v>72238</v>
          </cell>
          <cell r="B16" t="str">
            <v>D. Rouez</v>
          </cell>
        </row>
        <row r="17">
          <cell r="A17">
            <v>72437</v>
          </cell>
          <cell r="B17" t="str">
            <v>P. Mahé</v>
          </cell>
        </row>
        <row r="18">
          <cell r="A18">
            <v>72475</v>
          </cell>
          <cell r="B18" t="str">
            <v>H. Guillon</v>
          </cell>
        </row>
        <row r="19">
          <cell r="A19">
            <v>72479</v>
          </cell>
          <cell r="B19" t="str">
            <v>A. Albert</v>
          </cell>
        </row>
        <row r="20">
          <cell r="A20">
            <v>72507</v>
          </cell>
          <cell r="B20" t="str">
            <v>L. Dequippe</v>
          </cell>
        </row>
        <row r="21">
          <cell r="A21">
            <v>72527</v>
          </cell>
          <cell r="B21" t="str">
            <v>D. Bosser</v>
          </cell>
        </row>
        <row r="22">
          <cell r="A22">
            <v>72537</v>
          </cell>
          <cell r="B22" t="str">
            <v>F. Piveteau</v>
          </cell>
        </row>
        <row r="23">
          <cell r="A23">
            <v>72598</v>
          </cell>
          <cell r="B23" t="str">
            <v>R. Merrer</v>
          </cell>
        </row>
        <row r="24">
          <cell r="A24">
            <v>72776</v>
          </cell>
          <cell r="B24" t="str">
            <v>T. Desannaux</v>
          </cell>
        </row>
        <row r="25">
          <cell r="A25">
            <v>72897</v>
          </cell>
          <cell r="B25" t="str">
            <v>Y. Le Guellec</v>
          </cell>
        </row>
        <row r="26">
          <cell r="A26">
            <v>72999</v>
          </cell>
          <cell r="B26" t="str">
            <v>B. Metreau</v>
          </cell>
        </row>
        <row r="27">
          <cell r="A27">
            <v>73082</v>
          </cell>
          <cell r="B27" t="str">
            <v>C. Poli Marchetti</v>
          </cell>
        </row>
        <row r="28">
          <cell r="A28">
            <v>72601</v>
          </cell>
          <cell r="B28" t="str">
            <v>S. Lolicart</v>
          </cell>
        </row>
        <row r="29">
          <cell r="A29">
            <v>72946</v>
          </cell>
          <cell r="B29" t="str">
            <v>R. Lepeu</v>
          </cell>
        </row>
        <row r="30">
          <cell r="A30">
            <v>72886</v>
          </cell>
          <cell r="B30" t="str">
            <v>K. Julien</v>
          </cell>
        </row>
        <row r="31">
          <cell r="A31">
            <v>73069</v>
          </cell>
          <cell r="B31" t="str">
            <v>T. Boudard</v>
          </cell>
        </row>
        <row r="32">
          <cell r="A32">
            <v>73110</v>
          </cell>
          <cell r="B32" t="str">
            <v>U. Unlu</v>
          </cell>
        </row>
        <row r="33">
          <cell r="A33">
            <v>72998</v>
          </cell>
          <cell r="B33" t="str">
            <v>K. Guérin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hef déquipe"/>
      <sheetName val="Impression FNC"/>
      <sheetName val="TOP5"/>
      <sheetName val="Listing FYE2022"/>
      <sheetName val="Pareto Top 3 par secteur "/>
      <sheetName val="TCD"/>
      <sheetName val="Graph"/>
      <sheetName val="Répartition FYE2022"/>
      <sheetName val="Feuil1"/>
    </sheetNames>
    <sheetDataSet>
      <sheetData sheetId="0">
        <row r="1">
          <cell r="A1" t="str">
            <v>Code</v>
          </cell>
          <cell r="B1" t="str">
            <v>Name</v>
          </cell>
        </row>
        <row r="2">
          <cell r="A2">
            <v>72007</v>
          </cell>
          <cell r="B2" t="str">
            <v>JP Dupas</v>
          </cell>
        </row>
        <row r="3">
          <cell r="A3">
            <v>72003</v>
          </cell>
          <cell r="B3" t="str">
            <v>E. Baudouin</v>
          </cell>
        </row>
        <row r="4">
          <cell r="A4">
            <v>72015</v>
          </cell>
          <cell r="B4" t="str">
            <v>J. Richard</v>
          </cell>
        </row>
        <row r="5">
          <cell r="A5">
            <v>72048</v>
          </cell>
          <cell r="B5" t="str">
            <v>A. Dorschner</v>
          </cell>
        </row>
        <row r="6">
          <cell r="A6">
            <v>72058</v>
          </cell>
          <cell r="B6" t="str">
            <v>J. Lemasson</v>
          </cell>
        </row>
        <row r="7">
          <cell r="A7">
            <v>72062</v>
          </cell>
          <cell r="B7" t="str">
            <v>P. Sauvaget</v>
          </cell>
        </row>
        <row r="8">
          <cell r="A8">
            <v>72073</v>
          </cell>
          <cell r="B8" t="str">
            <v>Y. Fouqueray</v>
          </cell>
        </row>
        <row r="9">
          <cell r="A9">
            <v>72092</v>
          </cell>
          <cell r="B9" t="str">
            <v>D. Amailland</v>
          </cell>
        </row>
        <row r="10">
          <cell r="A10">
            <v>72139</v>
          </cell>
          <cell r="B10" t="str">
            <v>C. Pichon</v>
          </cell>
        </row>
        <row r="11">
          <cell r="A11">
            <v>72168</v>
          </cell>
          <cell r="B11" t="str">
            <v>D. Favreau</v>
          </cell>
        </row>
        <row r="12">
          <cell r="A12">
            <v>72196</v>
          </cell>
          <cell r="B12" t="str">
            <v>JF Ferron</v>
          </cell>
        </row>
        <row r="13">
          <cell r="A13">
            <v>72200</v>
          </cell>
          <cell r="B13" t="str">
            <v>A. Juteau</v>
          </cell>
        </row>
        <row r="14">
          <cell r="A14">
            <v>72202</v>
          </cell>
          <cell r="B14" t="str">
            <v>B. Joubert</v>
          </cell>
        </row>
        <row r="15">
          <cell r="A15">
            <v>72217</v>
          </cell>
          <cell r="B15" t="str">
            <v>D. Peigné</v>
          </cell>
        </row>
        <row r="16">
          <cell r="A16">
            <v>72232</v>
          </cell>
          <cell r="B16" t="str">
            <v>L. Dequippe</v>
          </cell>
        </row>
        <row r="17">
          <cell r="A17">
            <v>72238</v>
          </cell>
          <cell r="B17" t="str">
            <v>D. Rouez</v>
          </cell>
        </row>
        <row r="18">
          <cell r="A18">
            <v>72437</v>
          </cell>
          <cell r="B18" t="str">
            <v>P. Mahé</v>
          </cell>
        </row>
        <row r="19">
          <cell r="A19">
            <v>72475</v>
          </cell>
          <cell r="B19" t="str">
            <v>H. Guillon</v>
          </cell>
        </row>
        <row r="20">
          <cell r="A20">
            <v>72479</v>
          </cell>
          <cell r="B20" t="str">
            <v>A. Albert</v>
          </cell>
        </row>
        <row r="21">
          <cell r="A21">
            <v>72507</v>
          </cell>
          <cell r="B21" t="str">
            <v>L. Dequippe</v>
          </cell>
        </row>
        <row r="22">
          <cell r="A22">
            <v>72527</v>
          </cell>
          <cell r="B22" t="str">
            <v>D. Bosser</v>
          </cell>
        </row>
        <row r="23">
          <cell r="A23">
            <v>72537</v>
          </cell>
          <cell r="B23" t="str">
            <v>F. Piveteau</v>
          </cell>
        </row>
        <row r="24">
          <cell r="A24">
            <v>72598</v>
          </cell>
          <cell r="B24" t="str">
            <v>R. Merrer</v>
          </cell>
        </row>
        <row r="25">
          <cell r="A25">
            <v>72776</v>
          </cell>
          <cell r="B25" t="str">
            <v>T. Desannaux</v>
          </cell>
        </row>
        <row r="26">
          <cell r="A26">
            <v>72897</v>
          </cell>
          <cell r="B26" t="str">
            <v>Y. Le Guellec</v>
          </cell>
        </row>
        <row r="27">
          <cell r="A27">
            <v>72999</v>
          </cell>
          <cell r="B27" t="str">
            <v>B. Metreau</v>
          </cell>
        </row>
        <row r="28">
          <cell r="A28">
            <v>73072</v>
          </cell>
          <cell r="B28" t="str">
            <v>S. Zinutti</v>
          </cell>
        </row>
        <row r="29">
          <cell r="A29">
            <v>73082</v>
          </cell>
          <cell r="B29" t="str">
            <v>C. Poli Marchetti</v>
          </cell>
        </row>
        <row r="30">
          <cell r="A30">
            <v>72601</v>
          </cell>
          <cell r="B30" t="str">
            <v>S. Lolicart</v>
          </cell>
        </row>
        <row r="31">
          <cell r="A31">
            <v>72946</v>
          </cell>
          <cell r="B31" t="str">
            <v>R. Lepeu</v>
          </cell>
        </row>
        <row r="32">
          <cell r="A32">
            <v>72886</v>
          </cell>
          <cell r="B32" t="str">
            <v>K. Julien</v>
          </cell>
        </row>
        <row r="33">
          <cell r="A33">
            <v>73069</v>
          </cell>
          <cell r="B33" t="str">
            <v>T. Boudard</v>
          </cell>
        </row>
        <row r="34">
          <cell r="A34">
            <v>73110</v>
          </cell>
          <cell r="B34" t="str">
            <v>U. Unlu</v>
          </cell>
        </row>
        <row r="35">
          <cell r="A35">
            <v>72998</v>
          </cell>
          <cell r="B35" t="str">
            <v>K. Guérin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E84BC92-D363-4474-92D0-899942D82E7A}" name="Total_scrap" displayName="Total_scrap" ref="A1:K437" totalsRowShown="0" headerRowDxfId="22" headerRowBorderDxfId="35" tableBorderDxfId="36" totalsRowBorderDxfId="34">
  <autoFilter ref="A1:K437" xr:uid="{116743C1-814A-4BEB-81BD-1C89BBA3120F}"/>
  <tableColumns count="11">
    <tableColumn id="1" xr3:uid="{A41D9589-4728-4354-BCFE-48C8FA19CBBE}" name="Month" dataDxfId="33"/>
    <tableColumn id="2" xr3:uid="{9ABF46FB-8326-4BD0-9279-410D915319F6}" name="Team Leader" dataDxfId="32"/>
    <tableColumn id="3" xr3:uid="{010B33B5-A2BE-457D-9920-C4FA358AB7AA}" name="Name" dataDxfId="31">
      <calculatedColumnFormula>VLOOKUP(B2,'[2]Base Chef déquipe'!$A$1:$B$35,2,FALSE)</calculatedColumnFormula>
    </tableColumn>
    <tableColumn id="4" xr3:uid="{1C2D108F-97A7-41C4-B57B-925E5BCBF367}" name="FNC / SMR" dataDxfId="30"/>
    <tableColumn id="5" xr3:uid="{B93D2A34-3DF6-4BAF-8D93-AD600E5F70CC}" name="Part Number" dataDxfId="29"/>
    <tableColumn id="6" xr3:uid="{D12AACD8-699A-44BD-8E24-2FFDF27C2A28}" name="Part Name" dataDxfId="28"/>
    <tableColumn id="7" xr3:uid="{AA9F544A-C1CE-4D2A-B663-120D16A9D6CB}" name="Qty" dataDxfId="27"/>
    <tableColumn id="8" xr3:uid="{A51535C5-378E-4EC8-A859-EA5EFA90C93C}" name="Part cost €" dataDxfId="26"/>
    <tableColumn id="9" xr3:uid="{AAB15795-D768-4E42-9B5B-0EBFA9A32DCA}" name="Handling cost €" dataDxfId="25" dataCellStyle="Milliers">
      <calculatedColumnFormula>IF(H2="","",13.72)</calculatedColumnFormula>
    </tableColumn>
    <tableColumn id="10" xr3:uid="{403E4317-BDCC-4597-B288-5912EE5A9671}" name="TOTAL Amount €" dataDxfId="24" dataCellStyle="Milliers">
      <calculatedColumnFormula>IF(H2="","",SUM(H2:I2))</calculatedColumnFormula>
    </tableColumn>
    <tableColumn id="11" xr3:uid="{A3295DA5-7CBA-4256-88D1-D2AEEF1D53ED}" name="Comments" dataDxfId="2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A7C745-96CB-4893-9332-95AD35E4D776}" name="Tableau7" displayName="Tableau7" ref="A1:E445" totalsRowShown="0" headerRowDxfId="21" dataDxfId="20" headerRowBorderDxfId="18" tableBorderDxfId="19">
  <autoFilter ref="A1:E445" xr:uid="{5240D1D9-E86D-4065-885A-F6176C5B1156}"/>
  <tableColumns count="5">
    <tableColumn id="1" xr3:uid="{52A90884-61AF-4D1F-BC2C-6E8463B342F8}" name="Month" dataDxfId="17">
      <calculatedColumnFormula>'total Scrap'!A2</calculatedColumnFormula>
    </tableColumn>
    <tableColumn id="2" xr3:uid="{BC0C700E-ED63-4BA3-AE13-14CAE532E45C}" name="FNC / SMR" dataDxfId="16">
      <calculatedColumnFormula>'total Scrap'!D2</calculatedColumnFormula>
    </tableColumn>
    <tableColumn id="4" xr3:uid="{C721F0DC-0B67-4BFE-8F36-2532FD7D114C}" name="Part Number" dataDxfId="12">
      <calculatedColumnFormula>'total Scrap'!E2</calculatedColumnFormula>
    </tableColumn>
    <tableColumn id="3" xr3:uid="{6ECD5AED-1937-4EC8-B18D-960DF723A7A2}" name="Nombres de jours moyens entre deux occurrences" dataDxfId="10">
      <calculatedColumnFormula array="1">IF(COUNTIF(_xlfn.ANCHORARRAY($J$2),Tableau7[[#This Row],[Part Number]]),IFERROR(SUM(_xlfn._xlws.FILTER((N2:BJ2)-(M2:BI2),(N2:BJ2)-(M2:BI2)&gt;0))/(L2-1),0),0)</calculatedColumnFormula>
    </tableColumn>
    <tableColumn id="5" xr3:uid="{4DCDF5EA-8B59-48E8-8676-0435273D9822}" name="facteur associé" dataDxfId="11">
      <calculatedColumnFormula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E910338-3470-46AA-871E-17646ACB31EA}" name="Tableau12" displayName="Tableau12" ref="BK1:BK1048576" totalsRowShown="0" headerRowDxfId="13" dataDxfId="14">
  <autoFilter ref="BK1:BK1048576" xr:uid="{188A01EE-7639-49A2-B51B-D028B2FD6597}"/>
  <tableColumns count="1">
    <tableColumn id="1" xr3:uid="{DB594626-AE1C-4C9A-A242-465708F65103}" name="Colonne1" dataDxfId="1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A4AEDF-BFBA-4819-901D-D7F1EE7B09CC}" name="Tableau6" displayName="Tableau6" ref="A1:N437" totalsRowShown="0" headerRowDxfId="52" dataDxfId="51" tableBorderDxfId="50">
  <autoFilter ref="A1:N437" xr:uid="{FE91E79D-9E21-4AED-B31B-E068AE06472C}"/>
  <tableColumns count="14">
    <tableColumn id="1" xr3:uid="{2BDA33E6-6D06-4652-9BB8-00B1A96CF730}" name="Month" dataDxfId="49">
      <calculatedColumnFormula>'total Scrap'!A2</calculatedColumnFormula>
    </tableColumn>
    <tableColumn id="2" xr3:uid="{BC15646F-AB62-4BC5-A870-40CBD270B96E}" name="Team Leader" dataDxfId="48">
      <calculatedColumnFormula>'total Scrap'!B2</calculatedColumnFormula>
    </tableColumn>
    <tableColumn id="3" xr3:uid="{B340193E-28EC-4C76-BB2D-96C3A52FCD86}" name="Name" dataDxfId="47">
      <calculatedColumnFormula>'total Scrap'!C2</calculatedColumnFormula>
    </tableColumn>
    <tableColumn id="4" xr3:uid="{BE0CF87D-F1AA-4CCB-B8E6-5FACED9FA7DC}" name="FNC / SMR" dataDxfId="46">
      <calculatedColumnFormula>'total Scrap'!D2</calculatedColumnFormula>
    </tableColumn>
    <tableColumn id="5" xr3:uid="{7225CECC-54D6-4DEA-958D-428D66EC3DA0}" name="Part Number" dataDxfId="45">
      <calculatedColumnFormula>'total Scrap'!E2</calculatedColumnFormula>
    </tableColumn>
    <tableColumn id="6" xr3:uid="{651CAFCA-17D8-42F9-A757-1DD8A2C8254F}" name="Part Name" dataDxfId="44">
      <calculatedColumnFormula>'total Scrap'!F2</calculatedColumnFormula>
    </tableColumn>
    <tableColumn id="7" xr3:uid="{F231C242-B154-41E0-8312-6E21CD7C58AB}" name="Qty" dataDxfId="43">
      <calculatedColumnFormula>'total Scrap'!G2</calculatedColumnFormula>
    </tableColumn>
    <tableColumn id="8" xr3:uid="{DA669026-48E1-416D-9ADB-1722A25C24E0}" name="Part cost €" dataDxfId="42">
      <calculatedColumnFormula>'total Scrap'!H2</calculatedColumnFormula>
    </tableColumn>
    <tableColumn id="9" xr3:uid="{0FBE0BEE-DC11-4ED5-84AE-43AB42C772DD}" name="Handling cost €" dataDxfId="41">
      <calculatedColumnFormula>'total Scrap'!I2</calculatedColumnFormula>
    </tableColumn>
    <tableColumn id="10" xr3:uid="{94ECA5FF-BB81-4B4C-A2C2-031A687C35F0}" name="TOTAL Amount €" dataDxfId="40">
      <calculatedColumnFormula>'total Scrap'!J2</calculatedColumnFormula>
    </tableColumn>
    <tableColumn id="11" xr3:uid="{A9EDC054-7C0E-4EF2-B4FB-BF064B964306}" name="Comments" dataDxfId="39">
      <calculatedColumnFormula>'total Scrap'!K2</calculatedColumnFormula>
    </tableColumn>
    <tableColumn id="14" xr3:uid="{B6A525A4-AD4B-4DBD-93FC-7E8D3D492D9A}" name="facteur récurrence" dataDxfId="0">
      <calculatedColumnFormula>Tableau7[[#This Row],[facteur associé]]</calculatedColumnFormula>
    </tableColumn>
    <tableColumn id="15" xr3:uid="{07D20031-A27C-4526-86BE-7216E9A9C355}" name="CRITICITE" dataDxfId="38">
      <calculatedColumnFormula>Tableau6[[#This Row],[facteur récurrence]]</calculatedColumnFormula>
    </tableColumn>
    <tableColumn id="16" xr3:uid="{0B6FF8DD-270F-47CB-BF65-59DB81ED0CF9}" name="Criticité" dataDxfId="37">
      <calculatedColumnFormula>_xlfn.IFS(M2&gt;32,"CRITIQUE",M2&lt;=8,"RAS",M2&lt;=16,"ATTENTION",M2&lt;=32,"DANGER")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123-62A6-43CE-B209-21A911CEF897}">
  <sheetPr codeName="Feuil1">
    <tabColor rgb="FF00B050"/>
  </sheetPr>
  <dimension ref="A1:L440"/>
  <sheetViews>
    <sheetView topLeftCell="B1" zoomScale="80" zoomScaleNormal="80" workbookViewId="0">
      <pane ySplit="1" topLeftCell="A417" activePane="bottomLeft" state="frozen"/>
      <selection pane="bottomLeft" activeCell="G420" sqref="G420"/>
    </sheetView>
  </sheetViews>
  <sheetFormatPr baseColWidth="10" defaultColWidth="9.1796875" defaultRowHeight="18.75" customHeight="1" x14ac:dyDescent="0.35"/>
  <cols>
    <col min="1" max="1" width="12" style="26" customWidth="1"/>
    <col min="2" max="2" width="16.1796875" style="16" customWidth="1"/>
    <col min="3" max="3" width="13.81640625" style="17" customWidth="1"/>
    <col min="4" max="4" width="14.81640625" style="17" customWidth="1"/>
    <col min="5" max="5" width="17.81640625" style="17" customWidth="1"/>
    <col min="6" max="6" width="38" style="18" customWidth="1"/>
    <col min="7" max="7" width="10.81640625" style="19" customWidth="1"/>
    <col min="8" max="8" width="21.54296875" style="20" customWidth="1"/>
    <col min="9" max="9" width="21.54296875" style="21" customWidth="1"/>
    <col min="10" max="10" width="21.81640625" style="22" customWidth="1"/>
    <col min="11" max="11" width="95" style="18" customWidth="1"/>
    <col min="12" max="256" width="9.1796875" style="12"/>
    <col min="257" max="257" width="12" style="12" customWidth="1"/>
    <col min="258" max="258" width="16.1796875" style="12" customWidth="1"/>
    <col min="259" max="259" width="13.81640625" style="12" customWidth="1"/>
    <col min="260" max="260" width="14.81640625" style="12" bestFit="1" customWidth="1"/>
    <col min="261" max="261" width="17.81640625" style="12" customWidth="1"/>
    <col min="262" max="262" width="38" style="12" customWidth="1"/>
    <col min="263" max="263" width="10.81640625" style="12" customWidth="1"/>
    <col min="264" max="265" width="21.54296875" style="12" customWidth="1"/>
    <col min="266" max="266" width="21.81640625" style="12" customWidth="1"/>
    <col min="267" max="267" width="95" style="12" bestFit="1" customWidth="1"/>
    <col min="268" max="512" width="9.1796875" style="12"/>
    <col min="513" max="513" width="12" style="12" customWidth="1"/>
    <col min="514" max="514" width="16.1796875" style="12" customWidth="1"/>
    <col min="515" max="515" width="13.81640625" style="12" customWidth="1"/>
    <col min="516" max="516" width="14.81640625" style="12" bestFit="1" customWidth="1"/>
    <col min="517" max="517" width="17.81640625" style="12" customWidth="1"/>
    <col min="518" max="518" width="38" style="12" customWidth="1"/>
    <col min="519" max="519" width="10.81640625" style="12" customWidth="1"/>
    <col min="520" max="521" width="21.54296875" style="12" customWidth="1"/>
    <col min="522" max="522" width="21.81640625" style="12" customWidth="1"/>
    <col min="523" max="523" width="95" style="12" bestFit="1" customWidth="1"/>
    <col min="524" max="768" width="9.1796875" style="12"/>
    <col min="769" max="769" width="12" style="12" customWidth="1"/>
    <col min="770" max="770" width="16.1796875" style="12" customWidth="1"/>
    <col min="771" max="771" width="13.81640625" style="12" customWidth="1"/>
    <col min="772" max="772" width="14.81640625" style="12" bestFit="1" customWidth="1"/>
    <col min="773" max="773" width="17.81640625" style="12" customWidth="1"/>
    <col min="774" max="774" width="38" style="12" customWidth="1"/>
    <col min="775" max="775" width="10.81640625" style="12" customWidth="1"/>
    <col min="776" max="777" width="21.54296875" style="12" customWidth="1"/>
    <col min="778" max="778" width="21.81640625" style="12" customWidth="1"/>
    <col min="779" max="779" width="95" style="12" bestFit="1" customWidth="1"/>
    <col min="780" max="1024" width="9.1796875" style="12"/>
    <col min="1025" max="1025" width="12" style="12" customWidth="1"/>
    <col min="1026" max="1026" width="16.1796875" style="12" customWidth="1"/>
    <col min="1027" max="1027" width="13.81640625" style="12" customWidth="1"/>
    <col min="1028" max="1028" width="14.81640625" style="12" bestFit="1" customWidth="1"/>
    <col min="1029" max="1029" width="17.81640625" style="12" customWidth="1"/>
    <col min="1030" max="1030" width="38" style="12" customWidth="1"/>
    <col min="1031" max="1031" width="10.81640625" style="12" customWidth="1"/>
    <col min="1032" max="1033" width="21.54296875" style="12" customWidth="1"/>
    <col min="1034" max="1034" width="21.81640625" style="12" customWidth="1"/>
    <col min="1035" max="1035" width="95" style="12" bestFit="1" customWidth="1"/>
    <col min="1036" max="1280" width="9.1796875" style="12"/>
    <col min="1281" max="1281" width="12" style="12" customWidth="1"/>
    <col min="1282" max="1282" width="16.1796875" style="12" customWidth="1"/>
    <col min="1283" max="1283" width="13.81640625" style="12" customWidth="1"/>
    <col min="1284" max="1284" width="14.81640625" style="12" bestFit="1" customWidth="1"/>
    <col min="1285" max="1285" width="17.81640625" style="12" customWidth="1"/>
    <col min="1286" max="1286" width="38" style="12" customWidth="1"/>
    <col min="1287" max="1287" width="10.81640625" style="12" customWidth="1"/>
    <col min="1288" max="1289" width="21.54296875" style="12" customWidth="1"/>
    <col min="1290" max="1290" width="21.81640625" style="12" customWidth="1"/>
    <col min="1291" max="1291" width="95" style="12" bestFit="1" customWidth="1"/>
    <col min="1292" max="1536" width="9.1796875" style="12"/>
    <col min="1537" max="1537" width="12" style="12" customWidth="1"/>
    <col min="1538" max="1538" width="16.1796875" style="12" customWidth="1"/>
    <col min="1539" max="1539" width="13.81640625" style="12" customWidth="1"/>
    <col min="1540" max="1540" width="14.81640625" style="12" bestFit="1" customWidth="1"/>
    <col min="1541" max="1541" width="17.81640625" style="12" customWidth="1"/>
    <col min="1542" max="1542" width="38" style="12" customWidth="1"/>
    <col min="1543" max="1543" width="10.81640625" style="12" customWidth="1"/>
    <col min="1544" max="1545" width="21.54296875" style="12" customWidth="1"/>
    <col min="1546" max="1546" width="21.81640625" style="12" customWidth="1"/>
    <col min="1547" max="1547" width="95" style="12" bestFit="1" customWidth="1"/>
    <col min="1548" max="1792" width="9.1796875" style="12"/>
    <col min="1793" max="1793" width="12" style="12" customWidth="1"/>
    <col min="1794" max="1794" width="16.1796875" style="12" customWidth="1"/>
    <col min="1795" max="1795" width="13.81640625" style="12" customWidth="1"/>
    <col min="1796" max="1796" width="14.81640625" style="12" bestFit="1" customWidth="1"/>
    <col min="1797" max="1797" width="17.81640625" style="12" customWidth="1"/>
    <col min="1798" max="1798" width="38" style="12" customWidth="1"/>
    <col min="1799" max="1799" width="10.81640625" style="12" customWidth="1"/>
    <col min="1800" max="1801" width="21.54296875" style="12" customWidth="1"/>
    <col min="1802" max="1802" width="21.81640625" style="12" customWidth="1"/>
    <col min="1803" max="1803" width="95" style="12" bestFit="1" customWidth="1"/>
    <col min="1804" max="2048" width="9.1796875" style="12"/>
    <col min="2049" max="2049" width="12" style="12" customWidth="1"/>
    <col min="2050" max="2050" width="16.1796875" style="12" customWidth="1"/>
    <col min="2051" max="2051" width="13.81640625" style="12" customWidth="1"/>
    <col min="2052" max="2052" width="14.81640625" style="12" bestFit="1" customWidth="1"/>
    <col min="2053" max="2053" width="17.81640625" style="12" customWidth="1"/>
    <col min="2054" max="2054" width="38" style="12" customWidth="1"/>
    <col min="2055" max="2055" width="10.81640625" style="12" customWidth="1"/>
    <col min="2056" max="2057" width="21.54296875" style="12" customWidth="1"/>
    <col min="2058" max="2058" width="21.81640625" style="12" customWidth="1"/>
    <col min="2059" max="2059" width="95" style="12" bestFit="1" customWidth="1"/>
    <col min="2060" max="2304" width="9.1796875" style="12"/>
    <col min="2305" max="2305" width="12" style="12" customWidth="1"/>
    <col min="2306" max="2306" width="16.1796875" style="12" customWidth="1"/>
    <col min="2307" max="2307" width="13.81640625" style="12" customWidth="1"/>
    <col min="2308" max="2308" width="14.81640625" style="12" bestFit="1" customWidth="1"/>
    <col min="2309" max="2309" width="17.81640625" style="12" customWidth="1"/>
    <col min="2310" max="2310" width="38" style="12" customWidth="1"/>
    <col min="2311" max="2311" width="10.81640625" style="12" customWidth="1"/>
    <col min="2312" max="2313" width="21.54296875" style="12" customWidth="1"/>
    <col min="2314" max="2314" width="21.81640625" style="12" customWidth="1"/>
    <col min="2315" max="2315" width="95" style="12" bestFit="1" customWidth="1"/>
    <col min="2316" max="2560" width="9.1796875" style="12"/>
    <col min="2561" max="2561" width="12" style="12" customWidth="1"/>
    <col min="2562" max="2562" width="16.1796875" style="12" customWidth="1"/>
    <col min="2563" max="2563" width="13.81640625" style="12" customWidth="1"/>
    <col min="2564" max="2564" width="14.81640625" style="12" bestFit="1" customWidth="1"/>
    <col min="2565" max="2565" width="17.81640625" style="12" customWidth="1"/>
    <col min="2566" max="2566" width="38" style="12" customWidth="1"/>
    <col min="2567" max="2567" width="10.81640625" style="12" customWidth="1"/>
    <col min="2568" max="2569" width="21.54296875" style="12" customWidth="1"/>
    <col min="2570" max="2570" width="21.81640625" style="12" customWidth="1"/>
    <col min="2571" max="2571" width="95" style="12" bestFit="1" customWidth="1"/>
    <col min="2572" max="2816" width="9.1796875" style="12"/>
    <col min="2817" max="2817" width="12" style="12" customWidth="1"/>
    <col min="2818" max="2818" width="16.1796875" style="12" customWidth="1"/>
    <col min="2819" max="2819" width="13.81640625" style="12" customWidth="1"/>
    <col min="2820" max="2820" width="14.81640625" style="12" bestFit="1" customWidth="1"/>
    <col min="2821" max="2821" width="17.81640625" style="12" customWidth="1"/>
    <col min="2822" max="2822" width="38" style="12" customWidth="1"/>
    <col min="2823" max="2823" width="10.81640625" style="12" customWidth="1"/>
    <col min="2824" max="2825" width="21.54296875" style="12" customWidth="1"/>
    <col min="2826" max="2826" width="21.81640625" style="12" customWidth="1"/>
    <col min="2827" max="2827" width="95" style="12" bestFit="1" customWidth="1"/>
    <col min="2828" max="3072" width="9.1796875" style="12"/>
    <col min="3073" max="3073" width="12" style="12" customWidth="1"/>
    <col min="3074" max="3074" width="16.1796875" style="12" customWidth="1"/>
    <col min="3075" max="3075" width="13.81640625" style="12" customWidth="1"/>
    <col min="3076" max="3076" width="14.81640625" style="12" bestFit="1" customWidth="1"/>
    <col min="3077" max="3077" width="17.81640625" style="12" customWidth="1"/>
    <col min="3078" max="3078" width="38" style="12" customWidth="1"/>
    <col min="3079" max="3079" width="10.81640625" style="12" customWidth="1"/>
    <col min="3080" max="3081" width="21.54296875" style="12" customWidth="1"/>
    <col min="3082" max="3082" width="21.81640625" style="12" customWidth="1"/>
    <col min="3083" max="3083" width="95" style="12" bestFit="1" customWidth="1"/>
    <col min="3084" max="3328" width="9.1796875" style="12"/>
    <col min="3329" max="3329" width="12" style="12" customWidth="1"/>
    <col min="3330" max="3330" width="16.1796875" style="12" customWidth="1"/>
    <col min="3331" max="3331" width="13.81640625" style="12" customWidth="1"/>
    <col min="3332" max="3332" width="14.81640625" style="12" bestFit="1" customWidth="1"/>
    <col min="3333" max="3333" width="17.81640625" style="12" customWidth="1"/>
    <col min="3334" max="3334" width="38" style="12" customWidth="1"/>
    <col min="3335" max="3335" width="10.81640625" style="12" customWidth="1"/>
    <col min="3336" max="3337" width="21.54296875" style="12" customWidth="1"/>
    <col min="3338" max="3338" width="21.81640625" style="12" customWidth="1"/>
    <col min="3339" max="3339" width="95" style="12" bestFit="1" customWidth="1"/>
    <col min="3340" max="3584" width="9.1796875" style="12"/>
    <col min="3585" max="3585" width="12" style="12" customWidth="1"/>
    <col min="3586" max="3586" width="16.1796875" style="12" customWidth="1"/>
    <col min="3587" max="3587" width="13.81640625" style="12" customWidth="1"/>
    <col min="3588" max="3588" width="14.81640625" style="12" bestFit="1" customWidth="1"/>
    <col min="3589" max="3589" width="17.81640625" style="12" customWidth="1"/>
    <col min="3590" max="3590" width="38" style="12" customWidth="1"/>
    <col min="3591" max="3591" width="10.81640625" style="12" customWidth="1"/>
    <col min="3592" max="3593" width="21.54296875" style="12" customWidth="1"/>
    <col min="3594" max="3594" width="21.81640625" style="12" customWidth="1"/>
    <col min="3595" max="3595" width="95" style="12" bestFit="1" customWidth="1"/>
    <col min="3596" max="3840" width="9.1796875" style="12"/>
    <col min="3841" max="3841" width="12" style="12" customWidth="1"/>
    <col min="3842" max="3842" width="16.1796875" style="12" customWidth="1"/>
    <col min="3843" max="3843" width="13.81640625" style="12" customWidth="1"/>
    <col min="3844" max="3844" width="14.81640625" style="12" bestFit="1" customWidth="1"/>
    <col min="3845" max="3845" width="17.81640625" style="12" customWidth="1"/>
    <col min="3846" max="3846" width="38" style="12" customWidth="1"/>
    <col min="3847" max="3847" width="10.81640625" style="12" customWidth="1"/>
    <col min="3848" max="3849" width="21.54296875" style="12" customWidth="1"/>
    <col min="3850" max="3850" width="21.81640625" style="12" customWidth="1"/>
    <col min="3851" max="3851" width="95" style="12" bestFit="1" customWidth="1"/>
    <col min="3852" max="4096" width="9.1796875" style="12"/>
    <col min="4097" max="4097" width="12" style="12" customWidth="1"/>
    <col min="4098" max="4098" width="16.1796875" style="12" customWidth="1"/>
    <col min="4099" max="4099" width="13.81640625" style="12" customWidth="1"/>
    <col min="4100" max="4100" width="14.81640625" style="12" bestFit="1" customWidth="1"/>
    <col min="4101" max="4101" width="17.81640625" style="12" customWidth="1"/>
    <col min="4102" max="4102" width="38" style="12" customWidth="1"/>
    <col min="4103" max="4103" width="10.81640625" style="12" customWidth="1"/>
    <col min="4104" max="4105" width="21.54296875" style="12" customWidth="1"/>
    <col min="4106" max="4106" width="21.81640625" style="12" customWidth="1"/>
    <col min="4107" max="4107" width="95" style="12" bestFit="1" customWidth="1"/>
    <col min="4108" max="4352" width="9.1796875" style="12"/>
    <col min="4353" max="4353" width="12" style="12" customWidth="1"/>
    <col min="4354" max="4354" width="16.1796875" style="12" customWidth="1"/>
    <col min="4355" max="4355" width="13.81640625" style="12" customWidth="1"/>
    <col min="4356" max="4356" width="14.81640625" style="12" bestFit="1" customWidth="1"/>
    <col min="4357" max="4357" width="17.81640625" style="12" customWidth="1"/>
    <col min="4358" max="4358" width="38" style="12" customWidth="1"/>
    <col min="4359" max="4359" width="10.81640625" style="12" customWidth="1"/>
    <col min="4360" max="4361" width="21.54296875" style="12" customWidth="1"/>
    <col min="4362" max="4362" width="21.81640625" style="12" customWidth="1"/>
    <col min="4363" max="4363" width="95" style="12" bestFit="1" customWidth="1"/>
    <col min="4364" max="4608" width="9.1796875" style="12"/>
    <col min="4609" max="4609" width="12" style="12" customWidth="1"/>
    <col min="4610" max="4610" width="16.1796875" style="12" customWidth="1"/>
    <col min="4611" max="4611" width="13.81640625" style="12" customWidth="1"/>
    <col min="4612" max="4612" width="14.81640625" style="12" bestFit="1" customWidth="1"/>
    <col min="4613" max="4613" width="17.81640625" style="12" customWidth="1"/>
    <col min="4614" max="4614" width="38" style="12" customWidth="1"/>
    <col min="4615" max="4615" width="10.81640625" style="12" customWidth="1"/>
    <col min="4616" max="4617" width="21.54296875" style="12" customWidth="1"/>
    <col min="4618" max="4618" width="21.81640625" style="12" customWidth="1"/>
    <col min="4619" max="4619" width="95" style="12" bestFit="1" customWidth="1"/>
    <col min="4620" max="4864" width="9.1796875" style="12"/>
    <col min="4865" max="4865" width="12" style="12" customWidth="1"/>
    <col min="4866" max="4866" width="16.1796875" style="12" customWidth="1"/>
    <col min="4867" max="4867" width="13.81640625" style="12" customWidth="1"/>
    <col min="4868" max="4868" width="14.81640625" style="12" bestFit="1" customWidth="1"/>
    <col min="4869" max="4869" width="17.81640625" style="12" customWidth="1"/>
    <col min="4870" max="4870" width="38" style="12" customWidth="1"/>
    <col min="4871" max="4871" width="10.81640625" style="12" customWidth="1"/>
    <col min="4872" max="4873" width="21.54296875" style="12" customWidth="1"/>
    <col min="4874" max="4874" width="21.81640625" style="12" customWidth="1"/>
    <col min="4875" max="4875" width="95" style="12" bestFit="1" customWidth="1"/>
    <col min="4876" max="5120" width="9.1796875" style="12"/>
    <col min="5121" max="5121" width="12" style="12" customWidth="1"/>
    <col min="5122" max="5122" width="16.1796875" style="12" customWidth="1"/>
    <col min="5123" max="5123" width="13.81640625" style="12" customWidth="1"/>
    <col min="5124" max="5124" width="14.81640625" style="12" bestFit="1" customWidth="1"/>
    <col min="5125" max="5125" width="17.81640625" style="12" customWidth="1"/>
    <col min="5126" max="5126" width="38" style="12" customWidth="1"/>
    <col min="5127" max="5127" width="10.81640625" style="12" customWidth="1"/>
    <col min="5128" max="5129" width="21.54296875" style="12" customWidth="1"/>
    <col min="5130" max="5130" width="21.81640625" style="12" customWidth="1"/>
    <col min="5131" max="5131" width="95" style="12" bestFit="1" customWidth="1"/>
    <col min="5132" max="5376" width="9.1796875" style="12"/>
    <col min="5377" max="5377" width="12" style="12" customWidth="1"/>
    <col min="5378" max="5378" width="16.1796875" style="12" customWidth="1"/>
    <col min="5379" max="5379" width="13.81640625" style="12" customWidth="1"/>
    <col min="5380" max="5380" width="14.81640625" style="12" bestFit="1" customWidth="1"/>
    <col min="5381" max="5381" width="17.81640625" style="12" customWidth="1"/>
    <col min="5382" max="5382" width="38" style="12" customWidth="1"/>
    <col min="5383" max="5383" width="10.81640625" style="12" customWidth="1"/>
    <col min="5384" max="5385" width="21.54296875" style="12" customWidth="1"/>
    <col min="5386" max="5386" width="21.81640625" style="12" customWidth="1"/>
    <col min="5387" max="5387" width="95" style="12" bestFit="1" customWidth="1"/>
    <col min="5388" max="5632" width="9.1796875" style="12"/>
    <col min="5633" max="5633" width="12" style="12" customWidth="1"/>
    <col min="5634" max="5634" width="16.1796875" style="12" customWidth="1"/>
    <col min="5635" max="5635" width="13.81640625" style="12" customWidth="1"/>
    <col min="5636" max="5636" width="14.81640625" style="12" bestFit="1" customWidth="1"/>
    <col min="5637" max="5637" width="17.81640625" style="12" customWidth="1"/>
    <col min="5638" max="5638" width="38" style="12" customWidth="1"/>
    <col min="5639" max="5639" width="10.81640625" style="12" customWidth="1"/>
    <col min="5640" max="5641" width="21.54296875" style="12" customWidth="1"/>
    <col min="5642" max="5642" width="21.81640625" style="12" customWidth="1"/>
    <col min="5643" max="5643" width="95" style="12" bestFit="1" customWidth="1"/>
    <col min="5644" max="5888" width="9.1796875" style="12"/>
    <col min="5889" max="5889" width="12" style="12" customWidth="1"/>
    <col min="5890" max="5890" width="16.1796875" style="12" customWidth="1"/>
    <col min="5891" max="5891" width="13.81640625" style="12" customWidth="1"/>
    <col min="5892" max="5892" width="14.81640625" style="12" bestFit="1" customWidth="1"/>
    <col min="5893" max="5893" width="17.81640625" style="12" customWidth="1"/>
    <col min="5894" max="5894" width="38" style="12" customWidth="1"/>
    <col min="5895" max="5895" width="10.81640625" style="12" customWidth="1"/>
    <col min="5896" max="5897" width="21.54296875" style="12" customWidth="1"/>
    <col min="5898" max="5898" width="21.81640625" style="12" customWidth="1"/>
    <col min="5899" max="5899" width="95" style="12" bestFit="1" customWidth="1"/>
    <col min="5900" max="6144" width="9.1796875" style="12"/>
    <col min="6145" max="6145" width="12" style="12" customWidth="1"/>
    <col min="6146" max="6146" width="16.1796875" style="12" customWidth="1"/>
    <col min="6147" max="6147" width="13.81640625" style="12" customWidth="1"/>
    <col min="6148" max="6148" width="14.81640625" style="12" bestFit="1" customWidth="1"/>
    <col min="6149" max="6149" width="17.81640625" style="12" customWidth="1"/>
    <col min="6150" max="6150" width="38" style="12" customWidth="1"/>
    <col min="6151" max="6151" width="10.81640625" style="12" customWidth="1"/>
    <col min="6152" max="6153" width="21.54296875" style="12" customWidth="1"/>
    <col min="6154" max="6154" width="21.81640625" style="12" customWidth="1"/>
    <col min="6155" max="6155" width="95" style="12" bestFit="1" customWidth="1"/>
    <col min="6156" max="6400" width="9.1796875" style="12"/>
    <col min="6401" max="6401" width="12" style="12" customWidth="1"/>
    <col min="6402" max="6402" width="16.1796875" style="12" customWidth="1"/>
    <col min="6403" max="6403" width="13.81640625" style="12" customWidth="1"/>
    <col min="6404" max="6404" width="14.81640625" style="12" bestFit="1" customWidth="1"/>
    <col min="6405" max="6405" width="17.81640625" style="12" customWidth="1"/>
    <col min="6406" max="6406" width="38" style="12" customWidth="1"/>
    <col min="6407" max="6407" width="10.81640625" style="12" customWidth="1"/>
    <col min="6408" max="6409" width="21.54296875" style="12" customWidth="1"/>
    <col min="6410" max="6410" width="21.81640625" style="12" customWidth="1"/>
    <col min="6411" max="6411" width="95" style="12" bestFit="1" customWidth="1"/>
    <col min="6412" max="6656" width="9.1796875" style="12"/>
    <col min="6657" max="6657" width="12" style="12" customWidth="1"/>
    <col min="6658" max="6658" width="16.1796875" style="12" customWidth="1"/>
    <col min="6659" max="6659" width="13.81640625" style="12" customWidth="1"/>
    <col min="6660" max="6660" width="14.81640625" style="12" bestFit="1" customWidth="1"/>
    <col min="6661" max="6661" width="17.81640625" style="12" customWidth="1"/>
    <col min="6662" max="6662" width="38" style="12" customWidth="1"/>
    <col min="6663" max="6663" width="10.81640625" style="12" customWidth="1"/>
    <col min="6664" max="6665" width="21.54296875" style="12" customWidth="1"/>
    <col min="6666" max="6666" width="21.81640625" style="12" customWidth="1"/>
    <col min="6667" max="6667" width="95" style="12" bestFit="1" customWidth="1"/>
    <col min="6668" max="6912" width="9.1796875" style="12"/>
    <col min="6913" max="6913" width="12" style="12" customWidth="1"/>
    <col min="6914" max="6914" width="16.1796875" style="12" customWidth="1"/>
    <col min="6915" max="6915" width="13.81640625" style="12" customWidth="1"/>
    <col min="6916" max="6916" width="14.81640625" style="12" bestFit="1" customWidth="1"/>
    <col min="6917" max="6917" width="17.81640625" style="12" customWidth="1"/>
    <col min="6918" max="6918" width="38" style="12" customWidth="1"/>
    <col min="6919" max="6919" width="10.81640625" style="12" customWidth="1"/>
    <col min="6920" max="6921" width="21.54296875" style="12" customWidth="1"/>
    <col min="6922" max="6922" width="21.81640625" style="12" customWidth="1"/>
    <col min="6923" max="6923" width="95" style="12" bestFit="1" customWidth="1"/>
    <col min="6924" max="7168" width="9.1796875" style="12"/>
    <col min="7169" max="7169" width="12" style="12" customWidth="1"/>
    <col min="7170" max="7170" width="16.1796875" style="12" customWidth="1"/>
    <col min="7171" max="7171" width="13.81640625" style="12" customWidth="1"/>
    <col min="7172" max="7172" width="14.81640625" style="12" bestFit="1" customWidth="1"/>
    <col min="7173" max="7173" width="17.81640625" style="12" customWidth="1"/>
    <col min="7174" max="7174" width="38" style="12" customWidth="1"/>
    <col min="7175" max="7175" width="10.81640625" style="12" customWidth="1"/>
    <col min="7176" max="7177" width="21.54296875" style="12" customWidth="1"/>
    <col min="7178" max="7178" width="21.81640625" style="12" customWidth="1"/>
    <col min="7179" max="7179" width="95" style="12" bestFit="1" customWidth="1"/>
    <col min="7180" max="7424" width="9.1796875" style="12"/>
    <col min="7425" max="7425" width="12" style="12" customWidth="1"/>
    <col min="7426" max="7426" width="16.1796875" style="12" customWidth="1"/>
    <col min="7427" max="7427" width="13.81640625" style="12" customWidth="1"/>
    <col min="7428" max="7428" width="14.81640625" style="12" bestFit="1" customWidth="1"/>
    <col min="7429" max="7429" width="17.81640625" style="12" customWidth="1"/>
    <col min="7430" max="7430" width="38" style="12" customWidth="1"/>
    <col min="7431" max="7431" width="10.81640625" style="12" customWidth="1"/>
    <col min="7432" max="7433" width="21.54296875" style="12" customWidth="1"/>
    <col min="7434" max="7434" width="21.81640625" style="12" customWidth="1"/>
    <col min="7435" max="7435" width="95" style="12" bestFit="1" customWidth="1"/>
    <col min="7436" max="7680" width="9.1796875" style="12"/>
    <col min="7681" max="7681" width="12" style="12" customWidth="1"/>
    <col min="7682" max="7682" width="16.1796875" style="12" customWidth="1"/>
    <col min="7683" max="7683" width="13.81640625" style="12" customWidth="1"/>
    <col min="7684" max="7684" width="14.81640625" style="12" bestFit="1" customWidth="1"/>
    <col min="7685" max="7685" width="17.81640625" style="12" customWidth="1"/>
    <col min="7686" max="7686" width="38" style="12" customWidth="1"/>
    <col min="7687" max="7687" width="10.81640625" style="12" customWidth="1"/>
    <col min="7688" max="7689" width="21.54296875" style="12" customWidth="1"/>
    <col min="7690" max="7690" width="21.81640625" style="12" customWidth="1"/>
    <col min="7691" max="7691" width="95" style="12" bestFit="1" customWidth="1"/>
    <col min="7692" max="7936" width="9.1796875" style="12"/>
    <col min="7937" max="7937" width="12" style="12" customWidth="1"/>
    <col min="7938" max="7938" width="16.1796875" style="12" customWidth="1"/>
    <col min="7939" max="7939" width="13.81640625" style="12" customWidth="1"/>
    <col min="7940" max="7940" width="14.81640625" style="12" bestFit="1" customWidth="1"/>
    <col min="7941" max="7941" width="17.81640625" style="12" customWidth="1"/>
    <col min="7942" max="7942" width="38" style="12" customWidth="1"/>
    <col min="7943" max="7943" width="10.81640625" style="12" customWidth="1"/>
    <col min="7944" max="7945" width="21.54296875" style="12" customWidth="1"/>
    <col min="7946" max="7946" width="21.81640625" style="12" customWidth="1"/>
    <col min="7947" max="7947" width="95" style="12" bestFit="1" customWidth="1"/>
    <col min="7948" max="8192" width="9.1796875" style="12"/>
    <col min="8193" max="8193" width="12" style="12" customWidth="1"/>
    <col min="8194" max="8194" width="16.1796875" style="12" customWidth="1"/>
    <col min="8195" max="8195" width="13.81640625" style="12" customWidth="1"/>
    <col min="8196" max="8196" width="14.81640625" style="12" bestFit="1" customWidth="1"/>
    <col min="8197" max="8197" width="17.81640625" style="12" customWidth="1"/>
    <col min="8198" max="8198" width="38" style="12" customWidth="1"/>
    <col min="8199" max="8199" width="10.81640625" style="12" customWidth="1"/>
    <col min="8200" max="8201" width="21.54296875" style="12" customWidth="1"/>
    <col min="8202" max="8202" width="21.81640625" style="12" customWidth="1"/>
    <col min="8203" max="8203" width="95" style="12" bestFit="1" customWidth="1"/>
    <col min="8204" max="8448" width="9.1796875" style="12"/>
    <col min="8449" max="8449" width="12" style="12" customWidth="1"/>
    <col min="8450" max="8450" width="16.1796875" style="12" customWidth="1"/>
    <col min="8451" max="8451" width="13.81640625" style="12" customWidth="1"/>
    <col min="8452" max="8452" width="14.81640625" style="12" bestFit="1" customWidth="1"/>
    <col min="8453" max="8453" width="17.81640625" style="12" customWidth="1"/>
    <col min="8454" max="8454" width="38" style="12" customWidth="1"/>
    <col min="8455" max="8455" width="10.81640625" style="12" customWidth="1"/>
    <col min="8456" max="8457" width="21.54296875" style="12" customWidth="1"/>
    <col min="8458" max="8458" width="21.81640625" style="12" customWidth="1"/>
    <col min="8459" max="8459" width="95" style="12" bestFit="1" customWidth="1"/>
    <col min="8460" max="8704" width="9.1796875" style="12"/>
    <col min="8705" max="8705" width="12" style="12" customWidth="1"/>
    <col min="8706" max="8706" width="16.1796875" style="12" customWidth="1"/>
    <col min="8707" max="8707" width="13.81640625" style="12" customWidth="1"/>
    <col min="8708" max="8708" width="14.81640625" style="12" bestFit="1" customWidth="1"/>
    <col min="8709" max="8709" width="17.81640625" style="12" customWidth="1"/>
    <col min="8710" max="8710" width="38" style="12" customWidth="1"/>
    <col min="8711" max="8711" width="10.81640625" style="12" customWidth="1"/>
    <col min="8712" max="8713" width="21.54296875" style="12" customWidth="1"/>
    <col min="8714" max="8714" width="21.81640625" style="12" customWidth="1"/>
    <col min="8715" max="8715" width="95" style="12" bestFit="1" customWidth="1"/>
    <col min="8716" max="8960" width="9.1796875" style="12"/>
    <col min="8961" max="8961" width="12" style="12" customWidth="1"/>
    <col min="8962" max="8962" width="16.1796875" style="12" customWidth="1"/>
    <col min="8963" max="8963" width="13.81640625" style="12" customWidth="1"/>
    <col min="8964" max="8964" width="14.81640625" style="12" bestFit="1" customWidth="1"/>
    <col min="8965" max="8965" width="17.81640625" style="12" customWidth="1"/>
    <col min="8966" max="8966" width="38" style="12" customWidth="1"/>
    <col min="8967" max="8967" width="10.81640625" style="12" customWidth="1"/>
    <col min="8968" max="8969" width="21.54296875" style="12" customWidth="1"/>
    <col min="8970" max="8970" width="21.81640625" style="12" customWidth="1"/>
    <col min="8971" max="8971" width="95" style="12" bestFit="1" customWidth="1"/>
    <col min="8972" max="9216" width="9.1796875" style="12"/>
    <col min="9217" max="9217" width="12" style="12" customWidth="1"/>
    <col min="9218" max="9218" width="16.1796875" style="12" customWidth="1"/>
    <col min="9219" max="9219" width="13.81640625" style="12" customWidth="1"/>
    <col min="9220" max="9220" width="14.81640625" style="12" bestFit="1" customWidth="1"/>
    <col min="9221" max="9221" width="17.81640625" style="12" customWidth="1"/>
    <col min="9222" max="9222" width="38" style="12" customWidth="1"/>
    <col min="9223" max="9223" width="10.81640625" style="12" customWidth="1"/>
    <col min="9224" max="9225" width="21.54296875" style="12" customWidth="1"/>
    <col min="9226" max="9226" width="21.81640625" style="12" customWidth="1"/>
    <col min="9227" max="9227" width="95" style="12" bestFit="1" customWidth="1"/>
    <col min="9228" max="9472" width="9.1796875" style="12"/>
    <col min="9473" max="9473" width="12" style="12" customWidth="1"/>
    <col min="9474" max="9474" width="16.1796875" style="12" customWidth="1"/>
    <col min="9475" max="9475" width="13.81640625" style="12" customWidth="1"/>
    <col min="9476" max="9476" width="14.81640625" style="12" bestFit="1" customWidth="1"/>
    <col min="9477" max="9477" width="17.81640625" style="12" customWidth="1"/>
    <col min="9478" max="9478" width="38" style="12" customWidth="1"/>
    <col min="9479" max="9479" width="10.81640625" style="12" customWidth="1"/>
    <col min="9480" max="9481" width="21.54296875" style="12" customWidth="1"/>
    <col min="9482" max="9482" width="21.81640625" style="12" customWidth="1"/>
    <col min="9483" max="9483" width="95" style="12" bestFit="1" customWidth="1"/>
    <col min="9484" max="9728" width="9.1796875" style="12"/>
    <col min="9729" max="9729" width="12" style="12" customWidth="1"/>
    <col min="9730" max="9730" width="16.1796875" style="12" customWidth="1"/>
    <col min="9731" max="9731" width="13.81640625" style="12" customWidth="1"/>
    <col min="9732" max="9732" width="14.81640625" style="12" bestFit="1" customWidth="1"/>
    <col min="9733" max="9733" width="17.81640625" style="12" customWidth="1"/>
    <col min="9734" max="9734" width="38" style="12" customWidth="1"/>
    <col min="9735" max="9735" width="10.81640625" style="12" customWidth="1"/>
    <col min="9736" max="9737" width="21.54296875" style="12" customWidth="1"/>
    <col min="9738" max="9738" width="21.81640625" style="12" customWidth="1"/>
    <col min="9739" max="9739" width="95" style="12" bestFit="1" customWidth="1"/>
    <col min="9740" max="9984" width="9.1796875" style="12"/>
    <col min="9985" max="9985" width="12" style="12" customWidth="1"/>
    <col min="9986" max="9986" width="16.1796875" style="12" customWidth="1"/>
    <col min="9987" max="9987" width="13.81640625" style="12" customWidth="1"/>
    <col min="9988" max="9988" width="14.81640625" style="12" bestFit="1" customWidth="1"/>
    <col min="9989" max="9989" width="17.81640625" style="12" customWidth="1"/>
    <col min="9990" max="9990" width="38" style="12" customWidth="1"/>
    <col min="9991" max="9991" width="10.81640625" style="12" customWidth="1"/>
    <col min="9992" max="9993" width="21.54296875" style="12" customWidth="1"/>
    <col min="9994" max="9994" width="21.81640625" style="12" customWidth="1"/>
    <col min="9995" max="9995" width="95" style="12" bestFit="1" customWidth="1"/>
    <col min="9996" max="10240" width="9.1796875" style="12"/>
    <col min="10241" max="10241" width="12" style="12" customWidth="1"/>
    <col min="10242" max="10242" width="16.1796875" style="12" customWidth="1"/>
    <col min="10243" max="10243" width="13.81640625" style="12" customWidth="1"/>
    <col min="10244" max="10244" width="14.81640625" style="12" bestFit="1" customWidth="1"/>
    <col min="10245" max="10245" width="17.81640625" style="12" customWidth="1"/>
    <col min="10246" max="10246" width="38" style="12" customWidth="1"/>
    <col min="10247" max="10247" width="10.81640625" style="12" customWidth="1"/>
    <col min="10248" max="10249" width="21.54296875" style="12" customWidth="1"/>
    <col min="10250" max="10250" width="21.81640625" style="12" customWidth="1"/>
    <col min="10251" max="10251" width="95" style="12" bestFit="1" customWidth="1"/>
    <col min="10252" max="10496" width="9.1796875" style="12"/>
    <col min="10497" max="10497" width="12" style="12" customWidth="1"/>
    <col min="10498" max="10498" width="16.1796875" style="12" customWidth="1"/>
    <col min="10499" max="10499" width="13.81640625" style="12" customWidth="1"/>
    <col min="10500" max="10500" width="14.81640625" style="12" bestFit="1" customWidth="1"/>
    <col min="10501" max="10501" width="17.81640625" style="12" customWidth="1"/>
    <col min="10502" max="10502" width="38" style="12" customWidth="1"/>
    <col min="10503" max="10503" width="10.81640625" style="12" customWidth="1"/>
    <col min="10504" max="10505" width="21.54296875" style="12" customWidth="1"/>
    <col min="10506" max="10506" width="21.81640625" style="12" customWidth="1"/>
    <col min="10507" max="10507" width="95" style="12" bestFit="1" customWidth="1"/>
    <col min="10508" max="10752" width="9.1796875" style="12"/>
    <col min="10753" max="10753" width="12" style="12" customWidth="1"/>
    <col min="10754" max="10754" width="16.1796875" style="12" customWidth="1"/>
    <col min="10755" max="10755" width="13.81640625" style="12" customWidth="1"/>
    <col min="10756" max="10756" width="14.81640625" style="12" bestFit="1" customWidth="1"/>
    <col min="10757" max="10757" width="17.81640625" style="12" customWidth="1"/>
    <col min="10758" max="10758" width="38" style="12" customWidth="1"/>
    <col min="10759" max="10759" width="10.81640625" style="12" customWidth="1"/>
    <col min="10760" max="10761" width="21.54296875" style="12" customWidth="1"/>
    <col min="10762" max="10762" width="21.81640625" style="12" customWidth="1"/>
    <col min="10763" max="10763" width="95" style="12" bestFit="1" customWidth="1"/>
    <col min="10764" max="11008" width="9.1796875" style="12"/>
    <col min="11009" max="11009" width="12" style="12" customWidth="1"/>
    <col min="11010" max="11010" width="16.1796875" style="12" customWidth="1"/>
    <col min="11011" max="11011" width="13.81640625" style="12" customWidth="1"/>
    <col min="11012" max="11012" width="14.81640625" style="12" bestFit="1" customWidth="1"/>
    <col min="11013" max="11013" width="17.81640625" style="12" customWidth="1"/>
    <col min="11014" max="11014" width="38" style="12" customWidth="1"/>
    <col min="11015" max="11015" width="10.81640625" style="12" customWidth="1"/>
    <col min="11016" max="11017" width="21.54296875" style="12" customWidth="1"/>
    <col min="11018" max="11018" width="21.81640625" style="12" customWidth="1"/>
    <col min="11019" max="11019" width="95" style="12" bestFit="1" customWidth="1"/>
    <col min="11020" max="11264" width="9.1796875" style="12"/>
    <col min="11265" max="11265" width="12" style="12" customWidth="1"/>
    <col min="11266" max="11266" width="16.1796875" style="12" customWidth="1"/>
    <col min="11267" max="11267" width="13.81640625" style="12" customWidth="1"/>
    <col min="11268" max="11268" width="14.81640625" style="12" bestFit="1" customWidth="1"/>
    <col min="11269" max="11269" width="17.81640625" style="12" customWidth="1"/>
    <col min="11270" max="11270" width="38" style="12" customWidth="1"/>
    <col min="11271" max="11271" width="10.81640625" style="12" customWidth="1"/>
    <col min="11272" max="11273" width="21.54296875" style="12" customWidth="1"/>
    <col min="11274" max="11274" width="21.81640625" style="12" customWidth="1"/>
    <col min="11275" max="11275" width="95" style="12" bestFit="1" customWidth="1"/>
    <col min="11276" max="11520" width="9.1796875" style="12"/>
    <col min="11521" max="11521" width="12" style="12" customWidth="1"/>
    <col min="11522" max="11522" width="16.1796875" style="12" customWidth="1"/>
    <col min="11523" max="11523" width="13.81640625" style="12" customWidth="1"/>
    <col min="11524" max="11524" width="14.81640625" style="12" bestFit="1" customWidth="1"/>
    <col min="11525" max="11525" width="17.81640625" style="12" customWidth="1"/>
    <col min="11526" max="11526" width="38" style="12" customWidth="1"/>
    <col min="11527" max="11527" width="10.81640625" style="12" customWidth="1"/>
    <col min="11528" max="11529" width="21.54296875" style="12" customWidth="1"/>
    <col min="11530" max="11530" width="21.81640625" style="12" customWidth="1"/>
    <col min="11531" max="11531" width="95" style="12" bestFit="1" customWidth="1"/>
    <col min="11532" max="11776" width="9.1796875" style="12"/>
    <col min="11777" max="11777" width="12" style="12" customWidth="1"/>
    <col min="11778" max="11778" width="16.1796875" style="12" customWidth="1"/>
    <col min="11779" max="11779" width="13.81640625" style="12" customWidth="1"/>
    <col min="11780" max="11780" width="14.81640625" style="12" bestFit="1" customWidth="1"/>
    <col min="11781" max="11781" width="17.81640625" style="12" customWidth="1"/>
    <col min="11782" max="11782" width="38" style="12" customWidth="1"/>
    <col min="11783" max="11783" width="10.81640625" style="12" customWidth="1"/>
    <col min="11784" max="11785" width="21.54296875" style="12" customWidth="1"/>
    <col min="11786" max="11786" width="21.81640625" style="12" customWidth="1"/>
    <col min="11787" max="11787" width="95" style="12" bestFit="1" customWidth="1"/>
    <col min="11788" max="12032" width="9.1796875" style="12"/>
    <col min="12033" max="12033" width="12" style="12" customWidth="1"/>
    <col min="12034" max="12034" width="16.1796875" style="12" customWidth="1"/>
    <col min="12035" max="12035" width="13.81640625" style="12" customWidth="1"/>
    <col min="12036" max="12036" width="14.81640625" style="12" bestFit="1" customWidth="1"/>
    <col min="12037" max="12037" width="17.81640625" style="12" customWidth="1"/>
    <col min="12038" max="12038" width="38" style="12" customWidth="1"/>
    <col min="12039" max="12039" width="10.81640625" style="12" customWidth="1"/>
    <col min="12040" max="12041" width="21.54296875" style="12" customWidth="1"/>
    <col min="12042" max="12042" width="21.81640625" style="12" customWidth="1"/>
    <col min="12043" max="12043" width="95" style="12" bestFit="1" customWidth="1"/>
    <col min="12044" max="12288" width="9.1796875" style="12"/>
    <col min="12289" max="12289" width="12" style="12" customWidth="1"/>
    <col min="12290" max="12290" width="16.1796875" style="12" customWidth="1"/>
    <col min="12291" max="12291" width="13.81640625" style="12" customWidth="1"/>
    <col min="12292" max="12292" width="14.81640625" style="12" bestFit="1" customWidth="1"/>
    <col min="12293" max="12293" width="17.81640625" style="12" customWidth="1"/>
    <col min="12294" max="12294" width="38" style="12" customWidth="1"/>
    <col min="12295" max="12295" width="10.81640625" style="12" customWidth="1"/>
    <col min="12296" max="12297" width="21.54296875" style="12" customWidth="1"/>
    <col min="12298" max="12298" width="21.81640625" style="12" customWidth="1"/>
    <col min="12299" max="12299" width="95" style="12" bestFit="1" customWidth="1"/>
    <col min="12300" max="12544" width="9.1796875" style="12"/>
    <col min="12545" max="12545" width="12" style="12" customWidth="1"/>
    <col min="12546" max="12546" width="16.1796875" style="12" customWidth="1"/>
    <col min="12547" max="12547" width="13.81640625" style="12" customWidth="1"/>
    <col min="12548" max="12548" width="14.81640625" style="12" bestFit="1" customWidth="1"/>
    <col min="12549" max="12549" width="17.81640625" style="12" customWidth="1"/>
    <col min="12550" max="12550" width="38" style="12" customWidth="1"/>
    <col min="12551" max="12551" width="10.81640625" style="12" customWidth="1"/>
    <col min="12552" max="12553" width="21.54296875" style="12" customWidth="1"/>
    <col min="12554" max="12554" width="21.81640625" style="12" customWidth="1"/>
    <col min="12555" max="12555" width="95" style="12" bestFit="1" customWidth="1"/>
    <col min="12556" max="12800" width="9.1796875" style="12"/>
    <col min="12801" max="12801" width="12" style="12" customWidth="1"/>
    <col min="12802" max="12802" width="16.1796875" style="12" customWidth="1"/>
    <col min="12803" max="12803" width="13.81640625" style="12" customWidth="1"/>
    <col min="12804" max="12804" width="14.81640625" style="12" bestFit="1" customWidth="1"/>
    <col min="12805" max="12805" width="17.81640625" style="12" customWidth="1"/>
    <col min="12806" max="12806" width="38" style="12" customWidth="1"/>
    <col min="12807" max="12807" width="10.81640625" style="12" customWidth="1"/>
    <col min="12808" max="12809" width="21.54296875" style="12" customWidth="1"/>
    <col min="12810" max="12810" width="21.81640625" style="12" customWidth="1"/>
    <col min="12811" max="12811" width="95" style="12" bestFit="1" customWidth="1"/>
    <col min="12812" max="13056" width="9.1796875" style="12"/>
    <col min="13057" max="13057" width="12" style="12" customWidth="1"/>
    <col min="13058" max="13058" width="16.1796875" style="12" customWidth="1"/>
    <col min="13059" max="13059" width="13.81640625" style="12" customWidth="1"/>
    <col min="13060" max="13060" width="14.81640625" style="12" bestFit="1" customWidth="1"/>
    <col min="13061" max="13061" width="17.81640625" style="12" customWidth="1"/>
    <col min="13062" max="13062" width="38" style="12" customWidth="1"/>
    <col min="13063" max="13063" width="10.81640625" style="12" customWidth="1"/>
    <col min="13064" max="13065" width="21.54296875" style="12" customWidth="1"/>
    <col min="13066" max="13066" width="21.81640625" style="12" customWidth="1"/>
    <col min="13067" max="13067" width="95" style="12" bestFit="1" customWidth="1"/>
    <col min="13068" max="13312" width="9.1796875" style="12"/>
    <col min="13313" max="13313" width="12" style="12" customWidth="1"/>
    <col min="13314" max="13314" width="16.1796875" style="12" customWidth="1"/>
    <col min="13315" max="13315" width="13.81640625" style="12" customWidth="1"/>
    <col min="13316" max="13316" width="14.81640625" style="12" bestFit="1" customWidth="1"/>
    <col min="13317" max="13317" width="17.81640625" style="12" customWidth="1"/>
    <col min="13318" max="13318" width="38" style="12" customWidth="1"/>
    <col min="13319" max="13319" width="10.81640625" style="12" customWidth="1"/>
    <col min="13320" max="13321" width="21.54296875" style="12" customWidth="1"/>
    <col min="13322" max="13322" width="21.81640625" style="12" customWidth="1"/>
    <col min="13323" max="13323" width="95" style="12" bestFit="1" customWidth="1"/>
    <col min="13324" max="13568" width="9.1796875" style="12"/>
    <col min="13569" max="13569" width="12" style="12" customWidth="1"/>
    <col min="13570" max="13570" width="16.1796875" style="12" customWidth="1"/>
    <col min="13571" max="13571" width="13.81640625" style="12" customWidth="1"/>
    <col min="13572" max="13572" width="14.81640625" style="12" bestFit="1" customWidth="1"/>
    <col min="13573" max="13573" width="17.81640625" style="12" customWidth="1"/>
    <col min="13574" max="13574" width="38" style="12" customWidth="1"/>
    <col min="13575" max="13575" width="10.81640625" style="12" customWidth="1"/>
    <col min="13576" max="13577" width="21.54296875" style="12" customWidth="1"/>
    <col min="13578" max="13578" width="21.81640625" style="12" customWidth="1"/>
    <col min="13579" max="13579" width="95" style="12" bestFit="1" customWidth="1"/>
    <col min="13580" max="13824" width="9.1796875" style="12"/>
    <col min="13825" max="13825" width="12" style="12" customWidth="1"/>
    <col min="13826" max="13826" width="16.1796875" style="12" customWidth="1"/>
    <col min="13827" max="13827" width="13.81640625" style="12" customWidth="1"/>
    <col min="13828" max="13828" width="14.81640625" style="12" bestFit="1" customWidth="1"/>
    <col min="13829" max="13829" width="17.81640625" style="12" customWidth="1"/>
    <col min="13830" max="13830" width="38" style="12" customWidth="1"/>
    <col min="13831" max="13831" width="10.81640625" style="12" customWidth="1"/>
    <col min="13832" max="13833" width="21.54296875" style="12" customWidth="1"/>
    <col min="13834" max="13834" width="21.81640625" style="12" customWidth="1"/>
    <col min="13835" max="13835" width="95" style="12" bestFit="1" customWidth="1"/>
    <col min="13836" max="14080" width="9.1796875" style="12"/>
    <col min="14081" max="14081" width="12" style="12" customWidth="1"/>
    <col min="14082" max="14082" width="16.1796875" style="12" customWidth="1"/>
    <col min="14083" max="14083" width="13.81640625" style="12" customWidth="1"/>
    <col min="14084" max="14084" width="14.81640625" style="12" bestFit="1" customWidth="1"/>
    <col min="14085" max="14085" width="17.81640625" style="12" customWidth="1"/>
    <col min="14086" max="14086" width="38" style="12" customWidth="1"/>
    <col min="14087" max="14087" width="10.81640625" style="12" customWidth="1"/>
    <col min="14088" max="14089" width="21.54296875" style="12" customWidth="1"/>
    <col min="14090" max="14090" width="21.81640625" style="12" customWidth="1"/>
    <col min="14091" max="14091" width="95" style="12" bestFit="1" customWidth="1"/>
    <col min="14092" max="14336" width="9.1796875" style="12"/>
    <col min="14337" max="14337" width="12" style="12" customWidth="1"/>
    <col min="14338" max="14338" width="16.1796875" style="12" customWidth="1"/>
    <col min="14339" max="14339" width="13.81640625" style="12" customWidth="1"/>
    <col min="14340" max="14340" width="14.81640625" style="12" bestFit="1" customWidth="1"/>
    <col min="14341" max="14341" width="17.81640625" style="12" customWidth="1"/>
    <col min="14342" max="14342" width="38" style="12" customWidth="1"/>
    <col min="14343" max="14343" width="10.81640625" style="12" customWidth="1"/>
    <col min="14344" max="14345" width="21.54296875" style="12" customWidth="1"/>
    <col min="14346" max="14346" width="21.81640625" style="12" customWidth="1"/>
    <col min="14347" max="14347" width="95" style="12" bestFit="1" customWidth="1"/>
    <col min="14348" max="14592" width="9.1796875" style="12"/>
    <col min="14593" max="14593" width="12" style="12" customWidth="1"/>
    <col min="14594" max="14594" width="16.1796875" style="12" customWidth="1"/>
    <col min="14595" max="14595" width="13.81640625" style="12" customWidth="1"/>
    <col min="14596" max="14596" width="14.81640625" style="12" bestFit="1" customWidth="1"/>
    <col min="14597" max="14597" width="17.81640625" style="12" customWidth="1"/>
    <col min="14598" max="14598" width="38" style="12" customWidth="1"/>
    <col min="14599" max="14599" width="10.81640625" style="12" customWidth="1"/>
    <col min="14600" max="14601" width="21.54296875" style="12" customWidth="1"/>
    <col min="14602" max="14602" width="21.81640625" style="12" customWidth="1"/>
    <col min="14603" max="14603" width="95" style="12" bestFit="1" customWidth="1"/>
    <col min="14604" max="14848" width="9.1796875" style="12"/>
    <col min="14849" max="14849" width="12" style="12" customWidth="1"/>
    <col min="14850" max="14850" width="16.1796875" style="12" customWidth="1"/>
    <col min="14851" max="14851" width="13.81640625" style="12" customWidth="1"/>
    <col min="14852" max="14852" width="14.81640625" style="12" bestFit="1" customWidth="1"/>
    <col min="14853" max="14853" width="17.81640625" style="12" customWidth="1"/>
    <col min="14854" max="14854" width="38" style="12" customWidth="1"/>
    <col min="14855" max="14855" width="10.81640625" style="12" customWidth="1"/>
    <col min="14856" max="14857" width="21.54296875" style="12" customWidth="1"/>
    <col min="14858" max="14858" width="21.81640625" style="12" customWidth="1"/>
    <col min="14859" max="14859" width="95" style="12" bestFit="1" customWidth="1"/>
    <col min="14860" max="15104" width="9.1796875" style="12"/>
    <col min="15105" max="15105" width="12" style="12" customWidth="1"/>
    <col min="15106" max="15106" width="16.1796875" style="12" customWidth="1"/>
    <col min="15107" max="15107" width="13.81640625" style="12" customWidth="1"/>
    <col min="15108" max="15108" width="14.81640625" style="12" bestFit="1" customWidth="1"/>
    <col min="15109" max="15109" width="17.81640625" style="12" customWidth="1"/>
    <col min="15110" max="15110" width="38" style="12" customWidth="1"/>
    <col min="15111" max="15111" width="10.81640625" style="12" customWidth="1"/>
    <col min="15112" max="15113" width="21.54296875" style="12" customWidth="1"/>
    <col min="15114" max="15114" width="21.81640625" style="12" customWidth="1"/>
    <col min="15115" max="15115" width="95" style="12" bestFit="1" customWidth="1"/>
    <col min="15116" max="15360" width="9.1796875" style="12"/>
    <col min="15361" max="15361" width="12" style="12" customWidth="1"/>
    <col min="15362" max="15362" width="16.1796875" style="12" customWidth="1"/>
    <col min="15363" max="15363" width="13.81640625" style="12" customWidth="1"/>
    <col min="15364" max="15364" width="14.81640625" style="12" bestFit="1" customWidth="1"/>
    <col min="15365" max="15365" width="17.81640625" style="12" customWidth="1"/>
    <col min="15366" max="15366" width="38" style="12" customWidth="1"/>
    <col min="15367" max="15367" width="10.81640625" style="12" customWidth="1"/>
    <col min="15368" max="15369" width="21.54296875" style="12" customWidth="1"/>
    <col min="15370" max="15370" width="21.81640625" style="12" customWidth="1"/>
    <col min="15371" max="15371" width="95" style="12" bestFit="1" customWidth="1"/>
    <col min="15372" max="15616" width="9.1796875" style="12"/>
    <col min="15617" max="15617" width="12" style="12" customWidth="1"/>
    <col min="15618" max="15618" width="16.1796875" style="12" customWidth="1"/>
    <col min="15619" max="15619" width="13.81640625" style="12" customWidth="1"/>
    <col min="15620" max="15620" width="14.81640625" style="12" bestFit="1" customWidth="1"/>
    <col min="15621" max="15621" width="17.81640625" style="12" customWidth="1"/>
    <col min="15622" max="15622" width="38" style="12" customWidth="1"/>
    <col min="15623" max="15623" width="10.81640625" style="12" customWidth="1"/>
    <col min="15624" max="15625" width="21.54296875" style="12" customWidth="1"/>
    <col min="15626" max="15626" width="21.81640625" style="12" customWidth="1"/>
    <col min="15627" max="15627" width="95" style="12" bestFit="1" customWidth="1"/>
    <col min="15628" max="15872" width="9.1796875" style="12"/>
    <col min="15873" max="15873" width="12" style="12" customWidth="1"/>
    <col min="15874" max="15874" width="16.1796875" style="12" customWidth="1"/>
    <col min="15875" max="15875" width="13.81640625" style="12" customWidth="1"/>
    <col min="15876" max="15876" width="14.81640625" style="12" bestFit="1" customWidth="1"/>
    <col min="15877" max="15877" width="17.81640625" style="12" customWidth="1"/>
    <col min="15878" max="15878" width="38" style="12" customWidth="1"/>
    <col min="15879" max="15879" width="10.81640625" style="12" customWidth="1"/>
    <col min="15880" max="15881" width="21.54296875" style="12" customWidth="1"/>
    <col min="15882" max="15882" width="21.81640625" style="12" customWidth="1"/>
    <col min="15883" max="15883" width="95" style="12" bestFit="1" customWidth="1"/>
    <col min="15884" max="16128" width="9.1796875" style="12"/>
    <col min="16129" max="16129" width="12" style="12" customWidth="1"/>
    <col min="16130" max="16130" width="16.1796875" style="12" customWidth="1"/>
    <col min="16131" max="16131" width="13.81640625" style="12" customWidth="1"/>
    <col min="16132" max="16132" width="14.81640625" style="12" bestFit="1" customWidth="1"/>
    <col min="16133" max="16133" width="17.81640625" style="12" customWidth="1"/>
    <col min="16134" max="16134" width="38" style="12" customWidth="1"/>
    <col min="16135" max="16135" width="10.81640625" style="12" customWidth="1"/>
    <col min="16136" max="16137" width="21.54296875" style="12" customWidth="1"/>
    <col min="16138" max="16138" width="21.81640625" style="12" customWidth="1"/>
    <col min="16139" max="16139" width="95" style="12" bestFit="1" customWidth="1"/>
    <col min="16140" max="16384" width="9.1796875" style="12"/>
  </cols>
  <sheetData>
    <row r="1" spans="1:12" s="4" customFormat="1" ht="51.5" customHeight="1" x14ac:dyDescent="0.35">
      <c r="A1" s="73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6</v>
      </c>
      <c r="H1" s="41" t="s">
        <v>7</v>
      </c>
      <c r="I1" s="41" t="s">
        <v>8</v>
      </c>
      <c r="J1" s="41" t="s">
        <v>9</v>
      </c>
      <c r="K1" s="45" t="s">
        <v>10</v>
      </c>
      <c r="L1" s="3">
        <v>1.1355</v>
      </c>
    </row>
    <row r="2" spans="1:12" ht="18.75" customHeight="1" x14ac:dyDescent="0.35">
      <c r="A2" s="69" t="s">
        <v>11</v>
      </c>
      <c r="B2" s="6">
        <v>72999</v>
      </c>
      <c r="C2" s="6" t="str">
        <f>VLOOKUP(B2,'[1]Base Chef déquipe'!$A$1:$B$33,2,FALSE)</f>
        <v>B. Metreau</v>
      </c>
      <c r="D2" s="6">
        <v>95402</v>
      </c>
      <c r="E2" s="6" t="s">
        <v>12</v>
      </c>
      <c r="F2" s="7" t="s">
        <v>13</v>
      </c>
      <c r="G2" s="8">
        <v>1</v>
      </c>
      <c r="H2" s="9">
        <f>39.26/L1</f>
        <v>34.57507705856451</v>
      </c>
      <c r="I2" s="9">
        <f t="shared" ref="I2:I65" si="0">IF(H2="","",13.72)</f>
        <v>13.72</v>
      </c>
      <c r="J2" s="10">
        <f t="shared" ref="J2:J65" si="1">IF(H2="","",SUM(H2:I2))</f>
        <v>48.295077058564509</v>
      </c>
      <c r="K2" s="71" t="s">
        <v>14</v>
      </c>
    </row>
    <row r="3" spans="1:12" ht="18.75" customHeight="1" x14ac:dyDescent="0.35">
      <c r="A3" s="69" t="s">
        <v>11</v>
      </c>
      <c r="B3" s="6">
        <v>72007</v>
      </c>
      <c r="C3" s="6" t="str">
        <f>VLOOKUP(B3,'[1]Base Chef déquipe'!$A$1:$B$33,2,FALSE)</f>
        <v>JP Dupas</v>
      </c>
      <c r="D3" s="6">
        <v>95403</v>
      </c>
      <c r="E3" s="6" t="s">
        <v>15</v>
      </c>
      <c r="F3" s="7" t="s">
        <v>16</v>
      </c>
      <c r="G3" s="8">
        <v>1</v>
      </c>
      <c r="H3" s="9">
        <v>38.46</v>
      </c>
      <c r="I3" s="9">
        <f t="shared" si="0"/>
        <v>13.72</v>
      </c>
      <c r="J3" s="10">
        <f t="shared" si="1"/>
        <v>52.18</v>
      </c>
      <c r="K3" s="71" t="s">
        <v>17</v>
      </c>
    </row>
    <row r="4" spans="1:12" ht="18.75" customHeight="1" x14ac:dyDescent="0.35">
      <c r="A4" s="69" t="s">
        <v>11</v>
      </c>
      <c r="B4" s="6">
        <v>72999</v>
      </c>
      <c r="C4" s="6" t="str">
        <f>VLOOKUP(B4,'[1]Base Chef déquipe'!$A$1:$B$33,2,FALSE)</f>
        <v>B. Metreau</v>
      </c>
      <c r="D4" s="6">
        <v>95504</v>
      </c>
      <c r="E4" s="6" t="s">
        <v>18</v>
      </c>
      <c r="F4" s="7" t="s">
        <v>19</v>
      </c>
      <c r="G4" s="8">
        <v>1</v>
      </c>
      <c r="H4" s="9">
        <v>10.93</v>
      </c>
      <c r="I4" s="9">
        <f t="shared" si="0"/>
        <v>13.72</v>
      </c>
      <c r="J4" s="10">
        <f t="shared" si="1"/>
        <v>24.65</v>
      </c>
      <c r="K4" s="71" t="s">
        <v>20</v>
      </c>
    </row>
    <row r="5" spans="1:12" ht="18.75" customHeight="1" x14ac:dyDescent="0.35">
      <c r="A5" s="69" t="s">
        <v>21</v>
      </c>
      <c r="B5" s="5">
        <v>72007</v>
      </c>
      <c r="C5" s="6" t="str">
        <f>VLOOKUP(B5,'[1]Base Chef déquipe'!$A$1:$B$33,2,FALSE)</f>
        <v>JP Dupas</v>
      </c>
      <c r="D5" s="6">
        <v>95054</v>
      </c>
      <c r="E5" s="6" t="s">
        <v>22</v>
      </c>
      <c r="F5" s="7" t="s">
        <v>23</v>
      </c>
      <c r="G5" s="8">
        <v>1</v>
      </c>
      <c r="H5" s="9">
        <v>138</v>
      </c>
      <c r="I5" s="9">
        <f t="shared" si="0"/>
        <v>13.72</v>
      </c>
      <c r="J5" s="10">
        <f t="shared" si="1"/>
        <v>151.72</v>
      </c>
      <c r="K5" s="72" t="s">
        <v>24</v>
      </c>
    </row>
    <row r="6" spans="1:12" ht="18.75" customHeight="1" x14ac:dyDescent="0.35">
      <c r="A6" s="69" t="s">
        <v>21</v>
      </c>
      <c r="B6" s="5">
        <v>72999</v>
      </c>
      <c r="C6" s="6" t="str">
        <f>VLOOKUP(B6,'[1]Base Chef déquipe'!$A$1:$B$33,2,FALSE)</f>
        <v>B. Metreau</v>
      </c>
      <c r="D6" s="6">
        <v>95703</v>
      </c>
      <c r="E6" s="6" t="s">
        <v>25</v>
      </c>
      <c r="F6" s="7" t="s">
        <v>26</v>
      </c>
      <c r="G6" s="8">
        <v>2</v>
      </c>
      <c r="H6" s="9">
        <v>67.92</v>
      </c>
      <c r="I6" s="9">
        <f t="shared" si="0"/>
        <v>13.72</v>
      </c>
      <c r="J6" s="10">
        <f t="shared" si="1"/>
        <v>81.64</v>
      </c>
      <c r="K6" s="72" t="s">
        <v>27</v>
      </c>
    </row>
    <row r="7" spans="1:12" ht="18.75" customHeight="1" x14ac:dyDescent="0.35">
      <c r="A7" s="69" t="s">
        <v>21</v>
      </c>
      <c r="B7" s="5">
        <v>73082</v>
      </c>
      <c r="C7" s="6" t="str">
        <f>VLOOKUP(B7,'[1]Base Chef déquipe'!$A$1:$B$33,2,FALSE)</f>
        <v>C. Poli Marchetti</v>
      </c>
      <c r="D7" s="6">
        <v>95709</v>
      </c>
      <c r="E7" s="6" t="s">
        <v>28</v>
      </c>
      <c r="F7" s="7" t="s">
        <v>29</v>
      </c>
      <c r="G7" s="8">
        <v>1</v>
      </c>
      <c r="H7" s="9">
        <v>46.85</v>
      </c>
      <c r="I7" s="9">
        <f t="shared" si="0"/>
        <v>13.72</v>
      </c>
      <c r="J7" s="10">
        <f t="shared" si="1"/>
        <v>60.57</v>
      </c>
      <c r="K7" s="72" t="s">
        <v>30</v>
      </c>
    </row>
    <row r="8" spans="1:12" ht="18.75" customHeight="1" x14ac:dyDescent="0.35">
      <c r="A8" s="69" t="s">
        <v>21</v>
      </c>
      <c r="B8" s="5">
        <v>72062</v>
      </c>
      <c r="C8" s="6" t="str">
        <f>VLOOKUP(B8,'[1]Base Chef déquipe'!$A$1:$B$33,2,FALSE)</f>
        <v>P. Sauvaget</v>
      </c>
      <c r="D8" s="6">
        <v>95708</v>
      </c>
      <c r="E8" s="6" t="s">
        <v>31</v>
      </c>
      <c r="F8" s="7" t="s">
        <v>32</v>
      </c>
      <c r="G8" s="8">
        <v>1</v>
      </c>
      <c r="H8" s="9">
        <v>46.77</v>
      </c>
      <c r="I8" s="9">
        <f t="shared" si="0"/>
        <v>13.72</v>
      </c>
      <c r="J8" s="10">
        <f t="shared" si="1"/>
        <v>60.49</v>
      </c>
      <c r="K8" s="72" t="s">
        <v>33</v>
      </c>
    </row>
    <row r="9" spans="1:12" ht="18.75" customHeight="1" x14ac:dyDescent="0.35">
      <c r="A9" s="69" t="s">
        <v>21</v>
      </c>
      <c r="B9" s="5">
        <v>72062</v>
      </c>
      <c r="C9" s="6" t="str">
        <f>VLOOKUP(B9,'[1]Base Chef déquipe'!$A$1:$B$33,2,FALSE)</f>
        <v>P. Sauvaget</v>
      </c>
      <c r="D9" s="6">
        <v>95707</v>
      </c>
      <c r="E9" s="6" t="s">
        <v>34</v>
      </c>
      <c r="F9" s="7" t="s">
        <v>32</v>
      </c>
      <c r="G9" s="8">
        <v>1</v>
      </c>
      <c r="H9" s="9">
        <v>24.82</v>
      </c>
      <c r="I9" s="9">
        <f t="shared" si="0"/>
        <v>13.72</v>
      </c>
      <c r="J9" s="10">
        <f t="shared" si="1"/>
        <v>38.54</v>
      </c>
      <c r="K9" s="72" t="s">
        <v>35</v>
      </c>
    </row>
    <row r="10" spans="1:12" ht="18.75" customHeight="1" x14ac:dyDescent="0.35">
      <c r="A10" s="69" t="s">
        <v>21</v>
      </c>
      <c r="B10" s="5">
        <v>73082</v>
      </c>
      <c r="C10" s="6" t="str">
        <f>VLOOKUP(B10,'[1]Base Chef déquipe'!$A$1:$B$33,2,FALSE)</f>
        <v>C. Poli Marchetti</v>
      </c>
      <c r="D10" s="6">
        <v>95763</v>
      </c>
      <c r="E10" s="6" t="s">
        <v>36</v>
      </c>
      <c r="F10" s="7" t="s">
        <v>37</v>
      </c>
      <c r="G10" s="8">
        <v>1</v>
      </c>
      <c r="H10" s="9">
        <v>13.87</v>
      </c>
      <c r="I10" s="9">
        <f t="shared" si="0"/>
        <v>13.72</v>
      </c>
      <c r="J10" s="10">
        <f t="shared" si="1"/>
        <v>27.59</v>
      </c>
      <c r="K10" s="72" t="s">
        <v>38</v>
      </c>
    </row>
    <row r="11" spans="1:12" ht="18.75" customHeight="1" x14ac:dyDescent="0.35">
      <c r="A11" s="69" t="s">
        <v>21</v>
      </c>
      <c r="B11" s="5">
        <v>72999</v>
      </c>
      <c r="C11" s="6" t="str">
        <f>VLOOKUP(B11,'[1]Base Chef déquipe'!$A$1:$B$33,2,FALSE)</f>
        <v>B. Metreau</v>
      </c>
      <c r="D11" s="6">
        <v>95705</v>
      </c>
      <c r="E11" s="6" t="s">
        <v>39</v>
      </c>
      <c r="F11" s="7" t="s">
        <v>40</v>
      </c>
      <c r="G11" s="8">
        <v>1</v>
      </c>
      <c r="H11" s="9">
        <v>13.5</v>
      </c>
      <c r="I11" s="9">
        <f t="shared" si="0"/>
        <v>13.72</v>
      </c>
      <c r="J11" s="10">
        <f t="shared" si="1"/>
        <v>27.22</v>
      </c>
      <c r="K11" s="72" t="s">
        <v>41</v>
      </c>
    </row>
    <row r="12" spans="1:12" ht="18.75" customHeight="1" x14ac:dyDescent="0.35">
      <c r="A12" s="69" t="s">
        <v>42</v>
      </c>
      <c r="B12" s="5">
        <v>72999</v>
      </c>
      <c r="C12" s="6" t="str">
        <f>VLOOKUP(B12,'[1]Base Chef déquipe'!$A$1:$B$33,2,FALSE)</f>
        <v>B. Metreau</v>
      </c>
      <c r="D12" s="6">
        <v>95952</v>
      </c>
      <c r="E12" s="6" t="s">
        <v>43</v>
      </c>
      <c r="F12" s="7" t="s">
        <v>44</v>
      </c>
      <c r="G12" s="8">
        <v>1</v>
      </c>
      <c r="H12" s="9">
        <v>179.91</v>
      </c>
      <c r="I12" s="9">
        <f t="shared" si="0"/>
        <v>13.72</v>
      </c>
      <c r="J12" s="10">
        <f t="shared" si="1"/>
        <v>193.63</v>
      </c>
      <c r="K12" s="72" t="s">
        <v>45</v>
      </c>
    </row>
    <row r="13" spans="1:12" ht="18.75" customHeight="1" x14ac:dyDescent="0.35">
      <c r="A13" s="69" t="s">
        <v>42</v>
      </c>
      <c r="B13" s="5">
        <v>73082</v>
      </c>
      <c r="C13" s="6" t="str">
        <f>VLOOKUP(B13,'[1]Base Chef déquipe'!$A$1:$B$33,2,FALSE)</f>
        <v>C. Poli Marchetti</v>
      </c>
      <c r="D13" s="6">
        <v>95619</v>
      </c>
      <c r="E13" s="6" t="s">
        <v>46</v>
      </c>
      <c r="F13" s="7" t="s">
        <v>47</v>
      </c>
      <c r="G13" s="8">
        <v>1</v>
      </c>
      <c r="H13" s="9">
        <v>71.349999999999994</v>
      </c>
      <c r="I13" s="9">
        <f t="shared" si="0"/>
        <v>13.72</v>
      </c>
      <c r="J13" s="10">
        <f t="shared" si="1"/>
        <v>85.07</v>
      </c>
      <c r="K13" s="72" t="s">
        <v>48</v>
      </c>
    </row>
    <row r="14" spans="1:12" ht="18.75" customHeight="1" x14ac:dyDescent="0.35">
      <c r="A14" s="69" t="s">
        <v>42</v>
      </c>
      <c r="B14" s="5">
        <v>73082</v>
      </c>
      <c r="C14" s="6" t="str">
        <f>VLOOKUP(B14,'[1]Base Chef déquipe'!$A$1:$B$33,2,FALSE)</f>
        <v>C. Poli Marchetti</v>
      </c>
      <c r="D14" s="6">
        <v>95704</v>
      </c>
      <c r="E14" s="6" t="s">
        <v>49</v>
      </c>
      <c r="F14" s="7" t="s">
        <v>50</v>
      </c>
      <c r="G14" s="8">
        <v>1</v>
      </c>
      <c r="H14" s="9">
        <v>45.29</v>
      </c>
      <c r="I14" s="9">
        <f t="shared" si="0"/>
        <v>13.72</v>
      </c>
      <c r="J14" s="10">
        <f t="shared" si="1"/>
        <v>59.01</v>
      </c>
      <c r="K14" s="72" t="s">
        <v>51</v>
      </c>
    </row>
    <row r="15" spans="1:12" ht="18.75" customHeight="1" x14ac:dyDescent="0.35">
      <c r="A15" s="69" t="s">
        <v>42</v>
      </c>
      <c r="B15" s="5">
        <v>73082</v>
      </c>
      <c r="C15" s="6" t="str">
        <f>VLOOKUP(B15,'[1]Base Chef déquipe'!$A$1:$B$33,2,FALSE)</f>
        <v>C. Poli Marchetti</v>
      </c>
      <c r="D15" s="6">
        <v>95614</v>
      </c>
      <c r="E15" s="6" t="s">
        <v>52</v>
      </c>
      <c r="F15" s="7" t="s">
        <v>53</v>
      </c>
      <c r="G15" s="8">
        <v>1</v>
      </c>
      <c r="H15" s="9">
        <v>40.619999999999997</v>
      </c>
      <c r="I15" s="9">
        <f t="shared" si="0"/>
        <v>13.72</v>
      </c>
      <c r="J15" s="10">
        <f t="shared" si="1"/>
        <v>54.339999999999996</v>
      </c>
      <c r="K15" s="72" t="s">
        <v>54</v>
      </c>
    </row>
    <row r="16" spans="1:12" ht="18.75" customHeight="1" x14ac:dyDescent="0.35">
      <c r="A16" s="69" t="s">
        <v>42</v>
      </c>
      <c r="B16" s="5">
        <v>73082</v>
      </c>
      <c r="C16" s="6" t="str">
        <f>VLOOKUP(B16,'[1]Base Chef déquipe'!$A$1:$B$33,2,FALSE)</f>
        <v>C. Poli Marchetti</v>
      </c>
      <c r="D16" s="6">
        <v>95762</v>
      </c>
      <c r="E16" s="6" t="s">
        <v>55</v>
      </c>
      <c r="F16" s="7" t="s">
        <v>56</v>
      </c>
      <c r="G16" s="8">
        <v>2</v>
      </c>
      <c r="H16" s="9">
        <v>38.799999999999997</v>
      </c>
      <c r="I16" s="9">
        <f t="shared" si="0"/>
        <v>13.72</v>
      </c>
      <c r="J16" s="10">
        <f t="shared" si="1"/>
        <v>52.519999999999996</v>
      </c>
      <c r="K16" s="72" t="s">
        <v>57</v>
      </c>
    </row>
    <row r="17" spans="1:11" ht="18.75" customHeight="1" x14ac:dyDescent="0.35">
      <c r="A17" s="69" t="s">
        <v>42</v>
      </c>
      <c r="B17" s="5">
        <v>73082</v>
      </c>
      <c r="C17" s="6" t="str">
        <f>VLOOKUP(B17,'[1]Base Chef déquipe'!$A$1:$B$33,2,FALSE)</f>
        <v>C. Poli Marchetti</v>
      </c>
      <c r="D17" s="6">
        <v>96501</v>
      </c>
      <c r="E17" s="6" t="s">
        <v>34</v>
      </c>
      <c r="F17" s="7" t="s">
        <v>32</v>
      </c>
      <c r="G17" s="8">
        <v>1</v>
      </c>
      <c r="H17" s="9">
        <v>24.82</v>
      </c>
      <c r="I17" s="9">
        <f t="shared" si="0"/>
        <v>13.72</v>
      </c>
      <c r="J17" s="10">
        <f t="shared" si="1"/>
        <v>38.54</v>
      </c>
      <c r="K17" s="72" t="s">
        <v>58</v>
      </c>
    </row>
    <row r="18" spans="1:11" ht="18.75" customHeight="1" x14ac:dyDescent="0.35">
      <c r="A18" s="69" t="s">
        <v>42</v>
      </c>
      <c r="B18" s="5">
        <v>72062</v>
      </c>
      <c r="C18" s="6" t="str">
        <f>VLOOKUP(B18,'[1]Base Chef déquipe'!$A$1:$B$33,2,FALSE)</f>
        <v>P. Sauvaget</v>
      </c>
      <c r="D18" s="6">
        <v>95616</v>
      </c>
      <c r="E18" s="6" t="s">
        <v>59</v>
      </c>
      <c r="F18" s="7" t="s">
        <v>60</v>
      </c>
      <c r="G18" s="8">
        <v>1</v>
      </c>
      <c r="H18" s="9">
        <v>22.28</v>
      </c>
      <c r="I18" s="9">
        <f t="shared" si="0"/>
        <v>13.72</v>
      </c>
      <c r="J18" s="10">
        <f t="shared" si="1"/>
        <v>36</v>
      </c>
      <c r="K18" s="72" t="s">
        <v>61</v>
      </c>
    </row>
    <row r="19" spans="1:11" ht="18.75" customHeight="1" x14ac:dyDescent="0.35">
      <c r="A19" s="69" t="s">
        <v>42</v>
      </c>
      <c r="B19" s="5">
        <v>72217</v>
      </c>
      <c r="C19" s="6" t="str">
        <f>VLOOKUP(B19,'[1]Base Chef déquipe'!$A$1:$B$33,2,FALSE)</f>
        <v>D. Peigné</v>
      </c>
      <c r="D19" s="6">
        <v>95903</v>
      </c>
      <c r="E19" s="6" t="s">
        <v>62</v>
      </c>
      <c r="F19" s="7" t="s">
        <v>63</v>
      </c>
      <c r="G19" s="8">
        <v>1</v>
      </c>
      <c r="H19" s="9">
        <v>20.87</v>
      </c>
      <c r="I19" s="9">
        <f t="shared" si="0"/>
        <v>13.72</v>
      </c>
      <c r="J19" s="10">
        <f t="shared" si="1"/>
        <v>34.590000000000003</v>
      </c>
      <c r="K19" s="72" t="s">
        <v>64</v>
      </c>
    </row>
    <row r="20" spans="1:11" ht="18.75" customHeight="1" x14ac:dyDescent="0.35">
      <c r="A20" s="69" t="s">
        <v>42</v>
      </c>
      <c r="B20" s="5">
        <v>73069</v>
      </c>
      <c r="C20" s="6" t="str">
        <f>VLOOKUP(B20,'[1]Base Chef déquipe'!$A$1:$B$33,2,FALSE)</f>
        <v>T. Boudard</v>
      </c>
      <c r="D20" s="6">
        <v>95769</v>
      </c>
      <c r="E20" s="6" t="s">
        <v>65</v>
      </c>
      <c r="F20" s="7" t="s">
        <v>66</v>
      </c>
      <c r="G20" s="8">
        <v>1</v>
      </c>
      <c r="H20" s="9">
        <v>20.16</v>
      </c>
      <c r="I20" s="9">
        <f t="shared" si="0"/>
        <v>13.72</v>
      </c>
      <c r="J20" s="10">
        <f t="shared" si="1"/>
        <v>33.880000000000003</v>
      </c>
      <c r="K20" s="72" t="s">
        <v>67</v>
      </c>
    </row>
    <row r="21" spans="1:11" ht="18.75" customHeight="1" x14ac:dyDescent="0.35">
      <c r="A21" s="69" t="s">
        <v>42</v>
      </c>
      <c r="B21" s="5">
        <v>72217</v>
      </c>
      <c r="C21" s="6" t="str">
        <f>VLOOKUP(B21,'[1]Base Chef déquipe'!$A$1:$B$33,2,FALSE)</f>
        <v>D. Peigné</v>
      </c>
      <c r="D21" s="6">
        <v>95904</v>
      </c>
      <c r="E21" s="6" t="s">
        <v>68</v>
      </c>
      <c r="F21" s="7" t="s">
        <v>69</v>
      </c>
      <c r="G21" s="8">
        <v>1</v>
      </c>
      <c r="H21" s="9">
        <v>19.57</v>
      </c>
      <c r="I21" s="9">
        <f t="shared" si="0"/>
        <v>13.72</v>
      </c>
      <c r="J21" s="10">
        <f t="shared" si="1"/>
        <v>33.29</v>
      </c>
      <c r="K21" s="72" t="s">
        <v>70</v>
      </c>
    </row>
    <row r="22" spans="1:11" ht="18.75" customHeight="1" x14ac:dyDescent="0.35">
      <c r="A22" s="69" t="s">
        <v>42</v>
      </c>
      <c r="B22" s="5">
        <v>72217</v>
      </c>
      <c r="C22" s="6" t="str">
        <f>VLOOKUP(B22,'[1]Base Chef déquipe'!$A$1:$B$33,2,FALSE)</f>
        <v>D. Peigné</v>
      </c>
      <c r="D22" s="6">
        <v>95656</v>
      </c>
      <c r="E22" s="6" t="s">
        <v>68</v>
      </c>
      <c r="F22" s="7" t="s">
        <v>69</v>
      </c>
      <c r="G22" s="8">
        <v>1</v>
      </c>
      <c r="H22" s="9">
        <v>19.57</v>
      </c>
      <c r="I22" s="9">
        <f t="shared" si="0"/>
        <v>13.72</v>
      </c>
      <c r="J22" s="10">
        <f t="shared" si="1"/>
        <v>33.29</v>
      </c>
      <c r="K22" s="72" t="s">
        <v>71</v>
      </c>
    </row>
    <row r="23" spans="1:11" ht="18.75" customHeight="1" x14ac:dyDescent="0.35">
      <c r="A23" s="69" t="s">
        <v>42</v>
      </c>
      <c r="B23" s="5">
        <v>73069</v>
      </c>
      <c r="C23" s="6" t="str">
        <f>VLOOKUP(B23,'[1]Base Chef déquipe'!$A$1:$B$33,2,FALSE)</f>
        <v>T. Boudard</v>
      </c>
      <c r="D23" s="6">
        <v>95764</v>
      </c>
      <c r="E23" s="6" t="s">
        <v>72</v>
      </c>
      <c r="F23" s="7" t="s">
        <v>73</v>
      </c>
      <c r="G23" s="8">
        <v>1</v>
      </c>
      <c r="H23" s="9">
        <v>16.27</v>
      </c>
      <c r="I23" s="9">
        <f t="shared" si="0"/>
        <v>13.72</v>
      </c>
      <c r="J23" s="10">
        <f t="shared" si="1"/>
        <v>29.990000000000002</v>
      </c>
      <c r="K23" s="72" t="s">
        <v>74</v>
      </c>
    </row>
    <row r="24" spans="1:11" ht="18.75" customHeight="1" x14ac:dyDescent="0.35">
      <c r="A24" s="69" t="s">
        <v>42</v>
      </c>
      <c r="B24" s="5">
        <v>73082</v>
      </c>
      <c r="C24" s="6" t="str">
        <f>VLOOKUP(B24,'[1]Base Chef déquipe'!$A$1:$B$33,2,FALSE)</f>
        <v>C. Poli Marchetti</v>
      </c>
      <c r="D24" s="6">
        <v>96511</v>
      </c>
      <c r="E24" s="6" t="s">
        <v>75</v>
      </c>
      <c r="F24" s="7" t="s">
        <v>76</v>
      </c>
      <c r="G24" s="8">
        <v>1</v>
      </c>
      <c r="H24" s="9">
        <v>15.896599999999999</v>
      </c>
      <c r="I24" s="9">
        <f t="shared" si="0"/>
        <v>13.72</v>
      </c>
      <c r="J24" s="10">
        <f t="shared" si="1"/>
        <v>29.616599999999998</v>
      </c>
      <c r="K24" s="72" t="s">
        <v>77</v>
      </c>
    </row>
    <row r="25" spans="1:11" ht="18.75" customHeight="1" x14ac:dyDescent="0.35">
      <c r="A25" s="69" t="s">
        <v>42</v>
      </c>
      <c r="B25" s="5">
        <v>73082</v>
      </c>
      <c r="C25" s="6" t="str">
        <f>VLOOKUP(B25,'[1]Base Chef déquipe'!$A$1:$B$33,2,FALSE)</f>
        <v>C. Poli Marchetti</v>
      </c>
      <c r="D25" s="6">
        <v>95617</v>
      </c>
      <c r="E25" s="6" t="s">
        <v>78</v>
      </c>
      <c r="F25" s="7" t="s">
        <v>79</v>
      </c>
      <c r="G25" s="8">
        <v>1</v>
      </c>
      <c r="H25" s="9">
        <v>12.5562</v>
      </c>
      <c r="I25" s="9">
        <f t="shared" si="0"/>
        <v>13.72</v>
      </c>
      <c r="J25" s="10">
        <f t="shared" si="1"/>
        <v>26.276200000000003</v>
      </c>
      <c r="K25" s="72" t="s">
        <v>80</v>
      </c>
    </row>
    <row r="26" spans="1:11" ht="18.75" customHeight="1" x14ac:dyDescent="0.35">
      <c r="A26" s="69" t="s">
        <v>42</v>
      </c>
      <c r="B26" s="5">
        <v>73082</v>
      </c>
      <c r="C26" s="6" t="str">
        <f>VLOOKUP(B26,'[1]Base Chef déquipe'!$A$1:$B$33,2,FALSE)</f>
        <v>C. Poli Marchetti</v>
      </c>
      <c r="D26" s="6">
        <v>96506</v>
      </c>
      <c r="E26" s="6" t="s">
        <v>81</v>
      </c>
      <c r="F26" s="7" t="s">
        <v>79</v>
      </c>
      <c r="G26" s="8">
        <v>1</v>
      </c>
      <c r="H26" s="9">
        <v>12.5548</v>
      </c>
      <c r="I26" s="9">
        <f t="shared" si="0"/>
        <v>13.72</v>
      </c>
      <c r="J26" s="10">
        <f t="shared" si="1"/>
        <v>26.274799999999999</v>
      </c>
      <c r="K26" s="72" t="s">
        <v>82</v>
      </c>
    </row>
    <row r="27" spans="1:11" ht="18.75" customHeight="1" x14ac:dyDescent="0.35">
      <c r="A27" s="69" t="s">
        <v>42</v>
      </c>
      <c r="B27" s="5">
        <v>73082</v>
      </c>
      <c r="C27" s="6" t="str">
        <f>VLOOKUP(B27,'[1]Base Chef déquipe'!$A$1:$B$33,2,FALSE)</f>
        <v>C. Poli Marchetti</v>
      </c>
      <c r="D27" s="6">
        <v>95710</v>
      </c>
      <c r="E27" s="6" t="s">
        <v>83</v>
      </c>
      <c r="F27" s="7" t="s">
        <v>84</v>
      </c>
      <c r="G27" s="8">
        <v>1</v>
      </c>
      <c r="H27" s="9">
        <v>12.5</v>
      </c>
      <c r="I27" s="9">
        <f t="shared" si="0"/>
        <v>13.72</v>
      </c>
      <c r="J27" s="10">
        <f t="shared" si="1"/>
        <v>26.22</v>
      </c>
      <c r="K27" s="72" t="s">
        <v>85</v>
      </c>
    </row>
    <row r="28" spans="1:11" ht="18.75" customHeight="1" x14ac:dyDescent="0.35">
      <c r="A28" s="69" t="s">
        <v>42</v>
      </c>
      <c r="B28" s="5">
        <v>73082</v>
      </c>
      <c r="C28" s="6" t="str">
        <f>VLOOKUP(B28,'[1]Base Chef déquipe'!$A$1:$B$33,2,FALSE)</f>
        <v>C. Poli Marchetti</v>
      </c>
      <c r="D28" s="6">
        <v>96503</v>
      </c>
      <c r="E28" s="6" t="s">
        <v>86</v>
      </c>
      <c r="F28" s="7" t="s">
        <v>87</v>
      </c>
      <c r="G28" s="8">
        <v>1</v>
      </c>
      <c r="H28" s="9">
        <v>11.12</v>
      </c>
      <c r="I28" s="9">
        <f t="shared" si="0"/>
        <v>13.72</v>
      </c>
      <c r="J28" s="10">
        <f t="shared" si="1"/>
        <v>24.84</v>
      </c>
      <c r="K28" s="72" t="s">
        <v>88</v>
      </c>
    </row>
    <row r="29" spans="1:11" ht="18.75" customHeight="1" x14ac:dyDescent="0.35">
      <c r="A29" s="69" t="s">
        <v>42</v>
      </c>
      <c r="B29" s="5">
        <v>73082</v>
      </c>
      <c r="C29" s="6" t="str">
        <f>VLOOKUP(B29,'[1]Base Chef déquipe'!$A$1:$B$33,2,FALSE)</f>
        <v>C. Poli Marchetti</v>
      </c>
      <c r="D29" s="6">
        <v>95404</v>
      </c>
      <c r="E29" s="6" t="s">
        <v>86</v>
      </c>
      <c r="F29" s="7" t="s">
        <v>87</v>
      </c>
      <c r="G29" s="8">
        <v>1</v>
      </c>
      <c r="H29" s="9">
        <v>11.12</v>
      </c>
      <c r="I29" s="9">
        <f t="shared" si="0"/>
        <v>13.72</v>
      </c>
      <c r="J29" s="10">
        <f t="shared" si="1"/>
        <v>24.84</v>
      </c>
      <c r="K29" s="72" t="s">
        <v>89</v>
      </c>
    </row>
    <row r="30" spans="1:11" ht="18.75" customHeight="1" x14ac:dyDescent="0.35">
      <c r="A30" s="69" t="s">
        <v>42</v>
      </c>
      <c r="B30" s="5">
        <v>73069</v>
      </c>
      <c r="C30" s="6" t="str">
        <f>VLOOKUP(B30,'[1]Base Chef déquipe'!$A$1:$B$33,2,FALSE)</f>
        <v>T. Boudard</v>
      </c>
      <c r="D30" s="6">
        <v>95768</v>
      </c>
      <c r="E30" s="6" t="s">
        <v>90</v>
      </c>
      <c r="F30" s="7" t="s">
        <v>91</v>
      </c>
      <c r="G30" s="8">
        <v>1</v>
      </c>
      <c r="H30" s="9">
        <v>10.63</v>
      </c>
      <c r="I30" s="9">
        <f t="shared" si="0"/>
        <v>13.72</v>
      </c>
      <c r="J30" s="10">
        <f t="shared" si="1"/>
        <v>24.35</v>
      </c>
      <c r="K30" s="72" t="s">
        <v>92</v>
      </c>
    </row>
    <row r="31" spans="1:11" ht="18.75" customHeight="1" x14ac:dyDescent="0.35">
      <c r="A31" s="69" t="s">
        <v>42</v>
      </c>
      <c r="B31" s="5">
        <v>73082</v>
      </c>
      <c r="C31" s="6" t="str">
        <f>VLOOKUP(B31,'[1]Base Chef déquipe'!$A$1:$B$33,2,FALSE)</f>
        <v>C. Poli Marchetti</v>
      </c>
      <c r="D31" s="6">
        <v>95905</v>
      </c>
      <c r="E31" s="6" t="s">
        <v>93</v>
      </c>
      <c r="F31" s="7" t="s">
        <v>94</v>
      </c>
      <c r="G31" s="8">
        <v>10</v>
      </c>
      <c r="H31" s="9">
        <v>10.199999999999999</v>
      </c>
      <c r="I31" s="9">
        <f t="shared" si="0"/>
        <v>13.72</v>
      </c>
      <c r="J31" s="10">
        <f t="shared" si="1"/>
        <v>23.92</v>
      </c>
      <c r="K31" s="72" t="s">
        <v>95</v>
      </c>
    </row>
    <row r="32" spans="1:11" ht="18.75" customHeight="1" x14ac:dyDescent="0.35">
      <c r="A32" s="69" t="s">
        <v>42</v>
      </c>
      <c r="B32" s="5">
        <v>73082</v>
      </c>
      <c r="C32" s="6" t="str">
        <f>VLOOKUP(B32,'[1]Base Chef déquipe'!$A$1:$B$33,2,FALSE)</f>
        <v>C. Poli Marchetti</v>
      </c>
      <c r="D32" s="6">
        <v>96502</v>
      </c>
      <c r="E32" s="6" t="s">
        <v>96</v>
      </c>
      <c r="F32" s="7" t="s">
        <v>97</v>
      </c>
      <c r="G32" s="8">
        <v>1</v>
      </c>
      <c r="H32" s="9">
        <v>9</v>
      </c>
      <c r="I32" s="9">
        <f t="shared" si="0"/>
        <v>13.72</v>
      </c>
      <c r="J32" s="10">
        <f t="shared" si="1"/>
        <v>22.72</v>
      </c>
      <c r="K32" s="72" t="s">
        <v>98</v>
      </c>
    </row>
    <row r="33" spans="1:11" ht="18.75" customHeight="1" x14ac:dyDescent="0.35">
      <c r="A33" s="69" t="s">
        <v>99</v>
      </c>
      <c r="B33" s="5">
        <v>72007</v>
      </c>
      <c r="C33" s="6" t="str">
        <f>VLOOKUP(B33,'[1]Base Chef déquipe'!$A$1:$B$33,2,FALSE)</f>
        <v>JP Dupas</v>
      </c>
      <c r="D33" s="6">
        <v>95061</v>
      </c>
      <c r="E33" s="6" t="s">
        <v>100</v>
      </c>
      <c r="F33" s="7" t="s">
        <v>101</v>
      </c>
      <c r="G33" s="13">
        <v>1</v>
      </c>
      <c r="H33" s="8">
        <v>291.26400000000001</v>
      </c>
      <c r="I33" s="9">
        <f t="shared" si="0"/>
        <v>13.72</v>
      </c>
      <c r="J33" s="10">
        <f t="shared" si="1"/>
        <v>304.98400000000004</v>
      </c>
      <c r="K33" s="72" t="s">
        <v>102</v>
      </c>
    </row>
    <row r="34" spans="1:11" ht="18.75" customHeight="1" x14ac:dyDescent="0.35">
      <c r="A34" s="69" t="s">
        <v>99</v>
      </c>
      <c r="B34" s="5">
        <v>73082</v>
      </c>
      <c r="C34" s="6" t="str">
        <f>VLOOKUP(B34,'[1]Base Chef déquipe'!$A$1:$B$33,2,FALSE)</f>
        <v>C. Poli Marchetti</v>
      </c>
      <c r="D34" s="6">
        <v>96508</v>
      </c>
      <c r="E34" s="6" t="s">
        <v>103</v>
      </c>
      <c r="F34" s="7" t="s">
        <v>104</v>
      </c>
      <c r="G34" s="13">
        <v>1</v>
      </c>
      <c r="H34" s="8">
        <v>161.84</v>
      </c>
      <c r="I34" s="9">
        <f t="shared" si="0"/>
        <v>13.72</v>
      </c>
      <c r="J34" s="10">
        <f t="shared" si="1"/>
        <v>175.56</v>
      </c>
      <c r="K34" s="72" t="s">
        <v>105</v>
      </c>
    </row>
    <row r="35" spans="1:11" ht="18.75" customHeight="1" x14ac:dyDescent="0.35">
      <c r="A35" s="69" t="s">
        <v>99</v>
      </c>
      <c r="B35" s="5">
        <v>73069</v>
      </c>
      <c r="C35" s="6" t="str">
        <f>VLOOKUP(B35,'[1]Base Chef déquipe'!$A$1:$B$33,2,FALSE)</f>
        <v>T. Boudard</v>
      </c>
      <c r="D35" s="6">
        <v>93607</v>
      </c>
      <c r="E35" s="6" t="s">
        <v>106</v>
      </c>
      <c r="F35" s="7" t="s">
        <v>107</v>
      </c>
      <c r="G35" s="13">
        <v>3</v>
      </c>
      <c r="H35" s="8">
        <v>157.97999999999999</v>
      </c>
      <c r="I35" s="9">
        <f t="shared" si="0"/>
        <v>13.72</v>
      </c>
      <c r="J35" s="10">
        <f t="shared" si="1"/>
        <v>171.7</v>
      </c>
      <c r="K35" s="72" t="s">
        <v>108</v>
      </c>
    </row>
    <row r="36" spans="1:11" ht="18.75" customHeight="1" x14ac:dyDescent="0.35">
      <c r="A36" s="69" t="s">
        <v>99</v>
      </c>
      <c r="B36" s="5">
        <v>73082</v>
      </c>
      <c r="C36" s="6" t="str">
        <f>VLOOKUP(B36,'[1]Base Chef déquipe'!$A$1:$B$33,2,FALSE)</f>
        <v>C. Poli Marchetti</v>
      </c>
      <c r="D36" s="6">
        <v>96512</v>
      </c>
      <c r="E36" s="5" t="s">
        <v>603</v>
      </c>
      <c r="F36" s="7" t="s">
        <v>109</v>
      </c>
      <c r="G36" s="13">
        <v>1</v>
      </c>
      <c r="H36" s="8">
        <v>132.18</v>
      </c>
      <c r="I36" s="9">
        <f t="shared" si="0"/>
        <v>13.72</v>
      </c>
      <c r="J36" s="10">
        <f t="shared" si="1"/>
        <v>145.9</v>
      </c>
      <c r="K36" s="72" t="s">
        <v>110</v>
      </c>
    </row>
    <row r="37" spans="1:11" ht="18.75" customHeight="1" x14ac:dyDescent="0.35">
      <c r="A37" s="69" t="s">
        <v>99</v>
      </c>
      <c r="B37" s="5">
        <v>73082</v>
      </c>
      <c r="C37" s="6" t="str">
        <f>VLOOKUP(B37,'[1]Base Chef déquipe'!$A$1:$B$33,2,FALSE)</f>
        <v>C. Poli Marchetti</v>
      </c>
      <c r="D37" s="6">
        <v>95958</v>
      </c>
      <c r="E37" s="6" t="s">
        <v>111</v>
      </c>
      <c r="F37" s="7" t="s">
        <v>112</v>
      </c>
      <c r="G37" s="13">
        <v>1</v>
      </c>
      <c r="H37" s="8">
        <v>95.35</v>
      </c>
      <c r="I37" s="9">
        <f t="shared" si="0"/>
        <v>13.72</v>
      </c>
      <c r="J37" s="10">
        <f t="shared" si="1"/>
        <v>109.07</v>
      </c>
      <c r="K37" s="72" t="s">
        <v>113</v>
      </c>
    </row>
    <row r="38" spans="1:11" ht="18.75" customHeight="1" x14ac:dyDescent="0.35">
      <c r="A38" s="69" t="s">
        <v>99</v>
      </c>
      <c r="B38" s="5">
        <v>73082</v>
      </c>
      <c r="C38" s="6" t="str">
        <f>VLOOKUP(B38,'[1]Base Chef déquipe'!$A$1:$B$33,2,FALSE)</f>
        <v>C. Poli Marchetti</v>
      </c>
      <c r="D38" s="6">
        <v>95632</v>
      </c>
      <c r="E38" s="6" t="s">
        <v>114</v>
      </c>
      <c r="F38" s="7" t="s">
        <v>115</v>
      </c>
      <c r="G38" s="13">
        <v>1</v>
      </c>
      <c r="H38" s="8">
        <v>70.5</v>
      </c>
      <c r="I38" s="9">
        <f t="shared" si="0"/>
        <v>13.72</v>
      </c>
      <c r="J38" s="10">
        <f t="shared" si="1"/>
        <v>84.22</v>
      </c>
      <c r="K38" s="72" t="s">
        <v>116</v>
      </c>
    </row>
    <row r="39" spans="1:11" ht="18.75" customHeight="1" x14ac:dyDescent="0.35">
      <c r="A39" s="69" t="s">
        <v>99</v>
      </c>
      <c r="B39" s="5">
        <v>73082</v>
      </c>
      <c r="C39" s="6" t="str">
        <f>VLOOKUP(B39,'[1]Base Chef déquipe'!$A$1:$B$33,2,FALSE)</f>
        <v>C. Poli Marchetti</v>
      </c>
      <c r="D39" s="6">
        <v>96354</v>
      </c>
      <c r="E39" s="6" t="s">
        <v>117</v>
      </c>
      <c r="F39" s="7" t="s">
        <v>118</v>
      </c>
      <c r="G39" s="13">
        <v>1</v>
      </c>
      <c r="H39" s="8">
        <v>67.39</v>
      </c>
      <c r="I39" s="9">
        <f t="shared" si="0"/>
        <v>13.72</v>
      </c>
      <c r="J39" s="10">
        <f t="shared" si="1"/>
        <v>81.11</v>
      </c>
      <c r="K39" s="72" t="s">
        <v>119</v>
      </c>
    </row>
    <row r="40" spans="1:11" ht="18.75" customHeight="1" x14ac:dyDescent="0.35">
      <c r="A40" s="69" t="s">
        <v>99</v>
      </c>
      <c r="B40" s="5">
        <v>73069</v>
      </c>
      <c r="C40" s="6" t="str">
        <f>VLOOKUP(B40,'[1]Base Chef déquipe'!$A$1:$B$33,2,FALSE)</f>
        <v>T. Boudard</v>
      </c>
      <c r="D40" s="6">
        <v>93609</v>
      </c>
      <c r="E40" s="6" t="s">
        <v>106</v>
      </c>
      <c r="F40" s="7" t="s">
        <v>107</v>
      </c>
      <c r="G40" s="13">
        <v>1</v>
      </c>
      <c r="H40" s="8">
        <v>52.66</v>
      </c>
      <c r="I40" s="9">
        <f t="shared" si="0"/>
        <v>13.72</v>
      </c>
      <c r="J40" s="10">
        <f t="shared" si="1"/>
        <v>66.38</v>
      </c>
      <c r="K40" s="72" t="s">
        <v>120</v>
      </c>
    </row>
    <row r="41" spans="1:11" ht="18.75" customHeight="1" x14ac:dyDescent="0.35">
      <c r="A41" s="69" t="s">
        <v>99</v>
      </c>
      <c r="B41" s="5">
        <v>73069</v>
      </c>
      <c r="C41" s="6" t="str">
        <f>VLOOKUP(B41,'[1]Base Chef déquipe'!$A$1:$B$33,2,FALSE)</f>
        <v>T. Boudard</v>
      </c>
      <c r="D41" s="6">
        <v>93608</v>
      </c>
      <c r="E41" s="6" t="s">
        <v>121</v>
      </c>
      <c r="F41" s="7" t="s">
        <v>122</v>
      </c>
      <c r="G41" s="13">
        <v>1</v>
      </c>
      <c r="H41" s="8">
        <v>51.93</v>
      </c>
      <c r="I41" s="9">
        <f t="shared" si="0"/>
        <v>13.72</v>
      </c>
      <c r="J41" s="10">
        <f t="shared" si="1"/>
        <v>65.650000000000006</v>
      </c>
      <c r="K41" s="72" t="s">
        <v>123</v>
      </c>
    </row>
    <row r="42" spans="1:11" ht="18.75" customHeight="1" x14ac:dyDescent="0.35">
      <c r="A42" s="69" t="s">
        <v>99</v>
      </c>
      <c r="B42" s="5">
        <v>73069</v>
      </c>
      <c r="C42" s="6" t="str">
        <f>VLOOKUP(B42,'[1]Base Chef déquipe'!$A$1:$B$33,2,FALSE)</f>
        <v>T. Boudard</v>
      </c>
      <c r="D42" s="6">
        <v>93610</v>
      </c>
      <c r="E42" s="6" t="s">
        <v>124</v>
      </c>
      <c r="F42" s="7" t="s">
        <v>125</v>
      </c>
      <c r="G42" s="13">
        <v>1</v>
      </c>
      <c r="H42" s="8">
        <v>51.48</v>
      </c>
      <c r="I42" s="9">
        <f t="shared" si="0"/>
        <v>13.72</v>
      </c>
      <c r="J42" s="10">
        <f t="shared" si="1"/>
        <v>65.2</v>
      </c>
      <c r="K42" s="72" t="s">
        <v>126</v>
      </c>
    </row>
    <row r="43" spans="1:11" ht="18.75" customHeight="1" x14ac:dyDescent="0.35">
      <c r="A43" s="69" t="s">
        <v>99</v>
      </c>
      <c r="B43" s="5">
        <v>72007</v>
      </c>
      <c r="C43" s="6" t="str">
        <f>VLOOKUP(B43,'[1]Base Chef déquipe'!$A$1:$B$33,2,FALSE)</f>
        <v>JP Dupas</v>
      </c>
      <c r="D43" s="6">
        <v>95055</v>
      </c>
      <c r="E43" s="6" t="s">
        <v>127</v>
      </c>
      <c r="F43" s="7" t="s">
        <v>128</v>
      </c>
      <c r="G43" s="13">
        <v>1</v>
      </c>
      <c r="H43" s="8">
        <v>45.58</v>
      </c>
      <c r="I43" s="9">
        <f t="shared" si="0"/>
        <v>13.72</v>
      </c>
      <c r="J43" s="10">
        <f t="shared" si="1"/>
        <v>59.3</v>
      </c>
      <c r="K43" s="72" t="s">
        <v>129</v>
      </c>
    </row>
    <row r="44" spans="1:11" ht="18.75" customHeight="1" x14ac:dyDescent="0.35">
      <c r="A44" s="69" t="s">
        <v>99</v>
      </c>
      <c r="B44" s="5">
        <v>72999</v>
      </c>
      <c r="C44" s="6" t="str">
        <f>VLOOKUP(B44,'[1]Base Chef déquipe'!$A$1:$B$33,2,FALSE)</f>
        <v>B. Metreau</v>
      </c>
      <c r="D44" s="6">
        <v>95618</v>
      </c>
      <c r="E44" s="6" t="s">
        <v>130</v>
      </c>
      <c r="F44" s="7" t="s">
        <v>131</v>
      </c>
      <c r="G44" s="13">
        <v>1</v>
      </c>
      <c r="H44" s="8">
        <v>45.5</v>
      </c>
      <c r="I44" s="9">
        <f t="shared" si="0"/>
        <v>13.72</v>
      </c>
      <c r="J44" s="10">
        <f t="shared" si="1"/>
        <v>59.22</v>
      </c>
      <c r="K44" s="72" t="s">
        <v>132</v>
      </c>
    </row>
    <row r="45" spans="1:11" ht="18.75" customHeight="1" x14ac:dyDescent="0.35">
      <c r="A45" s="69" t="s">
        <v>99</v>
      </c>
      <c r="B45" s="5">
        <v>73082</v>
      </c>
      <c r="C45" s="6" t="str">
        <f>VLOOKUP(B45,'[1]Base Chef déquipe'!$A$1:$B$33,2,FALSE)</f>
        <v>C. Poli Marchetti</v>
      </c>
      <c r="D45" s="6">
        <v>95716</v>
      </c>
      <c r="E45" s="6" t="s">
        <v>133</v>
      </c>
      <c r="F45" s="7" t="s">
        <v>134</v>
      </c>
      <c r="G45" s="13">
        <v>1</v>
      </c>
      <c r="H45" s="8">
        <v>43.72</v>
      </c>
      <c r="I45" s="9">
        <f t="shared" si="0"/>
        <v>13.72</v>
      </c>
      <c r="J45" s="10">
        <f t="shared" si="1"/>
        <v>57.44</v>
      </c>
      <c r="K45" s="72" t="s">
        <v>135</v>
      </c>
    </row>
    <row r="46" spans="1:11" ht="18.75" customHeight="1" x14ac:dyDescent="0.35">
      <c r="A46" s="69" t="s">
        <v>99</v>
      </c>
      <c r="B46" s="5">
        <v>72999</v>
      </c>
      <c r="C46" s="6" t="str">
        <f>VLOOKUP(B46,'[1]Base Chef déquipe'!$A$1:$B$33,2,FALSE)</f>
        <v>B. Metreau</v>
      </c>
      <c r="D46" s="6">
        <v>95625</v>
      </c>
      <c r="E46" s="6" t="s">
        <v>136</v>
      </c>
      <c r="F46" s="7" t="s">
        <v>137</v>
      </c>
      <c r="G46" s="13">
        <v>1</v>
      </c>
      <c r="H46" s="8">
        <v>42.86</v>
      </c>
      <c r="I46" s="9">
        <f t="shared" si="0"/>
        <v>13.72</v>
      </c>
      <c r="J46" s="10">
        <f t="shared" si="1"/>
        <v>56.58</v>
      </c>
      <c r="K46" s="72" t="s">
        <v>138</v>
      </c>
    </row>
    <row r="47" spans="1:11" ht="18.75" customHeight="1" x14ac:dyDescent="0.35">
      <c r="A47" s="69" t="s">
        <v>99</v>
      </c>
      <c r="B47" s="5">
        <v>73082</v>
      </c>
      <c r="C47" s="6" t="str">
        <f>VLOOKUP(B47,'[1]Base Chef déquipe'!$A$1:$B$33,2,FALSE)</f>
        <v>C. Poli Marchetti</v>
      </c>
      <c r="D47" s="6">
        <v>96518</v>
      </c>
      <c r="E47" s="6" t="s">
        <v>139</v>
      </c>
      <c r="F47" s="7" t="s">
        <v>140</v>
      </c>
      <c r="G47" s="13">
        <v>1</v>
      </c>
      <c r="H47" s="8">
        <v>33.229999999999997</v>
      </c>
      <c r="I47" s="9">
        <f t="shared" si="0"/>
        <v>13.72</v>
      </c>
      <c r="J47" s="10">
        <f t="shared" si="1"/>
        <v>46.949999999999996</v>
      </c>
      <c r="K47" s="72" t="s">
        <v>141</v>
      </c>
    </row>
    <row r="48" spans="1:11" ht="18.75" customHeight="1" x14ac:dyDescent="0.35">
      <c r="A48" s="69" t="s">
        <v>99</v>
      </c>
      <c r="B48" s="5">
        <v>72007</v>
      </c>
      <c r="C48" s="6" t="str">
        <f>VLOOKUP(B48,'[1]Base Chef déquipe'!$A$1:$B$33,2,FALSE)</f>
        <v>JP Dupas</v>
      </c>
      <c r="D48" s="6">
        <v>95767</v>
      </c>
      <c r="E48" s="6" t="s">
        <v>142</v>
      </c>
      <c r="F48" s="7" t="s">
        <v>143</v>
      </c>
      <c r="G48" s="13">
        <v>1</v>
      </c>
      <c r="H48" s="8">
        <v>32.65</v>
      </c>
      <c r="I48" s="9">
        <f t="shared" si="0"/>
        <v>13.72</v>
      </c>
      <c r="J48" s="10">
        <f t="shared" si="1"/>
        <v>46.37</v>
      </c>
      <c r="K48" s="72" t="s">
        <v>144</v>
      </c>
    </row>
    <row r="49" spans="1:11" ht="18.75" customHeight="1" x14ac:dyDescent="0.35">
      <c r="A49" s="69" t="s">
        <v>99</v>
      </c>
      <c r="B49" s="5">
        <v>73069</v>
      </c>
      <c r="C49" s="6" t="str">
        <f>VLOOKUP(B49,'[1]Base Chef déquipe'!$A$1:$B$33,2,FALSE)</f>
        <v>T. Boudard</v>
      </c>
      <c r="D49" s="6">
        <v>95770</v>
      </c>
      <c r="E49" s="6" t="s">
        <v>142</v>
      </c>
      <c r="F49" s="7" t="s">
        <v>143</v>
      </c>
      <c r="G49" s="13">
        <v>1</v>
      </c>
      <c r="H49" s="8">
        <v>32.65</v>
      </c>
      <c r="I49" s="9">
        <f t="shared" si="0"/>
        <v>13.72</v>
      </c>
      <c r="J49" s="10">
        <f t="shared" si="1"/>
        <v>46.37</v>
      </c>
      <c r="K49" s="72" t="s">
        <v>98</v>
      </c>
    </row>
    <row r="50" spans="1:11" ht="18.75" customHeight="1" x14ac:dyDescent="0.35">
      <c r="A50" s="69" t="s">
        <v>99</v>
      </c>
      <c r="B50" s="5">
        <v>72999</v>
      </c>
      <c r="C50" s="6" t="str">
        <f>VLOOKUP(B50,'[1]Base Chef déquipe'!$A$1:$B$33,2,FALSE)</f>
        <v>B. Metreau</v>
      </c>
      <c r="D50" s="6">
        <v>95623</v>
      </c>
      <c r="E50" s="6" t="s">
        <v>145</v>
      </c>
      <c r="F50" s="7" t="s">
        <v>146</v>
      </c>
      <c r="G50" s="13">
        <v>1</v>
      </c>
      <c r="H50" s="8">
        <v>31.42</v>
      </c>
      <c r="I50" s="9">
        <f t="shared" si="0"/>
        <v>13.72</v>
      </c>
      <c r="J50" s="10">
        <f t="shared" si="1"/>
        <v>45.14</v>
      </c>
      <c r="K50" s="72" t="s">
        <v>147</v>
      </c>
    </row>
    <row r="51" spans="1:11" ht="18.75" customHeight="1" x14ac:dyDescent="0.35">
      <c r="A51" s="69" t="s">
        <v>99</v>
      </c>
      <c r="B51" s="5">
        <v>73082</v>
      </c>
      <c r="C51" s="6" t="str">
        <f>VLOOKUP(B51,'[1]Base Chef déquipe'!$A$1:$B$33,2,FALSE)</f>
        <v>C. Poli Marchetti</v>
      </c>
      <c r="D51" s="6">
        <v>95624</v>
      </c>
      <c r="E51" s="6" t="s">
        <v>148</v>
      </c>
      <c r="F51" s="7" t="s">
        <v>26</v>
      </c>
      <c r="G51" s="13">
        <v>1</v>
      </c>
      <c r="H51" s="8">
        <v>30.3</v>
      </c>
      <c r="I51" s="9">
        <f t="shared" si="0"/>
        <v>13.72</v>
      </c>
      <c r="J51" s="10">
        <f t="shared" si="1"/>
        <v>44.02</v>
      </c>
      <c r="K51" s="72" t="s">
        <v>149</v>
      </c>
    </row>
    <row r="52" spans="1:11" ht="18.75" customHeight="1" x14ac:dyDescent="0.35">
      <c r="A52" s="69" t="s">
        <v>99</v>
      </c>
      <c r="B52" s="5">
        <v>73082</v>
      </c>
      <c r="C52" s="6" t="str">
        <f>VLOOKUP(B52,'[1]Base Chef déquipe'!$A$1:$B$33,2,FALSE)</f>
        <v>C. Poli Marchetti</v>
      </c>
      <c r="D52" s="6">
        <v>96532</v>
      </c>
      <c r="E52" s="6" t="s">
        <v>150</v>
      </c>
      <c r="F52" s="7" t="s">
        <v>146</v>
      </c>
      <c r="G52" s="13">
        <v>1</v>
      </c>
      <c r="H52" s="8">
        <v>29.39</v>
      </c>
      <c r="I52" s="9">
        <f t="shared" si="0"/>
        <v>13.72</v>
      </c>
      <c r="J52" s="10">
        <f t="shared" si="1"/>
        <v>43.11</v>
      </c>
      <c r="K52" s="72" t="s">
        <v>151</v>
      </c>
    </row>
    <row r="53" spans="1:11" ht="18.75" customHeight="1" x14ac:dyDescent="0.35">
      <c r="A53" s="69" t="s">
        <v>99</v>
      </c>
      <c r="B53" s="5">
        <v>73082</v>
      </c>
      <c r="C53" s="6" t="str">
        <f>VLOOKUP(B53,'[1]Base Chef déquipe'!$A$1:$B$33,2,FALSE)</f>
        <v>C. Poli Marchetti</v>
      </c>
      <c r="D53" s="6">
        <v>95552</v>
      </c>
      <c r="E53" s="6" t="s">
        <v>152</v>
      </c>
      <c r="F53" s="7" t="s">
        <v>153</v>
      </c>
      <c r="G53" s="13">
        <v>1</v>
      </c>
      <c r="H53" s="8">
        <v>25.66</v>
      </c>
      <c r="I53" s="9">
        <f t="shared" si="0"/>
        <v>13.72</v>
      </c>
      <c r="J53" s="10">
        <f t="shared" si="1"/>
        <v>39.380000000000003</v>
      </c>
      <c r="K53" s="72" t="s">
        <v>154</v>
      </c>
    </row>
    <row r="54" spans="1:11" ht="18.75" customHeight="1" x14ac:dyDescent="0.35">
      <c r="A54" s="69" t="s">
        <v>99</v>
      </c>
      <c r="B54" s="5">
        <v>73082</v>
      </c>
      <c r="C54" s="6" t="str">
        <f>VLOOKUP(B54,'[1]Base Chef déquipe'!$A$1:$B$33,2,FALSE)</f>
        <v>C. Poli Marchetti</v>
      </c>
      <c r="D54" s="6">
        <v>95626</v>
      </c>
      <c r="E54" s="6" t="s">
        <v>155</v>
      </c>
      <c r="F54" s="7" t="s">
        <v>156</v>
      </c>
      <c r="G54" s="13">
        <v>1</v>
      </c>
      <c r="H54" s="8">
        <v>21.31</v>
      </c>
      <c r="I54" s="9">
        <f t="shared" si="0"/>
        <v>13.72</v>
      </c>
      <c r="J54" s="10">
        <f t="shared" si="1"/>
        <v>35.03</v>
      </c>
      <c r="K54" s="72" t="s">
        <v>98</v>
      </c>
    </row>
    <row r="55" spans="1:11" ht="18.75" customHeight="1" x14ac:dyDescent="0.35">
      <c r="A55" s="69" t="s">
        <v>99</v>
      </c>
      <c r="B55" s="5">
        <v>72062</v>
      </c>
      <c r="C55" s="6" t="str">
        <f>VLOOKUP(B55,'[1]Base Chef déquipe'!$A$1:$B$33,2,FALSE)</f>
        <v>P. Sauvaget</v>
      </c>
      <c r="D55" s="6">
        <v>95629</v>
      </c>
      <c r="E55" s="6" t="s">
        <v>157</v>
      </c>
      <c r="F55" s="7" t="s">
        <v>158</v>
      </c>
      <c r="G55" s="13">
        <v>1</v>
      </c>
      <c r="H55" s="8">
        <v>19.04</v>
      </c>
      <c r="I55" s="9">
        <f t="shared" si="0"/>
        <v>13.72</v>
      </c>
      <c r="J55" s="10">
        <f t="shared" si="1"/>
        <v>32.76</v>
      </c>
      <c r="K55" s="72" t="s">
        <v>159</v>
      </c>
    </row>
    <row r="56" spans="1:11" ht="18.75" customHeight="1" x14ac:dyDescent="0.35">
      <c r="A56" s="69" t="s">
        <v>99</v>
      </c>
      <c r="B56" s="5">
        <v>73082</v>
      </c>
      <c r="C56" s="6" t="str">
        <f>VLOOKUP(B56,'[1]Base Chef déquipe'!$A$1:$B$33,2,FALSE)</f>
        <v>C. Poli Marchetti</v>
      </c>
      <c r="D56" s="6">
        <v>96517</v>
      </c>
      <c r="E56" s="6" t="s">
        <v>160</v>
      </c>
      <c r="F56" s="7" t="s">
        <v>161</v>
      </c>
      <c r="G56" s="13">
        <v>1</v>
      </c>
      <c r="H56" s="8">
        <v>18.5</v>
      </c>
      <c r="I56" s="9">
        <f t="shared" si="0"/>
        <v>13.72</v>
      </c>
      <c r="J56" s="10">
        <f t="shared" si="1"/>
        <v>32.22</v>
      </c>
      <c r="K56" s="72" t="s">
        <v>162</v>
      </c>
    </row>
    <row r="57" spans="1:11" ht="18.75" customHeight="1" x14ac:dyDescent="0.35">
      <c r="A57" s="69" t="s">
        <v>99</v>
      </c>
      <c r="B57" s="5">
        <v>72999</v>
      </c>
      <c r="C57" s="6" t="str">
        <f>VLOOKUP(B57,'[1]Base Chef déquipe'!$A$1:$B$33,2,FALSE)</f>
        <v>B. Metreau</v>
      </c>
      <c r="D57" s="6">
        <v>95954</v>
      </c>
      <c r="E57" s="6" t="s">
        <v>163</v>
      </c>
      <c r="F57" s="7" t="s">
        <v>164</v>
      </c>
      <c r="G57" s="13">
        <v>1</v>
      </c>
      <c r="H57" s="8">
        <v>17.05</v>
      </c>
      <c r="I57" s="9">
        <f t="shared" si="0"/>
        <v>13.72</v>
      </c>
      <c r="J57" s="10">
        <f t="shared" si="1"/>
        <v>30.770000000000003</v>
      </c>
      <c r="K57" s="72" t="s">
        <v>165</v>
      </c>
    </row>
    <row r="58" spans="1:11" ht="18.75" customHeight="1" x14ac:dyDescent="0.35">
      <c r="A58" s="69" t="s">
        <v>99</v>
      </c>
      <c r="B58" s="5">
        <v>72999</v>
      </c>
      <c r="C58" s="6" t="str">
        <f>VLOOKUP(B58,'[1]Base Chef déquipe'!$A$1:$B$33,2,FALSE)</f>
        <v>B. Metreau</v>
      </c>
      <c r="D58" s="6">
        <v>95962</v>
      </c>
      <c r="E58" s="6" t="s">
        <v>72</v>
      </c>
      <c r="F58" s="7" t="s">
        <v>73</v>
      </c>
      <c r="G58" s="13">
        <v>1</v>
      </c>
      <c r="H58" s="8">
        <v>16.41</v>
      </c>
      <c r="I58" s="9">
        <f t="shared" si="0"/>
        <v>13.72</v>
      </c>
      <c r="J58" s="10">
        <f t="shared" si="1"/>
        <v>30.130000000000003</v>
      </c>
      <c r="K58" s="72" t="s">
        <v>166</v>
      </c>
    </row>
    <row r="59" spans="1:11" ht="18.75" customHeight="1" x14ac:dyDescent="0.35">
      <c r="A59" s="69" t="s">
        <v>99</v>
      </c>
      <c r="B59" s="5">
        <v>72999</v>
      </c>
      <c r="C59" s="6" t="str">
        <f>VLOOKUP(B59,'[1]Base Chef déquipe'!$A$1:$B$33,2,FALSE)</f>
        <v>B. Metreau</v>
      </c>
      <c r="D59" s="6">
        <v>95960</v>
      </c>
      <c r="E59" s="6" t="s">
        <v>72</v>
      </c>
      <c r="F59" s="7" t="s">
        <v>73</v>
      </c>
      <c r="G59" s="13">
        <v>1</v>
      </c>
      <c r="H59" s="8">
        <v>16.41</v>
      </c>
      <c r="I59" s="9">
        <f t="shared" si="0"/>
        <v>13.72</v>
      </c>
      <c r="J59" s="10">
        <f t="shared" si="1"/>
        <v>30.130000000000003</v>
      </c>
      <c r="K59" s="72" t="s">
        <v>167</v>
      </c>
    </row>
    <row r="60" spans="1:11" ht="18.75" customHeight="1" x14ac:dyDescent="0.35">
      <c r="A60" s="69" t="s">
        <v>99</v>
      </c>
      <c r="B60" s="5">
        <v>73082</v>
      </c>
      <c r="C60" s="6" t="str">
        <f>VLOOKUP(B60,'[1]Base Chef déquipe'!$A$1:$B$33,2,FALSE)</f>
        <v>C. Poli Marchetti</v>
      </c>
      <c r="D60" s="6">
        <v>96504</v>
      </c>
      <c r="E60" s="6" t="s">
        <v>168</v>
      </c>
      <c r="F60" s="7" t="s">
        <v>169</v>
      </c>
      <c r="G60" s="13">
        <v>1</v>
      </c>
      <c r="H60" s="8">
        <v>16.32</v>
      </c>
      <c r="I60" s="9">
        <f t="shared" si="0"/>
        <v>13.72</v>
      </c>
      <c r="J60" s="10">
        <f t="shared" si="1"/>
        <v>30.04</v>
      </c>
      <c r="K60" s="72" t="s">
        <v>170</v>
      </c>
    </row>
    <row r="61" spans="1:11" ht="18.75" customHeight="1" x14ac:dyDescent="0.35">
      <c r="A61" s="69" t="s">
        <v>99</v>
      </c>
      <c r="B61" s="5">
        <v>73082</v>
      </c>
      <c r="C61" s="6" t="str">
        <f>VLOOKUP(B61,'[1]Base Chef déquipe'!$A$1:$B$33,2,FALSE)</f>
        <v>C. Poli Marchetti</v>
      </c>
      <c r="D61" s="6">
        <v>95630</v>
      </c>
      <c r="E61" s="6" t="s">
        <v>75</v>
      </c>
      <c r="F61" s="7" t="s">
        <v>76</v>
      </c>
      <c r="G61" s="13">
        <v>1</v>
      </c>
      <c r="H61" s="8">
        <v>15.896599999999999</v>
      </c>
      <c r="I61" s="9">
        <f t="shared" si="0"/>
        <v>13.72</v>
      </c>
      <c r="J61" s="10">
        <f t="shared" si="1"/>
        <v>29.616599999999998</v>
      </c>
      <c r="K61" s="72" t="s">
        <v>98</v>
      </c>
    </row>
    <row r="62" spans="1:11" ht="18.75" customHeight="1" x14ac:dyDescent="0.35">
      <c r="A62" s="69" t="s">
        <v>99</v>
      </c>
      <c r="B62" s="5">
        <v>73069</v>
      </c>
      <c r="C62" s="6" t="str">
        <f>VLOOKUP(B62,'[1]Base Chef déquipe'!$A$1:$B$33,2,FALSE)</f>
        <v>T. Boudard</v>
      </c>
      <c r="D62" s="6">
        <v>93611</v>
      </c>
      <c r="E62" s="6" t="s">
        <v>171</v>
      </c>
      <c r="F62" s="7" t="s">
        <v>172</v>
      </c>
      <c r="G62" s="13">
        <v>1</v>
      </c>
      <c r="H62" s="8">
        <v>15.4</v>
      </c>
      <c r="I62" s="9">
        <f t="shared" si="0"/>
        <v>13.72</v>
      </c>
      <c r="J62" s="10">
        <f t="shared" si="1"/>
        <v>29.12</v>
      </c>
      <c r="K62" s="72" t="s">
        <v>173</v>
      </c>
    </row>
    <row r="63" spans="1:11" ht="18.75" customHeight="1" x14ac:dyDescent="0.35">
      <c r="A63" s="69" t="s">
        <v>99</v>
      </c>
      <c r="B63" s="5">
        <v>73082</v>
      </c>
      <c r="C63" s="6" t="str">
        <f>VLOOKUP(B63,'[1]Base Chef déquipe'!$A$1:$B$33,2,FALSE)</f>
        <v>C. Poli Marchetti</v>
      </c>
      <c r="D63" s="6">
        <v>96529</v>
      </c>
      <c r="E63" s="6" t="s">
        <v>174</v>
      </c>
      <c r="F63" s="7" t="s">
        <v>175</v>
      </c>
      <c r="G63" s="13">
        <v>1</v>
      </c>
      <c r="H63" s="8">
        <v>14.93</v>
      </c>
      <c r="I63" s="9">
        <f t="shared" si="0"/>
        <v>13.72</v>
      </c>
      <c r="J63" s="10">
        <f t="shared" si="1"/>
        <v>28.65</v>
      </c>
      <c r="K63" s="72" t="s">
        <v>176</v>
      </c>
    </row>
    <row r="64" spans="1:11" ht="18.75" customHeight="1" x14ac:dyDescent="0.35">
      <c r="A64" s="69" t="s">
        <v>99</v>
      </c>
      <c r="B64" s="5">
        <v>72999</v>
      </c>
      <c r="C64" s="6" t="str">
        <f>VLOOKUP(B64,'[1]Base Chef déquipe'!$A$1:$B$33,2,FALSE)</f>
        <v>B. Metreau</v>
      </c>
      <c r="D64" s="6">
        <v>96524</v>
      </c>
      <c r="E64" s="6" t="s">
        <v>177</v>
      </c>
      <c r="F64" s="7" t="s">
        <v>178</v>
      </c>
      <c r="G64" s="13">
        <v>1</v>
      </c>
      <c r="H64" s="8">
        <v>14.75</v>
      </c>
      <c r="I64" s="9">
        <f t="shared" si="0"/>
        <v>13.72</v>
      </c>
      <c r="J64" s="10">
        <f t="shared" si="1"/>
        <v>28.47</v>
      </c>
      <c r="K64" s="72" t="s">
        <v>179</v>
      </c>
    </row>
    <row r="65" spans="1:11" ht="18.75" customHeight="1" x14ac:dyDescent="0.35">
      <c r="A65" s="69" t="s">
        <v>99</v>
      </c>
      <c r="B65" s="5">
        <v>72999</v>
      </c>
      <c r="C65" s="6" t="str">
        <f>VLOOKUP(B65,'[1]Base Chef déquipe'!$A$1:$B$33,2,FALSE)</f>
        <v>B. Metreau</v>
      </c>
      <c r="D65" s="6">
        <v>95621</v>
      </c>
      <c r="E65" s="6" t="s">
        <v>180</v>
      </c>
      <c r="F65" s="7" t="s">
        <v>181</v>
      </c>
      <c r="G65" s="13">
        <v>1</v>
      </c>
      <c r="H65" s="8">
        <v>14.63</v>
      </c>
      <c r="I65" s="9">
        <f t="shared" si="0"/>
        <v>13.72</v>
      </c>
      <c r="J65" s="10">
        <f t="shared" si="1"/>
        <v>28.35</v>
      </c>
      <c r="K65" s="72" t="s">
        <v>182</v>
      </c>
    </row>
    <row r="66" spans="1:11" ht="18.75" customHeight="1" x14ac:dyDescent="0.35">
      <c r="A66" s="69" t="s">
        <v>99</v>
      </c>
      <c r="B66" s="5">
        <v>73082</v>
      </c>
      <c r="C66" s="6" t="str">
        <f>VLOOKUP(B66,'[1]Base Chef déquipe'!$A$1:$B$33,2,FALSE)</f>
        <v>C. Poli Marchetti</v>
      </c>
      <c r="D66" s="6">
        <v>96507</v>
      </c>
      <c r="E66" s="6" t="s">
        <v>83</v>
      </c>
      <c r="F66" s="7" t="s">
        <v>84</v>
      </c>
      <c r="G66" s="13">
        <v>1</v>
      </c>
      <c r="H66" s="8">
        <v>12.61</v>
      </c>
      <c r="I66" s="9">
        <f t="shared" ref="I66:I75" si="2">IF(H66="","",13.72)</f>
        <v>13.72</v>
      </c>
      <c r="J66" s="10">
        <f t="shared" ref="J66:J75" si="3">IF(H66="","",SUM(H66:I66))</f>
        <v>26.33</v>
      </c>
      <c r="K66" s="72" t="s">
        <v>183</v>
      </c>
    </row>
    <row r="67" spans="1:11" ht="18.75" customHeight="1" x14ac:dyDescent="0.35">
      <c r="A67" s="69" t="s">
        <v>99</v>
      </c>
      <c r="B67" s="5">
        <v>73082</v>
      </c>
      <c r="C67" s="6" t="str">
        <f>VLOOKUP(B67,'[1]Base Chef déquipe'!$A$1:$B$33,2,FALSE)</f>
        <v>C. Poli Marchetti</v>
      </c>
      <c r="D67" s="6">
        <v>96516</v>
      </c>
      <c r="E67" s="6" t="s">
        <v>86</v>
      </c>
      <c r="F67" s="7" t="s">
        <v>87</v>
      </c>
      <c r="G67" s="13">
        <v>1</v>
      </c>
      <c r="H67" s="8">
        <v>11.22</v>
      </c>
      <c r="I67" s="9">
        <f t="shared" si="2"/>
        <v>13.72</v>
      </c>
      <c r="J67" s="10">
        <f t="shared" si="3"/>
        <v>24.94</v>
      </c>
      <c r="K67" s="72" t="s">
        <v>184</v>
      </c>
    </row>
    <row r="68" spans="1:11" ht="18.75" customHeight="1" x14ac:dyDescent="0.35">
      <c r="A68" s="69" t="s">
        <v>99</v>
      </c>
      <c r="B68" s="5">
        <v>72139</v>
      </c>
      <c r="C68" s="6" t="str">
        <f>VLOOKUP(B68,'[1]Base Chef déquipe'!$A$1:$B$33,2,FALSE)</f>
        <v>C. Pichon</v>
      </c>
      <c r="D68" s="6">
        <v>95282</v>
      </c>
      <c r="E68" s="6" t="s">
        <v>96</v>
      </c>
      <c r="F68" s="7" t="s">
        <v>97</v>
      </c>
      <c r="G68" s="13">
        <v>1</v>
      </c>
      <c r="H68" s="8">
        <v>9</v>
      </c>
      <c r="I68" s="9">
        <f t="shared" si="2"/>
        <v>13.72</v>
      </c>
      <c r="J68" s="10">
        <f t="shared" si="3"/>
        <v>22.72</v>
      </c>
      <c r="K68" s="72" t="s">
        <v>185</v>
      </c>
    </row>
    <row r="69" spans="1:11" ht="18.75" customHeight="1" x14ac:dyDescent="0.35">
      <c r="A69" s="69" t="s">
        <v>99</v>
      </c>
      <c r="B69" s="5">
        <v>72999</v>
      </c>
      <c r="C69" s="6" t="str">
        <f>VLOOKUP(B69,'[1]Base Chef déquipe'!$A$1:$B$33,2,FALSE)</f>
        <v>B. Metreau</v>
      </c>
      <c r="D69" s="6">
        <v>96523</v>
      </c>
      <c r="E69" s="6" t="s">
        <v>186</v>
      </c>
      <c r="F69" s="7" t="s">
        <v>187</v>
      </c>
      <c r="G69" s="13">
        <v>1</v>
      </c>
      <c r="H69" s="8">
        <v>8.92</v>
      </c>
      <c r="I69" s="9">
        <f t="shared" si="2"/>
        <v>13.72</v>
      </c>
      <c r="J69" s="10">
        <f t="shared" si="3"/>
        <v>22.64</v>
      </c>
      <c r="K69" s="72" t="s">
        <v>188</v>
      </c>
    </row>
    <row r="70" spans="1:11" ht="18.75" customHeight="1" x14ac:dyDescent="0.35">
      <c r="A70" s="69" t="s">
        <v>99</v>
      </c>
      <c r="B70" s="5">
        <v>72999</v>
      </c>
      <c r="C70" s="6" t="str">
        <f>VLOOKUP(B70,'[1]Base Chef déquipe'!$A$1:$B$33,2,FALSE)</f>
        <v>B. Metreau</v>
      </c>
      <c r="D70" s="6">
        <v>95961</v>
      </c>
      <c r="E70" s="6" t="s">
        <v>189</v>
      </c>
      <c r="F70" s="7" t="s">
        <v>190</v>
      </c>
      <c r="G70" s="13">
        <v>1</v>
      </c>
      <c r="H70" s="8">
        <v>8.27</v>
      </c>
      <c r="I70" s="9">
        <f t="shared" si="2"/>
        <v>13.72</v>
      </c>
      <c r="J70" s="10">
        <f t="shared" si="3"/>
        <v>21.990000000000002</v>
      </c>
      <c r="K70" s="72" t="s">
        <v>191</v>
      </c>
    </row>
    <row r="71" spans="1:11" ht="18.75" customHeight="1" x14ac:dyDescent="0.35">
      <c r="A71" s="69" t="s">
        <v>99</v>
      </c>
      <c r="B71" s="5">
        <v>73069</v>
      </c>
      <c r="C71" s="6" t="str">
        <f>VLOOKUP(B71,'[1]Base Chef déquipe'!$A$1:$B$33,2,FALSE)</f>
        <v>T. Boudard</v>
      </c>
      <c r="D71" s="6">
        <v>96521</v>
      </c>
      <c r="E71" s="6" t="s">
        <v>192</v>
      </c>
      <c r="F71" s="7" t="s">
        <v>193</v>
      </c>
      <c r="G71" s="13">
        <v>1</v>
      </c>
      <c r="H71" s="8">
        <v>7.38</v>
      </c>
      <c r="I71" s="9">
        <f t="shared" si="2"/>
        <v>13.72</v>
      </c>
      <c r="J71" s="10">
        <f t="shared" si="3"/>
        <v>21.1</v>
      </c>
      <c r="K71" s="72" t="s">
        <v>194</v>
      </c>
    </row>
    <row r="72" spans="1:11" ht="18.75" customHeight="1" x14ac:dyDescent="0.35">
      <c r="A72" s="69" t="s">
        <v>99</v>
      </c>
      <c r="B72" s="5">
        <v>72999</v>
      </c>
      <c r="C72" s="6" t="str">
        <f>VLOOKUP(B72,'[1]Base Chef déquipe'!$A$1:$B$33,2,FALSE)</f>
        <v>B. Metreau</v>
      </c>
      <c r="D72" s="6">
        <v>95963</v>
      </c>
      <c r="E72" s="6" t="s">
        <v>195</v>
      </c>
      <c r="F72" s="7" t="s">
        <v>196</v>
      </c>
      <c r="G72" s="13">
        <v>1</v>
      </c>
      <c r="H72" s="8">
        <v>6.97</v>
      </c>
      <c r="I72" s="9">
        <f t="shared" si="2"/>
        <v>13.72</v>
      </c>
      <c r="J72" s="10">
        <f t="shared" si="3"/>
        <v>20.69</v>
      </c>
      <c r="K72" s="72" t="s">
        <v>197</v>
      </c>
    </row>
    <row r="73" spans="1:11" ht="18.75" customHeight="1" x14ac:dyDescent="0.35">
      <c r="A73" s="69" t="s">
        <v>99</v>
      </c>
      <c r="B73" s="5">
        <v>73082</v>
      </c>
      <c r="C73" s="6" t="str">
        <f>VLOOKUP(B73,'[1]Base Chef déquipe'!$A$1:$B$33,2,FALSE)</f>
        <v>C. Poli Marchetti</v>
      </c>
      <c r="D73" s="6">
        <v>96515</v>
      </c>
      <c r="E73" s="6" t="s">
        <v>198</v>
      </c>
      <c r="F73" s="7" t="s">
        <v>187</v>
      </c>
      <c r="G73" s="13">
        <v>1</v>
      </c>
      <c r="H73" s="8">
        <v>6.95</v>
      </c>
      <c r="I73" s="9">
        <f t="shared" si="2"/>
        <v>13.72</v>
      </c>
      <c r="J73" s="10">
        <f t="shared" si="3"/>
        <v>20.67</v>
      </c>
      <c r="K73" s="72" t="s">
        <v>199</v>
      </c>
    </row>
    <row r="74" spans="1:11" ht="18.75" customHeight="1" x14ac:dyDescent="0.35">
      <c r="A74" s="69" t="s">
        <v>99</v>
      </c>
      <c r="B74" s="5">
        <v>72999</v>
      </c>
      <c r="C74" s="6" t="str">
        <f>VLOOKUP(B74,'[1]Base Chef déquipe'!$A$1:$B$33,2,FALSE)</f>
        <v>B. Metreau</v>
      </c>
      <c r="D74" s="6">
        <v>95622</v>
      </c>
      <c r="E74" s="6" t="s">
        <v>200</v>
      </c>
      <c r="F74" s="7" t="s">
        <v>187</v>
      </c>
      <c r="G74" s="13">
        <v>1</v>
      </c>
      <c r="H74" s="8">
        <v>4.3499999999999996</v>
      </c>
      <c r="I74" s="9">
        <f t="shared" si="2"/>
        <v>13.72</v>
      </c>
      <c r="J74" s="10">
        <f t="shared" si="3"/>
        <v>18.07</v>
      </c>
      <c r="K74" s="72" t="s">
        <v>182</v>
      </c>
    </row>
    <row r="75" spans="1:11" ht="18.75" customHeight="1" x14ac:dyDescent="0.35">
      <c r="A75" s="69" t="s">
        <v>99</v>
      </c>
      <c r="B75" s="5">
        <v>72139</v>
      </c>
      <c r="C75" s="6" t="str">
        <f>VLOOKUP(B75,'[1]Base Chef déquipe'!$A$1:$B$33,2,FALSE)</f>
        <v>C. Pichon</v>
      </c>
      <c r="D75" s="6">
        <v>93606</v>
      </c>
      <c r="E75" s="6" t="s">
        <v>201</v>
      </c>
      <c r="F75" s="7" t="s">
        <v>202</v>
      </c>
      <c r="G75" s="13">
        <v>1</v>
      </c>
      <c r="H75" s="8">
        <v>4.2</v>
      </c>
      <c r="I75" s="9">
        <f t="shared" si="2"/>
        <v>13.72</v>
      </c>
      <c r="J75" s="10">
        <f t="shared" si="3"/>
        <v>17.920000000000002</v>
      </c>
      <c r="K75" s="72" t="s">
        <v>203</v>
      </c>
    </row>
    <row r="76" spans="1:11" ht="18.75" customHeight="1" x14ac:dyDescent="0.35">
      <c r="A76" s="69" t="s">
        <v>99</v>
      </c>
      <c r="B76" s="5">
        <v>73069</v>
      </c>
      <c r="C76" s="6" t="str">
        <f>VLOOKUP(B76,'[1]Base Chef déquipe'!$A$1:$B$33,2,FALSE)</f>
        <v>T. Boudard</v>
      </c>
      <c r="D76" s="6">
        <v>96520</v>
      </c>
      <c r="E76" s="6" t="s">
        <v>204</v>
      </c>
      <c r="F76" s="7" t="s">
        <v>205</v>
      </c>
      <c r="G76" s="13">
        <v>1</v>
      </c>
      <c r="H76" s="8">
        <v>4.07</v>
      </c>
      <c r="I76" s="9">
        <f>IF(H76="","",13.72)</f>
        <v>13.72</v>
      </c>
      <c r="J76" s="10">
        <f>IF(H76="","",SUM(H76:I76))</f>
        <v>17.79</v>
      </c>
      <c r="K76" s="72" t="s">
        <v>206</v>
      </c>
    </row>
    <row r="77" spans="1:11" ht="18.75" customHeight="1" x14ac:dyDescent="0.35">
      <c r="A77" s="69" t="s">
        <v>99</v>
      </c>
      <c r="B77" s="5">
        <v>73082</v>
      </c>
      <c r="C77" s="6" t="str">
        <f>VLOOKUP(B77,'[1]Base Chef déquipe'!$A$1:$B$33,2,FALSE)</f>
        <v>C. Poli Marchetti</v>
      </c>
      <c r="D77" s="6">
        <v>95964</v>
      </c>
      <c r="E77" s="6" t="s">
        <v>207</v>
      </c>
      <c r="F77" s="7" t="s">
        <v>208</v>
      </c>
      <c r="G77" s="13">
        <v>1</v>
      </c>
      <c r="H77" s="8">
        <v>3.78</v>
      </c>
      <c r="I77" s="9">
        <f>IF(H77="","",13.72)</f>
        <v>13.72</v>
      </c>
      <c r="J77" s="10">
        <f>IF(H77="","",SUM(H77:I77))</f>
        <v>17.5</v>
      </c>
      <c r="K77" s="72" t="s">
        <v>209</v>
      </c>
    </row>
    <row r="78" spans="1:11" ht="18.75" customHeight="1" x14ac:dyDescent="0.35">
      <c r="A78" s="69" t="s">
        <v>99</v>
      </c>
      <c r="B78" s="5">
        <v>73082</v>
      </c>
      <c r="C78" s="6" t="str">
        <f>VLOOKUP(B78,'[1]Base Chef déquipe'!$A$1:$B$33,2,FALSE)</f>
        <v>C. Poli Marchetti</v>
      </c>
      <c r="D78" s="6">
        <v>96528</v>
      </c>
      <c r="E78" s="6" t="s">
        <v>210</v>
      </c>
      <c r="F78" s="7" t="s">
        <v>211</v>
      </c>
      <c r="G78" s="13">
        <v>1</v>
      </c>
      <c r="H78" s="8">
        <v>3.21</v>
      </c>
      <c r="I78" s="9">
        <f>IF(H78="","",13.72)</f>
        <v>13.72</v>
      </c>
      <c r="J78" s="10">
        <f>IF(H78="","",SUM(H78:I78))</f>
        <v>16.93</v>
      </c>
      <c r="K78" s="72" t="s">
        <v>212</v>
      </c>
    </row>
    <row r="79" spans="1:11" ht="18.75" customHeight="1" x14ac:dyDescent="0.35">
      <c r="A79" s="69" t="s">
        <v>99</v>
      </c>
      <c r="B79" s="5">
        <v>73082</v>
      </c>
      <c r="C79" s="6" t="str">
        <f>VLOOKUP(B79,'[1]Base Chef déquipe'!$A$1:$B$33,2,FALSE)</f>
        <v>C. Poli Marchetti</v>
      </c>
      <c r="D79" s="6">
        <v>96519</v>
      </c>
      <c r="E79" s="6" t="s">
        <v>213</v>
      </c>
      <c r="F79" s="7" t="s">
        <v>214</v>
      </c>
      <c r="G79" s="13">
        <v>1</v>
      </c>
      <c r="H79" s="8">
        <v>0.99</v>
      </c>
      <c r="I79" s="9">
        <f>IF(H79="","",13.72)</f>
        <v>13.72</v>
      </c>
      <c r="J79" s="10">
        <f>IF(H79="","",SUM(H79:I79))</f>
        <v>14.71</v>
      </c>
      <c r="K79" s="72" t="s">
        <v>215</v>
      </c>
    </row>
    <row r="80" spans="1:11" ht="18.75" customHeight="1" x14ac:dyDescent="0.35">
      <c r="A80" s="69" t="s">
        <v>216</v>
      </c>
      <c r="B80" s="5">
        <v>73082</v>
      </c>
      <c r="C80" s="6" t="str">
        <f>VLOOKUP(B80,'[1]Base Chef déquipe'!$A$1:$B$33,2,FALSE)</f>
        <v>C. Poli Marchetti</v>
      </c>
      <c r="D80" s="6">
        <v>96458</v>
      </c>
      <c r="E80" s="6" t="s">
        <v>217</v>
      </c>
      <c r="F80" s="7" t="s">
        <v>218</v>
      </c>
      <c r="G80" s="8">
        <v>1</v>
      </c>
      <c r="H80" s="9">
        <v>122.07</v>
      </c>
      <c r="I80" s="9">
        <f t="shared" ref="I80:I99" si="4">IF(H80="","",13.72)</f>
        <v>13.72</v>
      </c>
      <c r="J80" s="10">
        <f t="shared" ref="J80:J99" si="5">IF(H80="","",SUM(H80:I80))</f>
        <v>135.79</v>
      </c>
      <c r="K80" s="72" t="s">
        <v>219</v>
      </c>
    </row>
    <row r="81" spans="1:11" ht="18.75" customHeight="1" x14ac:dyDescent="0.35">
      <c r="A81" s="69" t="s">
        <v>216</v>
      </c>
      <c r="B81" s="5">
        <v>73069</v>
      </c>
      <c r="C81" s="6" t="str">
        <f>VLOOKUP(B81,'[1]Base Chef déquipe'!$A$1:$B$33,2,FALSE)</f>
        <v>T. Boudard</v>
      </c>
      <c r="D81" s="6">
        <v>95781</v>
      </c>
      <c r="E81" s="6" t="s">
        <v>220</v>
      </c>
      <c r="F81" s="7" t="s">
        <v>32</v>
      </c>
      <c r="G81" s="8">
        <v>1</v>
      </c>
      <c r="H81" s="9">
        <v>80.569999999999993</v>
      </c>
      <c r="I81" s="9">
        <f t="shared" si="4"/>
        <v>13.72</v>
      </c>
      <c r="J81" s="10">
        <f t="shared" si="5"/>
        <v>94.289999999999992</v>
      </c>
      <c r="K81" s="72" t="s">
        <v>221</v>
      </c>
    </row>
    <row r="82" spans="1:11" ht="18.75" customHeight="1" x14ac:dyDescent="0.35">
      <c r="A82" s="69" t="s">
        <v>216</v>
      </c>
      <c r="B82" s="5">
        <v>73069</v>
      </c>
      <c r="C82" s="6" t="str">
        <f>VLOOKUP(B82,'[1]Base Chef déquipe'!$A$1:$B$33,2,FALSE)</f>
        <v>T. Boudard</v>
      </c>
      <c r="D82" s="6">
        <v>95782</v>
      </c>
      <c r="E82" s="6" t="s">
        <v>222</v>
      </c>
      <c r="F82" s="7" t="s">
        <v>223</v>
      </c>
      <c r="G82" s="8">
        <v>1</v>
      </c>
      <c r="H82" s="9">
        <v>50.19</v>
      </c>
      <c r="I82" s="9">
        <f t="shared" si="4"/>
        <v>13.72</v>
      </c>
      <c r="J82" s="10">
        <f t="shared" si="5"/>
        <v>63.91</v>
      </c>
      <c r="K82" s="72" t="s">
        <v>224</v>
      </c>
    </row>
    <row r="83" spans="1:11" ht="18.75" customHeight="1" x14ac:dyDescent="0.35">
      <c r="A83" s="69" t="s">
        <v>216</v>
      </c>
      <c r="B83" s="5">
        <v>73082</v>
      </c>
      <c r="C83" s="6" t="str">
        <f>VLOOKUP(B83,'[1]Base Chef déquipe'!$A$1:$B$33,2,FALSE)</f>
        <v>C. Poli Marchetti</v>
      </c>
      <c r="D83" s="6">
        <v>96533</v>
      </c>
      <c r="E83" s="6" t="s">
        <v>225</v>
      </c>
      <c r="F83" s="7" t="s">
        <v>226</v>
      </c>
      <c r="G83" s="8">
        <v>1</v>
      </c>
      <c r="H83" s="9">
        <v>27.71</v>
      </c>
      <c r="I83" s="9">
        <f t="shared" si="4"/>
        <v>13.72</v>
      </c>
      <c r="J83" s="10">
        <f t="shared" si="5"/>
        <v>41.43</v>
      </c>
      <c r="K83" s="72" t="s">
        <v>227</v>
      </c>
    </row>
    <row r="84" spans="1:11" ht="18.75" customHeight="1" x14ac:dyDescent="0.35">
      <c r="A84" s="69" t="s">
        <v>216</v>
      </c>
      <c r="B84" s="5">
        <v>72999</v>
      </c>
      <c r="C84" s="6" t="str">
        <f>VLOOKUP(B84,'[1]Base Chef déquipe'!$A$1:$B$33,2,FALSE)</f>
        <v>B. Metreau</v>
      </c>
      <c r="D84" s="6">
        <v>95298</v>
      </c>
      <c r="E84" s="6" t="s">
        <v>228</v>
      </c>
      <c r="F84" s="7" t="s">
        <v>187</v>
      </c>
      <c r="G84" s="8">
        <v>1</v>
      </c>
      <c r="H84" s="9">
        <v>8.1999999999999993</v>
      </c>
      <c r="I84" s="9">
        <f t="shared" si="4"/>
        <v>13.72</v>
      </c>
      <c r="J84" s="10">
        <f t="shared" si="5"/>
        <v>21.92</v>
      </c>
      <c r="K84" s="72" t="s">
        <v>229</v>
      </c>
    </row>
    <row r="85" spans="1:11" ht="18.75" customHeight="1" x14ac:dyDescent="0.35">
      <c r="A85" s="69" t="s">
        <v>216</v>
      </c>
      <c r="B85" s="5">
        <v>73082</v>
      </c>
      <c r="C85" s="6" t="str">
        <f>VLOOKUP(B85,'[1]Base Chef déquipe'!$A$1:$B$33,2,FALSE)</f>
        <v>C. Poli Marchetti</v>
      </c>
      <c r="D85" s="6">
        <v>95636</v>
      </c>
      <c r="E85" s="6" t="s">
        <v>230</v>
      </c>
      <c r="F85" s="7" t="s">
        <v>231</v>
      </c>
      <c r="G85" s="8">
        <v>1</v>
      </c>
      <c r="H85" s="9">
        <v>4.1500000000000004</v>
      </c>
      <c r="I85" s="9">
        <f t="shared" si="4"/>
        <v>13.72</v>
      </c>
      <c r="J85" s="10">
        <f t="shared" si="5"/>
        <v>17.87</v>
      </c>
      <c r="K85" s="72" t="s">
        <v>232</v>
      </c>
    </row>
    <row r="86" spans="1:11" ht="18.75" customHeight="1" x14ac:dyDescent="0.35">
      <c r="A86" s="69" t="s">
        <v>216</v>
      </c>
      <c r="B86" s="5">
        <v>73082</v>
      </c>
      <c r="C86" s="6" t="str">
        <f>VLOOKUP(B86,'[1]Base Chef déquipe'!$A$1:$B$33,2,FALSE)</f>
        <v>C. Poli Marchetti</v>
      </c>
      <c r="D86" s="6">
        <v>96536</v>
      </c>
      <c r="E86" s="6" t="s">
        <v>230</v>
      </c>
      <c r="F86" s="7" t="s">
        <v>231</v>
      </c>
      <c r="G86" s="8">
        <v>1</v>
      </c>
      <c r="H86" s="9">
        <v>4.1500000000000004</v>
      </c>
      <c r="I86" s="9">
        <f t="shared" si="4"/>
        <v>13.72</v>
      </c>
      <c r="J86" s="10">
        <f t="shared" si="5"/>
        <v>17.87</v>
      </c>
      <c r="K86" s="72" t="s">
        <v>233</v>
      </c>
    </row>
    <row r="87" spans="1:11" ht="18.75" customHeight="1" x14ac:dyDescent="0.35">
      <c r="A87" s="69" t="s">
        <v>216</v>
      </c>
      <c r="B87" s="5">
        <v>73082</v>
      </c>
      <c r="C87" s="6" t="str">
        <f>VLOOKUP(B87,'[1]Base Chef déquipe'!$A$1:$B$33,2,FALSE)</f>
        <v>C. Poli Marchetti</v>
      </c>
      <c r="D87" s="6">
        <v>96535</v>
      </c>
      <c r="E87" s="6" t="s">
        <v>234</v>
      </c>
      <c r="F87" s="7" t="s">
        <v>235</v>
      </c>
      <c r="G87" s="8">
        <v>1</v>
      </c>
      <c r="H87" s="9">
        <v>0.01</v>
      </c>
      <c r="I87" s="9">
        <f t="shared" si="4"/>
        <v>13.72</v>
      </c>
      <c r="J87" s="10">
        <f t="shared" si="5"/>
        <v>13.73</v>
      </c>
      <c r="K87" s="72" t="s">
        <v>236</v>
      </c>
    </row>
    <row r="88" spans="1:11" ht="18.75" customHeight="1" x14ac:dyDescent="0.35">
      <c r="A88" s="69" t="s">
        <v>237</v>
      </c>
      <c r="B88" s="5">
        <v>72999</v>
      </c>
      <c r="C88" s="6" t="str">
        <f>VLOOKUP(B88,'[1]Base Chef déquipe'!$A$1:$B$33,2,FALSE)</f>
        <v>B. Metreau</v>
      </c>
      <c r="D88" s="6">
        <v>95635</v>
      </c>
      <c r="E88" s="6" t="s">
        <v>238</v>
      </c>
      <c r="F88" s="7" t="s">
        <v>104</v>
      </c>
      <c r="G88" s="8">
        <v>1</v>
      </c>
      <c r="H88" s="9">
        <v>167.68</v>
      </c>
      <c r="I88" s="9">
        <f t="shared" si="4"/>
        <v>13.72</v>
      </c>
      <c r="J88" s="10">
        <f t="shared" si="5"/>
        <v>181.4</v>
      </c>
      <c r="K88" s="72" t="s">
        <v>227</v>
      </c>
    </row>
    <row r="89" spans="1:11" ht="18.75" customHeight="1" x14ac:dyDescent="0.35">
      <c r="A89" s="69" t="s">
        <v>237</v>
      </c>
      <c r="B89" s="5">
        <v>72217</v>
      </c>
      <c r="C89" s="6" t="str">
        <f>VLOOKUP(B89,'[1]Base Chef déquipe'!$A$1:$B$33,2,FALSE)</f>
        <v>D. Peigné</v>
      </c>
      <c r="D89" s="6">
        <v>95068</v>
      </c>
      <c r="E89" s="6" t="s">
        <v>239</v>
      </c>
      <c r="F89" s="7" t="s">
        <v>240</v>
      </c>
      <c r="G89" s="8">
        <v>1</v>
      </c>
      <c r="H89" s="9">
        <v>153.04</v>
      </c>
      <c r="I89" s="9">
        <f t="shared" si="4"/>
        <v>13.72</v>
      </c>
      <c r="J89" s="10">
        <f t="shared" si="5"/>
        <v>166.76</v>
      </c>
      <c r="K89" s="72" t="s">
        <v>241</v>
      </c>
    </row>
    <row r="90" spans="1:11" ht="18.75" customHeight="1" x14ac:dyDescent="0.35">
      <c r="A90" s="69" t="s">
        <v>237</v>
      </c>
      <c r="B90" s="5">
        <v>72139</v>
      </c>
      <c r="C90" s="6" t="str">
        <f>VLOOKUP(B90,'[1]Base Chef déquipe'!$A$1:$B$33,2,FALSE)</f>
        <v>C. Pichon</v>
      </c>
      <c r="D90" s="6">
        <v>95160</v>
      </c>
      <c r="E90" s="6" t="s">
        <v>142</v>
      </c>
      <c r="F90" s="7" t="s">
        <v>143</v>
      </c>
      <c r="G90" s="8">
        <v>3</v>
      </c>
      <c r="H90" s="9">
        <v>97.95</v>
      </c>
      <c r="I90" s="9">
        <f t="shared" si="4"/>
        <v>13.72</v>
      </c>
      <c r="J90" s="10">
        <f t="shared" si="5"/>
        <v>111.67</v>
      </c>
      <c r="K90" s="72" t="s">
        <v>57</v>
      </c>
    </row>
    <row r="91" spans="1:11" ht="18.75" customHeight="1" x14ac:dyDescent="0.35">
      <c r="A91" s="69" t="s">
        <v>237</v>
      </c>
      <c r="B91" s="5">
        <v>73082</v>
      </c>
      <c r="C91" s="6" t="str">
        <f>VLOOKUP(B91,'[1]Base Chef déquipe'!$A$1:$B$33,2,FALSE)</f>
        <v>C. Poli Marchetti</v>
      </c>
      <c r="D91" s="6">
        <v>96539</v>
      </c>
      <c r="E91" s="6" t="s">
        <v>242</v>
      </c>
      <c r="F91" s="7" t="s">
        <v>243</v>
      </c>
      <c r="G91" s="8">
        <v>1</v>
      </c>
      <c r="H91" s="9">
        <v>84.44</v>
      </c>
      <c r="I91" s="9">
        <f t="shared" si="4"/>
        <v>13.72</v>
      </c>
      <c r="J91" s="10">
        <f t="shared" si="5"/>
        <v>98.16</v>
      </c>
      <c r="K91" s="72" t="s">
        <v>227</v>
      </c>
    </row>
    <row r="92" spans="1:11" ht="18.75" customHeight="1" x14ac:dyDescent="0.35">
      <c r="A92" s="69" t="s">
        <v>237</v>
      </c>
      <c r="B92" s="5">
        <v>72999</v>
      </c>
      <c r="C92" s="6" t="str">
        <f>VLOOKUP(B92,'[1]Base Chef déquipe'!$A$1:$B$33,2,FALSE)</f>
        <v>B. Metreau</v>
      </c>
      <c r="D92" s="6">
        <v>95413</v>
      </c>
      <c r="E92" s="6" t="s">
        <v>244</v>
      </c>
      <c r="F92" s="7" t="s">
        <v>243</v>
      </c>
      <c r="G92" s="8">
        <v>1</v>
      </c>
      <c r="H92" s="9">
        <v>78.38</v>
      </c>
      <c r="I92" s="9">
        <f t="shared" si="4"/>
        <v>13.72</v>
      </c>
      <c r="J92" s="10">
        <f t="shared" si="5"/>
        <v>92.1</v>
      </c>
      <c r="K92" s="72" t="s">
        <v>245</v>
      </c>
    </row>
    <row r="93" spans="1:11" ht="18.75" customHeight="1" x14ac:dyDescent="0.35">
      <c r="A93" s="69" t="s">
        <v>237</v>
      </c>
      <c r="B93" s="5">
        <v>72999</v>
      </c>
      <c r="C93" s="6" t="str">
        <f>VLOOKUP(B93,'[1]Base Chef déquipe'!$A$1:$B$33,2,FALSE)</f>
        <v>B. Metreau</v>
      </c>
      <c r="D93" s="6">
        <v>95556</v>
      </c>
      <c r="E93" s="6" t="s">
        <v>246</v>
      </c>
      <c r="F93" s="7" t="s">
        <v>47</v>
      </c>
      <c r="G93" s="8">
        <v>1</v>
      </c>
      <c r="H93" s="9">
        <v>72.12</v>
      </c>
      <c r="I93" s="9">
        <f t="shared" si="4"/>
        <v>13.72</v>
      </c>
      <c r="J93" s="10">
        <f t="shared" si="5"/>
        <v>85.84</v>
      </c>
      <c r="K93" s="72" t="s">
        <v>77</v>
      </c>
    </row>
    <row r="94" spans="1:11" ht="18.75" customHeight="1" x14ac:dyDescent="0.35">
      <c r="A94" s="69" t="s">
        <v>237</v>
      </c>
      <c r="B94" s="5">
        <v>73082</v>
      </c>
      <c r="C94" s="6" t="str">
        <f>VLOOKUP(B94,'[1]Base Chef déquipe'!$A$1:$B$33,2,FALSE)</f>
        <v>C. Poli Marchetti</v>
      </c>
      <c r="D94" s="6">
        <v>95786</v>
      </c>
      <c r="E94" s="6" t="s">
        <v>124</v>
      </c>
      <c r="F94" s="7" t="s">
        <v>125</v>
      </c>
      <c r="G94" s="8">
        <v>1</v>
      </c>
      <c r="H94" s="9">
        <v>51.48</v>
      </c>
      <c r="I94" s="9">
        <f t="shared" si="4"/>
        <v>13.72</v>
      </c>
      <c r="J94" s="10">
        <f t="shared" si="5"/>
        <v>65.2</v>
      </c>
      <c r="K94" s="72" t="s">
        <v>247</v>
      </c>
    </row>
    <row r="95" spans="1:11" ht="18.75" customHeight="1" x14ac:dyDescent="0.35">
      <c r="A95" s="69" t="s">
        <v>237</v>
      </c>
      <c r="B95" s="5">
        <v>72999</v>
      </c>
      <c r="C95" s="6" t="str">
        <f>VLOOKUP(B95,'[1]Base Chef déquipe'!$A$1:$B$33,2,FALSE)</f>
        <v>B. Metreau</v>
      </c>
      <c r="D95" s="6">
        <v>95638</v>
      </c>
      <c r="E95" s="6" t="s">
        <v>148</v>
      </c>
      <c r="F95" s="7" t="s">
        <v>26</v>
      </c>
      <c r="G95" s="8">
        <v>1</v>
      </c>
      <c r="H95" s="9">
        <v>30.3</v>
      </c>
      <c r="I95" s="9">
        <f t="shared" si="4"/>
        <v>13.72</v>
      </c>
      <c r="J95" s="10">
        <f t="shared" si="5"/>
        <v>44.02</v>
      </c>
      <c r="K95" s="72" t="s">
        <v>227</v>
      </c>
    </row>
    <row r="96" spans="1:11" ht="18.75" customHeight="1" x14ac:dyDescent="0.35">
      <c r="A96" s="69" t="s">
        <v>237</v>
      </c>
      <c r="B96" s="5">
        <v>73082</v>
      </c>
      <c r="C96" s="6" t="str">
        <f>VLOOKUP(B96,'[1]Base Chef déquipe'!$A$1:$B$33,2,FALSE)</f>
        <v>C. Poli Marchetti</v>
      </c>
      <c r="D96" s="6">
        <v>95660</v>
      </c>
      <c r="E96" s="6" t="s">
        <v>83</v>
      </c>
      <c r="F96" s="7" t="s">
        <v>84</v>
      </c>
      <c r="G96" s="8">
        <v>1</v>
      </c>
      <c r="H96" s="9">
        <v>12.61</v>
      </c>
      <c r="I96" s="9">
        <f t="shared" si="4"/>
        <v>13.72</v>
      </c>
      <c r="J96" s="10">
        <f t="shared" si="5"/>
        <v>26.33</v>
      </c>
      <c r="K96" s="72" t="s">
        <v>248</v>
      </c>
    </row>
    <row r="97" spans="1:11" ht="18.75" customHeight="1" x14ac:dyDescent="0.35">
      <c r="A97" s="69" t="s">
        <v>237</v>
      </c>
      <c r="B97" s="5">
        <v>73082</v>
      </c>
      <c r="C97" s="6" t="str">
        <f>VLOOKUP(B97,'[1]Base Chef déquipe'!$A$1:$B$33,2,FALSE)</f>
        <v>C. Poli Marchetti</v>
      </c>
      <c r="D97" s="6">
        <v>95203</v>
      </c>
      <c r="E97" s="6" t="s">
        <v>198</v>
      </c>
      <c r="F97" s="7" t="s">
        <v>187</v>
      </c>
      <c r="G97" s="8">
        <v>1</v>
      </c>
      <c r="H97" s="9">
        <v>6.95</v>
      </c>
      <c r="I97" s="9">
        <f t="shared" si="4"/>
        <v>13.72</v>
      </c>
      <c r="J97" s="10">
        <f t="shared" si="5"/>
        <v>20.67</v>
      </c>
      <c r="K97" s="72" t="s">
        <v>249</v>
      </c>
    </row>
    <row r="98" spans="1:11" ht="18.75" customHeight="1" x14ac:dyDescent="0.35">
      <c r="A98" s="69" t="s">
        <v>237</v>
      </c>
      <c r="B98" s="5">
        <v>73082</v>
      </c>
      <c r="C98" s="6" t="str">
        <f>VLOOKUP(B98,'[1]Base Chef déquipe'!$A$1:$B$33,2,FALSE)</f>
        <v>C. Poli Marchetti</v>
      </c>
      <c r="D98" s="6">
        <v>95783</v>
      </c>
      <c r="E98" s="6" t="s">
        <v>250</v>
      </c>
      <c r="F98" s="7" t="s">
        <v>251</v>
      </c>
      <c r="G98" s="8">
        <v>1</v>
      </c>
      <c r="H98" s="9">
        <v>6.42</v>
      </c>
      <c r="I98" s="9">
        <f t="shared" si="4"/>
        <v>13.72</v>
      </c>
      <c r="J98" s="10">
        <f t="shared" si="5"/>
        <v>20.14</v>
      </c>
      <c r="K98" s="72" t="s">
        <v>57</v>
      </c>
    </row>
    <row r="99" spans="1:11" ht="18.75" customHeight="1" x14ac:dyDescent="0.35">
      <c r="A99" s="69" t="s">
        <v>237</v>
      </c>
      <c r="B99" s="5">
        <v>73082</v>
      </c>
      <c r="C99" s="6" t="str">
        <f>VLOOKUP(B99,'[1]Base Chef déquipe'!$A$1:$B$33,2,FALSE)</f>
        <v>C. Poli Marchetti</v>
      </c>
      <c r="D99" s="6">
        <v>95551</v>
      </c>
      <c r="E99" s="6" t="s">
        <v>252</v>
      </c>
      <c r="F99" s="7" t="s">
        <v>253</v>
      </c>
      <c r="G99" s="8">
        <v>1</v>
      </c>
      <c r="H99" s="9">
        <v>6.12</v>
      </c>
      <c r="I99" s="9">
        <f t="shared" si="4"/>
        <v>13.72</v>
      </c>
      <c r="J99" s="10">
        <f t="shared" si="5"/>
        <v>19.84</v>
      </c>
      <c r="K99" s="72" t="s">
        <v>77</v>
      </c>
    </row>
    <row r="100" spans="1:11" ht="18.75" customHeight="1" x14ac:dyDescent="0.35">
      <c r="A100" s="69" t="s">
        <v>254</v>
      </c>
      <c r="B100" s="5">
        <v>72999</v>
      </c>
      <c r="C100" s="6" t="str">
        <f>VLOOKUP(B100,'[1]Base Chef déquipe'!$A$1:$B$33,2,FALSE)</f>
        <v>B. Metreau</v>
      </c>
      <c r="D100" s="6">
        <v>96544</v>
      </c>
      <c r="E100" s="6" t="s">
        <v>255</v>
      </c>
      <c r="F100" s="7" t="s">
        <v>256</v>
      </c>
      <c r="G100" s="8">
        <v>1</v>
      </c>
      <c r="H100" s="9">
        <v>441.21</v>
      </c>
      <c r="I100" s="9">
        <f>IF(H100="","",13.72)</f>
        <v>13.72</v>
      </c>
      <c r="J100" s="10">
        <f>IF(H100="","",SUM(H100:I100))</f>
        <v>454.93</v>
      </c>
      <c r="K100" s="72" t="s">
        <v>257</v>
      </c>
    </row>
    <row r="101" spans="1:11" ht="18.75" customHeight="1" x14ac:dyDescent="0.35">
      <c r="A101" s="69" t="s">
        <v>254</v>
      </c>
      <c r="B101" s="5">
        <v>73082</v>
      </c>
      <c r="C101" s="6" t="str">
        <f>VLOOKUP(B101,'[1]Base Chef déquipe'!$A$1:$B$33,2,FALSE)</f>
        <v>C. Poli Marchetti</v>
      </c>
      <c r="D101" s="6">
        <v>95971</v>
      </c>
      <c r="E101" s="6" t="s">
        <v>258</v>
      </c>
      <c r="F101" s="7" t="s">
        <v>259</v>
      </c>
      <c r="G101" s="8">
        <v>1</v>
      </c>
      <c r="H101" s="9">
        <v>345.77</v>
      </c>
      <c r="I101" s="9">
        <f t="shared" ref="I101:I164" si="6">IF(H101="","",13.72)</f>
        <v>13.72</v>
      </c>
      <c r="J101" s="10">
        <f t="shared" ref="J101:J164" si="7">IF(H101="","",SUM(H101:I101))</f>
        <v>359.49</v>
      </c>
      <c r="K101" s="72" t="s">
        <v>260</v>
      </c>
    </row>
    <row r="102" spans="1:11" ht="18.75" customHeight="1" x14ac:dyDescent="0.35">
      <c r="A102" s="69" t="s">
        <v>254</v>
      </c>
      <c r="B102" s="5">
        <v>73082</v>
      </c>
      <c r="C102" s="6" t="str">
        <f>VLOOKUP(B102,'[1]Base Chef déquipe'!$A$1:$B$33,2,FALSE)</f>
        <v>C. Poli Marchetti</v>
      </c>
      <c r="D102" s="6">
        <v>95727</v>
      </c>
      <c r="E102" s="6" t="s">
        <v>261</v>
      </c>
      <c r="F102" s="7" t="s">
        <v>262</v>
      </c>
      <c r="G102" s="8">
        <v>1</v>
      </c>
      <c r="H102" s="9">
        <v>305.37</v>
      </c>
      <c r="I102" s="9">
        <f t="shared" si="6"/>
        <v>13.72</v>
      </c>
      <c r="J102" s="10">
        <f t="shared" si="7"/>
        <v>319.09000000000003</v>
      </c>
      <c r="K102" s="72" t="s">
        <v>263</v>
      </c>
    </row>
    <row r="103" spans="1:11" ht="18.75" customHeight="1" x14ac:dyDescent="0.35">
      <c r="A103" s="69" t="s">
        <v>254</v>
      </c>
      <c r="B103" s="5">
        <v>73082</v>
      </c>
      <c r="C103" s="6" t="str">
        <f>VLOOKUP(B103,'[1]Base Chef déquipe'!$A$1:$B$33,2,FALSE)</f>
        <v>C. Poli Marchetti</v>
      </c>
      <c r="D103" s="6">
        <v>95634</v>
      </c>
      <c r="E103" s="6" t="s">
        <v>264</v>
      </c>
      <c r="F103" s="7" t="s">
        <v>104</v>
      </c>
      <c r="G103" s="8">
        <v>1</v>
      </c>
      <c r="H103" s="9">
        <v>286.17</v>
      </c>
      <c r="I103" s="9">
        <f t="shared" si="6"/>
        <v>13.72</v>
      </c>
      <c r="J103" s="10">
        <f t="shared" si="7"/>
        <v>299.89000000000004</v>
      </c>
      <c r="K103" s="72" t="s">
        <v>265</v>
      </c>
    </row>
    <row r="104" spans="1:11" ht="18.75" customHeight="1" x14ac:dyDescent="0.35">
      <c r="A104" s="69" t="s">
        <v>254</v>
      </c>
      <c r="B104" s="5">
        <v>73082</v>
      </c>
      <c r="C104" s="6" t="str">
        <f>VLOOKUP(B104,'[1]Base Chef déquipe'!$A$1:$B$33,2,FALSE)</f>
        <v>C. Poli Marchetti</v>
      </c>
      <c r="D104" s="6">
        <v>95719</v>
      </c>
      <c r="E104" s="6" t="s">
        <v>266</v>
      </c>
      <c r="F104" s="7" t="s">
        <v>104</v>
      </c>
      <c r="G104" s="8">
        <v>1</v>
      </c>
      <c r="H104" s="9">
        <v>262.02999999999997</v>
      </c>
      <c r="I104" s="9">
        <f t="shared" si="6"/>
        <v>13.72</v>
      </c>
      <c r="J104" s="10">
        <f t="shared" si="7"/>
        <v>275.75</v>
      </c>
      <c r="K104" s="72" t="s">
        <v>267</v>
      </c>
    </row>
    <row r="105" spans="1:11" ht="18.75" customHeight="1" x14ac:dyDescent="0.35">
      <c r="A105" s="69" t="s">
        <v>254</v>
      </c>
      <c r="B105" s="5">
        <v>73082</v>
      </c>
      <c r="C105" s="6" t="str">
        <f>VLOOKUP(B105,'[1]Base Chef déquipe'!$A$1:$B$33,2,FALSE)</f>
        <v>C. Poli Marchetti</v>
      </c>
      <c r="D105" s="6">
        <v>96915</v>
      </c>
      <c r="E105" s="6" t="s">
        <v>268</v>
      </c>
      <c r="F105" s="7" t="s">
        <v>269</v>
      </c>
      <c r="G105" s="8">
        <v>1</v>
      </c>
      <c r="H105" s="9">
        <v>210.56</v>
      </c>
      <c r="I105" s="9">
        <f t="shared" si="6"/>
        <v>13.72</v>
      </c>
      <c r="J105" s="10">
        <f t="shared" si="7"/>
        <v>224.28</v>
      </c>
      <c r="K105" s="72" t="s">
        <v>227</v>
      </c>
    </row>
    <row r="106" spans="1:11" ht="18.75" customHeight="1" x14ac:dyDescent="0.35">
      <c r="A106" s="69" t="s">
        <v>254</v>
      </c>
      <c r="B106" s="5">
        <v>73082</v>
      </c>
      <c r="C106" s="6" t="str">
        <f>VLOOKUP(B106,'[1]Base Chef déquipe'!$A$1:$B$33,2,FALSE)</f>
        <v>C. Poli Marchetti</v>
      </c>
      <c r="D106" s="6">
        <v>95975</v>
      </c>
      <c r="E106" s="6" t="s">
        <v>270</v>
      </c>
      <c r="F106" s="7" t="s">
        <v>44</v>
      </c>
      <c r="G106" s="8">
        <v>1</v>
      </c>
      <c r="H106" s="9">
        <v>181.7</v>
      </c>
      <c r="I106" s="9">
        <f t="shared" si="6"/>
        <v>13.72</v>
      </c>
      <c r="J106" s="10">
        <f t="shared" si="7"/>
        <v>195.42</v>
      </c>
      <c r="K106" s="72" t="s">
        <v>271</v>
      </c>
    </row>
    <row r="107" spans="1:11" ht="18.75" customHeight="1" x14ac:dyDescent="0.35">
      <c r="A107" s="69" t="s">
        <v>254</v>
      </c>
      <c r="B107" s="5">
        <v>72007</v>
      </c>
      <c r="C107" s="6" t="str">
        <f>VLOOKUP(B107,'[1]Base Chef déquipe'!$A$1:$B$33,2,FALSE)</f>
        <v>JP Dupas</v>
      </c>
      <c r="D107" s="6">
        <v>95071</v>
      </c>
      <c r="E107" s="6" t="s">
        <v>22</v>
      </c>
      <c r="F107" s="7" t="s">
        <v>23</v>
      </c>
      <c r="G107" s="8">
        <v>1</v>
      </c>
      <c r="H107" s="9">
        <v>138</v>
      </c>
      <c r="I107" s="9">
        <f t="shared" si="6"/>
        <v>13.72</v>
      </c>
      <c r="J107" s="10">
        <f t="shared" si="7"/>
        <v>151.72</v>
      </c>
      <c r="K107" s="72" t="s">
        <v>272</v>
      </c>
    </row>
    <row r="108" spans="1:11" ht="18.75" customHeight="1" x14ac:dyDescent="0.35">
      <c r="A108" s="69" t="s">
        <v>254</v>
      </c>
      <c r="B108" s="5">
        <v>73082</v>
      </c>
      <c r="C108" s="6" t="str">
        <f>VLOOKUP(B108,'[1]Base Chef déquipe'!$A$1:$B$33,2,FALSE)</f>
        <v>C. Poli Marchetti</v>
      </c>
      <c r="D108" s="6">
        <v>95721</v>
      </c>
      <c r="E108" s="6" t="s">
        <v>273</v>
      </c>
      <c r="F108" s="7" t="s">
        <v>32</v>
      </c>
      <c r="G108" s="8">
        <v>1</v>
      </c>
      <c r="H108" s="9">
        <v>128.41999999999999</v>
      </c>
      <c r="I108" s="9">
        <f t="shared" si="6"/>
        <v>13.72</v>
      </c>
      <c r="J108" s="10">
        <f t="shared" si="7"/>
        <v>142.13999999999999</v>
      </c>
      <c r="K108" s="72" t="s">
        <v>227</v>
      </c>
    </row>
    <row r="109" spans="1:11" ht="18.75" customHeight="1" x14ac:dyDescent="0.35">
      <c r="A109" s="69" t="s">
        <v>254</v>
      </c>
      <c r="B109" s="5">
        <v>73082</v>
      </c>
      <c r="C109" s="6" t="str">
        <f>VLOOKUP(B109,'[1]Base Chef déquipe'!$A$1:$B$33,2,FALSE)</f>
        <v>C. Poli Marchetti</v>
      </c>
      <c r="D109" s="6">
        <v>96541</v>
      </c>
      <c r="E109" s="6" t="s">
        <v>273</v>
      </c>
      <c r="F109" s="7" t="s">
        <v>32</v>
      </c>
      <c r="G109" s="8">
        <v>1</v>
      </c>
      <c r="H109" s="9">
        <v>128.41999999999999</v>
      </c>
      <c r="I109" s="9">
        <f t="shared" si="6"/>
        <v>13.72</v>
      </c>
      <c r="J109" s="10">
        <f t="shared" si="7"/>
        <v>142.13999999999999</v>
      </c>
      <c r="K109" s="72" t="s">
        <v>274</v>
      </c>
    </row>
    <row r="110" spans="1:11" ht="18.75" customHeight="1" x14ac:dyDescent="0.35">
      <c r="A110" s="69" t="s">
        <v>254</v>
      </c>
      <c r="B110" s="5">
        <v>72999</v>
      </c>
      <c r="C110" s="6" t="str">
        <f>VLOOKUP(B110,'[1]Base Chef déquipe'!$A$1:$B$33,2,FALSE)</f>
        <v>B. Metreau</v>
      </c>
      <c r="D110" s="6">
        <v>96545</v>
      </c>
      <c r="E110" s="6" t="s">
        <v>275</v>
      </c>
      <c r="F110" s="7" t="s">
        <v>276</v>
      </c>
      <c r="G110" s="8">
        <v>1</v>
      </c>
      <c r="H110" s="9">
        <v>121</v>
      </c>
      <c r="I110" s="9">
        <f t="shared" si="6"/>
        <v>13.72</v>
      </c>
      <c r="J110" s="10">
        <f t="shared" si="7"/>
        <v>134.72</v>
      </c>
      <c r="K110" s="72" t="s">
        <v>277</v>
      </c>
    </row>
    <row r="111" spans="1:11" ht="18.75" customHeight="1" x14ac:dyDescent="0.35">
      <c r="A111" s="69" t="s">
        <v>254</v>
      </c>
      <c r="B111" s="5">
        <v>72007</v>
      </c>
      <c r="C111" s="6" t="str">
        <f>VLOOKUP(B111,'[1]Base Chef déquipe'!$A$1:$B$33,2,FALSE)</f>
        <v>JP Dupas</v>
      </c>
      <c r="D111" s="6">
        <v>96256</v>
      </c>
      <c r="E111" s="6" t="s">
        <v>278</v>
      </c>
      <c r="F111" s="7" t="s">
        <v>279</v>
      </c>
      <c r="G111" s="8">
        <v>3</v>
      </c>
      <c r="H111" s="9">
        <v>108.6</v>
      </c>
      <c r="I111" s="9">
        <f t="shared" si="6"/>
        <v>13.72</v>
      </c>
      <c r="J111" s="10">
        <f t="shared" si="7"/>
        <v>122.32</v>
      </c>
      <c r="K111" s="72" t="s">
        <v>280</v>
      </c>
    </row>
    <row r="112" spans="1:11" ht="18.75" customHeight="1" x14ac:dyDescent="0.35">
      <c r="A112" s="69" t="s">
        <v>254</v>
      </c>
      <c r="B112" s="5">
        <v>73069</v>
      </c>
      <c r="C112" s="6" t="str">
        <f>VLOOKUP(B112,'[1]Base Chef déquipe'!$A$1:$B$33,2,FALSE)</f>
        <v>T. Boudard</v>
      </c>
      <c r="D112" s="6">
        <v>96803</v>
      </c>
      <c r="E112" s="6" t="s">
        <v>106</v>
      </c>
      <c r="F112" s="7" t="s">
        <v>107</v>
      </c>
      <c r="G112" s="8">
        <v>2</v>
      </c>
      <c r="H112" s="9">
        <v>105.32</v>
      </c>
      <c r="I112" s="9">
        <f t="shared" si="6"/>
        <v>13.72</v>
      </c>
      <c r="J112" s="10">
        <f t="shared" si="7"/>
        <v>119.03999999999999</v>
      </c>
      <c r="K112" s="72" t="s">
        <v>281</v>
      </c>
    </row>
    <row r="113" spans="1:11" ht="18.75" customHeight="1" x14ac:dyDescent="0.35">
      <c r="A113" s="69" t="s">
        <v>254</v>
      </c>
      <c r="B113" s="5">
        <v>72217</v>
      </c>
      <c r="C113" s="6" t="str">
        <f>VLOOKUP(B113,'[1]Base Chef déquipe'!$A$1:$B$33,2,FALSE)</f>
        <v>D. Peigné</v>
      </c>
      <c r="D113" s="6">
        <v>96263</v>
      </c>
      <c r="E113" s="6" t="s">
        <v>282</v>
      </c>
      <c r="F113" s="7" t="s">
        <v>283</v>
      </c>
      <c r="G113" s="8">
        <v>1</v>
      </c>
      <c r="H113" s="9">
        <v>99.9</v>
      </c>
      <c r="I113" s="9">
        <f t="shared" si="6"/>
        <v>13.72</v>
      </c>
      <c r="J113" s="10">
        <f t="shared" si="7"/>
        <v>113.62</v>
      </c>
      <c r="K113" s="72" t="s">
        <v>284</v>
      </c>
    </row>
    <row r="114" spans="1:11" ht="18.75" customHeight="1" x14ac:dyDescent="0.35">
      <c r="A114" s="69" t="s">
        <v>254</v>
      </c>
      <c r="B114" s="5">
        <v>73082</v>
      </c>
      <c r="C114" s="6" t="str">
        <f>VLOOKUP(B114,'[1]Base Chef déquipe'!$A$1:$B$33,2,FALSE)</f>
        <v>C. Poli Marchetti</v>
      </c>
      <c r="D114" s="6">
        <v>95970</v>
      </c>
      <c r="E114" s="6" t="s">
        <v>285</v>
      </c>
      <c r="F114" s="7" t="s">
        <v>286</v>
      </c>
      <c r="G114" s="8">
        <v>1</v>
      </c>
      <c r="H114" s="9">
        <v>97.19</v>
      </c>
      <c r="I114" s="9">
        <f t="shared" si="6"/>
        <v>13.72</v>
      </c>
      <c r="J114" s="10">
        <f t="shared" si="7"/>
        <v>110.91</v>
      </c>
      <c r="K114" s="72" t="s">
        <v>287</v>
      </c>
    </row>
    <row r="115" spans="1:11" ht="18.75" customHeight="1" x14ac:dyDescent="0.35">
      <c r="A115" s="69" t="s">
        <v>254</v>
      </c>
      <c r="B115" s="5">
        <v>73082</v>
      </c>
      <c r="C115" s="6" t="str">
        <f>VLOOKUP(B115,'[1]Base Chef déquipe'!$A$1:$B$33,2,FALSE)</f>
        <v>C. Poli Marchetti</v>
      </c>
      <c r="D115" s="6">
        <v>95175</v>
      </c>
      <c r="E115" s="6" t="s">
        <v>288</v>
      </c>
      <c r="F115" s="7" t="s">
        <v>289</v>
      </c>
      <c r="G115" s="8">
        <v>1</v>
      </c>
      <c r="H115" s="9">
        <v>92.69</v>
      </c>
      <c r="I115" s="9">
        <f t="shared" si="6"/>
        <v>13.72</v>
      </c>
      <c r="J115" s="10">
        <f t="shared" si="7"/>
        <v>106.41</v>
      </c>
      <c r="K115" s="72" t="s">
        <v>290</v>
      </c>
    </row>
    <row r="116" spans="1:11" ht="18.75" customHeight="1" x14ac:dyDescent="0.35">
      <c r="A116" s="69" t="s">
        <v>254</v>
      </c>
      <c r="B116" s="5">
        <v>72999</v>
      </c>
      <c r="C116" s="6" t="str">
        <f>VLOOKUP(B116,'[1]Base Chef déquipe'!$A$1:$B$33,2,FALSE)</f>
        <v>B. Metreau</v>
      </c>
      <c r="D116" s="6">
        <v>95419</v>
      </c>
      <c r="E116" s="6" t="s">
        <v>291</v>
      </c>
      <c r="F116" s="7" t="s">
        <v>292</v>
      </c>
      <c r="G116" s="8">
        <v>1</v>
      </c>
      <c r="H116" s="9">
        <v>89.81</v>
      </c>
      <c r="I116" s="9">
        <f t="shared" si="6"/>
        <v>13.72</v>
      </c>
      <c r="J116" s="10">
        <f t="shared" si="7"/>
        <v>103.53</v>
      </c>
      <c r="K116" s="72" t="s">
        <v>293</v>
      </c>
    </row>
    <row r="117" spans="1:11" ht="18.75" customHeight="1" x14ac:dyDescent="0.35">
      <c r="A117" s="69" t="s">
        <v>254</v>
      </c>
      <c r="B117" s="5">
        <v>73082</v>
      </c>
      <c r="C117" s="6" t="str">
        <f>VLOOKUP(B117,'[1]Base Chef déquipe'!$A$1:$B$33,2,FALSE)</f>
        <v>C. Poli Marchetti</v>
      </c>
      <c r="D117" s="6">
        <v>95650</v>
      </c>
      <c r="E117" s="6" t="s">
        <v>291</v>
      </c>
      <c r="F117" s="7" t="s">
        <v>292</v>
      </c>
      <c r="G117" s="8">
        <v>1</v>
      </c>
      <c r="H117" s="9">
        <v>89.81</v>
      </c>
      <c r="I117" s="9">
        <f t="shared" si="6"/>
        <v>13.72</v>
      </c>
      <c r="J117" s="10">
        <f t="shared" si="7"/>
        <v>103.53</v>
      </c>
      <c r="K117" s="72" t="s">
        <v>98</v>
      </c>
    </row>
    <row r="118" spans="1:11" ht="18.75" customHeight="1" x14ac:dyDescent="0.35">
      <c r="A118" s="69" t="s">
        <v>254</v>
      </c>
      <c r="B118" s="5">
        <v>73082</v>
      </c>
      <c r="C118" s="6" t="str">
        <f>VLOOKUP(B118,'[1]Base Chef déquipe'!$A$1:$B$33,2,FALSE)</f>
        <v>C. Poli Marchetti</v>
      </c>
      <c r="D118" s="6">
        <v>95640</v>
      </c>
      <c r="E118" s="6" t="s">
        <v>220</v>
      </c>
      <c r="F118" s="7" t="s">
        <v>32</v>
      </c>
      <c r="G118" s="8">
        <v>1</v>
      </c>
      <c r="H118" s="9">
        <v>80.569999999999993</v>
      </c>
      <c r="I118" s="9">
        <f t="shared" si="6"/>
        <v>13.72</v>
      </c>
      <c r="J118" s="10">
        <f t="shared" si="7"/>
        <v>94.289999999999992</v>
      </c>
      <c r="K118" s="72" t="s">
        <v>227</v>
      </c>
    </row>
    <row r="119" spans="1:11" ht="18.75" customHeight="1" x14ac:dyDescent="0.35">
      <c r="A119" s="69" t="s">
        <v>254</v>
      </c>
      <c r="B119" s="5">
        <v>72999</v>
      </c>
      <c r="C119" s="6" t="str">
        <f>VLOOKUP(B119,'[1]Base Chef déquipe'!$A$1:$B$33,2,FALSE)</f>
        <v>B. Metreau</v>
      </c>
      <c r="D119" s="6">
        <v>96540</v>
      </c>
      <c r="E119" s="6" t="s">
        <v>220</v>
      </c>
      <c r="F119" s="7" t="s">
        <v>32</v>
      </c>
      <c r="G119" s="8">
        <v>1</v>
      </c>
      <c r="H119" s="9">
        <v>80.569999999999993</v>
      </c>
      <c r="I119" s="9">
        <f t="shared" si="6"/>
        <v>13.72</v>
      </c>
      <c r="J119" s="10">
        <f t="shared" si="7"/>
        <v>94.289999999999992</v>
      </c>
      <c r="K119" s="72" t="s">
        <v>294</v>
      </c>
    </row>
    <row r="120" spans="1:11" ht="18.75" customHeight="1" x14ac:dyDescent="0.35">
      <c r="A120" s="69" t="s">
        <v>254</v>
      </c>
      <c r="B120" s="5">
        <v>72139</v>
      </c>
      <c r="C120" s="6" t="str">
        <f>VLOOKUP(B120,'[1]Base Chef déquipe'!$A$1:$B$33,2,FALSE)</f>
        <v>C. Pichon</v>
      </c>
      <c r="D120" s="6">
        <v>95163</v>
      </c>
      <c r="E120" s="6" t="s">
        <v>295</v>
      </c>
      <c r="F120" s="7" t="s">
        <v>47</v>
      </c>
      <c r="G120" s="8">
        <v>1</v>
      </c>
      <c r="H120" s="9">
        <v>70.91</v>
      </c>
      <c r="I120" s="9">
        <f t="shared" si="6"/>
        <v>13.72</v>
      </c>
      <c r="J120" s="10">
        <f t="shared" si="7"/>
        <v>84.63</v>
      </c>
      <c r="K120" s="72" t="s">
        <v>296</v>
      </c>
    </row>
    <row r="121" spans="1:11" ht="18.75" customHeight="1" x14ac:dyDescent="0.35">
      <c r="A121" s="69" t="s">
        <v>254</v>
      </c>
      <c r="B121" s="5">
        <v>72999</v>
      </c>
      <c r="C121" s="6" t="str">
        <f>VLOOKUP(B121,'[1]Base Chef déquipe'!$A$1:$B$33,2,FALSE)</f>
        <v>B. Metreau</v>
      </c>
      <c r="D121" s="6">
        <v>95170</v>
      </c>
      <c r="E121" s="6" t="s">
        <v>297</v>
      </c>
      <c r="F121" s="7" t="s">
        <v>47</v>
      </c>
      <c r="G121" s="8">
        <v>1</v>
      </c>
      <c r="H121" s="9">
        <v>69.430000000000007</v>
      </c>
      <c r="I121" s="9">
        <f t="shared" si="6"/>
        <v>13.72</v>
      </c>
      <c r="J121" s="10">
        <f t="shared" si="7"/>
        <v>83.15</v>
      </c>
      <c r="K121" s="72" t="s">
        <v>298</v>
      </c>
    </row>
    <row r="122" spans="1:11" ht="18.75" customHeight="1" x14ac:dyDescent="0.35">
      <c r="A122" s="69" t="s">
        <v>254</v>
      </c>
      <c r="B122" s="5">
        <v>73082</v>
      </c>
      <c r="C122" s="6" t="str">
        <f>VLOOKUP(B122,'[1]Base Chef déquipe'!$A$1:$B$33,2,FALSE)</f>
        <v>C. Poli Marchetti</v>
      </c>
      <c r="D122" s="6">
        <v>95555</v>
      </c>
      <c r="E122" s="6" t="s">
        <v>299</v>
      </c>
      <c r="F122" s="7" t="s">
        <v>300</v>
      </c>
      <c r="G122" s="8">
        <v>1</v>
      </c>
      <c r="H122" s="9">
        <v>61.47</v>
      </c>
      <c r="I122" s="9">
        <f t="shared" si="6"/>
        <v>13.72</v>
      </c>
      <c r="J122" s="10">
        <f t="shared" si="7"/>
        <v>75.19</v>
      </c>
      <c r="K122" s="72" t="s">
        <v>301</v>
      </c>
    </row>
    <row r="123" spans="1:11" ht="18.75" customHeight="1" x14ac:dyDescent="0.35">
      <c r="A123" s="69" t="s">
        <v>254</v>
      </c>
      <c r="B123" s="5">
        <v>73082</v>
      </c>
      <c r="C123" s="6" t="str">
        <f>VLOOKUP(B123,'[1]Base Chef déquipe'!$A$1:$B$33,2,FALSE)</f>
        <v>C. Poli Marchetti</v>
      </c>
      <c r="D123" s="6">
        <v>96805</v>
      </c>
      <c r="E123" s="6" t="s">
        <v>124</v>
      </c>
      <c r="F123" s="7" t="s">
        <v>125</v>
      </c>
      <c r="G123" s="8">
        <v>1</v>
      </c>
      <c r="H123" s="9">
        <v>51.48</v>
      </c>
      <c r="I123" s="9">
        <f t="shared" si="6"/>
        <v>13.72</v>
      </c>
      <c r="J123" s="10">
        <f t="shared" si="7"/>
        <v>65.2</v>
      </c>
      <c r="K123" s="72" t="s">
        <v>302</v>
      </c>
    </row>
    <row r="124" spans="1:11" ht="18.75" customHeight="1" x14ac:dyDescent="0.35">
      <c r="A124" s="69" t="s">
        <v>254</v>
      </c>
      <c r="B124" s="5">
        <v>72139</v>
      </c>
      <c r="C124" s="6" t="str">
        <f>VLOOKUP(B124,'[1]Base Chef déquipe'!$A$1:$B$33,2,FALSE)</f>
        <v>C. Pichon</v>
      </c>
      <c r="D124" s="6">
        <v>95417</v>
      </c>
      <c r="E124" s="6" t="s">
        <v>133</v>
      </c>
      <c r="F124" s="7" t="s">
        <v>134</v>
      </c>
      <c r="G124" s="8">
        <v>1</v>
      </c>
      <c r="H124" s="9">
        <v>43.72</v>
      </c>
      <c r="I124" s="9">
        <f t="shared" si="6"/>
        <v>13.72</v>
      </c>
      <c r="J124" s="10">
        <f t="shared" si="7"/>
        <v>57.44</v>
      </c>
      <c r="K124" s="72" t="s">
        <v>303</v>
      </c>
    </row>
    <row r="125" spans="1:11" ht="18.75" customHeight="1" x14ac:dyDescent="0.35">
      <c r="A125" s="69" t="s">
        <v>254</v>
      </c>
      <c r="B125" s="5">
        <v>73082</v>
      </c>
      <c r="C125" s="6" t="str">
        <f>VLOOKUP(B125,'[1]Base Chef déquipe'!$A$1:$B$33,2,FALSE)</f>
        <v>C. Poli Marchetti</v>
      </c>
      <c r="D125" s="6">
        <v>95418</v>
      </c>
      <c r="E125" s="6" t="s">
        <v>133</v>
      </c>
      <c r="F125" s="7" t="s">
        <v>134</v>
      </c>
      <c r="G125" s="8">
        <v>1</v>
      </c>
      <c r="H125" s="9">
        <v>43.72</v>
      </c>
      <c r="I125" s="9">
        <f t="shared" si="6"/>
        <v>13.72</v>
      </c>
      <c r="J125" s="10">
        <f t="shared" si="7"/>
        <v>57.44</v>
      </c>
      <c r="K125" s="72" t="s">
        <v>304</v>
      </c>
    </row>
    <row r="126" spans="1:11" ht="18.75" customHeight="1" x14ac:dyDescent="0.35">
      <c r="A126" s="69" t="s">
        <v>254</v>
      </c>
      <c r="B126" s="5">
        <v>73082</v>
      </c>
      <c r="C126" s="6" t="str">
        <f>VLOOKUP(B126,'[1]Base Chef déquipe'!$A$1:$B$33,2,FALSE)</f>
        <v>C. Poli Marchetti</v>
      </c>
      <c r="D126" s="6">
        <v>95415</v>
      </c>
      <c r="E126" s="6" t="s">
        <v>305</v>
      </c>
      <c r="F126" s="7" t="s">
        <v>226</v>
      </c>
      <c r="G126" s="8">
        <v>1</v>
      </c>
      <c r="H126" s="9">
        <v>41.58</v>
      </c>
      <c r="I126" s="9">
        <f t="shared" si="6"/>
        <v>13.72</v>
      </c>
      <c r="J126" s="10">
        <f t="shared" si="7"/>
        <v>55.3</v>
      </c>
      <c r="K126" s="72" t="s">
        <v>306</v>
      </c>
    </row>
    <row r="127" spans="1:11" ht="18.75" customHeight="1" x14ac:dyDescent="0.35">
      <c r="A127" s="69" t="s">
        <v>254</v>
      </c>
      <c r="B127" s="5">
        <v>72007</v>
      </c>
      <c r="C127" s="6" t="str">
        <f>VLOOKUP(B127,'[1]Base Chef déquipe'!$A$1:$B$33,2,FALSE)</f>
        <v>JP Dupas</v>
      </c>
      <c r="D127" s="6">
        <v>95066</v>
      </c>
      <c r="E127" s="6" t="s">
        <v>307</v>
      </c>
      <c r="F127" s="7" t="s">
        <v>32</v>
      </c>
      <c r="G127" s="8">
        <v>1</v>
      </c>
      <c r="H127" s="9">
        <v>35.5</v>
      </c>
      <c r="I127" s="9">
        <f t="shared" si="6"/>
        <v>13.72</v>
      </c>
      <c r="J127" s="10">
        <f t="shared" si="7"/>
        <v>49.22</v>
      </c>
      <c r="K127" s="72" t="s">
        <v>308</v>
      </c>
    </row>
    <row r="128" spans="1:11" ht="18.75" customHeight="1" x14ac:dyDescent="0.35">
      <c r="A128" s="69" t="s">
        <v>254</v>
      </c>
      <c r="B128" s="5">
        <v>73069</v>
      </c>
      <c r="C128" s="6" t="str">
        <f>VLOOKUP(B128,'[1]Base Chef déquipe'!$A$1:$B$33,2,FALSE)</f>
        <v>T. Boudard</v>
      </c>
      <c r="D128" s="6">
        <v>95794</v>
      </c>
      <c r="E128" s="6" t="s">
        <v>142</v>
      </c>
      <c r="F128" s="7" t="s">
        <v>143</v>
      </c>
      <c r="G128" s="8">
        <v>1</v>
      </c>
      <c r="H128" s="9">
        <v>32.65</v>
      </c>
      <c r="I128" s="9">
        <f t="shared" si="6"/>
        <v>13.72</v>
      </c>
      <c r="J128" s="10">
        <f t="shared" si="7"/>
        <v>46.37</v>
      </c>
      <c r="K128" s="72" t="s">
        <v>98</v>
      </c>
    </row>
    <row r="129" spans="1:11" ht="18.75" customHeight="1" x14ac:dyDescent="0.35">
      <c r="A129" s="69" t="s">
        <v>254</v>
      </c>
      <c r="B129" s="5">
        <v>73082</v>
      </c>
      <c r="C129" s="6" t="str">
        <f>VLOOKUP(B129,'[1]Base Chef déquipe'!$A$1:$B$33,2,FALSE)</f>
        <v>C. Poli Marchetti</v>
      </c>
      <c r="D129" s="6">
        <v>95974</v>
      </c>
      <c r="E129" s="6" t="s">
        <v>309</v>
      </c>
      <c r="F129" s="7" t="s">
        <v>310</v>
      </c>
      <c r="G129" s="8">
        <v>1</v>
      </c>
      <c r="H129" s="9">
        <v>31.22</v>
      </c>
      <c r="I129" s="9">
        <f t="shared" si="6"/>
        <v>13.72</v>
      </c>
      <c r="J129" s="10">
        <f t="shared" si="7"/>
        <v>44.94</v>
      </c>
      <c r="K129" s="72" t="s">
        <v>311</v>
      </c>
    </row>
    <row r="130" spans="1:11" ht="18.75" customHeight="1" x14ac:dyDescent="0.35">
      <c r="A130" s="69" t="s">
        <v>254</v>
      </c>
      <c r="B130" s="5">
        <v>72999</v>
      </c>
      <c r="C130" s="6" t="str">
        <f>VLOOKUP(B130,'[1]Base Chef déquipe'!$A$1:$B$33,2,FALSE)</f>
        <v>B. Metreau</v>
      </c>
      <c r="D130" s="6">
        <v>96702</v>
      </c>
      <c r="E130" s="6" t="s">
        <v>312</v>
      </c>
      <c r="F130" s="7" t="s">
        <v>26</v>
      </c>
      <c r="G130" s="8">
        <v>1</v>
      </c>
      <c r="H130" s="9">
        <v>31.19</v>
      </c>
      <c r="I130" s="9">
        <f t="shared" si="6"/>
        <v>13.72</v>
      </c>
      <c r="J130" s="10">
        <f t="shared" si="7"/>
        <v>44.910000000000004</v>
      </c>
      <c r="K130" s="72" t="s">
        <v>313</v>
      </c>
    </row>
    <row r="131" spans="1:11" ht="18.75" customHeight="1" x14ac:dyDescent="0.35">
      <c r="A131" s="69" t="s">
        <v>254</v>
      </c>
      <c r="B131" s="5">
        <v>73082</v>
      </c>
      <c r="C131" s="6" t="str">
        <f>VLOOKUP(B131,'[1]Base Chef déquipe'!$A$1:$B$33,2,FALSE)</f>
        <v>C. Poli Marchetti</v>
      </c>
      <c r="D131" s="6">
        <v>96546</v>
      </c>
      <c r="E131" s="6" t="s">
        <v>314</v>
      </c>
      <c r="F131" s="7" t="s">
        <v>315</v>
      </c>
      <c r="G131" s="8">
        <v>1</v>
      </c>
      <c r="H131" s="9">
        <v>21.5</v>
      </c>
      <c r="I131" s="9">
        <f t="shared" si="6"/>
        <v>13.72</v>
      </c>
      <c r="J131" s="10">
        <f t="shared" si="7"/>
        <v>35.22</v>
      </c>
      <c r="K131" s="72" t="s">
        <v>316</v>
      </c>
    </row>
    <row r="132" spans="1:11" ht="18.75" customHeight="1" x14ac:dyDescent="0.35">
      <c r="A132" s="69" t="s">
        <v>254</v>
      </c>
      <c r="B132" s="5">
        <v>72062</v>
      </c>
      <c r="C132" s="6" t="str">
        <f>VLOOKUP(B132,'[1]Base Chef déquipe'!$A$1:$B$33,2,FALSE)</f>
        <v>P. Sauvaget</v>
      </c>
      <c r="D132" s="6">
        <v>95421</v>
      </c>
      <c r="E132" s="6" t="s">
        <v>317</v>
      </c>
      <c r="F132" s="7" t="s">
        <v>318</v>
      </c>
      <c r="G132" s="8">
        <v>1</v>
      </c>
      <c r="H132" s="9">
        <v>19.7</v>
      </c>
      <c r="I132" s="9">
        <f t="shared" si="6"/>
        <v>13.72</v>
      </c>
      <c r="J132" s="10">
        <f t="shared" si="7"/>
        <v>33.42</v>
      </c>
      <c r="K132" s="72" t="s">
        <v>319</v>
      </c>
    </row>
    <row r="133" spans="1:11" ht="18.75" customHeight="1" x14ac:dyDescent="0.35">
      <c r="A133" s="69" t="s">
        <v>254</v>
      </c>
      <c r="B133" s="5">
        <v>73082</v>
      </c>
      <c r="C133" s="6" t="str">
        <f>VLOOKUP(B133,'[1]Base Chef déquipe'!$A$1:$B$33,2,FALSE)</f>
        <v>C. Poli Marchetti</v>
      </c>
      <c r="D133" s="6">
        <v>96923</v>
      </c>
      <c r="E133" s="6" t="s">
        <v>55</v>
      </c>
      <c r="F133" s="7" t="s">
        <v>56</v>
      </c>
      <c r="G133" s="8">
        <v>1</v>
      </c>
      <c r="H133" s="9">
        <v>19.399999999999999</v>
      </c>
      <c r="I133" s="9">
        <f t="shared" si="6"/>
        <v>13.72</v>
      </c>
      <c r="J133" s="10">
        <f t="shared" si="7"/>
        <v>33.119999999999997</v>
      </c>
      <c r="K133" s="72" t="s">
        <v>320</v>
      </c>
    </row>
    <row r="134" spans="1:11" ht="18.75" customHeight="1" x14ac:dyDescent="0.35">
      <c r="A134" s="69" t="s">
        <v>254</v>
      </c>
      <c r="B134" s="5">
        <v>73082</v>
      </c>
      <c r="C134" s="6" t="str">
        <f>VLOOKUP(B134,'[1]Base Chef déquipe'!$A$1:$B$33,2,FALSE)</f>
        <v>C. Poli Marchetti</v>
      </c>
      <c r="D134" s="6">
        <v>96701</v>
      </c>
      <c r="E134" s="6" t="s">
        <v>321</v>
      </c>
      <c r="F134" s="7" t="s">
        <v>315</v>
      </c>
      <c r="G134" s="8">
        <v>1</v>
      </c>
      <c r="H134" s="9">
        <v>19.39</v>
      </c>
      <c r="I134" s="9">
        <f t="shared" si="6"/>
        <v>13.72</v>
      </c>
      <c r="J134" s="10">
        <f t="shared" si="7"/>
        <v>33.11</v>
      </c>
      <c r="K134" s="72" t="s">
        <v>316</v>
      </c>
    </row>
    <row r="135" spans="1:11" ht="18.75" customHeight="1" x14ac:dyDescent="0.35">
      <c r="A135" s="69" t="s">
        <v>254</v>
      </c>
      <c r="B135" s="5">
        <v>73082</v>
      </c>
      <c r="C135" s="6" t="str">
        <f>VLOOKUP(B135,'[1]Base Chef déquipe'!$A$1:$B$33,2,FALSE)</f>
        <v>C. Poli Marchetti</v>
      </c>
      <c r="D135" s="6">
        <v>95973</v>
      </c>
      <c r="E135" s="6" t="s">
        <v>322</v>
      </c>
      <c r="F135" s="7" t="s">
        <v>323</v>
      </c>
      <c r="G135" s="8">
        <v>1</v>
      </c>
      <c r="H135" s="9">
        <v>19.29</v>
      </c>
      <c r="I135" s="9">
        <f t="shared" si="6"/>
        <v>13.72</v>
      </c>
      <c r="J135" s="10">
        <f t="shared" si="7"/>
        <v>33.01</v>
      </c>
      <c r="K135" s="72" t="s">
        <v>324</v>
      </c>
    </row>
    <row r="136" spans="1:11" ht="18.75" customHeight="1" x14ac:dyDescent="0.35">
      <c r="A136" s="69" t="s">
        <v>254</v>
      </c>
      <c r="B136" s="5">
        <v>73082</v>
      </c>
      <c r="C136" s="6" t="str">
        <f>VLOOKUP(B136,'[1]Base Chef déquipe'!$A$1:$B$33,2,FALSE)</f>
        <v>C. Poli Marchetti</v>
      </c>
      <c r="D136" s="6">
        <v>96706</v>
      </c>
      <c r="E136" s="6" t="s">
        <v>322</v>
      </c>
      <c r="F136" s="7" t="s">
        <v>323</v>
      </c>
      <c r="G136" s="8">
        <v>1</v>
      </c>
      <c r="H136" s="9">
        <v>19.29</v>
      </c>
      <c r="I136" s="9">
        <f t="shared" si="6"/>
        <v>13.72</v>
      </c>
      <c r="J136" s="10">
        <f t="shared" si="7"/>
        <v>33.01</v>
      </c>
      <c r="K136" s="72" t="s">
        <v>325</v>
      </c>
    </row>
    <row r="137" spans="1:11" ht="18.75" customHeight="1" x14ac:dyDescent="0.35">
      <c r="A137" s="69" t="s">
        <v>254</v>
      </c>
      <c r="B137" s="5">
        <v>72139</v>
      </c>
      <c r="C137" s="6" t="str">
        <f>VLOOKUP(B137,'[1]Base Chef déquipe'!$A$1:$B$33,2,FALSE)</f>
        <v>C. Pichon</v>
      </c>
      <c r="D137" s="6">
        <v>95424</v>
      </c>
      <c r="E137" s="6" t="s">
        <v>326</v>
      </c>
      <c r="F137" s="7" t="s">
        <v>327</v>
      </c>
      <c r="G137" s="8">
        <v>1</v>
      </c>
      <c r="H137" s="9">
        <v>18.95</v>
      </c>
      <c r="I137" s="9">
        <f t="shared" si="6"/>
        <v>13.72</v>
      </c>
      <c r="J137" s="10">
        <f t="shared" si="7"/>
        <v>32.67</v>
      </c>
      <c r="K137" s="72" t="s">
        <v>328</v>
      </c>
    </row>
    <row r="138" spans="1:11" ht="18.75" customHeight="1" x14ac:dyDescent="0.35">
      <c r="A138" s="69" t="s">
        <v>254</v>
      </c>
      <c r="B138" s="5">
        <v>73082</v>
      </c>
      <c r="C138" s="6" t="str">
        <f>VLOOKUP(B138,'[1]Base Chef déquipe'!$A$1:$B$33,2,FALSE)</f>
        <v>C. Poli Marchetti</v>
      </c>
      <c r="D138" s="6">
        <v>95728</v>
      </c>
      <c r="E138" s="6" t="s">
        <v>329</v>
      </c>
      <c r="F138" s="7" t="s">
        <v>330</v>
      </c>
      <c r="G138" s="8">
        <v>1</v>
      </c>
      <c r="H138" s="9">
        <v>16.27</v>
      </c>
      <c r="I138" s="9">
        <f t="shared" si="6"/>
        <v>13.72</v>
      </c>
      <c r="J138" s="10">
        <f t="shared" si="7"/>
        <v>29.990000000000002</v>
      </c>
      <c r="K138" s="72" t="s">
        <v>331</v>
      </c>
    </row>
    <row r="139" spans="1:11" ht="18.75" customHeight="1" x14ac:dyDescent="0.35">
      <c r="A139" s="69" t="s">
        <v>254</v>
      </c>
      <c r="B139" s="5">
        <v>72999</v>
      </c>
      <c r="C139" s="6" t="str">
        <f>VLOOKUP(B139,'[1]Base Chef déquipe'!$A$1:$B$33,2,FALSE)</f>
        <v>B. Metreau</v>
      </c>
      <c r="D139" s="6">
        <v>95642</v>
      </c>
      <c r="E139" s="6" t="s">
        <v>332</v>
      </c>
      <c r="F139" s="7" t="s">
        <v>323</v>
      </c>
      <c r="G139" s="8">
        <v>1</v>
      </c>
      <c r="H139" s="9">
        <v>16.04</v>
      </c>
      <c r="I139" s="9">
        <f t="shared" si="6"/>
        <v>13.72</v>
      </c>
      <c r="J139" s="10">
        <f t="shared" si="7"/>
        <v>29.759999999999998</v>
      </c>
      <c r="K139" s="72" t="s">
        <v>333</v>
      </c>
    </row>
    <row r="140" spans="1:11" ht="18.75" customHeight="1" x14ac:dyDescent="0.35">
      <c r="A140" s="69" t="s">
        <v>254</v>
      </c>
      <c r="B140" s="5">
        <v>73082</v>
      </c>
      <c r="C140" s="6" t="str">
        <f>VLOOKUP(B140,'[1]Base Chef déquipe'!$A$1:$B$33,2,FALSE)</f>
        <v>C. Poli Marchetti</v>
      </c>
      <c r="D140" s="6">
        <v>96707</v>
      </c>
      <c r="E140" s="6" t="s">
        <v>75</v>
      </c>
      <c r="F140" s="7" t="s">
        <v>76</v>
      </c>
      <c r="G140" s="8">
        <v>1</v>
      </c>
      <c r="H140" s="9">
        <v>15.896599999999999</v>
      </c>
      <c r="I140" s="9">
        <f t="shared" si="6"/>
        <v>13.72</v>
      </c>
      <c r="J140" s="10">
        <f t="shared" si="7"/>
        <v>29.616599999999998</v>
      </c>
      <c r="K140" s="72" t="s">
        <v>98</v>
      </c>
    </row>
    <row r="141" spans="1:11" ht="18.75" customHeight="1" x14ac:dyDescent="0.35">
      <c r="A141" s="69" t="s">
        <v>254</v>
      </c>
      <c r="B141" s="5">
        <v>73082</v>
      </c>
      <c r="C141" s="6" t="str">
        <f>VLOOKUP(B141,'[1]Base Chef déquipe'!$A$1:$B$33,2,FALSE)</f>
        <v>C. Poli Marchetti</v>
      </c>
      <c r="D141" s="6">
        <v>96704</v>
      </c>
      <c r="E141" s="6" t="s">
        <v>177</v>
      </c>
      <c r="F141" s="7" t="s">
        <v>178</v>
      </c>
      <c r="G141" s="8">
        <v>1</v>
      </c>
      <c r="H141" s="9">
        <v>14.75</v>
      </c>
      <c r="I141" s="9">
        <f t="shared" si="6"/>
        <v>13.72</v>
      </c>
      <c r="J141" s="10">
        <f t="shared" si="7"/>
        <v>28.47</v>
      </c>
      <c r="K141" s="72" t="s">
        <v>334</v>
      </c>
    </row>
    <row r="142" spans="1:11" ht="18.75" customHeight="1" x14ac:dyDescent="0.35">
      <c r="A142" s="69" t="s">
        <v>254</v>
      </c>
      <c r="B142" s="5">
        <v>73082</v>
      </c>
      <c r="C142" s="6" t="str">
        <f>VLOOKUP(B142,'[1]Base Chef déquipe'!$A$1:$B$33,2,FALSE)</f>
        <v>C. Poli Marchetti</v>
      </c>
      <c r="D142" s="6">
        <v>96703</v>
      </c>
      <c r="E142" s="6" t="s">
        <v>335</v>
      </c>
      <c r="F142" s="7" t="s">
        <v>84</v>
      </c>
      <c r="G142" s="8">
        <v>1</v>
      </c>
      <c r="H142" s="9">
        <v>12.52</v>
      </c>
      <c r="I142" s="9">
        <f t="shared" si="6"/>
        <v>13.72</v>
      </c>
      <c r="J142" s="10">
        <f t="shared" si="7"/>
        <v>26.240000000000002</v>
      </c>
      <c r="K142" s="72" t="s">
        <v>248</v>
      </c>
    </row>
    <row r="143" spans="1:11" ht="18.75" customHeight="1" x14ac:dyDescent="0.35">
      <c r="A143" s="69" t="s">
        <v>254</v>
      </c>
      <c r="B143" s="5">
        <v>73082</v>
      </c>
      <c r="C143" s="6" t="str">
        <f>VLOOKUP(B143,'[1]Base Chef déquipe'!$A$1:$B$33,2,FALSE)</f>
        <v>C. Poli Marchetti</v>
      </c>
      <c r="D143" s="6">
        <v>96710</v>
      </c>
      <c r="E143" s="6" t="s">
        <v>336</v>
      </c>
      <c r="F143" s="7" t="s">
        <v>337</v>
      </c>
      <c r="G143" s="8">
        <v>1</v>
      </c>
      <c r="H143" s="9">
        <v>12.06</v>
      </c>
      <c r="I143" s="9">
        <f t="shared" si="6"/>
        <v>13.72</v>
      </c>
      <c r="J143" s="10">
        <f t="shared" si="7"/>
        <v>25.78</v>
      </c>
      <c r="K143" s="72" t="s">
        <v>338</v>
      </c>
    </row>
    <row r="144" spans="1:11" ht="18.75" customHeight="1" x14ac:dyDescent="0.35">
      <c r="A144" s="69" t="s">
        <v>254</v>
      </c>
      <c r="B144" s="5">
        <v>73069</v>
      </c>
      <c r="C144" s="6" t="str">
        <f>VLOOKUP(B144,'[1]Base Chef déquipe'!$A$1:$B$33,2,FALSE)</f>
        <v>T. Boudard</v>
      </c>
      <c r="D144" s="6">
        <v>95796</v>
      </c>
      <c r="E144" s="6" t="s">
        <v>339</v>
      </c>
      <c r="F144" s="7" t="s">
        <v>340</v>
      </c>
      <c r="G144" s="8">
        <v>1</v>
      </c>
      <c r="H144" s="9">
        <v>11.95</v>
      </c>
      <c r="I144" s="9">
        <f t="shared" si="6"/>
        <v>13.72</v>
      </c>
      <c r="J144" s="10">
        <f t="shared" si="7"/>
        <v>25.67</v>
      </c>
      <c r="K144" s="72" t="s">
        <v>341</v>
      </c>
    </row>
    <row r="145" spans="1:11" ht="18.75" customHeight="1" x14ac:dyDescent="0.35">
      <c r="A145" s="69" t="s">
        <v>254</v>
      </c>
      <c r="B145" s="5">
        <v>73082</v>
      </c>
      <c r="C145" s="6" t="str">
        <f>VLOOKUP(B145,'[1]Base Chef déquipe'!$A$1:$B$33,2,FALSE)</f>
        <v>C. Poli Marchetti</v>
      </c>
      <c r="D145" s="6">
        <v>95658</v>
      </c>
      <c r="E145" s="6" t="s">
        <v>339</v>
      </c>
      <c r="F145" s="7" t="s">
        <v>340</v>
      </c>
      <c r="G145" s="8">
        <v>1</v>
      </c>
      <c r="H145" s="9">
        <v>11.95</v>
      </c>
      <c r="I145" s="9">
        <f t="shared" si="6"/>
        <v>13.72</v>
      </c>
      <c r="J145" s="10">
        <f t="shared" si="7"/>
        <v>25.67</v>
      </c>
      <c r="K145" s="72" t="s">
        <v>342</v>
      </c>
    </row>
    <row r="146" spans="1:11" ht="18.75" customHeight="1" x14ac:dyDescent="0.35">
      <c r="A146" s="69" t="s">
        <v>254</v>
      </c>
      <c r="B146" s="5">
        <v>73069</v>
      </c>
      <c r="C146" s="6" t="str">
        <f>VLOOKUP(B146,'[1]Base Chef déquipe'!$A$1:$B$33,2,FALSE)</f>
        <v>T. Boudard</v>
      </c>
      <c r="D146" s="6">
        <v>95790</v>
      </c>
      <c r="E146" s="6" t="s">
        <v>339</v>
      </c>
      <c r="F146" s="7" t="s">
        <v>340</v>
      </c>
      <c r="G146" s="8">
        <v>1</v>
      </c>
      <c r="H146" s="9">
        <v>11.95</v>
      </c>
      <c r="I146" s="9">
        <f t="shared" si="6"/>
        <v>13.72</v>
      </c>
      <c r="J146" s="10">
        <f t="shared" si="7"/>
        <v>25.67</v>
      </c>
      <c r="K146" s="72" t="s">
        <v>343</v>
      </c>
    </row>
    <row r="147" spans="1:11" ht="18.75" customHeight="1" x14ac:dyDescent="0.35">
      <c r="A147" s="69" t="s">
        <v>254</v>
      </c>
      <c r="B147" s="5">
        <v>73082</v>
      </c>
      <c r="C147" s="6" t="str">
        <f>VLOOKUP(B147,'[1]Base Chef déquipe'!$A$1:$B$33,2,FALSE)</f>
        <v>C. Poli Marchetti</v>
      </c>
      <c r="D147" s="6">
        <v>95643</v>
      </c>
      <c r="E147" s="6" t="s">
        <v>344</v>
      </c>
      <c r="F147" s="7" t="s">
        <v>345</v>
      </c>
      <c r="G147" s="8">
        <v>1</v>
      </c>
      <c r="H147" s="9">
        <v>11.36</v>
      </c>
      <c r="I147" s="9">
        <f t="shared" si="6"/>
        <v>13.72</v>
      </c>
      <c r="J147" s="10">
        <f t="shared" si="7"/>
        <v>25.08</v>
      </c>
      <c r="K147" s="72" t="s">
        <v>346</v>
      </c>
    </row>
    <row r="148" spans="1:11" ht="18.75" customHeight="1" x14ac:dyDescent="0.35">
      <c r="A148" s="69" t="s">
        <v>254</v>
      </c>
      <c r="B148" s="5">
        <v>73069</v>
      </c>
      <c r="C148" s="6" t="str">
        <f>VLOOKUP(B148,'[1]Base Chef déquipe'!$A$1:$B$33,2,FALSE)</f>
        <v>T. Boudard</v>
      </c>
      <c r="D148" s="6">
        <v>95795</v>
      </c>
      <c r="E148" s="6" t="s">
        <v>347</v>
      </c>
      <c r="F148" s="7" t="s">
        <v>348</v>
      </c>
      <c r="G148" s="8">
        <v>1</v>
      </c>
      <c r="H148" s="9">
        <v>10.59</v>
      </c>
      <c r="I148" s="9">
        <f t="shared" si="6"/>
        <v>13.72</v>
      </c>
      <c r="J148" s="10">
        <f t="shared" si="7"/>
        <v>24.310000000000002</v>
      </c>
      <c r="K148" s="72" t="s">
        <v>349</v>
      </c>
    </row>
    <row r="149" spans="1:11" ht="18.75" customHeight="1" x14ac:dyDescent="0.35">
      <c r="A149" s="69" t="s">
        <v>254</v>
      </c>
      <c r="B149" s="5">
        <v>73069</v>
      </c>
      <c r="C149" s="6" t="str">
        <f>VLOOKUP(B149,'[1]Base Chef déquipe'!$A$1:$B$33,2,FALSE)</f>
        <v>T. Boudard</v>
      </c>
      <c r="D149" s="6">
        <v>95797</v>
      </c>
      <c r="E149" s="6" t="s">
        <v>90</v>
      </c>
      <c r="F149" s="7" t="s">
        <v>91</v>
      </c>
      <c r="G149" s="8">
        <v>1</v>
      </c>
      <c r="H149" s="9">
        <v>10.59</v>
      </c>
      <c r="I149" s="9">
        <f t="shared" si="6"/>
        <v>13.72</v>
      </c>
      <c r="J149" s="10">
        <f t="shared" si="7"/>
        <v>24.310000000000002</v>
      </c>
      <c r="K149" s="72" t="s">
        <v>350</v>
      </c>
    </row>
    <row r="150" spans="1:11" ht="18.75" customHeight="1" x14ac:dyDescent="0.35">
      <c r="A150" s="69" t="s">
        <v>254</v>
      </c>
      <c r="B150" s="5">
        <v>73082</v>
      </c>
      <c r="C150" s="6" t="str">
        <f>VLOOKUP(B150,'[1]Base Chef déquipe'!$A$1:$B$33,2,FALSE)</f>
        <v>C. Poli Marchetti</v>
      </c>
      <c r="D150" s="6">
        <v>95644</v>
      </c>
      <c r="E150" s="6" t="s">
        <v>351</v>
      </c>
      <c r="F150" s="7" t="s">
        <v>352</v>
      </c>
      <c r="G150" s="8">
        <v>1</v>
      </c>
      <c r="H150" s="9">
        <v>9.3800000000000008</v>
      </c>
      <c r="I150" s="9">
        <f t="shared" si="6"/>
        <v>13.72</v>
      </c>
      <c r="J150" s="10">
        <f t="shared" si="7"/>
        <v>23.1</v>
      </c>
      <c r="K150" s="72" t="s">
        <v>353</v>
      </c>
    </row>
    <row r="151" spans="1:11" ht="18.75" customHeight="1" x14ac:dyDescent="0.35">
      <c r="A151" s="69" t="s">
        <v>254</v>
      </c>
      <c r="B151" s="5">
        <v>73069</v>
      </c>
      <c r="C151" s="6" t="str">
        <f>VLOOKUP(B151,'[1]Base Chef déquipe'!$A$1:$B$33,2,FALSE)</f>
        <v>T. Boudard</v>
      </c>
      <c r="D151" s="6">
        <v>95789</v>
      </c>
      <c r="E151" s="6" t="s">
        <v>354</v>
      </c>
      <c r="F151" s="7" t="s">
        <v>355</v>
      </c>
      <c r="G151" s="8">
        <v>1</v>
      </c>
      <c r="H151" s="9">
        <v>8.93</v>
      </c>
      <c r="I151" s="9">
        <f t="shared" si="6"/>
        <v>13.72</v>
      </c>
      <c r="J151" s="10">
        <f t="shared" si="7"/>
        <v>22.65</v>
      </c>
      <c r="K151" s="72" t="s">
        <v>356</v>
      </c>
    </row>
    <row r="152" spans="1:11" ht="18.75" customHeight="1" x14ac:dyDescent="0.35">
      <c r="A152" s="69" t="s">
        <v>254</v>
      </c>
      <c r="B152" s="5">
        <v>73082</v>
      </c>
      <c r="C152" s="6" t="str">
        <f>VLOOKUP(B152,'[1]Base Chef déquipe'!$A$1:$B$33,2,FALSE)</f>
        <v>C. Poli Marchetti</v>
      </c>
      <c r="D152" s="6">
        <v>95645</v>
      </c>
      <c r="E152" s="6" t="s">
        <v>357</v>
      </c>
      <c r="F152" s="7" t="s">
        <v>358</v>
      </c>
      <c r="G152" s="8">
        <v>1</v>
      </c>
      <c r="H152" s="9">
        <v>8.07</v>
      </c>
      <c r="I152" s="9">
        <f t="shared" si="6"/>
        <v>13.72</v>
      </c>
      <c r="J152" s="10">
        <f t="shared" si="7"/>
        <v>21.79</v>
      </c>
      <c r="K152" s="72" t="s">
        <v>359</v>
      </c>
    </row>
    <row r="153" spans="1:11" ht="18.75" customHeight="1" x14ac:dyDescent="0.35">
      <c r="A153" s="69" t="s">
        <v>254</v>
      </c>
      <c r="B153" s="5">
        <v>72999</v>
      </c>
      <c r="C153" s="6" t="str">
        <f>VLOOKUP(B153,'[1]Base Chef déquipe'!$A$1:$B$33,2,FALSE)</f>
        <v>B. Metreau</v>
      </c>
      <c r="D153" s="6">
        <v>95171</v>
      </c>
      <c r="E153" s="6" t="s">
        <v>360</v>
      </c>
      <c r="F153" s="7" t="s">
        <v>361</v>
      </c>
      <c r="G153" s="8">
        <v>1</v>
      </c>
      <c r="H153" s="9">
        <v>7.41</v>
      </c>
      <c r="I153" s="9">
        <f t="shared" si="6"/>
        <v>13.72</v>
      </c>
      <c r="J153" s="10">
        <f t="shared" si="7"/>
        <v>21.130000000000003</v>
      </c>
      <c r="K153" s="72" t="s">
        <v>362</v>
      </c>
    </row>
    <row r="154" spans="1:11" ht="18.75" customHeight="1" x14ac:dyDescent="0.35">
      <c r="A154" s="69" t="s">
        <v>254</v>
      </c>
      <c r="B154" s="5">
        <v>73082</v>
      </c>
      <c r="C154" s="6" t="str">
        <f>VLOOKUP(B154,'[1]Base Chef déquipe'!$A$1:$B$33,2,FALSE)</f>
        <v>C. Poli Marchetti</v>
      </c>
      <c r="D154" s="6">
        <v>95648</v>
      </c>
      <c r="E154" s="6" t="s">
        <v>363</v>
      </c>
      <c r="F154" s="7" t="s">
        <v>187</v>
      </c>
      <c r="G154" s="8">
        <v>1</v>
      </c>
      <c r="H154" s="9">
        <v>7.14</v>
      </c>
      <c r="I154" s="9">
        <f t="shared" si="6"/>
        <v>13.72</v>
      </c>
      <c r="J154" s="10">
        <f t="shared" si="7"/>
        <v>20.86</v>
      </c>
      <c r="K154" s="72" t="s">
        <v>249</v>
      </c>
    </row>
    <row r="155" spans="1:11" ht="18.75" customHeight="1" x14ac:dyDescent="0.35">
      <c r="A155" s="69" t="s">
        <v>254</v>
      </c>
      <c r="B155" s="5">
        <v>72999</v>
      </c>
      <c r="C155" s="6" t="str">
        <f>VLOOKUP(B155,'[1]Base Chef déquipe'!$A$1:$B$33,2,FALSE)</f>
        <v>B. Metreau</v>
      </c>
      <c r="D155" s="6">
        <v>95972</v>
      </c>
      <c r="E155" s="6" t="s">
        <v>363</v>
      </c>
      <c r="F155" s="7" t="s">
        <v>187</v>
      </c>
      <c r="G155" s="8">
        <v>1</v>
      </c>
      <c r="H155" s="9">
        <v>7.14</v>
      </c>
      <c r="I155" s="9">
        <f t="shared" si="6"/>
        <v>13.72</v>
      </c>
      <c r="J155" s="10">
        <f t="shared" si="7"/>
        <v>20.86</v>
      </c>
      <c r="K155" s="72" t="s">
        <v>364</v>
      </c>
    </row>
    <row r="156" spans="1:11" ht="18.75" customHeight="1" x14ac:dyDescent="0.35">
      <c r="A156" s="69" t="s">
        <v>254</v>
      </c>
      <c r="B156" s="5">
        <v>73082</v>
      </c>
      <c r="C156" s="6" t="str">
        <f>VLOOKUP(B156,'[1]Base Chef déquipe'!$A$1:$B$33,2,FALSE)</f>
        <v>C. Poli Marchetti</v>
      </c>
      <c r="D156" s="6">
        <v>95798</v>
      </c>
      <c r="E156" s="6" t="s">
        <v>365</v>
      </c>
      <c r="F156" s="7" t="s">
        <v>366</v>
      </c>
      <c r="G156" s="8">
        <v>1</v>
      </c>
      <c r="H156" s="9">
        <v>6.3</v>
      </c>
      <c r="I156" s="9">
        <f t="shared" si="6"/>
        <v>13.72</v>
      </c>
      <c r="J156" s="10">
        <f t="shared" si="7"/>
        <v>20.02</v>
      </c>
      <c r="K156" s="72" t="s">
        <v>367</v>
      </c>
    </row>
    <row r="157" spans="1:11" ht="18.75" customHeight="1" x14ac:dyDescent="0.35">
      <c r="A157" s="69" t="s">
        <v>254</v>
      </c>
      <c r="B157" s="5">
        <v>73082</v>
      </c>
      <c r="C157" s="6" t="str">
        <f>VLOOKUP(B157,'[1]Base Chef déquipe'!$A$1:$B$33,2,FALSE)</f>
        <v>C. Poli Marchetti</v>
      </c>
      <c r="D157" s="6">
        <v>95423</v>
      </c>
      <c r="E157" s="6" t="s">
        <v>368</v>
      </c>
      <c r="F157" s="7" t="s">
        <v>251</v>
      </c>
      <c r="G157" s="8">
        <v>1</v>
      </c>
      <c r="H157" s="9">
        <v>6.06</v>
      </c>
      <c r="I157" s="9">
        <f t="shared" si="6"/>
        <v>13.72</v>
      </c>
      <c r="J157" s="10">
        <f t="shared" si="7"/>
        <v>19.78</v>
      </c>
      <c r="K157" s="72" t="s">
        <v>98</v>
      </c>
    </row>
    <row r="158" spans="1:11" ht="18.75" customHeight="1" x14ac:dyDescent="0.35">
      <c r="A158" s="69" t="s">
        <v>254</v>
      </c>
      <c r="B158" s="5">
        <v>73082</v>
      </c>
      <c r="C158" s="6" t="str">
        <f>VLOOKUP(B158,'[1]Base Chef déquipe'!$A$1:$B$33,2,FALSE)</f>
        <v>C. Poli Marchetti</v>
      </c>
      <c r="D158" s="6">
        <v>96709</v>
      </c>
      <c r="E158" s="6" t="s">
        <v>369</v>
      </c>
      <c r="F158" s="7" t="s">
        <v>370</v>
      </c>
      <c r="G158" s="8">
        <v>1</v>
      </c>
      <c r="H158" s="9">
        <v>4.3</v>
      </c>
      <c r="I158" s="9">
        <f t="shared" si="6"/>
        <v>13.72</v>
      </c>
      <c r="J158" s="10">
        <f t="shared" si="7"/>
        <v>18.02</v>
      </c>
      <c r="K158" s="72" t="s">
        <v>371</v>
      </c>
    </row>
    <row r="159" spans="1:11" ht="18.75" customHeight="1" x14ac:dyDescent="0.35">
      <c r="A159" s="69" t="s">
        <v>254</v>
      </c>
      <c r="B159" s="5">
        <v>73082</v>
      </c>
      <c r="C159" s="6" t="str">
        <f>VLOOKUP(B159,'[1]Base Chef déquipe'!$A$1:$B$33,2,FALSE)</f>
        <v>C. Poli Marchetti</v>
      </c>
      <c r="D159" s="6">
        <v>96712</v>
      </c>
      <c r="E159" s="6" t="s">
        <v>369</v>
      </c>
      <c r="F159" s="7" t="s">
        <v>370</v>
      </c>
      <c r="G159" s="8">
        <v>1</v>
      </c>
      <c r="H159" s="9">
        <v>4.3</v>
      </c>
      <c r="I159" s="9">
        <f t="shared" si="6"/>
        <v>13.72</v>
      </c>
      <c r="J159" s="10">
        <f t="shared" si="7"/>
        <v>18.02</v>
      </c>
      <c r="K159" s="72" t="s">
        <v>372</v>
      </c>
    </row>
    <row r="160" spans="1:11" ht="18.75" customHeight="1" x14ac:dyDescent="0.35">
      <c r="A160" s="69" t="s">
        <v>254</v>
      </c>
      <c r="B160" s="5">
        <v>73082</v>
      </c>
      <c r="C160" s="6" t="str">
        <f>VLOOKUP(B160,'[1]Base Chef déquipe'!$A$1:$B$33,2,FALSE)</f>
        <v>C. Poli Marchetti</v>
      </c>
      <c r="D160" s="6">
        <v>96705</v>
      </c>
      <c r="E160" s="6" t="s">
        <v>373</v>
      </c>
      <c r="F160" s="7" t="s">
        <v>374</v>
      </c>
      <c r="G160" s="8">
        <v>1</v>
      </c>
      <c r="H160" s="9">
        <v>3.31</v>
      </c>
      <c r="I160" s="9">
        <f t="shared" si="6"/>
        <v>13.72</v>
      </c>
      <c r="J160" s="10">
        <f t="shared" si="7"/>
        <v>17.03</v>
      </c>
      <c r="K160" s="72" t="s">
        <v>77</v>
      </c>
    </row>
    <row r="161" spans="1:11" ht="18.75" customHeight="1" x14ac:dyDescent="0.35">
      <c r="A161" s="69" t="s">
        <v>254</v>
      </c>
      <c r="B161" s="5">
        <v>73082</v>
      </c>
      <c r="C161" s="6" t="str">
        <f>VLOOKUP(B161,'[1]Base Chef déquipe'!$A$1:$B$33,2,FALSE)</f>
        <v>C. Poli Marchetti</v>
      </c>
      <c r="D161" s="6">
        <v>95724</v>
      </c>
      <c r="E161" s="6" t="s">
        <v>375</v>
      </c>
      <c r="F161" s="7" t="s">
        <v>231</v>
      </c>
      <c r="G161" s="8">
        <v>1</v>
      </c>
      <c r="H161" s="9">
        <v>3.15</v>
      </c>
      <c r="I161" s="9">
        <f t="shared" si="6"/>
        <v>13.72</v>
      </c>
      <c r="J161" s="10">
        <f t="shared" si="7"/>
        <v>16.87</v>
      </c>
      <c r="K161" s="72" t="s">
        <v>98</v>
      </c>
    </row>
    <row r="162" spans="1:11" ht="18.75" customHeight="1" x14ac:dyDescent="0.35">
      <c r="A162" s="69" t="s">
        <v>254</v>
      </c>
      <c r="B162" s="5">
        <v>73082</v>
      </c>
      <c r="C162" s="6" t="str">
        <f>VLOOKUP(B162,'[1]Base Chef déquipe'!$A$1:$B$33,2,FALSE)</f>
        <v>C. Poli Marchetti</v>
      </c>
      <c r="D162" s="6">
        <v>96542</v>
      </c>
      <c r="E162" s="6" t="s">
        <v>376</v>
      </c>
      <c r="F162" s="7" t="s">
        <v>377</v>
      </c>
      <c r="G162" s="8">
        <v>1</v>
      </c>
      <c r="H162" s="9">
        <v>2.48</v>
      </c>
      <c r="I162" s="9">
        <f t="shared" si="6"/>
        <v>13.72</v>
      </c>
      <c r="J162" s="10">
        <f t="shared" si="7"/>
        <v>16.2</v>
      </c>
      <c r="K162" s="72" t="s">
        <v>378</v>
      </c>
    </row>
    <row r="163" spans="1:11" ht="18.75" customHeight="1" x14ac:dyDescent="0.35">
      <c r="A163" s="69" t="s">
        <v>254</v>
      </c>
      <c r="B163" s="5">
        <v>73082</v>
      </c>
      <c r="C163" s="6" t="str">
        <f>VLOOKUP(B163,'[1]Base Chef déquipe'!$A$1:$B$33,2,FALSE)</f>
        <v>C. Poli Marchetti</v>
      </c>
      <c r="D163" s="6">
        <v>95723</v>
      </c>
      <c r="E163" s="6" t="s">
        <v>379</v>
      </c>
      <c r="F163" s="7" t="s">
        <v>380</v>
      </c>
      <c r="G163" s="8">
        <v>1</v>
      </c>
      <c r="H163" s="9">
        <v>2.0299999999999998</v>
      </c>
      <c r="I163" s="9">
        <f t="shared" si="6"/>
        <v>13.72</v>
      </c>
      <c r="J163" s="10">
        <f t="shared" si="7"/>
        <v>15.75</v>
      </c>
      <c r="K163" s="72" t="s">
        <v>98</v>
      </c>
    </row>
    <row r="164" spans="1:11" ht="18.75" customHeight="1" x14ac:dyDescent="0.35">
      <c r="A164" s="69" t="s">
        <v>254</v>
      </c>
      <c r="B164" s="5">
        <v>73082</v>
      </c>
      <c r="C164" s="6" t="str">
        <f>VLOOKUP(B164,'[1]Base Chef déquipe'!$A$1:$B$33,2,FALSE)</f>
        <v>C. Poli Marchetti</v>
      </c>
      <c r="D164" s="6">
        <v>95722</v>
      </c>
      <c r="E164" s="6" t="s">
        <v>381</v>
      </c>
      <c r="F164" s="7" t="s">
        <v>382</v>
      </c>
      <c r="G164" s="8">
        <v>1</v>
      </c>
      <c r="H164" s="9">
        <v>1.95</v>
      </c>
      <c r="I164" s="9">
        <f t="shared" si="6"/>
        <v>13.72</v>
      </c>
      <c r="J164" s="10">
        <f t="shared" si="7"/>
        <v>15.67</v>
      </c>
      <c r="K164" s="72" t="s">
        <v>98</v>
      </c>
    </row>
    <row r="165" spans="1:11" ht="18.75" customHeight="1" x14ac:dyDescent="0.35">
      <c r="A165" s="69" t="s">
        <v>383</v>
      </c>
      <c r="B165" s="5">
        <v>72479</v>
      </c>
      <c r="C165" s="6" t="str">
        <f>VLOOKUP(B165,'[1]Base Chef déquipe'!$A$1:$B$33,2,FALSE)</f>
        <v>A. Albert</v>
      </c>
      <c r="D165" s="6">
        <v>97558</v>
      </c>
      <c r="E165" s="6" t="s">
        <v>384</v>
      </c>
      <c r="F165" s="7" t="s">
        <v>385</v>
      </c>
      <c r="G165" s="8">
        <v>250</v>
      </c>
      <c r="H165" s="9">
        <v>862.5</v>
      </c>
      <c r="I165" s="9">
        <f t="shared" ref="I165:I228" si="8">IF(H165="","",13.72)</f>
        <v>13.72</v>
      </c>
      <c r="J165" s="10">
        <f t="shared" ref="J165:J228" si="9">IF(H165="","",SUM(H165:I165))</f>
        <v>876.22</v>
      </c>
      <c r="K165" s="72" t="s">
        <v>386</v>
      </c>
    </row>
    <row r="166" spans="1:11" ht="18.75" customHeight="1" x14ac:dyDescent="0.35">
      <c r="A166" s="69" t="s">
        <v>383</v>
      </c>
      <c r="B166" s="5">
        <v>73082</v>
      </c>
      <c r="C166" s="6" t="str">
        <f>VLOOKUP(B166,'[1]Base Chef déquipe'!$A$1:$B$33,2,FALSE)</f>
        <v>C. Poli Marchetti</v>
      </c>
      <c r="D166" s="6">
        <v>95661</v>
      </c>
      <c r="E166" s="6" t="s">
        <v>387</v>
      </c>
      <c r="F166" s="7" t="s">
        <v>388</v>
      </c>
      <c r="G166" s="8">
        <v>1</v>
      </c>
      <c r="H166" s="9">
        <v>480.7</v>
      </c>
      <c r="I166" s="9">
        <f t="shared" si="8"/>
        <v>13.72</v>
      </c>
      <c r="J166" s="10">
        <f t="shared" si="9"/>
        <v>494.42</v>
      </c>
      <c r="K166" s="72" t="s">
        <v>389</v>
      </c>
    </row>
    <row r="167" spans="1:11" ht="18.75" customHeight="1" x14ac:dyDescent="0.35">
      <c r="A167" s="69" t="s">
        <v>383</v>
      </c>
      <c r="B167" s="5">
        <v>73082</v>
      </c>
      <c r="C167" s="6" t="str">
        <f>VLOOKUP(B167,'[1]Base Chef déquipe'!$A$1:$B$33,2,FALSE)</f>
        <v>C. Poli Marchetti</v>
      </c>
      <c r="D167" s="6">
        <v>96924</v>
      </c>
      <c r="E167" s="6" t="s">
        <v>258</v>
      </c>
      <c r="F167" s="7" t="s">
        <v>259</v>
      </c>
      <c r="G167" s="8">
        <v>1</v>
      </c>
      <c r="H167" s="9">
        <v>345.77</v>
      </c>
      <c r="I167" s="9">
        <f t="shared" si="8"/>
        <v>13.72</v>
      </c>
      <c r="J167" s="10">
        <f t="shared" si="9"/>
        <v>359.49</v>
      </c>
      <c r="K167" s="72" t="s">
        <v>390</v>
      </c>
    </row>
    <row r="168" spans="1:11" ht="18.75" customHeight="1" x14ac:dyDescent="0.35">
      <c r="A168" s="69" t="s">
        <v>383</v>
      </c>
      <c r="B168" s="5">
        <v>73082</v>
      </c>
      <c r="C168" s="6" t="str">
        <f>VLOOKUP(B168,'[1]Base Chef déquipe'!$A$1:$B$33,2,FALSE)</f>
        <v>C. Poli Marchetti</v>
      </c>
      <c r="D168" s="6">
        <v>95985</v>
      </c>
      <c r="E168" s="6" t="s">
        <v>391</v>
      </c>
      <c r="F168" s="7" t="s">
        <v>392</v>
      </c>
      <c r="G168" s="8">
        <v>1</v>
      </c>
      <c r="H168" s="9">
        <v>181.61</v>
      </c>
      <c r="I168" s="9">
        <f t="shared" si="8"/>
        <v>13.72</v>
      </c>
      <c r="J168" s="10">
        <f t="shared" si="9"/>
        <v>195.33</v>
      </c>
      <c r="K168" s="72" t="s">
        <v>393</v>
      </c>
    </row>
    <row r="169" spans="1:11" ht="18.75" customHeight="1" x14ac:dyDescent="0.35">
      <c r="A169" s="69" t="s">
        <v>383</v>
      </c>
      <c r="B169" s="5">
        <v>73082</v>
      </c>
      <c r="C169" s="6" t="str">
        <f>VLOOKUP(B169,'[1]Base Chef déquipe'!$A$1:$B$33,2,FALSE)</f>
        <v>C. Poli Marchetti</v>
      </c>
      <c r="D169" s="6">
        <v>96717</v>
      </c>
      <c r="E169" s="6" t="s">
        <v>394</v>
      </c>
      <c r="F169" s="7" t="s">
        <v>395</v>
      </c>
      <c r="G169" s="8">
        <v>1</v>
      </c>
      <c r="H169" s="9">
        <v>161.78</v>
      </c>
      <c r="I169" s="9">
        <f t="shared" si="8"/>
        <v>13.72</v>
      </c>
      <c r="J169" s="10">
        <f t="shared" si="9"/>
        <v>175.5</v>
      </c>
      <c r="K169" s="72" t="s">
        <v>396</v>
      </c>
    </row>
    <row r="170" spans="1:11" ht="18.75" customHeight="1" x14ac:dyDescent="0.35">
      <c r="A170" s="69" t="s">
        <v>383</v>
      </c>
      <c r="B170" s="5">
        <v>73082</v>
      </c>
      <c r="C170" s="6" t="str">
        <f>VLOOKUP(B170,'[1]Base Chef déquipe'!$A$1:$B$33,2,FALSE)</f>
        <v>C. Poli Marchetti</v>
      </c>
      <c r="D170" s="6">
        <v>95977</v>
      </c>
      <c r="E170" s="6" t="s">
        <v>297</v>
      </c>
      <c r="F170" s="7" t="s">
        <v>47</v>
      </c>
      <c r="G170" s="8">
        <v>2</v>
      </c>
      <c r="H170" s="9">
        <v>138.86000000000001</v>
      </c>
      <c r="I170" s="9">
        <f t="shared" si="8"/>
        <v>13.72</v>
      </c>
      <c r="J170" s="10">
        <f t="shared" si="9"/>
        <v>152.58000000000001</v>
      </c>
      <c r="K170" s="72" t="s">
        <v>397</v>
      </c>
    </row>
    <row r="171" spans="1:11" ht="18.75" customHeight="1" x14ac:dyDescent="0.35">
      <c r="A171" s="69" t="s">
        <v>383</v>
      </c>
      <c r="B171" s="5">
        <v>73082</v>
      </c>
      <c r="C171" s="6" t="str">
        <f>VLOOKUP(B171,'[1]Base Chef déquipe'!$A$1:$B$33,2,FALSE)</f>
        <v>C. Poli Marchetti</v>
      </c>
      <c r="D171" s="6">
        <v>95744</v>
      </c>
      <c r="E171" s="6" t="s">
        <v>398</v>
      </c>
      <c r="F171" s="7" t="s">
        <v>32</v>
      </c>
      <c r="G171" s="8">
        <v>1</v>
      </c>
      <c r="H171" s="9">
        <v>87.93</v>
      </c>
      <c r="I171" s="9">
        <f t="shared" si="8"/>
        <v>13.72</v>
      </c>
      <c r="J171" s="10">
        <f t="shared" si="9"/>
        <v>101.65</v>
      </c>
      <c r="K171" s="72" t="s">
        <v>399</v>
      </c>
    </row>
    <row r="172" spans="1:11" ht="18.75" customHeight="1" x14ac:dyDescent="0.35">
      <c r="A172" s="69" t="s">
        <v>383</v>
      </c>
      <c r="B172" s="5">
        <v>72999</v>
      </c>
      <c r="C172" s="6" t="str">
        <f>VLOOKUP(B172,'[1]Base Chef déquipe'!$A$1:$B$33,2,FALSE)</f>
        <v>B. Metreau</v>
      </c>
      <c r="D172" s="6">
        <v>95991</v>
      </c>
      <c r="E172" s="6" t="s">
        <v>400</v>
      </c>
      <c r="F172" s="7" t="s">
        <v>401</v>
      </c>
      <c r="G172" s="8">
        <v>1</v>
      </c>
      <c r="H172" s="9">
        <v>87.45</v>
      </c>
      <c r="I172" s="9">
        <f t="shared" si="8"/>
        <v>13.72</v>
      </c>
      <c r="J172" s="10">
        <f t="shared" si="9"/>
        <v>101.17</v>
      </c>
      <c r="K172" s="72" t="s">
        <v>402</v>
      </c>
    </row>
    <row r="173" spans="1:11" ht="18.75" customHeight="1" x14ac:dyDescent="0.35">
      <c r="A173" s="69" t="s">
        <v>383</v>
      </c>
      <c r="B173" s="5">
        <v>73082</v>
      </c>
      <c r="C173" s="6" t="str">
        <f>VLOOKUP(B173,'[1]Base Chef déquipe'!$A$1:$B$33,2,FALSE)</f>
        <v>C. Poli Marchetti</v>
      </c>
      <c r="D173" s="6">
        <v>96720</v>
      </c>
      <c r="E173" s="6" t="s">
        <v>297</v>
      </c>
      <c r="F173" s="7" t="s">
        <v>47</v>
      </c>
      <c r="G173" s="8">
        <v>1</v>
      </c>
      <c r="H173" s="9">
        <v>69.430000000000007</v>
      </c>
      <c r="I173" s="9">
        <f t="shared" si="8"/>
        <v>13.72</v>
      </c>
      <c r="J173" s="10">
        <f t="shared" si="9"/>
        <v>83.15</v>
      </c>
      <c r="K173" s="72" t="s">
        <v>403</v>
      </c>
    </row>
    <row r="174" spans="1:11" ht="18.75" customHeight="1" x14ac:dyDescent="0.35">
      <c r="A174" s="69" t="s">
        <v>383</v>
      </c>
      <c r="B174" s="5">
        <v>73082</v>
      </c>
      <c r="C174" s="6" t="str">
        <f>VLOOKUP(B174,'[1]Base Chef déquipe'!$A$1:$B$33,2,FALSE)</f>
        <v>C. Poli Marchetti</v>
      </c>
      <c r="D174" s="6">
        <v>95738</v>
      </c>
      <c r="E174" s="6" t="s">
        <v>404</v>
      </c>
      <c r="F174" s="7" t="s">
        <v>112</v>
      </c>
      <c r="G174" s="8">
        <v>1</v>
      </c>
      <c r="H174" s="9">
        <v>65.819999999999993</v>
      </c>
      <c r="I174" s="9">
        <f t="shared" si="8"/>
        <v>13.72</v>
      </c>
      <c r="J174" s="10">
        <f t="shared" si="9"/>
        <v>79.539999999999992</v>
      </c>
      <c r="K174" s="72" t="s">
        <v>405</v>
      </c>
    </row>
    <row r="175" spans="1:11" ht="18.75" customHeight="1" x14ac:dyDescent="0.35">
      <c r="A175" s="69" t="s">
        <v>383</v>
      </c>
      <c r="B175" s="5">
        <v>72999</v>
      </c>
      <c r="C175" s="6" t="str">
        <f>VLOOKUP(B175,'[1]Base Chef déquipe'!$A$1:$B$33,2,FALSE)</f>
        <v>B. Metreau</v>
      </c>
      <c r="D175" s="6">
        <v>95984</v>
      </c>
      <c r="E175" s="6" t="s">
        <v>406</v>
      </c>
      <c r="F175" s="7" t="s">
        <v>131</v>
      </c>
      <c r="G175" s="8">
        <v>1</v>
      </c>
      <c r="H175" s="9">
        <v>40.950000000000003</v>
      </c>
      <c r="I175" s="9">
        <f t="shared" si="8"/>
        <v>13.72</v>
      </c>
      <c r="J175" s="10">
        <f t="shared" si="9"/>
        <v>54.67</v>
      </c>
      <c r="K175" s="72" t="s">
        <v>407</v>
      </c>
    </row>
    <row r="176" spans="1:11" ht="18.75" customHeight="1" x14ac:dyDescent="0.35">
      <c r="A176" s="69" t="s">
        <v>383</v>
      </c>
      <c r="B176" s="5">
        <v>72217</v>
      </c>
      <c r="C176" s="6" t="str">
        <f>VLOOKUP(B176,'[1]Base Chef déquipe'!$A$1:$B$33,2,FALSE)</f>
        <v>D. Peigné</v>
      </c>
      <c r="D176" s="6">
        <v>96316</v>
      </c>
      <c r="E176" s="6" t="s">
        <v>408</v>
      </c>
      <c r="F176" s="7" t="s">
        <v>409</v>
      </c>
      <c r="G176" s="8">
        <v>1</v>
      </c>
      <c r="H176" s="9">
        <v>37.340000000000003</v>
      </c>
      <c r="I176" s="9">
        <f t="shared" si="8"/>
        <v>13.72</v>
      </c>
      <c r="J176" s="10">
        <f t="shared" si="9"/>
        <v>51.06</v>
      </c>
      <c r="K176" s="72" t="s">
        <v>410</v>
      </c>
    </row>
    <row r="177" spans="1:11" ht="18.75" customHeight="1" x14ac:dyDescent="0.35">
      <c r="A177" s="69" t="s">
        <v>383</v>
      </c>
      <c r="B177" s="5">
        <v>72999</v>
      </c>
      <c r="C177" s="6" t="str">
        <f>VLOOKUP(B177,'[1]Base Chef déquipe'!$A$1:$B$33,2,FALSE)</f>
        <v>B. Metreau</v>
      </c>
      <c r="D177" s="6">
        <v>95981</v>
      </c>
      <c r="E177" s="6" t="s">
        <v>309</v>
      </c>
      <c r="F177" s="7" t="s">
        <v>310</v>
      </c>
      <c r="G177" s="8">
        <v>1</v>
      </c>
      <c r="H177" s="9">
        <v>31.22</v>
      </c>
      <c r="I177" s="9">
        <f t="shared" si="8"/>
        <v>13.72</v>
      </c>
      <c r="J177" s="10">
        <f t="shared" si="9"/>
        <v>44.94</v>
      </c>
      <c r="K177" s="72" t="s">
        <v>411</v>
      </c>
    </row>
    <row r="178" spans="1:11" ht="18.75" customHeight="1" x14ac:dyDescent="0.35">
      <c r="A178" s="69" t="s">
        <v>383</v>
      </c>
      <c r="B178" s="5">
        <v>73082</v>
      </c>
      <c r="C178" s="6" t="str">
        <f>VLOOKUP(B178,'[1]Base Chef déquipe'!$A$1:$B$33,2,FALSE)</f>
        <v>C. Poli Marchetti</v>
      </c>
      <c r="D178" s="6">
        <v>95743</v>
      </c>
      <c r="E178" s="6" t="s">
        <v>412</v>
      </c>
      <c r="F178" s="7" t="s">
        <v>413</v>
      </c>
      <c r="G178" s="8">
        <v>1</v>
      </c>
      <c r="H178" s="9">
        <v>30.91</v>
      </c>
      <c r="I178" s="9">
        <f t="shared" si="8"/>
        <v>13.72</v>
      </c>
      <c r="J178" s="10">
        <f t="shared" si="9"/>
        <v>44.63</v>
      </c>
      <c r="K178" s="72" t="s">
        <v>334</v>
      </c>
    </row>
    <row r="179" spans="1:11" ht="18.75" customHeight="1" x14ac:dyDescent="0.35">
      <c r="A179" s="69" t="s">
        <v>383</v>
      </c>
      <c r="B179" s="5">
        <v>72217</v>
      </c>
      <c r="C179" s="6" t="str">
        <f>VLOOKUP(B179,'[1]Base Chef déquipe'!$A$1:$B$33,2,FALSE)</f>
        <v>D. Peigné</v>
      </c>
      <c r="D179" s="6">
        <v>96208</v>
      </c>
      <c r="E179" s="6" t="s">
        <v>414</v>
      </c>
      <c r="F179" s="7" t="s">
        <v>315</v>
      </c>
      <c r="G179" s="8">
        <v>1</v>
      </c>
      <c r="H179" s="9">
        <v>17.149999999999999</v>
      </c>
      <c r="I179" s="9">
        <f t="shared" si="8"/>
        <v>13.72</v>
      </c>
      <c r="J179" s="10">
        <f t="shared" si="9"/>
        <v>30.869999999999997</v>
      </c>
      <c r="K179" s="72" t="s">
        <v>415</v>
      </c>
    </row>
    <row r="180" spans="1:11" ht="18.75" customHeight="1" x14ac:dyDescent="0.35">
      <c r="A180" s="69" t="s">
        <v>383</v>
      </c>
      <c r="B180" s="5">
        <v>73082</v>
      </c>
      <c r="C180" s="6" t="str">
        <f>VLOOKUP(B180,'[1]Base Chef déquipe'!$A$1:$B$33,2,FALSE)</f>
        <v>C. Poli Marchetti</v>
      </c>
      <c r="D180" s="6">
        <v>95745</v>
      </c>
      <c r="E180" s="6" t="s">
        <v>72</v>
      </c>
      <c r="F180" s="7" t="s">
        <v>73</v>
      </c>
      <c r="G180" s="8">
        <v>1</v>
      </c>
      <c r="H180" s="9">
        <v>16.41</v>
      </c>
      <c r="I180" s="9">
        <f t="shared" si="8"/>
        <v>13.72</v>
      </c>
      <c r="J180" s="10">
        <f t="shared" si="9"/>
        <v>30.130000000000003</v>
      </c>
      <c r="K180" s="72" t="s">
        <v>416</v>
      </c>
    </row>
    <row r="181" spans="1:11" ht="18.75" customHeight="1" x14ac:dyDescent="0.35">
      <c r="A181" s="69" t="s">
        <v>383</v>
      </c>
      <c r="B181" s="5">
        <v>73082</v>
      </c>
      <c r="C181" s="6" t="str">
        <f>VLOOKUP(B181,'[1]Base Chef déquipe'!$A$1:$B$33,2,FALSE)</f>
        <v>C. Poli Marchetti</v>
      </c>
      <c r="D181" s="6">
        <v>95733</v>
      </c>
      <c r="E181" s="6" t="s">
        <v>417</v>
      </c>
      <c r="F181" s="7" t="s">
        <v>418</v>
      </c>
      <c r="G181" s="8">
        <v>1</v>
      </c>
      <c r="H181" s="9">
        <v>16.39</v>
      </c>
      <c r="I181" s="9">
        <f t="shared" si="8"/>
        <v>13.72</v>
      </c>
      <c r="J181" s="10">
        <f t="shared" si="9"/>
        <v>30.11</v>
      </c>
      <c r="K181" s="72" t="s">
        <v>419</v>
      </c>
    </row>
    <row r="182" spans="1:11" ht="18.75" customHeight="1" x14ac:dyDescent="0.35">
      <c r="A182" s="69" t="s">
        <v>383</v>
      </c>
      <c r="B182" s="5">
        <v>73082</v>
      </c>
      <c r="C182" s="6" t="str">
        <f>VLOOKUP(B182,'[1]Base Chef déquipe'!$A$1:$B$33,2,FALSE)</f>
        <v>C. Poli Marchetti</v>
      </c>
      <c r="D182" s="6">
        <v>95431</v>
      </c>
      <c r="E182" s="6" t="s">
        <v>420</v>
      </c>
      <c r="F182" s="7" t="s">
        <v>421</v>
      </c>
      <c r="G182" s="8">
        <v>1</v>
      </c>
      <c r="H182" s="9">
        <v>14.342000000000001</v>
      </c>
      <c r="I182" s="9">
        <f t="shared" si="8"/>
        <v>13.72</v>
      </c>
      <c r="J182" s="10">
        <f t="shared" si="9"/>
        <v>28.062000000000001</v>
      </c>
      <c r="K182" s="72" t="s">
        <v>422</v>
      </c>
    </row>
    <row r="183" spans="1:11" ht="18.75" customHeight="1" x14ac:dyDescent="0.35">
      <c r="A183" s="69" t="s">
        <v>383</v>
      </c>
      <c r="B183" s="5">
        <v>73082</v>
      </c>
      <c r="C183" s="6" t="str">
        <f>VLOOKUP(B183,'[1]Base Chef déquipe'!$A$1:$B$33,2,FALSE)</f>
        <v>C. Poli Marchetti</v>
      </c>
      <c r="D183" s="6">
        <v>96153</v>
      </c>
      <c r="E183" s="6" t="s">
        <v>420</v>
      </c>
      <c r="F183" s="7" t="s">
        <v>421</v>
      </c>
      <c r="G183" s="8">
        <v>1</v>
      </c>
      <c r="H183" s="9">
        <v>14.342000000000001</v>
      </c>
      <c r="I183" s="9">
        <f t="shared" si="8"/>
        <v>13.72</v>
      </c>
      <c r="J183" s="10">
        <f t="shared" si="9"/>
        <v>28.062000000000001</v>
      </c>
      <c r="K183" s="72" t="s">
        <v>423</v>
      </c>
    </row>
    <row r="184" spans="1:11" ht="18.75" customHeight="1" x14ac:dyDescent="0.35">
      <c r="A184" s="69" t="s">
        <v>383</v>
      </c>
      <c r="B184" s="5">
        <v>73082</v>
      </c>
      <c r="C184" s="6" t="str">
        <f>VLOOKUP(B184,'[1]Base Chef déquipe'!$A$1:$B$33,2,FALSE)</f>
        <v>C. Poli Marchetti</v>
      </c>
      <c r="D184" s="6">
        <v>95427</v>
      </c>
      <c r="E184" s="6" t="s">
        <v>424</v>
      </c>
      <c r="F184" s="7" t="s">
        <v>425</v>
      </c>
      <c r="G184" s="8">
        <v>1</v>
      </c>
      <c r="H184" s="9">
        <v>14.04</v>
      </c>
      <c r="I184" s="9">
        <f t="shared" si="8"/>
        <v>13.72</v>
      </c>
      <c r="J184" s="10">
        <f t="shared" si="9"/>
        <v>27.759999999999998</v>
      </c>
      <c r="K184" s="72" t="s">
        <v>426</v>
      </c>
    </row>
    <row r="185" spans="1:11" ht="18.75" customHeight="1" x14ac:dyDescent="0.35">
      <c r="A185" s="69" t="s">
        <v>383</v>
      </c>
      <c r="B185" s="5">
        <v>73082</v>
      </c>
      <c r="C185" s="6" t="str">
        <f>VLOOKUP(B185,'[1]Base Chef déquipe'!$A$1:$B$33,2,FALSE)</f>
        <v>C. Poli Marchetti</v>
      </c>
      <c r="D185" s="6">
        <v>96713</v>
      </c>
      <c r="E185" s="6" t="s">
        <v>427</v>
      </c>
      <c r="F185" s="7" t="s">
        <v>156</v>
      </c>
      <c r="G185" s="8">
        <v>1</v>
      </c>
      <c r="H185" s="9">
        <v>13.511699999999999</v>
      </c>
      <c r="I185" s="9">
        <f t="shared" si="8"/>
        <v>13.72</v>
      </c>
      <c r="J185" s="10">
        <f t="shared" si="9"/>
        <v>27.2317</v>
      </c>
      <c r="K185" s="72" t="s">
        <v>57</v>
      </c>
    </row>
    <row r="186" spans="1:11" ht="18.75" customHeight="1" x14ac:dyDescent="0.35">
      <c r="A186" s="69" t="s">
        <v>383</v>
      </c>
      <c r="B186" s="5">
        <v>73069</v>
      </c>
      <c r="C186" s="6" t="str">
        <f>VLOOKUP(B186,'[1]Base Chef déquipe'!$A$1:$B$33,2,FALSE)</f>
        <v>T. Boudard</v>
      </c>
      <c r="D186" s="6">
        <v>96652</v>
      </c>
      <c r="E186" s="6" t="s">
        <v>428</v>
      </c>
      <c r="F186" s="7" t="s">
        <v>429</v>
      </c>
      <c r="G186" s="8">
        <v>1</v>
      </c>
      <c r="H186" s="9">
        <v>13.21</v>
      </c>
      <c r="I186" s="9">
        <f t="shared" si="8"/>
        <v>13.72</v>
      </c>
      <c r="J186" s="10">
        <f t="shared" si="9"/>
        <v>26.93</v>
      </c>
      <c r="K186" s="72" t="s">
        <v>430</v>
      </c>
    </row>
    <row r="187" spans="1:11" ht="18.75" customHeight="1" x14ac:dyDescent="0.35">
      <c r="A187" s="69" t="s">
        <v>383</v>
      </c>
      <c r="B187" s="5">
        <v>72479</v>
      </c>
      <c r="C187" s="6" t="str">
        <f>VLOOKUP(B187,'[1]Base Chef déquipe'!$A$1:$B$33,2,FALSE)</f>
        <v>A. Albert</v>
      </c>
      <c r="D187" s="6">
        <v>95191</v>
      </c>
      <c r="E187" s="6" t="s">
        <v>431</v>
      </c>
      <c r="F187" s="7" t="s">
        <v>432</v>
      </c>
      <c r="G187" s="8">
        <v>1</v>
      </c>
      <c r="H187" s="9">
        <v>12.56</v>
      </c>
      <c r="I187" s="9">
        <f t="shared" si="8"/>
        <v>13.72</v>
      </c>
      <c r="J187" s="10">
        <f t="shared" si="9"/>
        <v>26.28</v>
      </c>
      <c r="K187" s="72" t="s">
        <v>433</v>
      </c>
    </row>
    <row r="188" spans="1:11" ht="18.75" customHeight="1" x14ac:dyDescent="0.35">
      <c r="A188" s="69" t="s">
        <v>383</v>
      </c>
      <c r="B188" s="5">
        <v>72999</v>
      </c>
      <c r="C188" s="6" t="str">
        <f>VLOOKUP(B188,'[1]Base Chef déquipe'!$A$1:$B$33,2,FALSE)</f>
        <v>B. Metreau</v>
      </c>
      <c r="D188" s="6">
        <v>96716</v>
      </c>
      <c r="E188" s="6" t="s">
        <v>434</v>
      </c>
      <c r="F188" s="7" t="s">
        <v>435</v>
      </c>
      <c r="G188" s="8">
        <v>1</v>
      </c>
      <c r="H188" s="9">
        <v>12.15</v>
      </c>
      <c r="I188" s="9">
        <f t="shared" si="8"/>
        <v>13.72</v>
      </c>
      <c r="J188" s="10">
        <f t="shared" si="9"/>
        <v>25.87</v>
      </c>
      <c r="K188" s="72" t="s">
        <v>248</v>
      </c>
    </row>
    <row r="189" spans="1:11" ht="18.75" customHeight="1" x14ac:dyDescent="0.35">
      <c r="A189" s="69" t="s">
        <v>383</v>
      </c>
      <c r="B189" s="5">
        <v>73082</v>
      </c>
      <c r="C189" s="6" t="str">
        <f>VLOOKUP(B189,'[1]Base Chef déquipe'!$A$1:$B$33,2,FALSE)</f>
        <v>C. Poli Marchetti</v>
      </c>
      <c r="D189" s="6">
        <v>95746</v>
      </c>
      <c r="E189" s="6" t="s">
        <v>436</v>
      </c>
      <c r="F189" s="7" t="s">
        <v>437</v>
      </c>
      <c r="G189" s="8">
        <v>1</v>
      </c>
      <c r="H189" s="9">
        <v>10.53</v>
      </c>
      <c r="I189" s="9">
        <f t="shared" si="8"/>
        <v>13.72</v>
      </c>
      <c r="J189" s="10">
        <f t="shared" si="9"/>
        <v>24.25</v>
      </c>
      <c r="K189" s="72" t="s">
        <v>438</v>
      </c>
    </row>
    <row r="190" spans="1:11" ht="18.75" customHeight="1" x14ac:dyDescent="0.35">
      <c r="A190" s="69" t="s">
        <v>383</v>
      </c>
      <c r="B190" s="5">
        <v>72999</v>
      </c>
      <c r="C190" s="6" t="str">
        <f>VLOOKUP(B190,'[1]Base Chef déquipe'!$A$1:$B$33,2,FALSE)</f>
        <v>B. Metreau</v>
      </c>
      <c r="D190" s="6">
        <v>95990</v>
      </c>
      <c r="E190" s="6" t="s">
        <v>439</v>
      </c>
      <c r="F190" s="7" t="s">
        <v>440</v>
      </c>
      <c r="G190" s="8">
        <v>1</v>
      </c>
      <c r="H190" s="9">
        <v>9.81</v>
      </c>
      <c r="I190" s="9">
        <f t="shared" si="8"/>
        <v>13.72</v>
      </c>
      <c r="J190" s="10">
        <f t="shared" si="9"/>
        <v>23.53</v>
      </c>
      <c r="K190" s="72" t="s">
        <v>441</v>
      </c>
    </row>
    <row r="191" spans="1:11" ht="18.75" customHeight="1" x14ac:dyDescent="0.35">
      <c r="A191" s="69" t="s">
        <v>383</v>
      </c>
      <c r="B191" s="5">
        <v>73082</v>
      </c>
      <c r="C191" s="6" t="str">
        <f>VLOOKUP(B191,'[1]Base Chef déquipe'!$A$1:$B$33,2,FALSE)</f>
        <v>C. Poli Marchetti</v>
      </c>
      <c r="D191" s="6">
        <v>95742</v>
      </c>
      <c r="E191" s="6" t="s">
        <v>442</v>
      </c>
      <c r="F191" s="7" t="s">
        <v>443</v>
      </c>
      <c r="G191" s="8">
        <v>1</v>
      </c>
      <c r="H191" s="9">
        <v>9.4600000000000009</v>
      </c>
      <c r="I191" s="9">
        <f t="shared" si="8"/>
        <v>13.72</v>
      </c>
      <c r="J191" s="10">
        <f t="shared" si="9"/>
        <v>23.18</v>
      </c>
      <c r="K191" s="72" t="s">
        <v>98</v>
      </c>
    </row>
    <row r="192" spans="1:11" ht="18.75" customHeight="1" x14ac:dyDescent="0.35">
      <c r="A192" s="69" t="s">
        <v>383</v>
      </c>
      <c r="B192" s="5">
        <v>72999</v>
      </c>
      <c r="C192" s="6" t="str">
        <f>VLOOKUP(B192,'[1]Base Chef déquipe'!$A$1:$B$33,2,FALSE)</f>
        <v>B. Metreau</v>
      </c>
      <c r="D192" s="6">
        <v>95980</v>
      </c>
      <c r="E192" s="6" t="s">
        <v>444</v>
      </c>
      <c r="F192" s="7" t="s">
        <v>190</v>
      </c>
      <c r="G192" s="8">
        <v>1</v>
      </c>
      <c r="H192" s="9">
        <v>7.77</v>
      </c>
      <c r="I192" s="9">
        <f t="shared" si="8"/>
        <v>13.72</v>
      </c>
      <c r="J192" s="10">
        <f t="shared" si="9"/>
        <v>21.490000000000002</v>
      </c>
      <c r="K192" s="72" t="s">
        <v>445</v>
      </c>
    </row>
    <row r="193" spans="1:11" ht="18.75" customHeight="1" x14ac:dyDescent="0.35">
      <c r="A193" s="69" t="s">
        <v>383</v>
      </c>
      <c r="B193" s="5">
        <v>73082</v>
      </c>
      <c r="C193" s="6" t="str">
        <f>VLOOKUP(B193,'[1]Base Chef déquipe'!$A$1:$B$33,2,FALSE)</f>
        <v>C. Poli Marchetti</v>
      </c>
      <c r="D193" s="6">
        <v>96654</v>
      </c>
      <c r="E193" s="6" t="s">
        <v>446</v>
      </c>
      <c r="F193" s="7" t="s">
        <v>447</v>
      </c>
      <c r="G193" s="8">
        <v>1</v>
      </c>
      <c r="H193" s="9">
        <v>7.56</v>
      </c>
      <c r="I193" s="9">
        <f t="shared" si="8"/>
        <v>13.72</v>
      </c>
      <c r="J193" s="10">
        <f t="shared" si="9"/>
        <v>21.28</v>
      </c>
      <c r="K193" s="72" t="s">
        <v>448</v>
      </c>
    </row>
    <row r="194" spans="1:11" ht="18.75" customHeight="1" x14ac:dyDescent="0.35">
      <c r="A194" s="69" t="s">
        <v>383</v>
      </c>
      <c r="B194" s="5">
        <v>72479</v>
      </c>
      <c r="C194" s="6" t="str">
        <f>VLOOKUP(B194,'[1]Base Chef déquipe'!$A$1:$B$33,2,FALSE)</f>
        <v>A. Albert</v>
      </c>
      <c r="D194" s="6">
        <v>95428</v>
      </c>
      <c r="E194" s="6" t="s">
        <v>250</v>
      </c>
      <c r="F194" s="7" t="s">
        <v>251</v>
      </c>
      <c r="G194" s="8">
        <v>1</v>
      </c>
      <c r="H194" s="9">
        <v>6.42</v>
      </c>
      <c r="I194" s="9">
        <f t="shared" si="8"/>
        <v>13.72</v>
      </c>
      <c r="J194" s="10">
        <f t="shared" si="9"/>
        <v>20.14</v>
      </c>
      <c r="K194" s="72" t="s">
        <v>57</v>
      </c>
    </row>
    <row r="195" spans="1:11" ht="18.75" customHeight="1" x14ac:dyDescent="0.35">
      <c r="A195" s="69" t="s">
        <v>383</v>
      </c>
      <c r="B195" s="5">
        <v>72479</v>
      </c>
      <c r="C195" s="6" t="str">
        <f>VLOOKUP(B195,'[1]Base Chef déquipe'!$A$1:$B$33,2,FALSE)</f>
        <v>A. Albert</v>
      </c>
      <c r="D195" s="6">
        <v>95430</v>
      </c>
      <c r="E195" s="6" t="s">
        <v>368</v>
      </c>
      <c r="F195" s="7" t="s">
        <v>251</v>
      </c>
      <c r="G195" s="8">
        <v>1</v>
      </c>
      <c r="H195" s="9">
        <v>6.06</v>
      </c>
      <c r="I195" s="9">
        <f t="shared" si="8"/>
        <v>13.72</v>
      </c>
      <c r="J195" s="10">
        <f t="shared" si="9"/>
        <v>19.78</v>
      </c>
      <c r="K195" s="72" t="s">
        <v>57</v>
      </c>
    </row>
    <row r="196" spans="1:11" ht="18.75" customHeight="1" x14ac:dyDescent="0.35">
      <c r="A196" s="69" t="s">
        <v>383</v>
      </c>
      <c r="B196" s="5">
        <v>73082</v>
      </c>
      <c r="C196" s="6" t="str">
        <f>VLOOKUP(B196,'[1]Base Chef déquipe'!$A$1:$B$33,2,FALSE)</f>
        <v>C. Poli Marchetti</v>
      </c>
      <c r="D196" s="6">
        <v>95739</v>
      </c>
      <c r="E196" s="6" t="s">
        <v>449</v>
      </c>
      <c r="F196" s="7" t="s">
        <v>208</v>
      </c>
      <c r="G196" s="8">
        <v>1</v>
      </c>
      <c r="H196" s="9">
        <v>4.22</v>
      </c>
      <c r="I196" s="9">
        <f t="shared" si="8"/>
        <v>13.72</v>
      </c>
      <c r="J196" s="10">
        <f t="shared" si="9"/>
        <v>17.940000000000001</v>
      </c>
      <c r="K196" s="72" t="s">
        <v>450</v>
      </c>
    </row>
    <row r="197" spans="1:11" ht="18.75" customHeight="1" x14ac:dyDescent="0.35">
      <c r="A197" s="69" t="s">
        <v>383</v>
      </c>
      <c r="B197" s="5">
        <v>72999</v>
      </c>
      <c r="C197" s="6" t="str">
        <f>VLOOKUP(B197,'[1]Base Chef déquipe'!$A$1:$B$33,2,FALSE)</f>
        <v>B. Metreau</v>
      </c>
      <c r="D197" s="6">
        <v>95982</v>
      </c>
      <c r="E197" s="6" t="s">
        <v>451</v>
      </c>
      <c r="F197" s="7" t="s">
        <v>452</v>
      </c>
      <c r="G197" s="8">
        <v>1</v>
      </c>
      <c r="H197" s="9">
        <v>4.1900000000000004</v>
      </c>
      <c r="I197" s="9">
        <f t="shared" si="8"/>
        <v>13.72</v>
      </c>
      <c r="J197" s="10">
        <f t="shared" si="9"/>
        <v>17.91</v>
      </c>
      <c r="K197" s="72" t="s">
        <v>393</v>
      </c>
    </row>
    <row r="198" spans="1:11" ht="18.75" customHeight="1" x14ac:dyDescent="0.35">
      <c r="A198" s="69" t="s">
        <v>383</v>
      </c>
      <c r="B198" s="5">
        <v>72999</v>
      </c>
      <c r="C198" s="6" t="str">
        <f>VLOOKUP(B198,'[1]Base Chef déquipe'!$A$1:$B$33,2,FALSE)</f>
        <v>B. Metreau</v>
      </c>
      <c r="D198" s="6">
        <v>95988</v>
      </c>
      <c r="E198" s="6" t="s">
        <v>453</v>
      </c>
      <c r="F198" s="7" t="s">
        <v>454</v>
      </c>
      <c r="G198" s="8">
        <v>1</v>
      </c>
      <c r="H198" s="9">
        <v>4.17</v>
      </c>
      <c r="I198" s="9">
        <f t="shared" si="8"/>
        <v>13.72</v>
      </c>
      <c r="J198" s="10">
        <f t="shared" si="9"/>
        <v>17.89</v>
      </c>
      <c r="K198" s="72" t="s">
        <v>455</v>
      </c>
    </row>
    <row r="199" spans="1:11" ht="18.75" customHeight="1" x14ac:dyDescent="0.35">
      <c r="A199" s="69" t="s">
        <v>383</v>
      </c>
      <c r="B199" s="5">
        <v>73082</v>
      </c>
      <c r="C199" s="6" t="str">
        <f>VLOOKUP(B199,'[1]Base Chef déquipe'!$A$1:$B$33,2,FALSE)</f>
        <v>C. Poli Marchetti</v>
      </c>
      <c r="D199" s="6">
        <v>96711</v>
      </c>
      <c r="E199" s="6" t="s">
        <v>456</v>
      </c>
      <c r="F199" s="7" t="s">
        <v>457</v>
      </c>
      <c r="G199" s="8">
        <v>1</v>
      </c>
      <c r="H199" s="9">
        <v>4.16</v>
      </c>
      <c r="I199" s="9">
        <f t="shared" si="8"/>
        <v>13.72</v>
      </c>
      <c r="J199" s="10">
        <f t="shared" si="9"/>
        <v>17.880000000000003</v>
      </c>
      <c r="K199" s="72" t="s">
        <v>57</v>
      </c>
    </row>
    <row r="200" spans="1:11" ht="18.75" customHeight="1" x14ac:dyDescent="0.35">
      <c r="A200" s="69" t="s">
        <v>383</v>
      </c>
      <c r="B200" s="5">
        <v>72999</v>
      </c>
      <c r="C200" s="6" t="str">
        <f>VLOOKUP(B200,'[1]Base Chef déquipe'!$A$1:$B$33,2,FALSE)</f>
        <v>B. Metreau</v>
      </c>
      <c r="D200" s="6">
        <v>95662</v>
      </c>
      <c r="E200" s="6" t="s">
        <v>458</v>
      </c>
      <c r="F200" s="7" t="s">
        <v>459</v>
      </c>
      <c r="G200" s="8">
        <v>1</v>
      </c>
      <c r="H200" s="9">
        <v>3.68</v>
      </c>
      <c r="I200" s="9">
        <f t="shared" si="8"/>
        <v>13.72</v>
      </c>
      <c r="J200" s="10">
        <f t="shared" si="9"/>
        <v>17.400000000000002</v>
      </c>
      <c r="K200" s="72" t="s">
        <v>460</v>
      </c>
    </row>
    <row r="201" spans="1:11" ht="18.75" customHeight="1" x14ac:dyDescent="0.35">
      <c r="A201" s="69" t="s">
        <v>383</v>
      </c>
      <c r="B201" s="5">
        <v>72999</v>
      </c>
      <c r="C201" s="6" t="str">
        <f>VLOOKUP(B201,'[1]Base Chef déquipe'!$A$1:$B$33,2,FALSE)</f>
        <v>B. Metreau</v>
      </c>
      <c r="D201" s="6">
        <v>96318</v>
      </c>
      <c r="E201" s="6" t="s">
        <v>458</v>
      </c>
      <c r="F201" s="7" t="s">
        <v>459</v>
      </c>
      <c r="G201" s="8">
        <v>1</v>
      </c>
      <c r="H201" s="9">
        <v>3.68</v>
      </c>
      <c r="I201" s="9">
        <f t="shared" si="8"/>
        <v>13.72</v>
      </c>
      <c r="J201" s="10">
        <f t="shared" si="9"/>
        <v>17.400000000000002</v>
      </c>
      <c r="K201" s="72" t="s">
        <v>461</v>
      </c>
    </row>
    <row r="202" spans="1:11" ht="18.75" customHeight="1" x14ac:dyDescent="0.35">
      <c r="A202" s="69" t="s">
        <v>383</v>
      </c>
      <c r="B202" s="5">
        <v>72999</v>
      </c>
      <c r="C202" s="6" t="str">
        <f>VLOOKUP(B202,'[1]Base Chef déquipe'!$A$1:$B$33,2,FALSE)</f>
        <v>B. Metreau</v>
      </c>
      <c r="D202" s="6">
        <v>95987</v>
      </c>
      <c r="E202" s="6" t="s">
        <v>462</v>
      </c>
      <c r="F202" s="7" t="s">
        <v>463</v>
      </c>
      <c r="G202" s="8">
        <v>1</v>
      </c>
      <c r="H202" s="9">
        <v>3.31</v>
      </c>
      <c r="I202" s="9">
        <f t="shared" si="8"/>
        <v>13.72</v>
      </c>
      <c r="J202" s="10">
        <f t="shared" si="9"/>
        <v>17.03</v>
      </c>
      <c r="K202" s="72" t="s">
        <v>464</v>
      </c>
    </row>
    <row r="203" spans="1:11" ht="18.75" customHeight="1" x14ac:dyDescent="0.35">
      <c r="A203" s="69" t="s">
        <v>383</v>
      </c>
      <c r="B203" s="5">
        <v>72999</v>
      </c>
      <c r="C203" s="6" t="str">
        <f>VLOOKUP(B203,'[1]Base Chef déquipe'!$A$1:$B$33,2,FALSE)</f>
        <v>B. Metreau</v>
      </c>
      <c r="D203" s="6">
        <v>95978</v>
      </c>
      <c r="E203" s="6" t="s">
        <v>465</v>
      </c>
      <c r="F203" s="7" t="s">
        <v>466</v>
      </c>
      <c r="G203" s="8">
        <v>1</v>
      </c>
      <c r="H203" s="9">
        <v>2.06</v>
      </c>
      <c r="I203" s="9">
        <f t="shared" si="8"/>
        <v>13.72</v>
      </c>
      <c r="J203" s="10">
        <f t="shared" si="9"/>
        <v>15.780000000000001</v>
      </c>
      <c r="K203" s="72" t="s">
        <v>467</v>
      </c>
    </row>
    <row r="204" spans="1:11" ht="18.75" customHeight="1" x14ac:dyDescent="0.35">
      <c r="A204" s="69" t="s">
        <v>468</v>
      </c>
      <c r="B204" s="5">
        <v>73082</v>
      </c>
      <c r="C204" s="6" t="str">
        <f>VLOOKUP(B204,'[1]Base Chef déquipe'!$A$1:$B$33,2,FALSE)</f>
        <v>C. Poli Marchetti</v>
      </c>
      <c r="D204" s="6">
        <v>95433</v>
      </c>
      <c r="E204" s="6" t="s">
        <v>469</v>
      </c>
      <c r="F204" s="7" t="s">
        <v>470</v>
      </c>
      <c r="G204" s="8">
        <v>1</v>
      </c>
      <c r="H204" s="9">
        <v>148.69</v>
      </c>
      <c r="I204" s="9">
        <f t="shared" si="8"/>
        <v>13.72</v>
      </c>
      <c r="J204" s="10">
        <f t="shared" si="9"/>
        <v>162.41</v>
      </c>
      <c r="K204" s="72" t="s">
        <v>471</v>
      </c>
    </row>
    <row r="205" spans="1:11" ht="18.75" customHeight="1" x14ac:dyDescent="0.35">
      <c r="A205" s="69" t="s">
        <v>468</v>
      </c>
      <c r="B205" s="5">
        <v>73069</v>
      </c>
      <c r="C205" s="6" t="str">
        <f>VLOOKUP(B205,'[1]Base Chef déquipe'!$A$1:$B$33,2,FALSE)</f>
        <v>T. Boudard</v>
      </c>
      <c r="D205" s="6">
        <v>96229</v>
      </c>
      <c r="E205" s="6" t="s">
        <v>273</v>
      </c>
      <c r="F205" s="7" t="s">
        <v>32</v>
      </c>
      <c r="G205" s="8">
        <v>1</v>
      </c>
      <c r="H205" s="9">
        <v>127.96</v>
      </c>
      <c r="I205" s="9">
        <f t="shared" si="8"/>
        <v>13.72</v>
      </c>
      <c r="J205" s="10">
        <f t="shared" si="9"/>
        <v>141.68</v>
      </c>
      <c r="K205" s="72" t="s">
        <v>472</v>
      </c>
    </row>
    <row r="206" spans="1:11" ht="18.75" customHeight="1" x14ac:dyDescent="0.35">
      <c r="A206" s="69" t="s">
        <v>468</v>
      </c>
      <c r="B206" s="5">
        <v>73082</v>
      </c>
      <c r="C206" s="6" t="str">
        <f>VLOOKUP(B206,'[1]Base Chef déquipe'!$A$1:$B$33,2,FALSE)</f>
        <v>C. Poli Marchetti</v>
      </c>
      <c r="D206" s="6">
        <v>97501</v>
      </c>
      <c r="E206" s="6" t="s">
        <v>273</v>
      </c>
      <c r="F206" s="7" t="s">
        <v>32</v>
      </c>
      <c r="G206" s="8">
        <v>1</v>
      </c>
      <c r="H206" s="9">
        <v>127.96</v>
      </c>
      <c r="I206" s="9">
        <f t="shared" si="8"/>
        <v>13.72</v>
      </c>
      <c r="J206" s="10">
        <f t="shared" si="9"/>
        <v>141.68</v>
      </c>
      <c r="K206" s="72" t="s">
        <v>473</v>
      </c>
    </row>
    <row r="207" spans="1:11" ht="18.75" customHeight="1" x14ac:dyDescent="0.35">
      <c r="A207" s="69" t="s">
        <v>468</v>
      </c>
      <c r="B207" s="5">
        <v>72999</v>
      </c>
      <c r="C207" s="6" t="str">
        <f>VLOOKUP(B207,'[1]Base Chef déquipe'!$A$1:$B$33,2,FALSE)</f>
        <v>B. Metreau</v>
      </c>
      <c r="D207" s="6">
        <v>95989</v>
      </c>
      <c r="E207" s="6" t="s">
        <v>474</v>
      </c>
      <c r="F207" s="7" t="s">
        <v>475</v>
      </c>
      <c r="G207" s="8">
        <v>2</v>
      </c>
      <c r="H207" s="9">
        <v>95.52</v>
      </c>
      <c r="I207" s="9">
        <f t="shared" si="8"/>
        <v>13.72</v>
      </c>
      <c r="J207" s="10">
        <f t="shared" si="9"/>
        <v>109.24</v>
      </c>
      <c r="K207" s="72" t="s">
        <v>476</v>
      </c>
    </row>
    <row r="208" spans="1:11" ht="18.75" customHeight="1" x14ac:dyDescent="0.35">
      <c r="A208" s="69" t="s">
        <v>468</v>
      </c>
      <c r="B208" s="5">
        <v>73082</v>
      </c>
      <c r="C208" s="6" t="str">
        <f>VLOOKUP(B208,'[1]Base Chef déquipe'!$A$1:$B$33,2,FALSE)</f>
        <v>C. Poli Marchetti</v>
      </c>
      <c r="D208" s="6">
        <v>97503</v>
      </c>
      <c r="E208" s="6" t="s">
        <v>398</v>
      </c>
      <c r="F208" s="7" t="s">
        <v>32</v>
      </c>
      <c r="G208" s="8">
        <v>1</v>
      </c>
      <c r="H208" s="9">
        <v>87.93</v>
      </c>
      <c r="I208" s="9">
        <f t="shared" si="8"/>
        <v>13.72</v>
      </c>
      <c r="J208" s="10">
        <f t="shared" si="9"/>
        <v>101.65</v>
      </c>
      <c r="K208" s="72" t="s">
        <v>227</v>
      </c>
    </row>
    <row r="209" spans="1:11" ht="18.75" customHeight="1" x14ac:dyDescent="0.35">
      <c r="A209" s="69" t="s">
        <v>468</v>
      </c>
      <c r="B209" s="5">
        <v>72479</v>
      </c>
      <c r="C209" s="6" t="str">
        <f>VLOOKUP(B209,'[1]Base Chef déquipe'!$A$1:$B$33,2,FALSE)</f>
        <v>A. Albert</v>
      </c>
      <c r="D209" s="6">
        <v>95193</v>
      </c>
      <c r="E209" s="6" t="s">
        <v>297</v>
      </c>
      <c r="F209" s="7" t="s">
        <v>47</v>
      </c>
      <c r="G209" s="8">
        <v>1</v>
      </c>
      <c r="H209" s="9">
        <v>67.84</v>
      </c>
      <c r="I209" s="9">
        <f t="shared" si="8"/>
        <v>13.72</v>
      </c>
      <c r="J209" s="10">
        <f t="shared" si="9"/>
        <v>81.56</v>
      </c>
      <c r="K209" s="72" t="s">
        <v>477</v>
      </c>
    </row>
    <row r="210" spans="1:11" ht="18.75" customHeight="1" x14ac:dyDescent="0.35">
      <c r="A210" s="69" t="s">
        <v>468</v>
      </c>
      <c r="B210" s="5">
        <v>73082</v>
      </c>
      <c r="C210" s="6" t="str">
        <f>VLOOKUP(B210,'[1]Base Chef déquipe'!$A$1:$B$33,2,FALSE)</f>
        <v>C. Poli Marchetti</v>
      </c>
      <c r="D210" s="6">
        <v>96604</v>
      </c>
      <c r="E210" s="6" t="s">
        <v>478</v>
      </c>
      <c r="F210" s="7" t="s">
        <v>13</v>
      </c>
      <c r="G210" s="8">
        <v>1</v>
      </c>
      <c r="H210" s="9">
        <v>33.03</v>
      </c>
      <c r="I210" s="9">
        <f t="shared" si="8"/>
        <v>13.72</v>
      </c>
      <c r="J210" s="10">
        <f t="shared" si="9"/>
        <v>46.75</v>
      </c>
      <c r="K210" s="72" t="s">
        <v>479</v>
      </c>
    </row>
    <row r="211" spans="1:11" ht="18.75" customHeight="1" x14ac:dyDescent="0.35">
      <c r="A211" s="69" t="s">
        <v>468</v>
      </c>
      <c r="B211" s="5">
        <v>73069</v>
      </c>
      <c r="C211" s="6" t="str">
        <f>VLOOKUP(B211,'[1]Base Chef déquipe'!$A$1:$B$33,2,FALSE)</f>
        <v>T. Boudard</v>
      </c>
      <c r="D211" s="6">
        <v>96655</v>
      </c>
      <c r="E211" s="6" t="s">
        <v>142</v>
      </c>
      <c r="F211" s="7" t="s">
        <v>143</v>
      </c>
      <c r="G211" s="8">
        <v>1</v>
      </c>
      <c r="H211" s="9">
        <v>32.65</v>
      </c>
      <c r="I211" s="9">
        <f t="shared" si="8"/>
        <v>13.72</v>
      </c>
      <c r="J211" s="10">
        <f t="shared" si="9"/>
        <v>46.37</v>
      </c>
      <c r="K211" s="72" t="s">
        <v>480</v>
      </c>
    </row>
    <row r="212" spans="1:11" ht="18.75" customHeight="1" x14ac:dyDescent="0.35">
      <c r="A212" s="69" t="s">
        <v>468</v>
      </c>
      <c r="B212" s="5">
        <v>72479</v>
      </c>
      <c r="C212" s="6" t="str">
        <f>VLOOKUP(B212,'[1]Base Chef déquipe'!$A$1:$B$33,2,FALSE)</f>
        <v>A. Albert</v>
      </c>
      <c r="D212" s="6">
        <v>95211</v>
      </c>
      <c r="E212" s="6" t="s">
        <v>481</v>
      </c>
      <c r="F212" s="7" t="s">
        <v>482</v>
      </c>
      <c r="G212" s="8">
        <v>1</v>
      </c>
      <c r="H212" s="9">
        <v>32.43</v>
      </c>
      <c r="I212" s="9">
        <f t="shared" si="8"/>
        <v>13.72</v>
      </c>
      <c r="J212" s="10">
        <f t="shared" si="9"/>
        <v>46.15</v>
      </c>
      <c r="K212" s="72" t="s">
        <v>483</v>
      </c>
    </row>
    <row r="213" spans="1:11" ht="18.75" customHeight="1" x14ac:dyDescent="0.35">
      <c r="A213" s="69" t="s">
        <v>468</v>
      </c>
      <c r="B213" s="5">
        <v>72479</v>
      </c>
      <c r="C213" s="6" t="str">
        <f>VLOOKUP(B213,'[1]Base Chef déquipe'!$A$1:$B$33,2,FALSE)</f>
        <v>A. Albert</v>
      </c>
      <c r="D213" s="6">
        <v>95194</v>
      </c>
      <c r="E213" s="6" t="s">
        <v>484</v>
      </c>
      <c r="F213" s="7" t="s">
        <v>485</v>
      </c>
      <c r="G213" s="8">
        <v>3</v>
      </c>
      <c r="H213" s="9">
        <v>26.16</v>
      </c>
      <c r="I213" s="9">
        <f t="shared" si="8"/>
        <v>13.72</v>
      </c>
      <c r="J213" s="10">
        <f t="shared" si="9"/>
        <v>39.880000000000003</v>
      </c>
      <c r="K213" s="72" t="s">
        <v>486</v>
      </c>
    </row>
    <row r="214" spans="1:11" ht="18.75" customHeight="1" x14ac:dyDescent="0.35">
      <c r="A214" s="69" t="s">
        <v>468</v>
      </c>
      <c r="B214" s="5">
        <v>72479</v>
      </c>
      <c r="C214" s="6" t="str">
        <f>VLOOKUP(B214,'[1]Base Chef déquipe'!$A$1:$B$33,2,FALSE)</f>
        <v>A. Albert</v>
      </c>
      <c r="D214" s="6">
        <v>96154</v>
      </c>
      <c r="E214" s="6" t="s">
        <v>487</v>
      </c>
      <c r="F214" s="7" t="s">
        <v>488</v>
      </c>
      <c r="G214" s="8">
        <v>1</v>
      </c>
      <c r="H214" s="9">
        <v>21.77</v>
      </c>
      <c r="I214" s="9">
        <f t="shared" si="8"/>
        <v>13.72</v>
      </c>
      <c r="J214" s="10">
        <f t="shared" si="9"/>
        <v>35.49</v>
      </c>
      <c r="K214" s="72" t="s">
        <v>489</v>
      </c>
    </row>
    <row r="215" spans="1:11" ht="18.75" customHeight="1" x14ac:dyDescent="0.35">
      <c r="A215" s="69" t="s">
        <v>468</v>
      </c>
      <c r="B215" s="5">
        <v>72999</v>
      </c>
      <c r="C215" s="6" t="str">
        <f>VLOOKUP(B215,'[1]Base Chef déquipe'!$A$1:$B$33,2,FALSE)</f>
        <v>B. Metreau</v>
      </c>
      <c r="D215" s="6">
        <v>95995</v>
      </c>
      <c r="E215" s="6" t="s">
        <v>72</v>
      </c>
      <c r="F215" s="7" t="s">
        <v>73</v>
      </c>
      <c r="G215" s="8">
        <v>1</v>
      </c>
      <c r="H215" s="9">
        <v>16.41</v>
      </c>
      <c r="I215" s="9">
        <f t="shared" si="8"/>
        <v>13.72</v>
      </c>
      <c r="J215" s="10">
        <f t="shared" si="9"/>
        <v>30.130000000000003</v>
      </c>
      <c r="K215" s="72" t="s">
        <v>490</v>
      </c>
    </row>
    <row r="216" spans="1:11" ht="18.75" customHeight="1" x14ac:dyDescent="0.35">
      <c r="A216" s="69" t="s">
        <v>468</v>
      </c>
      <c r="B216" s="5">
        <v>73082</v>
      </c>
      <c r="C216" s="6" t="str">
        <f>VLOOKUP(B216,'[1]Base Chef déquipe'!$A$1:$B$33,2,FALSE)</f>
        <v>C. Poli Marchetti</v>
      </c>
      <c r="D216" s="6">
        <v>96724</v>
      </c>
      <c r="E216" s="6" t="s">
        <v>180</v>
      </c>
      <c r="F216" s="7" t="s">
        <v>181</v>
      </c>
      <c r="G216" s="8">
        <v>1</v>
      </c>
      <c r="H216" s="9">
        <v>14.63</v>
      </c>
      <c r="I216" s="9">
        <f t="shared" si="8"/>
        <v>13.72</v>
      </c>
      <c r="J216" s="10">
        <f t="shared" si="9"/>
        <v>28.35</v>
      </c>
      <c r="K216" s="72" t="s">
        <v>491</v>
      </c>
    </row>
    <row r="217" spans="1:11" ht="18.75" customHeight="1" x14ac:dyDescent="0.35">
      <c r="A217" s="69" t="s">
        <v>468</v>
      </c>
      <c r="B217" s="5">
        <v>73082</v>
      </c>
      <c r="C217" s="6" t="str">
        <f>VLOOKUP(B217,'[1]Base Chef déquipe'!$A$1:$B$33,2,FALSE)</f>
        <v>C. Poli Marchetti</v>
      </c>
      <c r="D217" s="6">
        <v>96180</v>
      </c>
      <c r="E217" s="6" t="s">
        <v>420</v>
      </c>
      <c r="F217" s="7" t="s">
        <v>421</v>
      </c>
      <c r="G217" s="8">
        <v>1</v>
      </c>
      <c r="H217" s="9">
        <v>14.342000000000001</v>
      </c>
      <c r="I217" s="9">
        <f t="shared" si="8"/>
        <v>13.72</v>
      </c>
      <c r="J217" s="10">
        <f t="shared" si="9"/>
        <v>28.062000000000001</v>
      </c>
      <c r="K217" s="72" t="s">
        <v>492</v>
      </c>
    </row>
    <row r="218" spans="1:11" ht="18.75" customHeight="1" x14ac:dyDescent="0.35">
      <c r="A218" s="69" t="s">
        <v>468</v>
      </c>
      <c r="B218" s="5">
        <v>73082</v>
      </c>
      <c r="C218" s="6" t="str">
        <f>VLOOKUP(B218,'[1]Base Chef déquipe'!$A$1:$B$33,2,FALSE)</f>
        <v>C. Poli Marchetti</v>
      </c>
      <c r="D218" s="6">
        <v>92451</v>
      </c>
      <c r="E218" s="6" t="s">
        <v>493</v>
      </c>
      <c r="F218" s="7" t="s">
        <v>494</v>
      </c>
      <c r="G218" s="8">
        <v>1</v>
      </c>
      <c r="H218" s="9">
        <v>11</v>
      </c>
      <c r="I218" s="9">
        <f t="shared" si="8"/>
        <v>13.72</v>
      </c>
      <c r="J218" s="10">
        <f t="shared" si="9"/>
        <v>24.72</v>
      </c>
      <c r="K218" s="72" t="s">
        <v>495</v>
      </c>
    </row>
    <row r="219" spans="1:11" ht="18.75" customHeight="1" x14ac:dyDescent="0.35">
      <c r="A219" s="69" t="s">
        <v>468</v>
      </c>
      <c r="B219" s="5">
        <v>73082</v>
      </c>
      <c r="C219" s="6" t="str">
        <f>VLOOKUP(B219,'[1]Base Chef déquipe'!$A$1:$B$33,2,FALSE)</f>
        <v>C. Poli Marchetti</v>
      </c>
      <c r="D219" s="6">
        <v>96727</v>
      </c>
      <c r="E219" s="6" t="s">
        <v>493</v>
      </c>
      <c r="F219" s="7" t="s">
        <v>494</v>
      </c>
      <c r="G219" s="8">
        <v>1</v>
      </c>
      <c r="H219" s="9">
        <v>11</v>
      </c>
      <c r="I219" s="9">
        <f t="shared" si="8"/>
        <v>13.72</v>
      </c>
      <c r="J219" s="10">
        <f t="shared" si="9"/>
        <v>24.72</v>
      </c>
      <c r="K219" s="72" t="s">
        <v>77</v>
      </c>
    </row>
    <row r="220" spans="1:11" ht="18.75" customHeight="1" x14ac:dyDescent="0.35">
      <c r="A220" s="69" t="s">
        <v>468</v>
      </c>
      <c r="B220" s="5">
        <v>73082</v>
      </c>
      <c r="C220" s="6" t="str">
        <f>VLOOKUP(B220,'[1]Base Chef déquipe'!$A$1:$B$33,2,FALSE)</f>
        <v>C. Poli Marchetti</v>
      </c>
      <c r="D220" s="6">
        <v>96728</v>
      </c>
      <c r="E220" s="6" t="s">
        <v>496</v>
      </c>
      <c r="F220" s="7" t="s">
        <v>497</v>
      </c>
      <c r="G220" s="8">
        <v>1</v>
      </c>
      <c r="H220" s="9">
        <v>10.36</v>
      </c>
      <c r="I220" s="9">
        <f t="shared" si="8"/>
        <v>13.72</v>
      </c>
      <c r="J220" s="10">
        <f t="shared" si="9"/>
        <v>24.08</v>
      </c>
      <c r="K220" s="72" t="s">
        <v>498</v>
      </c>
    </row>
    <row r="221" spans="1:11" ht="18.75" customHeight="1" x14ac:dyDescent="0.35">
      <c r="A221" s="69" t="s">
        <v>468</v>
      </c>
      <c r="B221" s="5">
        <v>72999</v>
      </c>
      <c r="C221" s="6" t="str">
        <f>VLOOKUP(B221,'[1]Base Chef déquipe'!$A$1:$B$33,2,FALSE)</f>
        <v>B. Metreau</v>
      </c>
      <c r="D221" s="6">
        <v>96211</v>
      </c>
      <c r="E221" s="6" t="s">
        <v>499</v>
      </c>
      <c r="F221" s="7" t="s">
        <v>187</v>
      </c>
      <c r="G221" s="8">
        <v>1</v>
      </c>
      <c r="H221" s="9">
        <v>10.08</v>
      </c>
      <c r="I221" s="9">
        <f t="shared" si="8"/>
        <v>13.72</v>
      </c>
      <c r="J221" s="10">
        <f t="shared" si="9"/>
        <v>23.8</v>
      </c>
      <c r="K221" s="72" t="s">
        <v>188</v>
      </c>
    </row>
    <row r="222" spans="1:11" ht="18.75" customHeight="1" x14ac:dyDescent="0.35">
      <c r="A222" s="69" t="s">
        <v>468</v>
      </c>
      <c r="B222" s="5">
        <v>72999</v>
      </c>
      <c r="C222" s="6" t="str">
        <f>VLOOKUP(B222,'[1]Base Chef déquipe'!$A$1:$B$33,2,FALSE)</f>
        <v>B. Metreau</v>
      </c>
      <c r="D222" s="6">
        <v>92454</v>
      </c>
      <c r="E222" s="6" t="s">
        <v>500</v>
      </c>
      <c r="F222" s="7" t="s">
        <v>187</v>
      </c>
      <c r="G222" s="8">
        <v>1</v>
      </c>
      <c r="H222" s="9">
        <v>9.4700000000000006</v>
      </c>
      <c r="I222" s="9">
        <f t="shared" si="8"/>
        <v>13.72</v>
      </c>
      <c r="J222" s="10">
        <f t="shared" si="9"/>
        <v>23.19</v>
      </c>
      <c r="K222" s="72" t="s">
        <v>501</v>
      </c>
    </row>
    <row r="223" spans="1:11" ht="18.75" customHeight="1" x14ac:dyDescent="0.35">
      <c r="A223" s="69" t="s">
        <v>468</v>
      </c>
      <c r="B223" s="5">
        <v>73082</v>
      </c>
      <c r="C223" s="6" t="str">
        <f>VLOOKUP(B223,'[1]Base Chef déquipe'!$A$1:$B$33,2,FALSE)</f>
        <v>C. Poli Marchetti</v>
      </c>
      <c r="D223" s="6">
        <v>96722</v>
      </c>
      <c r="E223" s="6" t="s">
        <v>363</v>
      </c>
      <c r="F223" s="7" t="s">
        <v>187</v>
      </c>
      <c r="G223" s="8">
        <v>1</v>
      </c>
      <c r="H223" s="9">
        <v>7.45</v>
      </c>
      <c r="I223" s="9">
        <f t="shared" si="8"/>
        <v>13.72</v>
      </c>
      <c r="J223" s="10">
        <f t="shared" si="9"/>
        <v>21.17</v>
      </c>
      <c r="K223" s="72" t="s">
        <v>77</v>
      </c>
    </row>
    <row r="224" spans="1:11" ht="18.75" customHeight="1" x14ac:dyDescent="0.35">
      <c r="A224" s="69" t="s">
        <v>468</v>
      </c>
      <c r="B224" s="5">
        <v>73082</v>
      </c>
      <c r="C224" s="6" t="str">
        <f>VLOOKUP(B224,'[1]Base Chef déquipe'!$A$1:$B$33,2,FALSE)</f>
        <v>C. Poli Marchetti</v>
      </c>
      <c r="D224" s="6">
        <v>95432</v>
      </c>
      <c r="E224" s="6" t="s">
        <v>250</v>
      </c>
      <c r="F224" s="7" t="s">
        <v>251</v>
      </c>
      <c r="G224" s="8">
        <v>1</v>
      </c>
      <c r="H224" s="9">
        <v>6.42</v>
      </c>
      <c r="I224" s="9">
        <f t="shared" si="8"/>
        <v>13.72</v>
      </c>
      <c r="J224" s="10">
        <f t="shared" si="9"/>
        <v>20.14</v>
      </c>
      <c r="K224" s="72" t="s">
        <v>502</v>
      </c>
    </row>
    <row r="225" spans="1:11" ht="18.75" customHeight="1" x14ac:dyDescent="0.35">
      <c r="A225" s="69" t="s">
        <v>468</v>
      </c>
      <c r="B225" s="5">
        <v>73082</v>
      </c>
      <c r="C225" s="6" t="str">
        <f>VLOOKUP(B225,'[1]Base Chef déquipe'!$A$1:$B$33,2,FALSE)</f>
        <v>C. Poli Marchetti</v>
      </c>
      <c r="D225" s="6">
        <v>96723</v>
      </c>
      <c r="E225" s="6" t="s">
        <v>503</v>
      </c>
      <c r="F225" s="7" t="s">
        <v>504</v>
      </c>
      <c r="G225" s="8">
        <v>1</v>
      </c>
      <c r="H225" s="9">
        <v>3.21</v>
      </c>
      <c r="I225" s="9">
        <f t="shared" si="8"/>
        <v>13.72</v>
      </c>
      <c r="J225" s="10">
        <f t="shared" si="9"/>
        <v>16.93</v>
      </c>
      <c r="K225" s="72" t="s">
        <v>505</v>
      </c>
    </row>
    <row r="226" spans="1:11" ht="18.75" customHeight="1" x14ac:dyDescent="0.35">
      <c r="A226" s="69" t="s">
        <v>468</v>
      </c>
      <c r="B226" s="5">
        <v>73082</v>
      </c>
      <c r="C226" s="6" t="str">
        <f>VLOOKUP(B226,'[1]Base Chef déquipe'!$A$1:$B$33,2,FALSE)</f>
        <v>C. Poli Marchetti</v>
      </c>
      <c r="D226" s="6">
        <v>96725</v>
      </c>
      <c r="E226" s="6" t="s">
        <v>506</v>
      </c>
      <c r="F226" s="7" t="s">
        <v>507</v>
      </c>
      <c r="G226" s="8">
        <v>1</v>
      </c>
      <c r="H226" s="9">
        <v>2.72</v>
      </c>
      <c r="I226" s="9">
        <f t="shared" si="8"/>
        <v>13.72</v>
      </c>
      <c r="J226" s="10">
        <f t="shared" si="9"/>
        <v>16.440000000000001</v>
      </c>
      <c r="K226" s="72" t="s">
        <v>77</v>
      </c>
    </row>
    <row r="227" spans="1:11" ht="18.75" customHeight="1" x14ac:dyDescent="0.35">
      <c r="A227" s="69" t="s">
        <v>468</v>
      </c>
      <c r="B227" s="5">
        <v>72479</v>
      </c>
      <c r="C227" s="6" t="str">
        <f>VLOOKUP(B227,'[1]Base Chef déquipe'!$A$1:$B$33,2,FALSE)</f>
        <v>A. Albert</v>
      </c>
      <c r="D227" s="6">
        <v>95434</v>
      </c>
      <c r="E227" s="6" t="s">
        <v>508</v>
      </c>
      <c r="F227" s="7" t="s">
        <v>509</v>
      </c>
      <c r="G227" s="8">
        <v>1</v>
      </c>
      <c r="H227" s="9">
        <v>2.54</v>
      </c>
      <c r="I227" s="9">
        <f t="shared" si="8"/>
        <v>13.72</v>
      </c>
      <c r="J227" s="10">
        <f t="shared" si="9"/>
        <v>16.260000000000002</v>
      </c>
      <c r="K227" s="72" t="s">
        <v>510</v>
      </c>
    </row>
    <row r="228" spans="1:11" ht="18.75" customHeight="1" x14ac:dyDescent="0.35">
      <c r="A228" s="69" t="s">
        <v>468</v>
      </c>
      <c r="B228" s="5">
        <v>73082</v>
      </c>
      <c r="C228" s="6" t="str">
        <f>VLOOKUP(B228,'[1]Base Chef déquipe'!$A$1:$B$33,2,FALSE)</f>
        <v>C. Poli Marchetti</v>
      </c>
      <c r="D228" s="6">
        <v>96726</v>
      </c>
      <c r="E228" s="6" t="s">
        <v>511</v>
      </c>
      <c r="F228" s="7" t="s">
        <v>512</v>
      </c>
      <c r="G228" s="8">
        <v>1</v>
      </c>
      <c r="H228" s="9">
        <v>2.5099999999999998</v>
      </c>
      <c r="I228" s="9">
        <f t="shared" si="8"/>
        <v>13.72</v>
      </c>
      <c r="J228" s="10">
        <f t="shared" si="9"/>
        <v>16.23</v>
      </c>
      <c r="K228" s="72" t="s">
        <v>294</v>
      </c>
    </row>
    <row r="229" spans="1:11" ht="18.75" customHeight="1" x14ac:dyDescent="0.35">
      <c r="A229" s="69" t="s">
        <v>513</v>
      </c>
      <c r="B229" s="5">
        <v>73082</v>
      </c>
      <c r="C229" s="6" t="str">
        <f>VLOOKUP(B229,'[1]Base Chef déquipe'!$A$1:$B$33,2,FALSE)</f>
        <v>C. Poli Marchetti</v>
      </c>
      <c r="D229" s="6">
        <v>95731</v>
      </c>
      <c r="E229" s="6" t="s">
        <v>266</v>
      </c>
      <c r="F229" s="7" t="s">
        <v>104</v>
      </c>
      <c r="G229" s="8">
        <v>1</v>
      </c>
      <c r="H229" s="9">
        <v>262.02999999999997</v>
      </c>
      <c r="I229" s="9">
        <f t="shared" ref="I229:I292" si="10">IF(H229="","",13.72)</f>
        <v>13.72</v>
      </c>
      <c r="J229" s="10">
        <f t="shared" ref="J229:J292" si="11">IF(H229="","",SUM(H229:I229))</f>
        <v>275.75</v>
      </c>
      <c r="K229" s="72" t="s">
        <v>227</v>
      </c>
    </row>
    <row r="230" spans="1:11" ht="18.75" customHeight="1" x14ac:dyDescent="0.35">
      <c r="A230" s="69" t="s">
        <v>513</v>
      </c>
      <c r="B230" s="5">
        <v>72999</v>
      </c>
      <c r="C230" s="6" t="str">
        <f>VLOOKUP(B230,'[1]Base Chef déquipe'!$A$1:$B$33,2,FALSE)</f>
        <v>B. Metreau</v>
      </c>
      <c r="D230" s="6">
        <v>96613</v>
      </c>
      <c r="E230" s="6" t="s">
        <v>514</v>
      </c>
      <c r="F230" s="7" t="s">
        <v>104</v>
      </c>
      <c r="G230" s="8">
        <v>1</v>
      </c>
      <c r="H230" s="9">
        <v>182.51</v>
      </c>
      <c r="I230" s="9">
        <f t="shared" si="10"/>
        <v>13.72</v>
      </c>
      <c r="J230" s="10">
        <f t="shared" si="11"/>
        <v>196.23</v>
      </c>
      <c r="K230" s="72" t="s">
        <v>515</v>
      </c>
    </row>
    <row r="231" spans="1:11" ht="18.75" customHeight="1" x14ac:dyDescent="0.35">
      <c r="A231" s="69" t="s">
        <v>513</v>
      </c>
      <c r="B231" s="5">
        <v>73082</v>
      </c>
      <c r="C231" s="6" t="str">
        <f>VLOOKUP(B231,'[1]Base Chef déquipe'!$A$1:$B$33,2,FALSE)</f>
        <v>C. Poli Marchetti</v>
      </c>
      <c r="D231" s="6">
        <v>95558</v>
      </c>
      <c r="E231" s="6" t="s">
        <v>516</v>
      </c>
      <c r="F231" s="7" t="s">
        <v>104</v>
      </c>
      <c r="G231" s="8">
        <v>1</v>
      </c>
      <c r="H231" s="9">
        <v>170.26</v>
      </c>
      <c r="I231" s="9">
        <f t="shared" si="10"/>
        <v>13.72</v>
      </c>
      <c r="J231" s="10">
        <f t="shared" si="11"/>
        <v>183.98</v>
      </c>
      <c r="K231" s="72" t="s">
        <v>227</v>
      </c>
    </row>
    <row r="232" spans="1:11" ht="18.75" customHeight="1" x14ac:dyDescent="0.35">
      <c r="A232" s="69" t="s">
        <v>513</v>
      </c>
      <c r="B232" s="5">
        <v>73082</v>
      </c>
      <c r="C232" s="6" t="str">
        <f>VLOOKUP(B232,'[1]Base Chef déquipe'!$A$1:$B$33,2,FALSE)</f>
        <v>C. Poli Marchetti</v>
      </c>
      <c r="D232" s="6">
        <v>96611</v>
      </c>
      <c r="E232" s="6" t="s">
        <v>238</v>
      </c>
      <c r="F232" s="7" t="s">
        <v>104</v>
      </c>
      <c r="G232" s="8">
        <v>1</v>
      </c>
      <c r="H232" s="9">
        <v>167.68</v>
      </c>
      <c r="I232" s="9">
        <f t="shared" si="10"/>
        <v>13.72</v>
      </c>
      <c r="J232" s="10">
        <f t="shared" si="11"/>
        <v>181.4</v>
      </c>
      <c r="K232" s="72" t="s">
        <v>515</v>
      </c>
    </row>
    <row r="233" spans="1:11" ht="18.75" customHeight="1" x14ac:dyDescent="0.35">
      <c r="A233" s="69" t="s">
        <v>513</v>
      </c>
      <c r="B233" s="5">
        <v>73082</v>
      </c>
      <c r="C233" s="6" t="str">
        <f>VLOOKUP(B233,'[1]Base Chef déquipe'!$A$1:$B$33,2,FALSE)</f>
        <v>C. Poli Marchetti</v>
      </c>
      <c r="D233" s="6">
        <v>97508</v>
      </c>
      <c r="E233" s="6" t="s">
        <v>394</v>
      </c>
      <c r="F233" s="7" t="s">
        <v>395</v>
      </c>
      <c r="G233" s="8">
        <v>1</v>
      </c>
      <c r="H233" s="9">
        <v>161.78</v>
      </c>
      <c r="I233" s="9">
        <f t="shared" si="10"/>
        <v>13.72</v>
      </c>
      <c r="J233" s="10">
        <f t="shared" si="11"/>
        <v>175.5</v>
      </c>
      <c r="K233" s="72" t="s">
        <v>517</v>
      </c>
    </row>
    <row r="234" spans="1:11" ht="18.75" customHeight="1" x14ac:dyDescent="0.35">
      <c r="A234" s="69" t="s">
        <v>513</v>
      </c>
      <c r="B234" s="5">
        <v>72479</v>
      </c>
      <c r="C234" s="6" t="str">
        <f>VLOOKUP(B234,'[1]Base Chef déquipe'!$A$1:$B$33,2,FALSE)</f>
        <v>A. Albert</v>
      </c>
      <c r="D234" s="6">
        <v>95445</v>
      </c>
      <c r="E234" s="6" t="s">
        <v>285</v>
      </c>
      <c r="F234" s="7" t="s">
        <v>286</v>
      </c>
      <c r="G234" s="8">
        <v>1</v>
      </c>
      <c r="H234" s="9">
        <v>97.19</v>
      </c>
      <c r="I234" s="9">
        <f t="shared" si="10"/>
        <v>13.72</v>
      </c>
      <c r="J234" s="10">
        <f t="shared" si="11"/>
        <v>110.91</v>
      </c>
      <c r="K234" s="72" t="s">
        <v>518</v>
      </c>
    </row>
    <row r="235" spans="1:11" ht="18.75" customHeight="1" x14ac:dyDescent="0.35">
      <c r="A235" s="69" t="s">
        <v>513</v>
      </c>
      <c r="B235" s="5">
        <v>72479</v>
      </c>
      <c r="C235" s="6" t="str">
        <f>VLOOKUP(B235,'[1]Base Chef déquipe'!$A$1:$B$33,2,FALSE)</f>
        <v>A. Albert</v>
      </c>
      <c r="D235" s="6">
        <v>95440</v>
      </c>
      <c r="E235" s="6" t="s">
        <v>285</v>
      </c>
      <c r="F235" s="7" t="s">
        <v>286</v>
      </c>
      <c r="G235" s="8">
        <v>1</v>
      </c>
      <c r="H235" s="9">
        <v>97.19</v>
      </c>
      <c r="I235" s="9">
        <f t="shared" si="10"/>
        <v>13.72</v>
      </c>
      <c r="J235" s="10">
        <f t="shared" si="11"/>
        <v>110.91</v>
      </c>
      <c r="K235" s="72" t="s">
        <v>141</v>
      </c>
    </row>
    <row r="236" spans="1:11" ht="18.75" customHeight="1" x14ac:dyDescent="0.35">
      <c r="A236" s="69" t="s">
        <v>513</v>
      </c>
      <c r="B236" s="5">
        <v>73082</v>
      </c>
      <c r="C236" s="6" t="str">
        <f>VLOOKUP(B236,'[1]Base Chef déquipe'!$A$1:$B$33,2,FALSE)</f>
        <v>C. Poli Marchetti</v>
      </c>
      <c r="D236" s="6">
        <v>97006</v>
      </c>
      <c r="E236" s="6" t="s">
        <v>398</v>
      </c>
      <c r="F236" s="7" t="s">
        <v>32</v>
      </c>
      <c r="G236" s="8">
        <v>1</v>
      </c>
      <c r="H236" s="9">
        <v>87.93</v>
      </c>
      <c r="I236" s="9">
        <f t="shared" si="10"/>
        <v>13.72</v>
      </c>
      <c r="J236" s="10">
        <f t="shared" si="11"/>
        <v>101.65</v>
      </c>
      <c r="K236" s="72" t="s">
        <v>519</v>
      </c>
    </row>
    <row r="237" spans="1:11" ht="18.75" customHeight="1" x14ac:dyDescent="0.35">
      <c r="A237" s="69" t="s">
        <v>513</v>
      </c>
      <c r="B237" s="5">
        <v>72999</v>
      </c>
      <c r="C237" s="6" t="str">
        <f>VLOOKUP(B237,'[1]Base Chef déquipe'!$A$1:$B$33,2,FALSE)</f>
        <v>B. Metreau</v>
      </c>
      <c r="D237" s="6">
        <v>97505</v>
      </c>
      <c r="E237" s="6" t="s">
        <v>220</v>
      </c>
      <c r="F237" s="7" t="s">
        <v>32</v>
      </c>
      <c r="G237" s="8">
        <v>1</v>
      </c>
      <c r="H237" s="9">
        <v>80.31</v>
      </c>
      <c r="I237" s="9">
        <f t="shared" si="10"/>
        <v>13.72</v>
      </c>
      <c r="J237" s="10">
        <f t="shared" si="11"/>
        <v>94.03</v>
      </c>
      <c r="K237" s="72" t="s">
        <v>520</v>
      </c>
    </row>
    <row r="238" spans="1:11" ht="18.75" customHeight="1" x14ac:dyDescent="0.35">
      <c r="A238" s="69" t="s">
        <v>513</v>
      </c>
      <c r="B238" s="5">
        <v>73082</v>
      </c>
      <c r="C238" s="6" t="str">
        <f>VLOOKUP(B238,'[1]Base Chef déquipe'!$A$1:$B$33,2,FALSE)</f>
        <v>C. Poli Marchetti</v>
      </c>
      <c r="D238" s="6">
        <v>95444</v>
      </c>
      <c r="E238" s="6" t="s">
        <v>521</v>
      </c>
      <c r="F238" s="7" t="s">
        <v>292</v>
      </c>
      <c r="G238" s="8">
        <v>1</v>
      </c>
      <c r="H238" s="9">
        <v>78.150000000000006</v>
      </c>
      <c r="I238" s="9">
        <f t="shared" si="10"/>
        <v>13.72</v>
      </c>
      <c r="J238" s="10">
        <f t="shared" si="11"/>
        <v>91.87</v>
      </c>
      <c r="K238" s="72" t="s">
        <v>522</v>
      </c>
    </row>
    <row r="239" spans="1:11" ht="18.75" customHeight="1" x14ac:dyDescent="0.35">
      <c r="A239" s="69" t="s">
        <v>513</v>
      </c>
      <c r="B239" s="5">
        <v>73082</v>
      </c>
      <c r="C239" s="6" t="str">
        <f>VLOOKUP(B239,'[1]Base Chef déquipe'!$A$1:$B$33,2,FALSE)</f>
        <v>C. Poli Marchetti</v>
      </c>
      <c r="D239" s="6">
        <v>97509</v>
      </c>
      <c r="E239" s="6" t="s">
        <v>523</v>
      </c>
      <c r="F239" s="7" t="s">
        <v>524</v>
      </c>
      <c r="G239" s="8">
        <v>1</v>
      </c>
      <c r="H239" s="9">
        <v>47.5</v>
      </c>
      <c r="I239" s="9">
        <f t="shared" si="10"/>
        <v>13.72</v>
      </c>
      <c r="J239" s="10">
        <f t="shared" si="11"/>
        <v>61.22</v>
      </c>
      <c r="K239" s="72" t="s">
        <v>525</v>
      </c>
    </row>
    <row r="240" spans="1:11" ht="18.75" customHeight="1" x14ac:dyDescent="0.35">
      <c r="A240" s="69" t="s">
        <v>513</v>
      </c>
      <c r="B240" s="5">
        <v>73082</v>
      </c>
      <c r="C240" s="6" t="str">
        <f>VLOOKUP(B240,'[1]Base Chef déquipe'!$A$1:$B$33,2,FALSE)</f>
        <v>C. Poli Marchetti</v>
      </c>
      <c r="D240" s="6">
        <v>96662</v>
      </c>
      <c r="E240" s="6" t="s">
        <v>526</v>
      </c>
      <c r="F240" s="7" t="s">
        <v>527</v>
      </c>
      <c r="G240" s="8">
        <v>34</v>
      </c>
      <c r="H240" s="9">
        <v>45.9</v>
      </c>
      <c r="I240" s="9">
        <f t="shared" si="10"/>
        <v>13.72</v>
      </c>
      <c r="J240" s="10">
        <f t="shared" si="11"/>
        <v>59.62</v>
      </c>
      <c r="K240" s="72" t="s">
        <v>528</v>
      </c>
    </row>
    <row r="241" spans="1:11" ht="18.75" customHeight="1" x14ac:dyDescent="0.35">
      <c r="A241" s="69" t="s">
        <v>513</v>
      </c>
      <c r="B241" s="5">
        <v>72479</v>
      </c>
      <c r="C241" s="6" t="str">
        <f>VLOOKUP(B241,'[1]Base Chef déquipe'!$A$1:$B$33,2,FALSE)</f>
        <v>A. Albert</v>
      </c>
      <c r="D241" s="6">
        <v>95441</v>
      </c>
      <c r="E241" s="6" t="s">
        <v>133</v>
      </c>
      <c r="F241" s="7" t="s">
        <v>134</v>
      </c>
      <c r="G241" s="8">
        <v>1</v>
      </c>
      <c r="H241" s="9">
        <v>43.72</v>
      </c>
      <c r="I241" s="9">
        <f t="shared" si="10"/>
        <v>13.72</v>
      </c>
      <c r="J241" s="10">
        <f t="shared" si="11"/>
        <v>57.44</v>
      </c>
      <c r="K241" s="72" t="s">
        <v>529</v>
      </c>
    </row>
    <row r="242" spans="1:11" ht="18.75" customHeight="1" x14ac:dyDescent="0.35">
      <c r="A242" s="69" t="s">
        <v>513</v>
      </c>
      <c r="B242" s="5">
        <v>73082</v>
      </c>
      <c r="C242" s="6" t="str">
        <f>VLOOKUP(B242,'[1]Base Chef déquipe'!$A$1:$B$33,2,FALSE)</f>
        <v>C. Poli Marchetti</v>
      </c>
      <c r="D242" s="6">
        <v>97507</v>
      </c>
      <c r="E242" s="6" t="s">
        <v>406</v>
      </c>
      <c r="F242" s="7" t="s">
        <v>131</v>
      </c>
      <c r="G242" s="8">
        <v>1</v>
      </c>
      <c r="H242" s="9">
        <v>40.950000000000003</v>
      </c>
      <c r="I242" s="9">
        <f t="shared" si="10"/>
        <v>13.72</v>
      </c>
      <c r="J242" s="10">
        <f t="shared" si="11"/>
        <v>54.67</v>
      </c>
      <c r="K242" s="72" t="s">
        <v>530</v>
      </c>
    </row>
    <row r="243" spans="1:11" ht="18.75" customHeight="1" x14ac:dyDescent="0.35">
      <c r="A243" s="69" t="s">
        <v>513</v>
      </c>
      <c r="B243" s="5">
        <v>72999</v>
      </c>
      <c r="C243" s="6" t="str">
        <f>VLOOKUP(B243,'[1]Base Chef déquipe'!$A$1:$B$33,2,FALSE)</f>
        <v>B. Metreau</v>
      </c>
      <c r="D243" s="6">
        <v>96242</v>
      </c>
      <c r="E243" s="6" t="s">
        <v>481</v>
      </c>
      <c r="F243" s="7" t="s">
        <v>482</v>
      </c>
      <c r="G243" s="8">
        <v>1</v>
      </c>
      <c r="H243" s="9">
        <v>32.43</v>
      </c>
      <c r="I243" s="9">
        <f t="shared" si="10"/>
        <v>13.72</v>
      </c>
      <c r="J243" s="10">
        <f t="shared" si="11"/>
        <v>46.15</v>
      </c>
      <c r="K243" s="72" t="s">
        <v>531</v>
      </c>
    </row>
    <row r="244" spans="1:11" ht="18.75" customHeight="1" x14ac:dyDescent="0.35">
      <c r="A244" s="69" t="s">
        <v>513</v>
      </c>
      <c r="B244" s="5">
        <v>72999</v>
      </c>
      <c r="C244" s="6" t="str">
        <f>VLOOKUP(B244,'[1]Base Chef déquipe'!$A$1:$B$33,2,FALSE)</f>
        <v>B. Metreau</v>
      </c>
      <c r="D244" s="6">
        <v>96610</v>
      </c>
      <c r="E244" s="6" t="s">
        <v>532</v>
      </c>
      <c r="F244" s="7" t="s">
        <v>140</v>
      </c>
      <c r="G244" s="8">
        <v>1</v>
      </c>
      <c r="H244" s="9">
        <v>32.369999999999997</v>
      </c>
      <c r="I244" s="9">
        <f t="shared" si="10"/>
        <v>13.72</v>
      </c>
      <c r="J244" s="10">
        <f t="shared" si="11"/>
        <v>46.089999999999996</v>
      </c>
      <c r="K244" s="72" t="s">
        <v>533</v>
      </c>
    </row>
    <row r="245" spans="1:11" ht="18.75" customHeight="1" x14ac:dyDescent="0.35">
      <c r="A245" s="69" t="s">
        <v>513</v>
      </c>
      <c r="B245" s="5">
        <v>72999</v>
      </c>
      <c r="C245" s="6" t="str">
        <f>VLOOKUP(B245,'[1]Base Chef déquipe'!$A$1:$B$33,2,FALSE)</f>
        <v>B. Metreau</v>
      </c>
      <c r="D245" s="6">
        <v>96737</v>
      </c>
      <c r="E245" s="6" t="s">
        <v>312</v>
      </c>
      <c r="F245" s="7" t="s">
        <v>26</v>
      </c>
      <c r="G245" s="8">
        <v>1</v>
      </c>
      <c r="H245" s="9">
        <v>31</v>
      </c>
      <c r="I245" s="9">
        <f t="shared" si="10"/>
        <v>13.72</v>
      </c>
      <c r="J245" s="10">
        <f t="shared" si="11"/>
        <v>44.72</v>
      </c>
      <c r="K245" s="72" t="s">
        <v>227</v>
      </c>
    </row>
    <row r="246" spans="1:11" ht="18.75" customHeight="1" x14ac:dyDescent="0.35">
      <c r="A246" s="69" t="s">
        <v>513</v>
      </c>
      <c r="B246" s="5">
        <v>72479</v>
      </c>
      <c r="C246" s="6" t="str">
        <f>VLOOKUP(B246,'[1]Base Chef déquipe'!$A$1:$B$33,2,FALSE)</f>
        <v>A. Albert</v>
      </c>
      <c r="D246" s="6">
        <v>95443</v>
      </c>
      <c r="E246" s="6" t="s">
        <v>534</v>
      </c>
      <c r="F246" s="7" t="s">
        <v>169</v>
      </c>
      <c r="G246" s="8">
        <v>1</v>
      </c>
      <c r="H246" s="9">
        <v>22.8</v>
      </c>
      <c r="I246" s="9">
        <f t="shared" si="10"/>
        <v>13.72</v>
      </c>
      <c r="J246" s="10">
        <f t="shared" si="11"/>
        <v>36.520000000000003</v>
      </c>
      <c r="K246" s="72" t="s">
        <v>535</v>
      </c>
    </row>
    <row r="247" spans="1:11" ht="18.75" customHeight="1" x14ac:dyDescent="0.35">
      <c r="A247" s="69" t="s">
        <v>513</v>
      </c>
      <c r="B247" s="5">
        <v>72999</v>
      </c>
      <c r="C247" s="6" t="str">
        <f>VLOOKUP(B247,'[1]Base Chef déquipe'!$A$1:$B$33,2,FALSE)</f>
        <v>B. Metreau</v>
      </c>
      <c r="D247" s="6">
        <v>96609</v>
      </c>
      <c r="E247" s="6" t="s">
        <v>536</v>
      </c>
      <c r="F247" s="7" t="s">
        <v>537</v>
      </c>
      <c r="G247" s="8">
        <v>1</v>
      </c>
      <c r="H247" s="9">
        <v>21.23</v>
      </c>
      <c r="I247" s="9">
        <f t="shared" si="10"/>
        <v>13.72</v>
      </c>
      <c r="J247" s="10">
        <f t="shared" si="11"/>
        <v>34.950000000000003</v>
      </c>
      <c r="K247" s="72" t="s">
        <v>533</v>
      </c>
    </row>
    <row r="248" spans="1:11" ht="18.75" customHeight="1" x14ac:dyDescent="0.35">
      <c r="A248" s="69" t="s">
        <v>513</v>
      </c>
      <c r="B248" s="5">
        <v>73082</v>
      </c>
      <c r="C248" s="6" t="str">
        <f>VLOOKUP(B248,'[1]Base Chef déquipe'!$A$1:$B$33,2,FALSE)</f>
        <v>C. Poli Marchetti</v>
      </c>
      <c r="D248" s="6">
        <v>96734</v>
      </c>
      <c r="E248" s="6" t="s">
        <v>322</v>
      </c>
      <c r="F248" s="7" t="s">
        <v>323</v>
      </c>
      <c r="G248" s="8">
        <v>1</v>
      </c>
      <c r="H248" s="9">
        <v>19.29</v>
      </c>
      <c r="I248" s="9">
        <f t="shared" si="10"/>
        <v>13.72</v>
      </c>
      <c r="J248" s="10">
        <f t="shared" si="11"/>
        <v>33.01</v>
      </c>
      <c r="K248" s="72" t="s">
        <v>227</v>
      </c>
    </row>
    <row r="249" spans="1:11" ht="18.75" customHeight="1" x14ac:dyDescent="0.35">
      <c r="A249" s="69" t="s">
        <v>513</v>
      </c>
      <c r="B249" s="5">
        <v>73082</v>
      </c>
      <c r="C249" s="6" t="str">
        <f>VLOOKUP(B249,'[1]Base Chef déquipe'!$A$1:$B$33,2,FALSE)</f>
        <v>C. Poli Marchetti</v>
      </c>
      <c r="D249" s="6">
        <v>96741</v>
      </c>
      <c r="E249" s="6" t="s">
        <v>326</v>
      </c>
      <c r="F249" s="7" t="s">
        <v>327</v>
      </c>
      <c r="G249" s="8">
        <v>1</v>
      </c>
      <c r="H249" s="9">
        <v>18.95</v>
      </c>
      <c r="I249" s="9">
        <f t="shared" si="10"/>
        <v>13.72</v>
      </c>
      <c r="J249" s="10">
        <f t="shared" si="11"/>
        <v>32.67</v>
      </c>
      <c r="K249" s="72" t="s">
        <v>538</v>
      </c>
    </row>
    <row r="250" spans="1:11" ht="18.75" customHeight="1" x14ac:dyDescent="0.35">
      <c r="A250" s="69" t="s">
        <v>513</v>
      </c>
      <c r="B250" s="5">
        <v>72479</v>
      </c>
      <c r="C250" s="6" t="str">
        <f>VLOOKUP(B250,'[1]Base Chef déquipe'!$A$1:$B$33,2,FALSE)</f>
        <v>A. Albert</v>
      </c>
      <c r="D250" s="6">
        <v>95438</v>
      </c>
      <c r="E250" s="6" t="s">
        <v>326</v>
      </c>
      <c r="F250" s="7" t="s">
        <v>327</v>
      </c>
      <c r="G250" s="8">
        <v>1</v>
      </c>
      <c r="H250" s="9">
        <v>18.95</v>
      </c>
      <c r="I250" s="9">
        <f t="shared" si="10"/>
        <v>13.72</v>
      </c>
      <c r="J250" s="10">
        <f t="shared" si="11"/>
        <v>32.67</v>
      </c>
      <c r="K250" s="72" t="s">
        <v>539</v>
      </c>
    </row>
    <row r="251" spans="1:11" ht="18.75" customHeight="1" x14ac:dyDescent="0.35">
      <c r="A251" s="69" t="s">
        <v>513</v>
      </c>
      <c r="B251" s="5">
        <v>73082</v>
      </c>
      <c r="C251" s="6" t="str">
        <f>VLOOKUP(B251,'[1]Base Chef déquipe'!$A$1:$B$33,2,FALSE)</f>
        <v>C. Poli Marchetti</v>
      </c>
      <c r="D251" s="6">
        <v>97512</v>
      </c>
      <c r="E251" s="6" t="s">
        <v>540</v>
      </c>
      <c r="F251" s="7" t="s">
        <v>541</v>
      </c>
      <c r="G251" s="8">
        <v>1</v>
      </c>
      <c r="H251" s="9">
        <v>17.5</v>
      </c>
      <c r="I251" s="9">
        <f t="shared" si="10"/>
        <v>13.72</v>
      </c>
      <c r="J251" s="10">
        <f t="shared" si="11"/>
        <v>31.22</v>
      </c>
      <c r="K251" s="72" t="s">
        <v>542</v>
      </c>
    </row>
    <row r="252" spans="1:11" ht="18.75" customHeight="1" x14ac:dyDescent="0.35">
      <c r="A252" s="69" t="s">
        <v>513</v>
      </c>
      <c r="B252" s="5">
        <v>72999</v>
      </c>
      <c r="C252" s="6" t="str">
        <f>VLOOKUP(B252,'[1]Base Chef déquipe'!$A$1:$B$33,2,FALSE)</f>
        <v>B. Metreau</v>
      </c>
      <c r="D252" s="6">
        <v>96013</v>
      </c>
      <c r="E252" s="6" t="s">
        <v>329</v>
      </c>
      <c r="F252" s="7" t="s">
        <v>330</v>
      </c>
      <c r="G252" s="8">
        <v>1</v>
      </c>
      <c r="H252" s="9">
        <v>16.27</v>
      </c>
      <c r="I252" s="9">
        <f t="shared" si="10"/>
        <v>13.72</v>
      </c>
      <c r="J252" s="10">
        <f t="shared" si="11"/>
        <v>29.990000000000002</v>
      </c>
      <c r="K252" s="72" t="s">
        <v>543</v>
      </c>
    </row>
    <row r="253" spans="1:11" ht="18.75" customHeight="1" x14ac:dyDescent="0.35">
      <c r="A253" s="69" t="s">
        <v>513</v>
      </c>
      <c r="B253" s="5">
        <v>73082</v>
      </c>
      <c r="C253" s="6" t="str">
        <f>VLOOKUP(B253,'[1]Base Chef déquipe'!$A$1:$B$33,2,FALSE)</f>
        <v>C. Poli Marchetti</v>
      </c>
      <c r="D253" s="6">
        <v>95213</v>
      </c>
      <c r="E253" s="6" t="s">
        <v>180</v>
      </c>
      <c r="F253" s="7" t="s">
        <v>181</v>
      </c>
      <c r="G253" s="8">
        <v>1</v>
      </c>
      <c r="H253" s="9">
        <v>14.63</v>
      </c>
      <c r="I253" s="9">
        <f t="shared" si="10"/>
        <v>13.72</v>
      </c>
      <c r="J253" s="10">
        <f t="shared" si="11"/>
        <v>28.35</v>
      </c>
      <c r="K253" s="72" t="s">
        <v>491</v>
      </c>
    </row>
    <row r="254" spans="1:11" ht="18.75" customHeight="1" x14ac:dyDescent="0.35">
      <c r="A254" s="69" t="s">
        <v>513</v>
      </c>
      <c r="B254" s="5">
        <v>73069</v>
      </c>
      <c r="C254" s="6" t="str">
        <f>VLOOKUP(B254,'[1]Base Chef déquipe'!$A$1:$B$33,2,FALSE)</f>
        <v>T. Boudard</v>
      </c>
      <c r="D254" s="6">
        <v>96663</v>
      </c>
      <c r="E254" s="6" t="s">
        <v>36</v>
      </c>
      <c r="F254" s="7" t="s">
        <v>37</v>
      </c>
      <c r="G254" s="8">
        <v>1</v>
      </c>
      <c r="H254" s="9">
        <v>13.45</v>
      </c>
      <c r="I254" s="9">
        <f t="shared" si="10"/>
        <v>13.72</v>
      </c>
      <c r="J254" s="10">
        <f t="shared" si="11"/>
        <v>27.17</v>
      </c>
      <c r="K254" s="72" t="s">
        <v>544</v>
      </c>
    </row>
    <row r="255" spans="1:11" ht="18.75" customHeight="1" x14ac:dyDescent="0.35">
      <c r="A255" s="69" t="s">
        <v>513</v>
      </c>
      <c r="B255" s="5">
        <v>72479</v>
      </c>
      <c r="C255" s="6" t="str">
        <f>VLOOKUP(B255,'[1]Base Chef déquipe'!$A$1:$B$33,2,FALSE)</f>
        <v>A. Albert</v>
      </c>
      <c r="D255" s="6">
        <v>95442</v>
      </c>
      <c r="E255" s="6" t="s">
        <v>436</v>
      </c>
      <c r="F255" s="7" t="s">
        <v>437</v>
      </c>
      <c r="G255" s="8">
        <v>1</v>
      </c>
      <c r="H255" s="9">
        <v>10.47</v>
      </c>
      <c r="I255" s="9">
        <f t="shared" si="10"/>
        <v>13.72</v>
      </c>
      <c r="J255" s="10">
        <f t="shared" si="11"/>
        <v>24.19</v>
      </c>
      <c r="K255" s="72" t="s">
        <v>545</v>
      </c>
    </row>
    <row r="256" spans="1:11" ht="18.75" customHeight="1" x14ac:dyDescent="0.35">
      <c r="A256" s="69" t="s">
        <v>513</v>
      </c>
      <c r="B256" s="5">
        <v>73069</v>
      </c>
      <c r="C256" s="6" t="str">
        <f>VLOOKUP(B256,'[1]Base Chef déquipe'!$A$1:$B$33,2,FALSE)</f>
        <v>T. Boudard</v>
      </c>
      <c r="D256" s="6">
        <v>96664</v>
      </c>
      <c r="E256" s="6" t="s">
        <v>546</v>
      </c>
      <c r="F256" s="7" t="s">
        <v>547</v>
      </c>
      <c r="G256" s="8">
        <v>1</v>
      </c>
      <c r="H256" s="9">
        <v>9.9600000000000009</v>
      </c>
      <c r="I256" s="9">
        <f t="shared" si="10"/>
        <v>13.72</v>
      </c>
      <c r="J256" s="10">
        <f t="shared" si="11"/>
        <v>23.68</v>
      </c>
      <c r="K256" s="72" t="s">
        <v>544</v>
      </c>
    </row>
    <row r="257" spans="1:11" ht="18.75" customHeight="1" x14ac:dyDescent="0.35">
      <c r="A257" s="69" t="s">
        <v>513</v>
      </c>
      <c r="B257" s="5">
        <v>72999</v>
      </c>
      <c r="C257" s="6" t="str">
        <f>VLOOKUP(B257,'[1]Base Chef déquipe'!$A$1:$B$33,2,FALSE)</f>
        <v>B. Metreau</v>
      </c>
      <c r="D257" s="6">
        <v>96608</v>
      </c>
      <c r="E257" s="6" t="s">
        <v>548</v>
      </c>
      <c r="F257" s="7" t="s">
        <v>175</v>
      </c>
      <c r="G257" s="8">
        <v>1</v>
      </c>
      <c r="H257" s="9">
        <v>7.27</v>
      </c>
      <c r="I257" s="9">
        <f t="shared" si="10"/>
        <v>13.72</v>
      </c>
      <c r="J257" s="10">
        <f t="shared" si="11"/>
        <v>20.990000000000002</v>
      </c>
      <c r="K257" s="72" t="s">
        <v>549</v>
      </c>
    </row>
    <row r="258" spans="1:11" ht="18.75" customHeight="1" x14ac:dyDescent="0.35">
      <c r="A258" s="69" t="s">
        <v>513</v>
      </c>
      <c r="B258" s="5">
        <v>73082</v>
      </c>
      <c r="C258" s="6" t="str">
        <f>VLOOKUP(B258,'[1]Base Chef déquipe'!$A$1:$B$33,2,FALSE)</f>
        <v>C. Poli Marchetti</v>
      </c>
      <c r="D258" s="6">
        <v>96732</v>
      </c>
      <c r="E258" s="6" t="s">
        <v>550</v>
      </c>
      <c r="F258" s="7" t="s">
        <v>315</v>
      </c>
      <c r="G258" s="8">
        <v>1</v>
      </c>
      <c r="H258" s="9">
        <v>5.8746</v>
      </c>
      <c r="I258" s="9">
        <f t="shared" si="10"/>
        <v>13.72</v>
      </c>
      <c r="J258" s="10">
        <f t="shared" si="11"/>
        <v>19.5946</v>
      </c>
      <c r="K258" s="72" t="s">
        <v>98</v>
      </c>
    </row>
    <row r="259" spans="1:11" ht="18.75" customHeight="1" x14ac:dyDescent="0.35">
      <c r="A259" s="69" t="s">
        <v>513</v>
      </c>
      <c r="B259" s="5">
        <v>73082</v>
      </c>
      <c r="C259" s="6" t="str">
        <f>VLOOKUP(B259,'[1]Base Chef déquipe'!$A$1:$B$33,2,FALSE)</f>
        <v>C. Poli Marchetti</v>
      </c>
      <c r="D259" s="6">
        <v>95214</v>
      </c>
      <c r="E259" s="6" t="s">
        <v>551</v>
      </c>
      <c r="F259" s="7" t="s">
        <v>187</v>
      </c>
      <c r="G259" s="8">
        <v>1</v>
      </c>
      <c r="H259" s="9">
        <v>4.42</v>
      </c>
      <c r="I259" s="9">
        <f t="shared" si="10"/>
        <v>13.72</v>
      </c>
      <c r="J259" s="10">
        <f t="shared" si="11"/>
        <v>18.14</v>
      </c>
      <c r="K259" s="72" t="s">
        <v>491</v>
      </c>
    </row>
    <row r="260" spans="1:11" ht="18.75" customHeight="1" x14ac:dyDescent="0.35">
      <c r="A260" s="69" t="s">
        <v>513</v>
      </c>
      <c r="B260" s="5">
        <v>73069</v>
      </c>
      <c r="C260" s="6" t="str">
        <f>VLOOKUP(B260,'[1]Base Chef déquipe'!$A$1:$B$33,2,FALSE)</f>
        <v>T. Boudard</v>
      </c>
      <c r="D260" s="6">
        <v>95750</v>
      </c>
      <c r="E260" s="6" t="s">
        <v>369</v>
      </c>
      <c r="F260" s="7" t="s">
        <v>370</v>
      </c>
      <c r="G260" s="8">
        <v>1</v>
      </c>
      <c r="H260" s="9">
        <v>4.3</v>
      </c>
      <c r="I260" s="9">
        <f t="shared" si="10"/>
        <v>13.72</v>
      </c>
      <c r="J260" s="10">
        <f t="shared" si="11"/>
        <v>18.02</v>
      </c>
      <c r="K260" s="72" t="s">
        <v>265</v>
      </c>
    </row>
    <row r="261" spans="1:11" ht="18.75" customHeight="1" x14ac:dyDescent="0.35">
      <c r="A261" s="69" t="s">
        <v>513</v>
      </c>
      <c r="B261" s="5">
        <v>73082</v>
      </c>
      <c r="C261" s="6" t="str">
        <f>VLOOKUP(B261,'[1]Base Chef déquipe'!$A$1:$B$33,2,FALSE)</f>
        <v>C. Poli Marchetti</v>
      </c>
      <c r="D261" s="6">
        <v>95436</v>
      </c>
      <c r="E261" s="6" t="s">
        <v>449</v>
      </c>
      <c r="F261" s="7" t="s">
        <v>208</v>
      </c>
      <c r="G261" s="8">
        <v>1</v>
      </c>
      <c r="H261" s="9">
        <v>4.21</v>
      </c>
      <c r="I261" s="9">
        <f t="shared" si="10"/>
        <v>13.72</v>
      </c>
      <c r="J261" s="10">
        <f t="shared" si="11"/>
        <v>17.93</v>
      </c>
      <c r="K261" s="72" t="s">
        <v>552</v>
      </c>
    </row>
    <row r="262" spans="1:11" ht="18.75" customHeight="1" x14ac:dyDescent="0.35">
      <c r="A262" s="69" t="s">
        <v>553</v>
      </c>
      <c r="B262" s="5">
        <v>73082</v>
      </c>
      <c r="C262" s="6" t="str">
        <f>VLOOKUP(B262,'[1]Base Chef déquipe'!$A$1:$B$33,2,FALSE)</f>
        <v>C. Poli Marchetti</v>
      </c>
      <c r="D262" s="6">
        <v>97806</v>
      </c>
      <c r="E262" s="6" t="s">
        <v>163</v>
      </c>
      <c r="F262" s="7" t="s">
        <v>164</v>
      </c>
      <c r="G262" s="8">
        <v>1</v>
      </c>
      <c r="H262" s="9">
        <v>17.05</v>
      </c>
      <c r="I262" s="9">
        <f t="shared" si="10"/>
        <v>13.72</v>
      </c>
      <c r="J262" s="10">
        <f t="shared" si="11"/>
        <v>30.770000000000003</v>
      </c>
      <c r="K262" s="72" t="s">
        <v>334</v>
      </c>
    </row>
    <row r="263" spans="1:11" ht="18.75" customHeight="1" x14ac:dyDescent="0.35">
      <c r="A263" s="69" t="s">
        <v>553</v>
      </c>
      <c r="B263" s="5">
        <v>73082</v>
      </c>
      <c r="C263" s="6" t="str">
        <f>VLOOKUP(B263,'[1]Base Chef déquipe'!$A$1:$B$33,2,FALSE)</f>
        <v>C. Poli Marchetti</v>
      </c>
      <c r="D263" s="6">
        <v>97050</v>
      </c>
      <c r="E263" s="6" t="s">
        <v>554</v>
      </c>
      <c r="F263" s="7" t="s">
        <v>555</v>
      </c>
      <c r="G263" s="8">
        <v>1</v>
      </c>
      <c r="H263" s="9">
        <v>217.17</v>
      </c>
      <c r="I263" s="9">
        <f t="shared" si="10"/>
        <v>13.72</v>
      </c>
      <c r="J263" s="10">
        <f t="shared" si="11"/>
        <v>230.89</v>
      </c>
      <c r="K263" s="72" t="s">
        <v>489</v>
      </c>
    </row>
    <row r="264" spans="1:11" ht="18.75" customHeight="1" x14ac:dyDescent="0.35">
      <c r="A264" s="69" t="s">
        <v>553</v>
      </c>
      <c r="B264" s="6">
        <v>73110</v>
      </c>
      <c r="C264" s="6" t="str">
        <f>VLOOKUP(B264,'[1]Base Chef déquipe'!$A$1:$B$33,2,FALSE)</f>
        <v>U. Unlu</v>
      </c>
      <c r="D264" s="6">
        <v>97209</v>
      </c>
      <c r="E264" s="6" t="s">
        <v>556</v>
      </c>
      <c r="F264" s="7" t="s">
        <v>352</v>
      </c>
      <c r="G264" s="8">
        <v>60</v>
      </c>
      <c r="H264" s="9">
        <v>148.19999999999999</v>
      </c>
      <c r="I264" s="9">
        <f t="shared" si="10"/>
        <v>13.72</v>
      </c>
      <c r="J264" s="10">
        <f t="shared" si="11"/>
        <v>161.91999999999999</v>
      </c>
      <c r="K264" s="72" t="s">
        <v>557</v>
      </c>
    </row>
    <row r="265" spans="1:11" ht="18.75" customHeight="1" x14ac:dyDescent="0.35">
      <c r="A265" s="69" t="s">
        <v>553</v>
      </c>
      <c r="B265" s="5">
        <v>72999</v>
      </c>
      <c r="C265" s="6" t="str">
        <f>VLOOKUP(B265,'[1]Base Chef déquipe'!$A$1:$B$33,2,FALSE)</f>
        <v>B. Metreau</v>
      </c>
      <c r="D265" s="6">
        <v>96746</v>
      </c>
      <c r="E265" s="6" t="s">
        <v>273</v>
      </c>
      <c r="F265" s="7" t="s">
        <v>32</v>
      </c>
      <c r="G265" s="8">
        <v>1</v>
      </c>
      <c r="H265" s="9">
        <v>127.96</v>
      </c>
      <c r="I265" s="9">
        <f t="shared" si="10"/>
        <v>13.72</v>
      </c>
      <c r="J265" s="10">
        <f t="shared" si="11"/>
        <v>141.68</v>
      </c>
      <c r="K265" s="72" t="s">
        <v>558</v>
      </c>
    </row>
    <row r="266" spans="1:11" ht="18.75" customHeight="1" x14ac:dyDescent="0.35">
      <c r="A266" s="69" t="s">
        <v>553</v>
      </c>
      <c r="B266" s="5">
        <v>73082</v>
      </c>
      <c r="C266" s="6" t="str">
        <f>VLOOKUP(B266,'[1]Base Chef déquipe'!$A$1:$B$33,2,FALSE)</f>
        <v>C. Poli Marchetti</v>
      </c>
      <c r="D266" s="6">
        <v>96743</v>
      </c>
      <c r="E266" s="6" t="s">
        <v>273</v>
      </c>
      <c r="F266" s="7" t="s">
        <v>32</v>
      </c>
      <c r="G266" s="8">
        <v>1</v>
      </c>
      <c r="H266" s="9">
        <v>127.96</v>
      </c>
      <c r="I266" s="9">
        <f t="shared" si="10"/>
        <v>13.72</v>
      </c>
      <c r="J266" s="10">
        <f t="shared" si="11"/>
        <v>141.68</v>
      </c>
      <c r="K266" s="72" t="s">
        <v>559</v>
      </c>
    </row>
    <row r="267" spans="1:11" ht="18.75" customHeight="1" x14ac:dyDescent="0.35">
      <c r="A267" s="69" t="s">
        <v>553</v>
      </c>
      <c r="B267" s="5">
        <v>73082</v>
      </c>
      <c r="C267" s="6" t="str">
        <f>VLOOKUP(B267,'[1]Base Chef déquipe'!$A$1:$B$33,2,FALSE)</f>
        <v>C. Poli Marchetti</v>
      </c>
      <c r="D267" s="6">
        <v>96744</v>
      </c>
      <c r="E267" s="6" t="s">
        <v>111</v>
      </c>
      <c r="F267" s="7" t="s">
        <v>112</v>
      </c>
      <c r="G267" s="8">
        <v>1</v>
      </c>
      <c r="H267" s="9">
        <v>95.35</v>
      </c>
      <c r="I267" s="9">
        <f t="shared" si="10"/>
        <v>13.72</v>
      </c>
      <c r="J267" s="10">
        <f t="shared" si="11"/>
        <v>109.07</v>
      </c>
      <c r="K267" s="72" t="s">
        <v>227</v>
      </c>
    </row>
    <row r="268" spans="1:11" ht="18.75" customHeight="1" x14ac:dyDescent="0.35">
      <c r="A268" s="69" t="s">
        <v>553</v>
      </c>
      <c r="B268" s="5">
        <v>73069</v>
      </c>
      <c r="C268" s="6" t="str">
        <f>VLOOKUP(B268,'[1]Base Chef déquipe'!$A$1:$B$33,2,FALSE)</f>
        <v>T. Boudard</v>
      </c>
      <c r="D268" s="6">
        <v>96666</v>
      </c>
      <c r="E268" s="6" t="s">
        <v>560</v>
      </c>
      <c r="F268" s="7" t="s">
        <v>561</v>
      </c>
      <c r="G268" s="8">
        <v>1</v>
      </c>
      <c r="H268" s="9">
        <v>72.77</v>
      </c>
      <c r="I268" s="9">
        <f t="shared" si="10"/>
        <v>13.72</v>
      </c>
      <c r="J268" s="10">
        <f t="shared" si="11"/>
        <v>86.49</v>
      </c>
      <c r="K268" s="72" t="s">
        <v>562</v>
      </c>
    </row>
    <row r="269" spans="1:11" ht="18.75" customHeight="1" x14ac:dyDescent="0.35">
      <c r="A269" s="69" t="s">
        <v>553</v>
      </c>
      <c r="B269" s="5">
        <v>73069</v>
      </c>
      <c r="C269" s="6" t="str">
        <f>VLOOKUP(B269,'[1]Base Chef déquipe'!$A$1:$B$33,2,FALSE)</f>
        <v>T. Boudard</v>
      </c>
      <c r="D269" s="6">
        <v>96669</v>
      </c>
      <c r="E269" s="6" t="s">
        <v>124</v>
      </c>
      <c r="F269" s="7" t="s">
        <v>125</v>
      </c>
      <c r="G269" s="8">
        <v>1</v>
      </c>
      <c r="H269" s="9">
        <v>51.48</v>
      </c>
      <c r="I269" s="9">
        <f t="shared" si="10"/>
        <v>13.72</v>
      </c>
      <c r="J269" s="10">
        <f t="shared" si="11"/>
        <v>65.2</v>
      </c>
      <c r="K269" s="72" t="s">
        <v>563</v>
      </c>
    </row>
    <row r="270" spans="1:11" ht="18.75" customHeight="1" x14ac:dyDescent="0.35">
      <c r="A270" s="69" t="s">
        <v>553</v>
      </c>
      <c r="B270" s="5">
        <v>72999</v>
      </c>
      <c r="C270" s="6" t="str">
        <f>VLOOKUP(B270,'[1]Base Chef déquipe'!$A$1:$B$33,2,FALSE)</f>
        <v>B. Metreau</v>
      </c>
      <c r="D270" s="6">
        <v>96615</v>
      </c>
      <c r="E270" s="6" t="s">
        <v>307</v>
      </c>
      <c r="F270" s="7" t="s">
        <v>32</v>
      </c>
      <c r="G270" s="8">
        <v>1</v>
      </c>
      <c r="H270" s="9">
        <v>35.5</v>
      </c>
      <c r="I270" s="9">
        <f t="shared" si="10"/>
        <v>13.72</v>
      </c>
      <c r="J270" s="10">
        <f t="shared" si="11"/>
        <v>49.22</v>
      </c>
      <c r="K270" s="72" t="s">
        <v>564</v>
      </c>
    </row>
    <row r="271" spans="1:11" ht="18.75" customHeight="1" x14ac:dyDescent="0.35">
      <c r="A271" s="69" t="s">
        <v>553</v>
      </c>
      <c r="B271" s="5">
        <v>73082</v>
      </c>
      <c r="C271" s="6" t="str">
        <f>VLOOKUP(B271,'[1]Base Chef déquipe'!$A$1:$B$33,2,FALSE)</f>
        <v>C. Poli Marchetti</v>
      </c>
      <c r="D271" s="6">
        <v>97517</v>
      </c>
      <c r="E271" s="6" t="s">
        <v>565</v>
      </c>
      <c r="F271" s="7" t="s">
        <v>60</v>
      </c>
      <c r="G271" s="8">
        <v>1</v>
      </c>
      <c r="H271" s="9">
        <v>32.57</v>
      </c>
      <c r="I271" s="9">
        <f t="shared" si="10"/>
        <v>13.72</v>
      </c>
      <c r="J271" s="10">
        <f t="shared" si="11"/>
        <v>46.29</v>
      </c>
      <c r="K271" s="72" t="s">
        <v>566</v>
      </c>
    </row>
    <row r="272" spans="1:11" ht="18.75" customHeight="1" x14ac:dyDescent="0.35">
      <c r="A272" s="69" t="s">
        <v>553</v>
      </c>
      <c r="B272" s="5">
        <v>73082</v>
      </c>
      <c r="C272" s="6" t="str">
        <f>VLOOKUP(B272,'[1]Base Chef déquipe'!$A$1:$B$33,2,FALSE)</f>
        <v>C. Poli Marchetti</v>
      </c>
      <c r="D272" s="6">
        <v>97516</v>
      </c>
      <c r="E272" s="6" t="s">
        <v>322</v>
      </c>
      <c r="F272" s="7" t="s">
        <v>323</v>
      </c>
      <c r="G272" s="8">
        <v>1</v>
      </c>
      <c r="H272" s="9">
        <v>19.29</v>
      </c>
      <c r="I272" s="9">
        <f t="shared" si="10"/>
        <v>13.72</v>
      </c>
      <c r="J272" s="10">
        <f t="shared" si="11"/>
        <v>33.01</v>
      </c>
      <c r="K272" s="72" t="s">
        <v>227</v>
      </c>
    </row>
    <row r="273" spans="1:11" ht="18.75" customHeight="1" x14ac:dyDescent="0.35">
      <c r="A273" s="69" t="s">
        <v>553</v>
      </c>
      <c r="B273" s="5">
        <v>73069</v>
      </c>
      <c r="C273" s="6" t="str">
        <f>VLOOKUP(B273,'[1]Base Chef déquipe'!$A$1:$B$33,2,FALSE)</f>
        <v>T. Boudard</v>
      </c>
      <c r="D273" s="6">
        <v>97651</v>
      </c>
      <c r="E273" s="6" t="s">
        <v>322</v>
      </c>
      <c r="F273" s="7" t="s">
        <v>323</v>
      </c>
      <c r="G273" s="8">
        <v>1</v>
      </c>
      <c r="H273" s="9">
        <v>19.29</v>
      </c>
      <c r="I273" s="9">
        <f t="shared" si="10"/>
        <v>13.72</v>
      </c>
      <c r="J273" s="10">
        <f t="shared" si="11"/>
        <v>33.01</v>
      </c>
      <c r="K273" s="72" t="s">
        <v>567</v>
      </c>
    </row>
    <row r="274" spans="1:11" ht="18.75" customHeight="1" x14ac:dyDescent="0.35">
      <c r="A274" s="69" t="s">
        <v>553</v>
      </c>
      <c r="B274" s="5">
        <v>72999</v>
      </c>
      <c r="C274" s="6" t="str">
        <f>VLOOKUP(B274,'[1]Base Chef déquipe'!$A$1:$B$33,2,FALSE)</f>
        <v>B. Metreau</v>
      </c>
      <c r="D274" s="6">
        <v>95999</v>
      </c>
      <c r="E274" s="6" t="s">
        <v>163</v>
      </c>
      <c r="F274" s="7" t="s">
        <v>164</v>
      </c>
      <c r="G274" s="8">
        <v>1</v>
      </c>
      <c r="H274" s="9">
        <v>17.05</v>
      </c>
      <c r="I274" s="9">
        <f t="shared" si="10"/>
        <v>13.72</v>
      </c>
      <c r="J274" s="10">
        <f t="shared" si="11"/>
        <v>30.770000000000003</v>
      </c>
      <c r="K274" s="72" t="s">
        <v>568</v>
      </c>
    </row>
    <row r="275" spans="1:11" ht="18.75" customHeight="1" x14ac:dyDescent="0.35">
      <c r="A275" s="69" t="s">
        <v>553</v>
      </c>
      <c r="B275" s="5">
        <v>72999</v>
      </c>
      <c r="C275" s="6" t="str">
        <f>VLOOKUP(B275,'[1]Base Chef déquipe'!$A$1:$B$33,2,FALSE)</f>
        <v>B. Metreau</v>
      </c>
      <c r="D275" s="6">
        <v>97807</v>
      </c>
      <c r="E275" s="6" t="s">
        <v>72</v>
      </c>
      <c r="F275" s="7" t="s">
        <v>73</v>
      </c>
      <c r="G275" s="8">
        <v>1</v>
      </c>
      <c r="H275" s="9">
        <v>16.41</v>
      </c>
      <c r="I275" s="9">
        <f t="shared" si="10"/>
        <v>13.72</v>
      </c>
      <c r="J275" s="10">
        <f t="shared" si="11"/>
        <v>30.130000000000003</v>
      </c>
      <c r="K275" s="72" t="s">
        <v>569</v>
      </c>
    </row>
    <row r="276" spans="1:11" ht="18.75" customHeight="1" x14ac:dyDescent="0.35">
      <c r="A276" s="69" t="s">
        <v>553</v>
      </c>
      <c r="B276" s="5">
        <v>72999</v>
      </c>
      <c r="C276" s="6" t="str">
        <f>VLOOKUP(B276,'[1]Base Chef déquipe'!$A$1:$B$33,2,FALSE)</f>
        <v>B. Metreau</v>
      </c>
      <c r="D276" s="6">
        <v>97810</v>
      </c>
      <c r="E276" s="6" t="s">
        <v>72</v>
      </c>
      <c r="F276" s="7" t="s">
        <v>73</v>
      </c>
      <c r="G276" s="8">
        <v>1</v>
      </c>
      <c r="H276" s="9">
        <v>16.41</v>
      </c>
      <c r="I276" s="9">
        <f t="shared" si="10"/>
        <v>13.72</v>
      </c>
      <c r="J276" s="10">
        <f t="shared" si="11"/>
        <v>30.130000000000003</v>
      </c>
      <c r="K276" s="72" t="s">
        <v>570</v>
      </c>
    </row>
    <row r="277" spans="1:11" ht="18.75" customHeight="1" x14ac:dyDescent="0.35">
      <c r="A277" s="69" t="s">
        <v>553</v>
      </c>
      <c r="B277" s="5">
        <v>72999</v>
      </c>
      <c r="C277" s="6" t="str">
        <f>VLOOKUP(B277,'[1]Base Chef déquipe'!$A$1:$B$33,2,FALSE)</f>
        <v>B. Metreau</v>
      </c>
      <c r="D277" s="6">
        <v>97805</v>
      </c>
      <c r="E277" s="6" t="s">
        <v>72</v>
      </c>
      <c r="F277" s="7" t="s">
        <v>73</v>
      </c>
      <c r="G277" s="8">
        <v>1</v>
      </c>
      <c r="H277" s="9">
        <v>16.41</v>
      </c>
      <c r="I277" s="9">
        <f t="shared" si="10"/>
        <v>13.72</v>
      </c>
      <c r="J277" s="10">
        <f t="shared" si="11"/>
        <v>30.130000000000003</v>
      </c>
      <c r="K277" s="72" t="s">
        <v>571</v>
      </c>
    </row>
    <row r="278" spans="1:11" ht="18.75" customHeight="1" x14ac:dyDescent="0.35">
      <c r="A278" s="69" t="s">
        <v>553</v>
      </c>
      <c r="B278" s="5">
        <v>73082</v>
      </c>
      <c r="C278" s="6" t="str">
        <f>VLOOKUP(B278,'[1]Base Chef déquipe'!$A$1:$B$33,2,FALSE)</f>
        <v>C. Poli Marchetti</v>
      </c>
      <c r="D278" s="6">
        <v>95447</v>
      </c>
      <c r="E278" s="6" t="s">
        <v>420</v>
      </c>
      <c r="F278" s="7" t="s">
        <v>421</v>
      </c>
      <c r="G278" s="8">
        <v>1</v>
      </c>
      <c r="H278" s="9">
        <v>14.342000000000001</v>
      </c>
      <c r="I278" s="9">
        <f t="shared" si="10"/>
        <v>13.72</v>
      </c>
      <c r="J278" s="10">
        <f t="shared" si="11"/>
        <v>28.062000000000001</v>
      </c>
      <c r="K278" s="72" t="s">
        <v>492</v>
      </c>
    </row>
    <row r="279" spans="1:11" ht="18.75" customHeight="1" x14ac:dyDescent="0.35">
      <c r="A279" s="69" t="s">
        <v>553</v>
      </c>
      <c r="B279" s="5">
        <v>73082</v>
      </c>
      <c r="C279" s="6" t="str">
        <f>VLOOKUP(B279,'[1]Base Chef déquipe'!$A$1:$B$33,2,FALSE)</f>
        <v>C. Poli Marchetti</v>
      </c>
      <c r="D279" s="6">
        <v>96745</v>
      </c>
      <c r="E279" s="6" t="s">
        <v>493</v>
      </c>
      <c r="F279" s="7" t="s">
        <v>494</v>
      </c>
      <c r="G279" s="8">
        <v>1</v>
      </c>
      <c r="H279" s="9">
        <v>11</v>
      </c>
      <c r="I279" s="9">
        <f t="shared" si="10"/>
        <v>13.72</v>
      </c>
      <c r="J279" s="10">
        <f t="shared" si="11"/>
        <v>24.72</v>
      </c>
      <c r="K279" s="72" t="s">
        <v>57</v>
      </c>
    </row>
    <row r="280" spans="1:11" ht="18.75" customHeight="1" x14ac:dyDescent="0.35">
      <c r="A280" s="69" t="s">
        <v>553</v>
      </c>
      <c r="B280" s="5">
        <v>73069</v>
      </c>
      <c r="C280" s="6" t="str">
        <f>VLOOKUP(B280,'[1]Base Chef déquipe'!$A$1:$B$33,2,FALSE)</f>
        <v>T. Boudard</v>
      </c>
      <c r="D280" s="6">
        <v>96667</v>
      </c>
      <c r="E280" s="6" t="s">
        <v>347</v>
      </c>
      <c r="F280" s="7" t="s">
        <v>348</v>
      </c>
      <c r="G280" s="8">
        <v>1</v>
      </c>
      <c r="H280" s="9">
        <v>10.59</v>
      </c>
      <c r="I280" s="9">
        <f t="shared" si="10"/>
        <v>13.72</v>
      </c>
      <c r="J280" s="10">
        <f t="shared" si="11"/>
        <v>24.310000000000002</v>
      </c>
      <c r="K280" s="72" t="s">
        <v>572</v>
      </c>
    </row>
    <row r="281" spans="1:11" ht="18.75" customHeight="1" x14ac:dyDescent="0.35">
      <c r="A281" s="69" t="s">
        <v>553</v>
      </c>
      <c r="B281" s="5">
        <v>73082</v>
      </c>
      <c r="C281" s="6" t="str">
        <f>VLOOKUP(B281,'[1]Base Chef déquipe'!$A$1:$B$33,2,FALSE)</f>
        <v>C. Poli Marchetti</v>
      </c>
      <c r="D281" s="6">
        <v>95664</v>
      </c>
      <c r="E281" s="6" t="s">
        <v>573</v>
      </c>
      <c r="F281" s="7" t="s">
        <v>374</v>
      </c>
      <c r="G281" s="8">
        <v>1</v>
      </c>
      <c r="H281" s="9">
        <v>10.48</v>
      </c>
      <c r="I281" s="9">
        <f t="shared" si="10"/>
        <v>13.72</v>
      </c>
      <c r="J281" s="10">
        <f t="shared" si="11"/>
        <v>24.200000000000003</v>
      </c>
      <c r="K281" s="72" t="s">
        <v>77</v>
      </c>
    </row>
    <row r="282" spans="1:11" ht="18.75" customHeight="1" x14ac:dyDescent="0.35">
      <c r="A282" s="69" t="s">
        <v>553</v>
      </c>
      <c r="B282" s="5">
        <v>73069</v>
      </c>
      <c r="C282" s="6" t="str">
        <f>VLOOKUP(B282,'[1]Base Chef déquipe'!$A$1:$B$33,2,FALSE)</f>
        <v>T. Boudard</v>
      </c>
      <c r="D282" s="6">
        <v>97652</v>
      </c>
      <c r="E282" s="6" t="s">
        <v>496</v>
      </c>
      <c r="F282" s="7" t="s">
        <v>497</v>
      </c>
      <c r="G282" s="8">
        <v>1</v>
      </c>
      <c r="H282" s="9">
        <v>10.36</v>
      </c>
      <c r="I282" s="9">
        <f t="shared" si="10"/>
        <v>13.72</v>
      </c>
      <c r="J282" s="10">
        <f t="shared" si="11"/>
        <v>24.08</v>
      </c>
      <c r="K282" s="72" t="s">
        <v>574</v>
      </c>
    </row>
    <row r="283" spans="1:11" ht="18.75" customHeight="1" x14ac:dyDescent="0.35">
      <c r="A283" s="69" t="s">
        <v>553</v>
      </c>
      <c r="B283" s="5">
        <v>73082</v>
      </c>
      <c r="C283" s="6" t="str">
        <f>VLOOKUP(B283,'[1]Base Chef déquipe'!$A$1:$B$33,2,FALSE)</f>
        <v>C. Poli Marchetti</v>
      </c>
      <c r="D283" s="6">
        <v>97802</v>
      </c>
      <c r="E283" s="6" t="s">
        <v>575</v>
      </c>
      <c r="F283" s="7" t="s">
        <v>576</v>
      </c>
      <c r="G283" s="8">
        <v>1</v>
      </c>
      <c r="H283" s="9">
        <v>7.94</v>
      </c>
      <c r="I283" s="9">
        <f t="shared" si="10"/>
        <v>13.72</v>
      </c>
      <c r="J283" s="10">
        <f t="shared" si="11"/>
        <v>21.66</v>
      </c>
      <c r="K283" s="72" t="s">
        <v>577</v>
      </c>
    </row>
    <row r="284" spans="1:11" ht="18.75" customHeight="1" x14ac:dyDescent="0.35">
      <c r="A284" s="69" t="s">
        <v>553</v>
      </c>
      <c r="B284" s="5">
        <v>73082</v>
      </c>
      <c r="C284" s="6" t="str">
        <f>VLOOKUP(B284,'[1]Base Chef déquipe'!$A$1:$B$33,2,FALSE)</f>
        <v>C. Poli Marchetti</v>
      </c>
      <c r="D284" s="6">
        <v>97519</v>
      </c>
      <c r="E284" s="6" t="s">
        <v>250</v>
      </c>
      <c r="F284" s="7" t="s">
        <v>251</v>
      </c>
      <c r="G284" s="8">
        <v>1</v>
      </c>
      <c r="H284" s="9">
        <v>6.42</v>
      </c>
      <c r="I284" s="9">
        <f t="shared" si="10"/>
        <v>13.72</v>
      </c>
      <c r="J284" s="10">
        <f t="shared" si="11"/>
        <v>20.14</v>
      </c>
      <c r="K284" s="72" t="s">
        <v>57</v>
      </c>
    </row>
    <row r="285" spans="1:11" ht="18.75" customHeight="1" x14ac:dyDescent="0.35">
      <c r="A285" s="69" t="s">
        <v>553</v>
      </c>
      <c r="B285" s="5">
        <v>72999</v>
      </c>
      <c r="C285" s="6" t="str">
        <f>VLOOKUP(B285,'[1]Base Chef déquipe'!$A$1:$B$33,2,FALSE)</f>
        <v>B. Metreau</v>
      </c>
      <c r="D285" s="6">
        <v>96618</v>
      </c>
      <c r="E285" s="6" t="s">
        <v>578</v>
      </c>
      <c r="F285" s="7" t="s">
        <v>579</v>
      </c>
      <c r="G285" s="8">
        <v>1</v>
      </c>
      <c r="H285" s="9">
        <v>4.2300000000000004</v>
      </c>
      <c r="I285" s="9">
        <f t="shared" si="10"/>
        <v>13.72</v>
      </c>
      <c r="J285" s="10">
        <f t="shared" si="11"/>
        <v>17.950000000000003</v>
      </c>
      <c r="K285" s="72" t="s">
        <v>580</v>
      </c>
    </row>
    <row r="286" spans="1:11" ht="18.75" customHeight="1" x14ac:dyDescent="0.35">
      <c r="A286" s="69" t="s">
        <v>553</v>
      </c>
      <c r="B286" s="5">
        <v>73082</v>
      </c>
      <c r="C286" s="6" t="str">
        <f>VLOOKUP(B286,'[1]Base Chef déquipe'!$A$1:$B$33,2,FALSE)</f>
        <v>C. Poli Marchetti</v>
      </c>
      <c r="D286" s="6">
        <v>96551</v>
      </c>
      <c r="E286" s="6" t="s">
        <v>456</v>
      </c>
      <c r="F286" s="7" t="s">
        <v>457</v>
      </c>
      <c r="G286" s="8">
        <v>1</v>
      </c>
      <c r="H286" s="9">
        <v>4.16</v>
      </c>
      <c r="I286" s="9">
        <f t="shared" si="10"/>
        <v>13.72</v>
      </c>
      <c r="J286" s="10">
        <f t="shared" si="11"/>
        <v>17.880000000000003</v>
      </c>
      <c r="K286" s="72" t="s">
        <v>98</v>
      </c>
    </row>
    <row r="287" spans="1:11" ht="18.75" customHeight="1" x14ac:dyDescent="0.35">
      <c r="A287" s="69" t="s">
        <v>553</v>
      </c>
      <c r="B287" s="5">
        <v>73082</v>
      </c>
      <c r="C287" s="6" t="str">
        <f>VLOOKUP(B287,'[1]Base Chef déquipe'!$A$1:$B$33,2,FALSE)</f>
        <v>C. Poli Marchetti</v>
      </c>
      <c r="D287" s="6">
        <v>96552</v>
      </c>
      <c r="E287" s="6" t="s">
        <v>456</v>
      </c>
      <c r="F287" s="7" t="s">
        <v>457</v>
      </c>
      <c r="G287" s="8">
        <v>1</v>
      </c>
      <c r="H287" s="9">
        <v>4.16</v>
      </c>
      <c r="I287" s="9">
        <f t="shared" si="10"/>
        <v>13.72</v>
      </c>
      <c r="J287" s="10">
        <f t="shared" si="11"/>
        <v>17.880000000000003</v>
      </c>
      <c r="K287" s="72" t="s">
        <v>57</v>
      </c>
    </row>
    <row r="288" spans="1:11" ht="18.75" customHeight="1" x14ac:dyDescent="0.35">
      <c r="A288" s="69" t="s">
        <v>553</v>
      </c>
      <c r="B288" s="5">
        <v>72999</v>
      </c>
      <c r="C288" s="6" t="str">
        <f>VLOOKUP(B288,'[1]Base Chef déquipe'!$A$1:$B$33,2,FALSE)</f>
        <v>B. Metreau</v>
      </c>
      <c r="D288" s="6">
        <v>96553</v>
      </c>
      <c r="E288" s="6" t="s">
        <v>581</v>
      </c>
      <c r="F288" s="7" t="s">
        <v>582</v>
      </c>
      <c r="G288" s="8">
        <v>1</v>
      </c>
      <c r="H288" s="9">
        <v>3.61</v>
      </c>
      <c r="I288" s="9">
        <f t="shared" si="10"/>
        <v>13.72</v>
      </c>
      <c r="J288" s="10">
        <f t="shared" si="11"/>
        <v>17.330000000000002</v>
      </c>
      <c r="K288" s="72" t="s">
        <v>583</v>
      </c>
    </row>
    <row r="289" spans="1:11" ht="18.75" customHeight="1" x14ac:dyDescent="0.35">
      <c r="A289" s="69" t="s">
        <v>553</v>
      </c>
      <c r="B289" s="5">
        <v>73082</v>
      </c>
      <c r="C289" s="6" t="str">
        <f>VLOOKUP(B289,'[1]Base Chef déquipe'!$A$1:$B$33,2,FALSE)</f>
        <v>C. Poli Marchetti</v>
      </c>
      <c r="D289" s="6">
        <v>97518</v>
      </c>
      <c r="E289" s="6" t="s">
        <v>584</v>
      </c>
      <c r="F289" s="7" t="s">
        <v>585</v>
      </c>
      <c r="G289" s="8">
        <v>1</v>
      </c>
      <c r="H289" s="9">
        <v>2.02</v>
      </c>
      <c r="I289" s="9">
        <f t="shared" si="10"/>
        <v>13.72</v>
      </c>
      <c r="J289" s="10">
        <f t="shared" si="11"/>
        <v>15.74</v>
      </c>
      <c r="K289" s="72" t="s">
        <v>586</v>
      </c>
    </row>
    <row r="290" spans="1:11" ht="18.75" customHeight="1" x14ac:dyDescent="0.35">
      <c r="A290" s="69" t="s">
        <v>553</v>
      </c>
      <c r="B290" s="5">
        <v>72999</v>
      </c>
      <c r="C290" s="6" t="str">
        <f>VLOOKUP(B290,'[1]Base Chef déquipe'!$A$1:$B$33,2,FALSE)</f>
        <v>B. Metreau</v>
      </c>
      <c r="D290" s="6">
        <v>97804</v>
      </c>
      <c r="E290" s="6" t="s">
        <v>587</v>
      </c>
      <c r="F290" s="7" t="s">
        <v>466</v>
      </c>
      <c r="G290" s="8">
        <v>1</v>
      </c>
      <c r="H290" s="9">
        <v>1.72</v>
      </c>
      <c r="I290" s="9">
        <f t="shared" si="10"/>
        <v>13.72</v>
      </c>
      <c r="J290" s="10">
        <f t="shared" si="11"/>
        <v>15.440000000000001</v>
      </c>
      <c r="K290" s="72" t="s">
        <v>588</v>
      </c>
    </row>
    <row r="291" spans="1:11" ht="18.75" customHeight="1" x14ac:dyDescent="0.35">
      <c r="A291" s="69" t="s">
        <v>589</v>
      </c>
      <c r="B291" s="5">
        <v>72999</v>
      </c>
      <c r="C291" s="6" t="str">
        <f>VLOOKUP(B291,'[1]Base Chef déquipe'!$A$1:$B$33,2,FALSE)</f>
        <v>B. Metreau</v>
      </c>
      <c r="D291" s="6">
        <v>97813</v>
      </c>
      <c r="E291" s="6" t="s">
        <v>590</v>
      </c>
      <c r="F291" s="7" t="s">
        <v>44</v>
      </c>
      <c r="G291" s="8">
        <v>2</v>
      </c>
      <c r="H291" s="9">
        <v>483.6</v>
      </c>
      <c r="I291" s="9">
        <f t="shared" si="10"/>
        <v>13.72</v>
      </c>
      <c r="J291" s="10">
        <f t="shared" si="11"/>
        <v>497.32000000000005</v>
      </c>
      <c r="K291" s="72" t="s">
        <v>591</v>
      </c>
    </row>
    <row r="292" spans="1:11" ht="18.75" customHeight="1" x14ac:dyDescent="0.35">
      <c r="A292" s="69" t="s">
        <v>589</v>
      </c>
      <c r="B292" s="5">
        <v>73082</v>
      </c>
      <c r="C292" s="6" t="str">
        <f>VLOOKUP(B292,'[1]Base Chef déquipe'!$A$1:$B$33,2,FALSE)</f>
        <v>C. Poli Marchetti</v>
      </c>
      <c r="D292" s="6">
        <v>96682</v>
      </c>
      <c r="E292" s="6" t="s">
        <v>258</v>
      </c>
      <c r="F292" s="7" t="s">
        <v>259</v>
      </c>
      <c r="G292" s="8">
        <v>1</v>
      </c>
      <c r="H292" s="9">
        <v>345.77</v>
      </c>
      <c r="I292" s="9">
        <f t="shared" si="10"/>
        <v>13.72</v>
      </c>
      <c r="J292" s="10">
        <f t="shared" si="11"/>
        <v>359.49</v>
      </c>
      <c r="K292" s="72" t="s">
        <v>592</v>
      </c>
    </row>
    <row r="293" spans="1:11" ht="18.75" customHeight="1" x14ac:dyDescent="0.35">
      <c r="A293" s="69" t="s">
        <v>589</v>
      </c>
      <c r="B293" s="5">
        <v>72475</v>
      </c>
      <c r="C293" s="6" t="str">
        <f>VLOOKUP(B293,'[1]Base Chef déquipe'!$A$1:$B$33,2,FALSE)</f>
        <v>H. Guillon</v>
      </c>
      <c r="D293" s="6">
        <v>97901</v>
      </c>
      <c r="E293" s="6" t="s">
        <v>394</v>
      </c>
      <c r="F293" s="7" t="s">
        <v>395</v>
      </c>
      <c r="G293" s="8">
        <v>2</v>
      </c>
      <c r="H293" s="9">
        <v>323.56</v>
      </c>
      <c r="I293" s="9">
        <f t="shared" ref="I293:I341" si="12">IF(H293="","",13.72)</f>
        <v>13.72</v>
      </c>
      <c r="J293" s="10">
        <f t="shared" ref="J293:J341" si="13">IF(H293="","",SUM(H293:I293))</f>
        <v>337.28000000000003</v>
      </c>
      <c r="K293" s="72" t="s">
        <v>593</v>
      </c>
    </row>
    <row r="294" spans="1:11" ht="18.75" customHeight="1" x14ac:dyDescent="0.35">
      <c r="A294" s="69" t="s">
        <v>589</v>
      </c>
      <c r="B294" s="5">
        <v>72475</v>
      </c>
      <c r="C294" s="6" t="str">
        <f>VLOOKUP(B294,'[1]Base Chef déquipe'!$A$1:$B$33,2,FALSE)</f>
        <v>H. Guillon</v>
      </c>
      <c r="D294" s="6">
        <v>97904</v>
      </c>
      <c r="E294" s="6" t="s">
        <v>394</v>
      </c>
      <c r="F294" s="7" t="s">
        <v>395</v>
      </c>
      <c r="G294" s="8">
        <v>2</v>
      </c>
      <c r="H294" s="9">
        <v>323.56</v>
      </c>
      <c r="I294" s="9">
        <f t="shared" si="12"/>
        <v>13.72</v>
      </c>
      <c r="J294" s="10">
        <f t="shared" si="13"/>
        <v>337.28000000000003</v>
      </c>
      <c r="K294" s="72" t="s">
        <v>594</v>
      </c>
    </row>
    <row r="295" spans="1:11" ht="18.75" customHeight="1" x14ac:dyDescent="0.35">
      <c r="A295" s="69" t="s">
        <v>589</v>
      </c>
      <c r="B295" s="5">
        <v>73069</v>
      </c>
      <c r="C295" s="6" t="str">
        <f>VLOOKUP(B295,'[1]Base Chef déquipe'!$A$1:$B$33,2,FALSE)</f>
        <v>T. Boudard</v>
      </c>
      <c r="D295" s="6">
        <v>96674</v>
      </c>
      <c r="E295" s="6" t="s">
        <v>282</v>
      </c>
      <c r="F295" s="7" t="s">
        <v>283</v>
      </c>
      <c r="G295" s="8">
        <v>2</v>
      </c>
      <c r="H295" s="9">
        <v>199.8</v>
      </c>
      <c r="I295" s="9">
        <f t="shared" si="12"/>
        <v>13.72</v>
      </c>
      <c r="J295" s="10">
        <f t="shared" si="13"/>
        <v>213.52</v>
      </c>
      <c r="K295" s="72" t="s">
        <v>595</v>
      </c>
    </row>
    <row r="296" spans="1:11" ht="18.75" customHeight="1" x14ac:dyDescent="0.35">
      <c r="A296" s="69" t="s">
        <v>589</v>
      </c>
      <c r="B296" s="5">
        <v>72475</v>
      </c>
      <c r="C296" s="6" t="str">
        <f>VLOOKUP(B296,'[1]Base Chef déquipe'!$A$1:$B$33,2,FALSE)</f>
        <v>H. Guillon</v>
      </c>
      <c r="D296" s="6">
        <v>95198</v>
      </c>
      <c r="E296" s="6" t="s">
        <v>596</v>
      </c>
      <c r="F296" s="7" t="s">
        <v>223</v>
      </c>
      <c r="G296" s="8">
        <v>2</v>
      </c>
      <c r="H296" s="9">
        <v>189.38</v>
      </c>
      <c r="I296" s="9">
        <f t="shared" si="12"/>
        <v>13.72</v>
      </c>
      <c r="J296" s="10">
        <f t="shared" si="13"/>
        <v>203.1</v>
      </c>
      <c r="K296" s="72" t="s">
        <v>597</v>
      </c>
    </row>
    <row r="297" spans="1:11" ht="18.75" customHeight="1" x14ac:dyDescent="0.35">
      <c r="A297" s="69" t="s">
        <v>589</v>
      </c>
      <c r="B297" s="5">
        <v>72999</v>
      </c>
      <c r="C297" s="6" t="str">
        <f>VLOOKUP(B297,'[1]Base Chef déquipe'!$A$1:$B$33,2,FALSE)</f>
        <v>B. Metreau</v>
      </c>
      <c r="D297" s="6">
        <v>96555</v>
      </c>
      <c r="E297" s="6" t="s">
        <v>598</v>
      </c>
      <c r="F297" s="7" t="s">
        <v>488</v>
      </c>
      <c r="G297" s="8">
        <v>1</v>
      </c>
      <c r="H297" s="9">
        <v>159.91999999999999</v>
      </c>
      <c r="I297" s="9">
        <f t="shared" si="12"/>
        <v>13.72</v>
      </c>
      <c r="J297" s="10">
        <f t="shared" si="13"/>
        <v>173.64</v>
      </c>
      <c r="K297" s="72" t="s">
        <v>599</v>
      </c>
    </row>
    <row r="298" spans="1:11" ht="18.75" customHeight="1" x14ac:dyDescent="0.35">
      <c r="A298" s="69" t="s">
        <v>589</v>
      </c>
      <c r="B298" s="5">
        <v>72886</v>
      </c>
      <c r="C298" s="6" t="str">
        <f>VLOOKUP(B298,'[1]Base Chef déquipe'!$A$1:$B$33,2,FALSE)</f>
        <v>K. Julien</v>
      </c>
      <c r="D298" s="6">
        <v>97137</v>
      </c>
      <c r="E298" s="6" t="s">
        <v>600</v>
      </c>
      <c r="F298" s="7" t="s">
        <v>601</v>
      </c>
      <c r="G298" s="8">
        <v>25</v>
      </c>
      <c r="H298" s="9">
        <f>G298*5.75</f>
        <v>143.75</v>
      </c>
      <c r="I298" s="9">
        <f t="shared" si="12"/>
        <v>13.72</v>
      </c>
      <c r="J298" s="10">
        <f t="shared" si="13"/>
        <v>157.47</v>
      </c>
      <c r="K298" s="72" t="s">
        <v>602</v>
      </c>
    </row>
    <row r="299" spans="1:11" ht="18.75" customHeight="1" x14ac:dyDescent="0.35">
      <c r="A299" s="69" t="s">
        <v>589</v>
      </c>
      <c r="B299" s="5">
        <v>73082</v>
      </c>
      <c r="C299" s="6" t="str">
        <f>VLOOKUP(B299,'[1]Base Chef déquipe'!$A$1:$B$33,2,FALSE)</f>
        <v>C. Poli Marchetti</v>
      </c>
      <c r="D299" s="6">
        <v>95668</v>
      </c>
      <c r="E299" s="6" t="s">
        <v>603</v>
      </c>
      <c r="F299" s="7" t="s">
        <v>109</v>
      </c>
      <c r="G299" s="8">
        <v>1</v>
      </c>
      <c r="H299" s="9">
        <v>132.18</v>
      </c>
      <c r="I299" s="9">
        <f t="shared" si="12"/>
        <v>13.72</v>
      </c>
      <c r="J299" s="10">
        <f t="shared" si="13"/>
        <v>145.9</v>
      </c>
      <c r="K299" s="72" t="s">
        <v>604</v>
      </c>
    </row>
    <row r="300" spans="1:11" ht="18.75" customHeight="1" x14ac:dyDescent="0.35">
      <c r="A300" s="69" t="s">
        <v>589</v>
      </c>
      <c r="B300" s="5">
        <v>73069</v>
      </c>
      <c r="C300" s="6" t="str">
        <f>VLOOKUP(B300,'[1]Base Chef déquipe'!$A$1:$B$33,2,FALSE)</f>
        <v>T. Boudard</v>
      </c>
      <c r="D300" s="6">
        <v>96683</v>
      </c>
      <c r="E300" s="6" t="s">
        <v>605</v>
      </c>
      <c r="F300" s="7" t="s">
        <v>606</v>
      </c>
      <c r="G300" s="8">
        <v>1</v>
      </c>
      <c r="H300" s="9">
        <v>129.49</v>
      </c>
      <c r="I300" s="9">
        <f t="shared" si="12"/>
        <v>13.72</v>
      </c>
      <c r="J300" s="10">
        <f t="shared" si="13"/>
        <v>143.21</v>
      </c>
      <c r="K300" s="72" t="s">
        <v>607</v>
      </c>
    </row>
    <row r="301" spans="1:11" ht="18.75" customHeight="1" x14ac:dyDescent="0.35">
      <c r="A301" s="69" t="s">
        <v>589</v>
      </c>
      <c r="B301" s="5">
        <v>72999</v>
      </c>
      <c r="C301" s="6" t="str">
        <f>VLOOKUP(B301,'[1]Base Chef déquipe'!$A$1:$B$33,2,FALSE)</f>
        <v>B. Metreau</v>
      </c>
      <c r="D301" s="6">
        <v>96619</v>
      </c>
      <c r="E301" s="6" t="s">
        <v>273</v>
      </c>
      <c r="F301" s="7" t="s">
        <v>32</v>
      </c>
      <c r="G301" s="8">
        <v>1</v>
      </c>
      <c r="H301" s="9">
        <v>128.41999999999999</v>
      </c>
      <c r="I301" s="9">
        <f t="shared" si="12"/>
        <v>13.72</v>
      </c>
      <c r="J301" s="10">
        <f t="shared" si="13"/>
        <v>142.13999999999999</v>
      </c>
      <c r="K301" s="72" t="s">
        <v>227</v>
      </c>
    </row>
    <row r="302" spans="1:11" ht="18.75" customHeight="1" x14ac:dyDescent="0.35">
      <c r="A302" s="69" t="s">
        <v>589</v>
      </c>
      <c r="B302" s="5">
        <v>73082</v>
      </c>
      <c r="C302" s="6" t="str">
        <f>VLOOKUP(B302,'[1]Base Chef déquipe'!$A$1:$B$33,2,FALSE)</f>
        <v>C. Poli Marchetti</v>
      </c>
      <c r="D302" s="6">
        <v>96617</v>
      </c>
      <c r="E302" s="6" t="s">
        <v>273</v>
      </c>
      <c r="F302" s="7" t="s">
        <v>32</v>
      </c>
      <c r="G302" s="8">
        <v>1</v>
      </c>
      <c r="H302" s="9">
        <v>127.96</v>
      </c>
      <c r="I302" s="9">
        <f t="shared" si="12"/>
        <v>13.72</v>
      </c>
      <c r="J302" s="10">
        <f t="shared" si="13"/>
        <v>141.68</v>
      </c>
      <c r="K302" s="72" t="s">
        <v>608</v>
      </c>
    </row>
    <row r="303" spans="1:11" ht="18.75" customHeight="1" x14ac:dyDescent="0.35">
      <c r="A303" s="69" t="s">
        <v>589</v>
      </c>
      <c r="B303" s="5">
        <v>73082</v>
      </c>
      <c r="C303" s="6" t="str">
        <f>VLOOKUP(B303,'[1]Base Chef déquipe'!$A$1:$B$33,2,FALSE)</f>
        <v>C. Poli Marchetti</v>
      </c>
      <c r="D303" s="6">
        <v>96567</v>
      </c>
      <c r="E303" s="6" t="s">
        <v>609</v>
      </c>
      <c r="F303" s="7" t="s">
        <v>610</v>
      </c>
      <c r="G303" s="8">
        <v>1</v>
      </c>
      <c r="H303" s="9">
        <v>117.18</v>
      </c>
      <c r="I303" s="9">
        <f t="shared" si="12"/>
        <v>13.72</v>
      </c>
      <c r="J303" s="10">
        <f t="shared" si="13"/>
        <v>130.9</v>
      </c>
      <c r="K303" s="72" t="s">
        <v>611</v>
      </c>
    </row>
    <row r="304" spans="1:11" ht="18.75" customHeight="1" x14ac:dyDescent="0.35">
      <c r="A304" s="69" t="s">
        <v>589</v>
      </c>
      <c r="B304" s="5">
        <v>72999</v>
      </c>
      <c r="C304" s="6" t="str">
        <f>VLOOKUP(B304,'[1]Base Chef déquipe'!$A$1:$B$33,2,FALSE)</f>
        <v>B. Metreau</v>
      </c>
      <c r="D304" s="6">
        <v>97812</v>
      </c>
      <c r="E304" s="6" t="s">
        <v>285</v>
      </c>
      <c r="F304" s="7" t="s">
        <v>286</v>
      </c>
      <c r="G304" s="8">
        <v>1</v>
      </c>
      <c r="H304" s="9">
        <v>97.19</v>
      </c>
      <c r="I304" s="9">
        <f t="shared" si="12"/>
        <v>13.72</v>
      </c>
      <c r="J304" s="10">
        <f t="shared" si="13"/>
        <v>110.91</v>
      </c>
      <c r="K304" s="72" t="s">
        <v>519</v>
      </c>
    </row>
    <row r="305" spans="1:11" ht="18.75" customHeight="1" x14ac:dyDescent="0.35">
      <c r="A305" s="69" t="s">
        <v>589</v>
      </c>
      <c r="B305" s="5">
        <v>73082</v>
      </c>
      <c r="C305" s="6" t="str">
        <f>VLOOKUP(B305,'[1]Base Chef déquipe'!$A$1:$B$33,2,FALSE)</f>
        <v>C. Poli Marchetti</v>
      </c>
      <c r="D305" s="6">
        <v>97224</v>
      </c>
      <c r="E305" s="6" t="s">
        <v>596</v>
      </c>
      <c r="F305" s="7" t="s">
        <v>223</v>
      </c>
      <c r="G305" s="8">
        <v>1</v>
      </c>
      <c r="H305" s="9">
        <v>94.69</v>
      </c>
      <c r="I305" s="9">
        <f t="shared" si="12"/>
        <v>13.72</v>
      </c>
      <c r="J305" s="10">
        <f t="shared" si="13"/>
        <v>108.41</v>
      </c>
      <c r="K305" s="72" t="s">
        <v>612</v>
      </c>
    </row>
    <row r="306" spans="1:11" ht="18.75" customHeight="1" x14ac:dyDescent="0.35">
      <c r="A306" s="69" t="s">
        <v>589</v>
      </c>
      <c r="B306" s="5">
        <v>73082</v>
      </c>
      <c r="C306" s="6" t="str">
        <f>VLOOKUP(B306,'[1]Base Chef déquipe'!$A$1:$B$33,2,FALSE)</f>
        <v>C. Poli Marchetti</v>
      </c>
      <c r="D306" s="6">
        <v>95562</v>
      </c>
      <c r="E306" s="6" t="s">
        <v>613</v>
      </c>
      <c r="F306" s="7" t="s">
        <v>614</v>
      </c>
      <c r="G306" s="8">
        <v>1</v>
      </c>
      <c r="H306" s="9">
        <v>88.54</v>
      </c>
      <c r="I306" s="9">
        <f t="shared" si="12"/>
        <v>13.72</v>
      </c>
      <c r="J306" s="10">
        <f t="shared" si="13"/>
        <v>102.26</v>
      </c>
      <c r="K306" s="72" t="s">
        <v>615</v>
      </c>
    </row>
    <row r="307" spans="1:11" ht="18.75" customHeight="1" x14ac:dyDescent="0.35">
      <c r="A307" s="69" t="s">
        <v>589</v>
      </c>
      <c r="B307" s="5">
        <v>72999</v>
      </c>
      <c r="C307" s="6" t="str">
        <f>VLOOKUP(B307,'[1]Base Chef déquipe'!$A$1:$B$33,2,FALSE)</f>
        <v>B. Metreau</v>
      </c>
      <c r="D307" s="6">
        <v>95666</v>
      </c>
      <c r="E307" s="6" t="s">
        <v>220</v>
      </c>
      <c r="F307" s="7" t="s">
        <v>32</v>
      </c>
      <c r="G307" s="8">
        <v>1</v>
      </c>
      <c r="H307" s="9">
        <v>80.569999999999993</v>
      </c>
      <c r="I307" s="9">
        <f t="shared" si="12"/>
        <v>13.72</v>
      </c>
      <c r="J307" s="10">
        <f t="shared" si="13"/>
        <v>94.289999999999992</v>
      </c>
      <c r="K307" s="72" t="s">
        <v>616</v>
      </c>
    </row>
    <row r="308" spans="1:11" ht="18.75" customHeight="1" x14ac:dyDescent="0.35">
      <c r="A308" s="69" t="s">
        <v>589</v>
      </c>
      <c r="B308" s="5">
        <v>72999</v>
      </c>
      <c r="C308" s="6" t="str">
        <f>VLOOKUP(B308,'[1]Base Chef déquipe'!$A$1:$B$33,2,FALSE)</f>
        <v>B. Metreau</v>
      </c>
      <c r="D308" s="6">
        <v>96563</v>
      </c>
      <c r="E308" s="6" t="s">
        <v>220</v>
      </c>
      <c r="F308" s="7" t="s">
        <v>32</v>
      </c>
      <c r="G308" s="8">
        <v>1</v>
      </c>
      <c r="H308" s="9">
        <v>80.569999999999993</v>
      </c>
      <c r="I308" s="9">
        <f t="shared" si="12"/>
        <v>13.72</v>
      </c>
      <c r="J308" s="10">
        <f t="shared" si="13"/>
        <v>94.289999999999992</v>
      </c>
      <c r="K308" s="72" t="s">
        <v>227</v>
      </c>
    </row>
    <row r="309" spans="1:11" ht="18.75" customHeight="1" x14ac:dyDescent="0.35">
      <c r="A309" s="69" t="s">
        <v>589</v>
      </c>
      <c r="B309" s="5">
        <v>72999</v>
      </c>
      <c r="C309" s="6" t="str">
        <f>VLOOKUP(B309,'[1]Base Chef déquipe'!$A$1:$B$33,2,FALSE)</f>
        <v>B. Metreau</v>
      </c>
      <c r="D309" s="6">
        <v>96747</v>
      </c>
      <c r="E309" s="6" t="s">
        <v>220</v>
      </c>
      <c r="F309" s="7" t="s">
        <v>32</v>
      </c>
      <c r="G309" s="8">
        <v>1</v>
      </c>
      <c r="H309" s="9">
        <v>80.31</v>
      </c>
      <c r="I309" s="9">
        <f t="shared" si="12"/>
        <v>13.72</v>
      </c>
      <c r="J309" s="10">
        <f t="shared" si="13"/>
        <v>94.03</v>
      </c>
      <c r="K309" s="72" t="s">
        <v>227</v>
      </c>
    </row>
    <row r="310" spans="1:11" ht="18.75" customHeight="1" x14ac:dyDescent="0.35">
      <c r="A310" s="69" t="s">
        <v>589</v>
      </c>
      <c r="B310" s="5">
        <v>72999</v>
      </c>
      <c r="C310" s="6" t="str">
        <f>VLOOKUP(B310,'[1]Base Chef déquipe'!$A$1:$B$33,2,FALSE)</f>
        <v>B. Metreau</v>
      </c>
      <c r="D310" s="6">
        <v>96750</v>
      </c>
      <c r="E310" s="6" t="s">
        <v>220</v>
      </c>
      <c r="F310" s="7" t="s">
        <v>32</v>
      </c>
      <c r="G310" s="8">
        <v>1</v>
      </c>
      <c r="H310" s="9">
        <v>80.31</v>
      </c>
      <c r="I310" s="9">
        <f t="shared" si="12"/>
        <v>13.72</v>
      </c>
      <c r="J310" s="10">
        <f t="shared" si="13"/>
        <v>94.03</v>
      </c>
      <c r="K310" s="72" t="s">
        <v>227</v>
      </c>
    </row>
    <row r="311" spans="1:11" ht="18.75" customHeight="1" x14ac:dyDescent="0.35">
      <c r="A311" s="69" t="s">
        <v>589</v>
      </c>
      <c r="B311" s="5">
        <v>72999</v>
      </c>
      <c r="C311" s="6" t="str">
        <f>VLOOKUP(B311,'[1]Base Chef déquipe'!$A$1:$B$33,2,FALSE)</f>
        <v>B. Metreau</v>
      </c>
      <c r="D311" s="6">
        <v>97811</v>
      </c>
      <c r="E311" s="6" t="s">
        <v>244</v>
      </c>
      <c r="F311" s="7" t="s">
        <v>243</v>
      </c>
      <c r="G311" s="8">
        <v>1</v>
      </c>
      <c r="H311" s="9">
        <v>78.38</v>
      </c>
      <c r="I311" s="9">
        <f t="shared" si="12"/>
        <v>13.72</v>
      </c>
      <c r="J311" s="10">
        <f t="shared" si="13"/>
        <v>92.1</v>
      </c>
      <c r="K311" s="72" t="s">
        <v>617</v>
      </c>
    </row>
    <row r="312" spans="1:11" ht="18.75" customHeight="1" x14ac:dyDescent="0.35">
      <c r="A312" s="69" t="s">
        <v>589</v>
      </c>
      <c r="B312" s="5">
        <v>72062</v>
      </c>
      <c r="C312" s="6" t="str">
        <f>VLOOKUP(B312,'[1]Base Chef déquipe'!$A$1:$B$33,2,FALSE)</f>
        <v>P. Sauvaget</v>
      </c>
      <c r="D312" s="6">
        <v>97653</v>
      </c>
      <c r="E312" s="6" t="s">
        <v>618</v>
      </c>
      <c r="F312" s="7" t="s">
        <v>619</v>
      </c>
      <c r="G312" s="8">
        <v>1</v>
      </c>
      <c r="H312" s="9">
        <v>67.44</v>
      </c>
      <c r="I312" s="9">
        <f t="shared" si="12"/>
        <v>13.72</v>
      </c>
      <c r="J312" s="10">
        <f t="shared" si="13"/>
        <v>81.16</v>
      </c>
      <c r="K312" s="72" t="s">
        <v>620</v>
      </c>
    </row>
    <row r="313" spans="1:11" ht="18.75" customHeight="1" x14ac:dyDescent="0.35">
      <c r="A313" s="69" t="s">
        <v>589</v>
      </c>
      <c r="B313" s="5">
        <v>72999</v>
      </c>
      <c r="C313" s="6" t="str">
        <f>VLOOKUP(B313,'[1]Base Chef déquipe'!$A$1:$B$33,2,FALSE)</f>
        <v>B. Metreau</v>
      </c>
      <c r="D313" s="6">
        <v>97654</v>
      </c>
      <c r="E313" s="6" t="s">
        <v>621</v>
      </c>
      <c r="F313" s="7" t="s">
        <v>112</v>
      </c>
      <c r="G313" s="8">
        <v>1</v>
      </c>
      <c r="H313" s="9">
        <v>66.510000000000005</v>
      </c>
      <c r="I313" s="9">
        <f t="shared" si="12"/>
        <v>13.72</v>
      </c>
      <c r="J313" s="10">
        <f t="shared" si="13"/>
        <v>80.23</v>
      </c>
      <c r="K313" s="72" t="s">
        <v>622</v>
      </c>
    </row>
    <row r="314" spans="1:11" ht="18.75" customHeight="1" x14ac:dyDescent="0.35">
      <c r="A314" s="69" t="s">
        <v>589</v>
      </c>
      <c r="B314" s="5">
        <v>73069</v>
      </c>
      <c r="C314" s="6" t="str">
        <f>VLOOKUP(B314,'[1]Base Chef déquipe'!$A$1:$B$33,2,FALSE)</f>
        <v>T. Boudard</v>
      </c>
      <c r="D314" s="6">
        <v>96679</v>
      </c>
      <c r="E314" s="6" t="s">
        <v>124</v>
      </c>
      <c r="F314" s="7" t="s">
        <v>125</v>
      </c>
      <c r="G314" s="8">
        <v>1</v>
      </c>
      <c r="H314" s="9">
        <v>51.48</v>
      </c>
      <c r="I314" s="9">
        <f t="shared" si="12"/>
        <v>13.72</v>
      </c>
      <c r="J314" s="10">
        <f t="shared" si="13"/>
        <v>65.2</v>
      </c>
      <c r="K314" s="72" t="s">
        <v>623</v>
      </c>
    </row>
    <row r="315" spans="1:11" ht="18.75" customHeight="1" x14ac:dyDescent="0.35">
      <c r="A315" s="69" t="s">
        <v>589</v>
      </c>
      <c r="B315" s="5">
        <v>72999</v>
      </c>
      <c r="C315" s="6" t="str">
        <f>VLOOKUP(B315,'[1]Base Chef déquipe'!$A$1:$B$33,2,FALSE)</f>
        <v>B. Metreau</v>
      </c>
      <c r="D315" s="6">
        <v>96566</v>
      </c>
      <c r="E315" s="6" t="s">
        <v>523</v>
      </c>
      <c r="F315" s="7" t="s">
        <v>524</v>
      </c>
      <c r="G315" s="8">
        <v>1</v>
      </c>
      <c r="H315" s="9">
        <v>47.5</v>
      </c>
      <c r="I315" s="9">
        <f t="shared" si="12"/>
        <v>13.72</v>
      </c>
      <c r="J315" s="10">
        <f t="shared" si="13"/>
        <v>61.22</v>
      </c>
      <c r="K315" s="72" t="s">
        <v>624</v>
      </c>
    </row>
    <row r="316" spans="1:11" ht="18.75" customHeight="1" x14ac:dyDescent="0.35">
      <c r="A316" s="69" t="s">
        <v>589</v>
      </c>
      <c r="B316" s="5">
        <v>73082</v>
      </c>
      <c r="C316" s="6" t="str">
        <f>VLOOKUP(B316,'[1]Base Chef déquipe'!$A$1:$B$33,2,FALSE)</f>
        <v>C. Poli Marchetti</v>
      </c>
      <c r="D316" s="6">
        <v>96748</v>
      </c>
      <c r="E316" s="6" t="s">
        <v>523</v>
      </c>
      <c r="F316" s="7" t="s">
        <v>524</v>
      </c>
      <c r="G316" s="8">
        <v>1</v>
      </c>
      <c r="H316" s="9">
        <v>47.5</v>
      </c>
      <c r="I316" s="9">
        <f t="shared" si="12"/>
        <v>13.72</v>
      </c>
      <c r="J316" s="10">
        <f t="shared" si="13"/>
        <v>61.22</v>
      </c>
      <c r="K316" s="72" t="s">
        <v>625</v>
      </c>
    </row>
    <row r="317" spans="1:11" ht="18.75" customHeight="1" x14ac:dyDescent="0.35">
      <c r="A317" s="69" t="s">
        <v>589</v>
      </c>
      <c r="B317" s="5">
        <v>72999</v>
      </c>
      <c r="C317" s="6" t="str">
        <f>VLOOKUP(B317,'[1]Base Chef déquipe'!$A$1:$B$33,2,FALSE)</f>
        <v>B. Metreau</v>
      </c>
      <c r="D317" s="6">
        <v>97525</v>
      </c>
      <c r="E317" s="6" t="s">
        <v>31</v>
      </c>
      <c r="F317" s="7" t="s">
        <v>32</v>
      </c>
      <c r="G317" s="8">
        <v>1</v>
      </c>
      <c r="H317" s="9">
        <v>46.48</v>
      </c>
      <c r="I317" s="9">
        <f t="shared" si="12"/>
        <v>13.72</v>
      </c>
      <c r="J317" s="10">
        <f t="shared" si="13"/>
        <v>60.199999999999996</v>
      </c>
      <c r="K317" s="72" t="s">
        <v>626</v>
      </c>
    </row>
    <row r="318" spans="1:11" ht="18.75" customHeight="1" x14ac:dyDescent="0.35">
      <c r="A318" s="69" t="s">
        <v>589</v>
      </c>
      <c r="B318" s="5">
        <v>73082</v>
      </c>
      <c r="C318" s="6" t="str">
        <f>VLOOKUP(B318,'[1]Base Chef déquipe'!$A$1:$B$33,2,FALSE)</f>
        <v>C. Poli Marchetti</v>
      </c>
      <c r="D318" s="6">
        <v>96561</v>
      </c>
      <c r="E318" s="6" t="s">
        <v>133</v>
      </c>
      <c r="F318" s="7" t="s">
        <v>134</v>
      </c>
      <c r="G318" s="8">
        <v>1</v>
      </c>
      <c r="H318" s="9">
        <v>43.72</v>
      </c>
      <c r="I318" s="9">
        <f t="shared" si="12"/>
        <v>13.72</v>
      </c>
      <c r="J318" s="10">
        <f t="shared" si="13"/>
        <v>57.44</v>
      </c>
      <c r="K318" s="72" t="s">
        <v>627</v>
      </c>
    </row>
    <row r="319" spans="1:11" ht="18.75" customHeight="1" x14ac:dyDescent="0.35">
      <c r="A319" s="69" t="s">
        <v>589</v>
      </c>
      <c r="B319" s="5">
        <v>73082</v>
      </c>
      <c r="C319" s="6" t="str">
        <f>VLOOKUP(B319,'[1]Base Chef déquipe'!$A$1:$B$33,2,FALSE)</f>
        <v>C. Poli Marchetti</v>
      </c>
      <c r="D319" s="6">
        <v>97523</v>
      </c>
      <c r="E319" s="6" t="s">
        <v>628</v>
      </c>
      <c r="F319" s="7" t="s">
        <v>614</v>
      </c>
      <c r="G319" s="8">
        <v>1</v>
      </c>
      <c r="H319" s="9">
        <v>43.4</v>
      </c>
      <c r="I319" s="9">
        <f t="shared" si="12"/>
        <v>13.72</v>
      </c>
      <c r="J319" s="10">
        <f t="shared" si="13"/>
        <v>57.12</v>
      </c>
      <c r="K319" s="72" t="s">
        <v>629</v>
      </c>
    </row>
    <row r="320" spans="1:11" ht="18.75" customHeight="1" x14ac:dyDescent="0.35">
      <c r="A320" s="69" t="s">
        <v>589</v>
      </c>
      <c r="B320" s="5">
        <v>73082</v>
      </c>
      <c r="C320" s="6" t="str">
        <f>VLOOKUP(B320,'[1]Base Chef déquipe'!$A$1:$B$33,2,FALSE)</f>
        <v>C. Poli Marchetti</v>
      </c>
      <c r="D320" s="6">
        <v>97522</v>
      </c>
      <c r="E320" s="6" t="s">
        <v>408</v>
      </c>
      <c r="F320" s="7" t="s">
        <v>409</v>
      </c>
      <c r="G320" s="8">
        <v>1</v>
      </c>
      <c r="H320" s="9">
        <v>37.340000000000003</v>
      </c>
      <c r="I320" s="9">
        <f t="shared" si="12"/>
        <v>13.72</v>
      </c>
      <c r="J320" s="10">
        <f t="shared" si="13"/>
        <v>51.06</v>
      </c>
      <c r="K320" s="72" t="s">
        <v>141</v>
      </c>
    </row>
    <row r="321" spans="1:11" ht="18.75" customHeight="1" x14ac:dyDescent="0.35">
      <c r="A321" s="69" t="s">
        <v>589</v>
      </c>
      <c r="B321" s="5">
        <v>73082</v>
      </c>
      <c r="C321" s="6" t="str">
        <f>VLOOKUP(B321,'[1]Base Chef déquipe'!$A$1:$B$33,2,FALSE)</f>
        <v>C. Poli Marchetti</v>
      </c>
      <c r="D321" s="6">
        <v>96558</v>
      </c>
      <c r="E321" s="6" t="s">
        <v>630</v>
      </c>
      <c r="F321" s="7" t="s">
        <v>337</v>
      </c>
      <c r="G321" s="8">
        <v>1</v>
      </c>
      <c r="H321" s="9">
        <v>35.74</v>
      </c>
      <c r="I321" s="9">
        <f t="shared" si="12"/>
        <v>13.72</v>
      </c>
      <c r="J321" s="10">
        <f t="shared" si="13"/>
        <v>49.46</v>
      </c>
      <c r="K321" s="72" t="s">
        <v>325</v>
      </c>
    </row>
    <row r="322" spans="1:11" ht="18.75" customHeight="1" x14ac:dyDescent="0.35">
      <c r="A322" s="69" t="s">
        <v>589</v>
      </c>
      <c r="B322" s="5">
        <v>73082</v>
      </c>
      <c r="C322" s="6" t="str">
        <f>VLOOKUP(B322,'[1]Base Chef déquipe'!$A$1:$B$33,2,FALSE)</f>
        <v>C. Poli Marchetti</v>
      </c>
      <c r="D322" s="6">
        <v>96562</v>
      </c>
      <c r="E322" s="6" t="s">
        <v>631</v>
      </c>
      <c r="F322" s="7" t="s">
        <v>632</v>
      </c>
      <c r="G322" s="8">
        <v>1</v>
      </c>
      <c r="H322" s="9">
        <v>34.51</v>
      </c>
      <c r="I322" s="9">
        <f t="shared" si="12"/>
        <v>13.72</v>
      </c>
      <c r="J322" s="10">
        <f t="shared" si="13"/>
        <v>48.23</v>
      </c>
      <c r="K322" s="72" t="s">
        <v>633</v>
      </c>
    </row>
    <row r="323" spans="1:11" ht="18.75" customHeight="1" x14ac:dyDescent="0.35">
      <c r="A323" s="69" t="s">
        <v>589</v>
      </c>
      <c r="B323" s="5">
        <v>73069</v>
      </c>
      <c r="C323" s="6" t="str">
        <f>VLOOKUP(B323,'[1]Base Chef déquipe'!$A$1:$B$33,2,FALSE)</f>
        <v>T. Boudard</v>
      </c>
      <c r="D323" s="6">
        <v>96680</v>
      </c>
      <c r="E323" s="6" t="s">
        <v>565</v>
      </c>
      <c r="F323" s="7" t="s">
        <v>60</v>
      </c>
      <c r="G323" s="8">
        <v>1</v>
      </c>
      <c r="H323" s="9">
        <v>32.57</v>
      </c>
      <c r="I323" s="9">
        <f t="shared" si="12"/>
        <v>13.72</v>
      </c>
      <c r="J323" s="10">
        <f t="shared" si="13"/>
        <v>46.29</v>
      </c>
      <c r="K323" s="72" t="s">
        <v>634</v>
      </c>
    </row>
    <row r="324" spans="1:11" ht="18.75" customHeight="1" x14ac:dyDescent="0.35">
      <c r="A324" s="69" t="s">
        <v>589</v>
      </c>
      <c r="B324" s="5">
        <v>73069</v>
      </c>
      <c r="C324" s="6" t="str">
        <f>VLOOKUP(B324,'[1]Base Chef déquipe'!$A$1:$B$33,2,FALSE)</f>
        <v>T. Boudard</v>
      </c>
      <c r="D324" s="6">
        <v>96813</v>
      </c>
      <c r="E324" s="6" t="s">
        <v>635</v>
      </c>
      <c r="F324" s="7" t="s">
        <v>300</v>
      </c>
      <c r="G324" s="8">
        <v>1</v>
      </c>
      <c r="H324" s="9">
        <v>25.2</v>
      </c>
      <c r="I324" s="9">
        <f t="shared" si="12"/>
        <v>13.72</v>
      </c>
      <c r="J324" s="10">
        <f t="shared" si="13"/>
        <v>38.92</v>
      </c>
      <c r="K324" s="72" t="s">
        <v>544</v>
      </c>
    </row>
    <row r="325" spans="1:11" ht="18.75" customHeight="1" x14ac:dyDescent="0.35">
      <c r="A325" s="69" t="s">
        <v>589</v>
      </c>
      <c r="B325" s="5">
        <v>72999</v>
      </c>
      <c r="C325" s="6" t="str">
        <f>VLOOKUP(B325,'[1]Base Chef déquipe'!$A$1:$B$33,2,FALSE)</f>
        <v>B. Metreau</v>
      </c>
      <c r="D325" s="6">
        <v>96559</v>
      </c>
      <c r="E325" s="6" t="s">
        <v>636</v>
      </c>
      <c r="F325" s="7" t="s">
        <v>226</v>
      </c>
      <c r="G325" s="8">
        <v>1</v>
      </c>
      <c r="H325" s="9">
        <v>22.22</v>
      </c>
      <c r="I325" s="9">
        <f t="shared" si="12"/>
        <v>13.72</v>
      </c>
      <c r="J325" s="10">
        <f t="shared" si="13"/>
        <v>35.94</v>
      </c>
      <c r="K325" s="72" t="s">
        <v>637</v>
      </c>
    </row>
    <row r="326" spans="1:11" ht="18.75" customHeight="1" x14ac:dyDescent="0.35">
      <c r="A326" s="69" t="s">
        <v>589</v>
      </c>
      <c r="B326" s="5">
        <v>72999</v>
      </c>
      <c r="C326" s="6" t="str">
        <f>VLOOKUP(B326,'[1]Base Chef déquipe'!$A$1:$B$33,2,FALSE)</f>
        <v>B. Metreau</v>
      </c>
      <c r="D326" s="6">
        <v>97751</v>
      </c>
      <c r="E326" s="6" t="s">
        <v>322</v>
      </c>
      <c r="F326" s="7" t="s">
        <v>323</v>
      </c>
      <c r="G326" s="8">
        <v>1</v>
      </c>
      <c r="H326" s="9">
        <v>19.29</v>
      </c>
      <c r="I326" s="9">
        <f t="shared" si="12"/>
        <v>13.72</v>
      </c>
      <c r="J326" s="10">
        <f t="shared" si="13"/>
        <v>33.01</v>
      </c>
      <c r="K326" s="72" t="s">
        <v>638</v>
      </c>
    </row>
    <row r="327" spans="1:11" ht="18.75" customHeight="1" x14ac:dyDescent="0.35">
      <c r="A327" s="69" t="s">
        <v>589</v>
      </c>
      <c r="B327" s="5">
        <v>73069</v>
      </c>
      <c r="C327" s="6" t="str">
        <f>VLOOKUP(B327,'[1]Base Chef déquipe'!$A$1:$B$33,2,FALSE)</f>
        <v>T. Boudard</v>
      </c>
      <c r="D327" s="6">
        <v>96673</v>
      </c>
      <c r="E327" s="6" t="s">
        <v>639</v>
      </c>
      <c r="F327" s="7" t="s">
        <v>640</v>
      </c>
      <c r="G327" s="8">
        <v>1</v>
      </c>
      <c r="H327" s="9">
        <v>16.95</v>
      </c>
      <c r="I327" s="9">
        <f t="shared" si="12"/>
        <v>13.72</v>
      </c>
      <c r="J327" s="10">
        <f t="shared" si="13"/>
        <v>30.67</v>
      </c>
      <c r="K327" s="72" t="s">
        <v>641</v>
      </c>
    </row>
    <row r="328" spans="1:11" ht="18.75" customHeight="1" x14ac:dyDescent="0.35">
      <c r="A328" s="69" t="s">
        <v>589</v>
      </c>
      <c r="B328" s="5">
        <v>72999</v>
      </c>
      <c r="C328" s="6" t="str">
        <f>VLOOKUP(B328,'[1]Base Chef déquipe'!$A$1:$B$33,2,FALSE)</f>
        <v>B. Metreau</v>
      </c>
      <c r="D328" s="6">
        <v>97814</v>
      </c>
      <c r="E328" s="6" t="s">
        <v>72</v>
      </c>
      <c r="F328" s="7" t="s">
        <v>73</v>
      </c>
      <c r="G328" s="8">
        <v>1</v>
      </c>
      <c r="H328" s="9">
        <v>16.41</v>
      </c>
      <c r="I328" s="9">
        <f t="shared" si="12"/>
        <v>13.72</v>
      </c>
      <c r="J328" s="10">
        <f t="shared" si="13"/>
        <v>30.130000000000003</v>
      </c>
      <c r="K328" s="72" t="s">
        <v>642</v>
      </c>
    </row>
    <row r="329" spans="1:11" ht="18.75" customHeight="1" x14ac:dyDescent="0.35">
      <c r="A329" s="69" t="s">
        <v>589</v>
      </c>
      <c r="B329" s="5">
        <v>72999</v>
      </c>
      <c r="C329" s="6" t="str">
        <f>VLOOKUP(B329,'[1]Base Chef déquipe'!$A$1:$B$33,2,FALSE)</f>
        <v>B. Metreau</v>
      </c>
      <c r="D329" s="6">
        <v>96564</v>
      </c>
      <c r="E329" s="6" t="s">
        <v>329</v>
      </c>
      <c r="F329" s="7" t="s">
        <v>330</v>
      </c>
      <c r="G329" s="8">
        <v>1</v>
      </c>
      <c r="H329" s="9">
        <v>16.22</v>
      </c>
      <c r="I329" s="9">
        <f t="shared" si="12"/>
        <v>13.72</v>
      </c>
      <c r="J329" s="10">
        <f t="shared" si="13"/>
        <v>29.939999999999998</v>
      </c>
      <c r="K329" s="72" t="s">
        <v>643</v>
      </c>
    </row>
    <row r="330" spans="1:11" ht="18.75" customHeight="1" x14ac:dyDescent="0.35">
      <c r="A330" s="69" t="s">
        <v>589</v>
      </c>
      <c r="B330" s="5">
        <v>72062</v>
      </c>
      <c r="C330" s="6" t="str">
        <f>VLOOKUP(B330,'[1]Base Chef déquipe'!$A$1:$B$33,2,FALSE)</f>
        <v>P. Sauvaget</v>
      </c>
      <c r="D330" s="6">
        <v>96616</v>
      </c>
      <c r="E330" s="6" t="s">
        <v>644</v>
      </c>
      <c r="F330" s="7" t="s">
        <v>645</v>
      </c>
      <c r="G330" s="8">
        <v>1</v>
      </c>
      <c r="H330" s="9">
        <v>14.74</v>
      </c>
      <c r="I330" s="9">
        <f t="shared" si="12"/>
        <v>13.72</v>
      </c>
      <c r="J330" s="10">
        <f t="shared" si="13"/>
        <v>28.46</v>
      </c>
      <c r="K330" s="72" t="s">
        <v>646</v>
      </c>
    </row>
    <row r="331" spans="1:11" ht="18.75" customHeight="1" x14ac:dyDescent="0.35">
      <c r="A331" s="69" t="s">
        <v>589</v>
      </c>
      <c r="B331" s="5">
        <v>73082</v>
      </c>
      <c r="C331" s="6" t="str">
        <f>VLOOKUP(B331,'[1]Base Chef déquipe'!$A$1:$B$33,2,FALSE)</f>
        <v>C. Poli Marchetti</v>
      </c>
      <c r="D331" s="6">
        <v>96554</v>
      </c>
      <c r="E331" s="6" t="s">
        <v>335</v>
      </c>
      <c r="F331" s="7" t="s">
        <v>84</v>
      </c>
      <c r="G331" s="8">
        <v>1</v>
      </c>
      <c r="H331" s="9">
        <v>12.52</v>
      </c>
      <c r="I331" s="9">
        <f t="shared" si="12"/>
        <v>13.72</v>
      </c>
      <c r="J331" s="10">
        <f t="shared" si="13"/>
        <v>26.240000000000002</v>
      </c>
      <c r="K331" s="72" t="s">
        <v>248</v>
      </c>
    </row>
    <row r="332" spans="1:11" ht="18.75" customHeight="1" x14ac:dyDescent="0.35">
      <c r="A332" s="69" t="s">
        <v>589</v>
      </c>
      <c r="B332" s="5">
        <v>72999</v>
      </c>
      <c r="C332" s="6" t="str">
        <f>VLOOKUP(B332,'[1]Base Chef déquipe'!$A$1:$B$33,2,FALSE)</f>
        <v>B. Metreau</v>
      </c>
      <c r="D332" s="6">
        <v>97808</v>
      </c>
      <c r="E332" s="6" t="s">
        <v>647</v>
      </c>
      <c r="F332" s="7" t="s">
        <v>648</v>
      </c>
      <c r="G332" s="8">
        <v>1</v>
      </c>
      <c r="H332" s="9">
        <v>10.9</v>
      </c>
      <c r="I332" s="9">
        <f t="shared" si="12"/>
        <v>13.72</v>
      </c>
      <c r="J332" s="10">
        <f t="shared" si="13"/>
        <v>24.62</v>
      </c>
      <c r="K332" s="72" t="s">
        <v>649</v>
      </c>
    </row>
    <row r="333" spans="1:11" ht="18.75" customHeight="1" x14ac:dyDescent="0.35">
      <c r="A333" s="69" t="s">
        <v>589</v>
      </c>
      <c r="B333" s="5">
        <v>73069</v>
      </c>
      <c r="C333" s="6" t="str">
        <f>VLOOKUP(B333,'[1]Base Chef déquipe'!$A$1:$B$33,2,FALSE)</f>
        <v>T. Boudard</v>
      </c>
      <c r="D333" s="6">
        <v>96676</v>
      </c>
      <c r="E333" s="6" t="s">
        <v>347</v>
      </c>
      <c r="F333" s="7" t="s">
        <v>348</v>
      </c>
      <c r="G333" s="8">
        <v>1</v>
      </c>
      <c r="H333" s="9">
        <v>10.59</v>
      </c>
      <c r="I333" s="9">
        <f t="shared" si="12"/>
        <v>13.72</v>
      </c>
      <c r="J333" s="10">
        <f t="shared" si="13"/>
        <v>24.310000000000002</v>
      </c>
      <c r="K333" s="72" t="s">
        <v>349</v>
      </c>
    </row>
    <row r="334" spans="1:11" ht="18.75" customHeight="1" x14ac:dyDescent="0.35">
      <c r="A334" s="69" t="s">
        <v>589</v>
      </c>
      <c r="B334" s="5">
        <v>73082</v>
      </c>
      <c r="C334" s="6" t="str">
        <f>VLOOKUP(B334,'[1]Base Chef déquipe'!$A$1:$B$33,2,FALSE)</f>
        <v>C. Poli Marchetti</v>
      </c>
      <c r="D334" s="6">
        <v>95665</v>
      </c>
      <c r="E334" s="6" t="s">
        <v>650</v>
      </c>
      <c r="F334" s="7" t="s">
        <v>345</v>
      </c>
      <c r="G334" s="8">
        <v>1</v>
      </c>
      <c r="H334" s="9">
        <v>10.01</v>
      </c>
      <c r="I334" s="9">
        <f t="shared" si="12"/>
        <v>13.72</v>
      </c>
      <c r="J334" s="10">
        <f t="shared" si="13"/>
        <v>23.73</v>
      </c>
      <c r="K334" s="72" t="s">
        <v>651</v>
      </c>
    </row>
    <row r="335" spans="1:11" ht="18.75" customHeight="1" x14ac:dyDescent="0.35">
      <c r="A335" s="69" t="s">
        <v>589</v>
      </c>
      <c r="B335" s="5">
        <v>73082</v>
      </c>
      <c r="C335" s="6" t="str">
        <f>VLOOKUP(B335,'[1]Base Chef déquipe'!$A$1:$B$33,2,FALSE)</f>
        <v>C. Poli Marchetti</v>
      </c>
      <c r="D335" s="6">
        <v>97225</v>
      </c>
      <c r="E335" s="6" t="s">
        <v>652</v>
      </c>
      <c r="F335" s="7" t="s">
        <v>653</v>
      </c>
      <c r="G335" s="8">
        <v>4</v>
      </c>
      <c r="H335" s="9">
        <v>9.2151999999999994</v>
      </c>
      <c r="I335" s="9">
        <f t="shared" si="12"/>
        <v>13.72</v>
      </c>
      <c r="J335" s="10">
        <f t="shared" si="13"/>
        <v>22.935200000000002</v>
      </c>
      <c r="K335" s="72" t="s">
        <v>654</v>
      </c>
    </row>
    <row r="336" spans="1:11" ht="18.75" customHeight="1" x14ac:dyDescent="0.35">
      <c r="A336" s="69" t="s">
        <v>589</v>
      </c>
      <c r="B336" s="5">
        <v>72062</v>
      </c>
      <c r="C336" s="6" t="str">
        <f>VLOOKUP(B336,'[1]Base Chef déquipe'!$A$1:$B$33,2,FALSE)</f>
        <v>P. Sauvaget</v>
      </c>
      <c r="D336" s="6">
        <v>96565</v>
      </c>
      <c r="E336" s="6" t="s">
        <v>655</v>
      </c>
      <c r="F336" s="7" t="s">
        <v>656</v>
      </c>
      <c r="G336" s="8">
        <v>1</v>
      </c>
      <c r="H336" s="9">
        <v>7.51</v>
      </c>
      <c r="I336" s="9">
        <f t="shared" si="12"/>
        <v>13.72</v>
      </c>
      <c r="J336" s="10">
        <f t="shared" si="13"/>
        <v>21.23</v>
      </c>
      <c r="K336" s="72" t="s">
        <v>657</v>
      </c>
    </row>
    <row r="337" spans="1:11" ht="18.75" customHeight="1" x14ac:dyDescent="0.35">
      <c r="A337" s="69" t="s">
        <v>589</v>
      </c>
      <c r="B337" s="5">
        <v>73082</v>
      </c>
      <c r="C337" s="6" t="str">
        <f>VLOOKUP(B337,'[1]Base Chef déquipe'!$A$1:$B$33,2,FALSE)</f>
        <v>C. Poli Marchetti</v>
      </c>
      <c r="D337" s="6">
        <v>97193</v>
      </c>
      <c r="E337" s="6" t="s">
        <v>658</v>
      </c>
      <c r="F337" s="7" t="s">
        <v>659</v>
      </c>
      <c r="G337" s="8">
        <v>1</v>
      </c>
      <c r="H337" s="9">
        <v>6.2</v>
      </c>
      <c r="I337" s="9">
        <f t="shared" si="12"/>
        <v>13.72</v>
      </c>
      <c r="J337" s="10">
        <f t="shared" si="13"/>
        <v>19.920000000000002</v>
      </c>
      <c r="K337" s="72" t="s">
        <v>660</v>
      </c>
    </row>
    <row r="338" spans="1:11" ht="18.75" customHeight="1" x14ac:dyDescent="0.35">
      <c r="A338" s="69" t="s">
        <v>589</v>
      </c>
      <c r="B338" s="5">
        <v>72217</v>
      </c>
      <c r="C338" s="6" t="str">
        <f>VLOOKUP(B338,'[1]Base Chef déquipe'!$A$1:$B$33,2,FALSE)</f>
        <v>D. Peigné</v>
      </c>
      <c r="D338" s="6">
        <v>97183</v>
      </c>
      <c r="E338" s="6" t="s">
        <v>661</v>
      </c>
      <c r="F338" s="7" t="s">
        <v>662</v>
      </c>
      <c r="G338" s="8">
        <v>1</v>
      </c>
      <c r="H338" s="9">
        <v>5.79</v>
      </c>
      <c r="I338" s="9">
        <f t="shared" si="12"/>
        <v>13.72</v>
      </c>
      <c r="J338" s="10">
        <f t="shared" si="13"/>
        <v>19.510000000000002</v>
      </c>
      <c r="K338" s="72" t="s">
        <v>663</v>
      </c>
    </row>
    <row r="339" spans="1:11" ht="18.75" customHeight="1" x14ac:dyDescent="0.35">
      <c r="A339" s="69" t="s">
        <v>589</v>
      </c>
      <c r="B339" s="5">
        <v>72999</v>
      </c>
      <c r="C339" s="6" t="str">
        <f>VLOOKUP(B339,'[1]Base Chef déquipe'!$A$1:$B$33,2,FALSE)</f>
        <v>B. Metreau</v>
      </c>
      <c r="D339" s="6">
        <v>96556</v>
      </c>
      <c r="E339" s="6" t="s">
        <v>456</v>
      </c>
      <c r="F339" s="7" t="s">
        <v>457</v>
      </c>
      <c r="G339" s="8">
        <v>1</v>
      </c>
      <c r="H339" s="9">
        <v>4.16</v>
      </c>
      <c r="I339" s="9">
        <f t="shared" si="12"/>
        <v>13.72</v>
      </c>
      <c r="J339" s="10">
        <f t="shared" si="13"/>
        <v>17.880000000000003</v>
      </c>
      <c r="K339" s="72" t="s">
        <v>664</v>
      </c>
    </row>
    <row r="340" spans="1:11" ht="18.75" customHeight="1" x14ac:dyDescent="0.35">
      <c r="A340" s="69" t="s">
        <v>589</v>
      </c>
      <c r="B340" s="5">
        <v>72999</v>
      </c>
      <c r="C340" s="6" t="str">
        <f>VLOOKUP(B340,'[1]Base Chef déquipe'!$A$1:$B$33,2,FALSE)</f>
        <v>B. Metreau</v>
      </c>
      <c r="D340" s="6">
        <v>95667</v>
      </c>
      <c r="E340" s="6" t="s">
        <v>230</v>
      </c>
      <c r="F340" s="7" t="s">
        <v>231</v>
      </c>
      <c r="G340" s="8">
        <v>1</v>
      </c>
      <c r="H340" s="9">
        <v>4.1500000000000004</v>
      </c>
      <c r="I340" s="9">
        <f t="shared" si="12"/>
        <v>13.72</v>
      </c>
      <c r="J340" s="10">
        <f t="shared" si="13"/>
        <v>17.87</v>
      </c>
      <c r="K340" s="72" t="s">
        <v>665</v>
      </c>
    </row>
    <row r="341" spans="1:11" ht="18.75" customHeight="1" x14ac:dyDescent="0.35">
      <c r="A341" s="69" t="s">
        <v>589</v>
      </c>
      <c r="B341" s="5">
        <v>72999</v>
      </c>
      <c r="C341" s="6" t="str">
        <f>VLOOKUP(B341,'[1]Base Chef déquipe'!$A$1:$B$33,2,FALSE)</f>
        <v>B. Metreau</v>
      </c>
      <c r="D341" s="6">
        <v>97809</v>
      </c>
      <c r="E341" s="6" t="s">
        <v>666</v>
      </c>
      <c r="F341" s="7" t="s">
        <v>196</v>
      </c>
      <c r="G341" s="8">
        <v>1</v>
      </c>
      <c r="H341" s="9">
        <v>4.0999999999999996</v>
      </c>
      <c r="I341" s="9">
        <f t="shared" si="12"/>
        <v>13.72</v>
      </c>
      <c r="J341" s="10">
        <f t="shared" si="13"/>
        <v>17.82</v>
      </c>
      <c r="K341" s="72" t="s">
        <v>667</v>
      </c>
    </row>
    <row r="342" spans="1:11" ht="18.75" customHeight="1" x14ac:dyDescent="0.35">
      <c r="A342" s="69" t="s">
        <v>668</v>
      </c>
      <c r="B342" s="14">
        <v>73069</v>
      </c>
      <c r="C342" s="6" t="str">
        <f>VLOOKUP(B342,'[2]Base Chef déquipe'!$A$1:$B$33,2,FALSE)</f>
        <v>T. Boudard</v>
      </c>
      <c r="D342" s="11">
        <v>96684</v>
      </c>
      <c r="E342" s="11" t="s">
        <v>669</v>
      </c>
      <c r="F342" s="11" t="s">
        <v>670</v>
      </c>
      <c r="G342" s="11">
        <v>1</v>
      </c>
      <c r="H342" s="15">
        <v>435.29</v>
      </c>
      <c r="I342" s="9">
        <f>IF(H342="","",13.72)</f>
        <v>13.72</v>
      </c>
      <c r="J342" s="10">
        <f>IF(H342="","",SUM(H342:I342))</f>
        <v>449.01000000000005</v>
      </c>
      <c r="K342" s="71" t="s">
        <v>671</v>
      </c>
    </row>
    <row r="343" spans="1:11" ht="18.75" customHeight="1" x14ac:dyDescent="0.35">
      <c r="A343" s="69" t="s">
        <v>668</v>
      </c>
      <c r="B343" s="14">
        <v>72999</v>
      </c>
      <c r="C343" s="6" t="str">
        <f>VLOOKUP(B343,'[2]Base Chef déquipe'!$A$1:$B$33,2,FALSE)</f>
        <v>B. Metreau</v>
      </c>
      <c r="D343" s="11">
        <v>98058</v>
      </c>
      <c r="E343" s="11" t="s">
        <v>672</v>
      </c>
      <c r="F343" s="11" t="s">
        <v>673</v>
      </c>
      <c r="G343" s="11">
        <v>1</v>
      </c>
      <c r="H343" s="15">
        <v>100.94</v>
      </c>
      <c r="I343" s="9">
        <f t="shared" ref="I343:I406" si="14">IF(H343="","",13.72)</f>
        <v>13.72</v>
      </c>
      <c r="J343" s="10">
        <f t="shared" ref="J343:J390" si="15">IF(H343="","",SUM(H343:I343))</f>
        <v>114.66</v>
      </c>
      <c r="K343" s="71" t="s">
        <v>674</v>
      </c>
    </row>
    <row r="344" spans="1:11" ht="18.75" customHeight="1" x14ac:dyDescent="0.35">
      <c r="A344" s="69" t="s">
        <v>668</v>
      </c>
      <c r="B344" s="14">
        <v>72999</v>
      </c>
      <c r="C344" s="6" t="str">
        <f>VLOOKUP(B344,'[2]Base Chef déquipe'!$A$1:$B$33,2,FALSE)</f>
        <v>B. Metreau</v>
      </c>
      <c r="D344" s="11">
        <v>96623</v>
      </c>
      <c r="E344" s="11" t="s">
        <v>285</v>
      </c>
      <c r="F344" s="11" t="s">
        <v>286</v>
      </c>
      <c r="G344" s="11">
        <v>1</v>
      </c>
      <c r="H344" s="15">
        <v>97.19</v>
      </c>
      <c r="I344" s="9">
        <f t="shared" si="14"/>
        <v>13.72</v>
      </c>
      <c r="J344" s="10">
        <f t="shared" si="15"/>
        <v>110.91</v>
      </c>
      <c r="K344" s="71" t="s">
        <v>675</v>
      </c>
    </row>
    <row r="345" spans="1:11" ht="18.75" customHeight="1" x14ac:dyDescent="0.35">
      <c r="A345" s="69" t="s">
        <v>668</v>
      </c>
      <c r="B345" s="14">
        <v>72999</v>
      </c>
      <c r="C345" s="6" t="str">
        <f>VLOOKUP(B345,'[2]Base Chef déquipe'!$A$1:$B$33,2,FALSE)</f>
        <v>B. Metreau</v>
      </c>
      <c r="D345" s="11">
        <v>97820</v>
      </c>
      <c r="E345" s="11" t="s">
        <v>285</v>
      </c>
      <c r="F345" s="11" t="s">
        <v>286</v>
      </c>
      <c r="G345" s="11">
        <v>1</v>
      </c>
      <c r="H345" s="15">
        <v>97.19</v>
      </c>
      <c r="I345" s="9">
        <f t="shared" si="14"/>
        <v>13.72</v>
      </c>
      <c r="J345" s="10">
        <f t="shared" si="15"/>
        <v>110.91</v>
      </c>
      <c r="K345" s="71" t="s">
        <v>676</v>
      </c>
    </row>
    <row r="346" spans="1:11" ht="18.75" customHeight="1" x14ac:dyDescent="0.35">
      <c r="A346" s="69" t="s">
        <v>668</v>
      </c>
      <c r="B346" s="14">
        <v>72238</v>
      </c>
      <c r="C346" s="6" t="str">
        <f>VLOOKUP(B346,'[2]Base Chef déquipe'!$A$1:$B$33,2,FALSE)</f>
        <v>D. Rouez</v>
      </c>
      <c r="D346" s="11">
        <v>97818</v>
      </c>
      <c r="E346" s="11" t="s">
        <v>400</v>
      </c>
      <c r="F346" s="11" t="s">
        <v>401</v>
      </c>
      <c r="G346" s="11">
        <v>1</v>
      </c>
      <c r="H346" s="15">
        <v>87.45</v>
      </c>
      <c r="I346" s="9">
        <f t="shared" si="14"/>
        <v>13.72</v>
      </c>
      <c r="J346" s="10">
        <f t="shared" si="15"/>
        <v>101.17</v>
      </c>
      <c r="K346" s="71" t="s">
        <v>677</v>
      </c>
    </row>
    <row r="347" spans="1:11" ht="18.75" customHeight="1" x14ac:dyDescent="0.35">
      <c r="A347" s="69" t="s">
        <v>668</v>
      </c>
      <c r="B347" s="14">
        <v>72999</v>
      </c>
      <c r="C347" s="6" t="str">
        <f>VLOOKUP(B347,'[2]Base Chef déquipe'!$A$1:$B$33,2,FALSE)</f>
        <v>B. Metreau</v>
      </c>
      <c r="D347" s="11">
        <v>96570</v>
      </c>
      <c r="E347" s="11" t="s">
        <v>523</v>
      </c>
      <c r="F347" s="11" t="s">
        <v>524</v>
      </c>
      <c r="G347" s="11">
        <v>1</v>
      </c>
      <c r="H347" s="15">
        <v>47.5</v>
      </c>
      <c r="I347" s="9">
        <f t="shared" si="14"/>
        <v>13.72</v>
      </c>
      <c r="J347" s="10">
        <f t="shared" si="15"/>
        <v>61.22</v>
      </c>
      <c r="K347" s="71" t="s">
        <v>678</v>
      </c>
    </row>
    <row r="348" spans="1:11" ht="18.75" customHeight="1" x14ac:dyDescent="0.35">
      <c r="A348" s="69" t="s">
        <v>668</v>
      </c>
      <c r="B348" s="14">
        <v>73069</v>
      </c>
      <c r="C348" s="6" t="str">
        <f>VLOOKUP(B348,'[2]Base Chef déquipe'!$A$1:$B$33,2,FALSE)</f>
        <v>T. Boudard</v>
      </c>
      <c r="D348" s="11">
        <v>97960</v>
      </c>
      <c r="E348" s="11" t="s">
        <v>133</v>
      </c>
      <c r="F348" s="11" t="s">
        <v>134</v>
      </c>
      <c r="G348" s="11">
        <v>1</v>
      </c>
      <c r="H348" s="15">
        <v>43.72</v>
      </c>
      <c r="I348" s="9">
        <f t="shared" si="14"/>
        <v>13.72</v>
      </c>
      <c r="J348" s="10">
        <f t="shared" si="15"/>
        <v>57.44</v>
      </c>
      <c r="K348" s="71" t="s">
        <v>679</v>
      </c>
    </row>
    <row r="349" spans="1:11" ht="18.75" customHeight="1" x14ac:dyDescent="0.35">
      <c r="A349" s="69" t="s">
        <v>668</v>
      </c>
      <c r="B349" s="14">
        <v>72238</v>
      </c>
      <c r="C349" s="6" t="str">
        <f>VLOOKUP(B349,'[2]Base Chef déquipe'!$A$1:$B$33,2,FALSE)</f>
        <v>D. Rouez</v>
      </c>
      <c r="D349" s="11">
        <v>97822</v>
      </c>
      <c r="E349" s="11" t="s">
        <v>408</v>
      </c>
      <c r="F349" s="11" t="s">
        <v>409</v>
      </c>
      <c r="G349" s="11">
        <v>1</v>
      </c>
      <c r="H349" s="15">
        <v>37.340000000000003</v>
      </c>
      <c r="I349" s="9">
        <f t="shared" si="14"/>
        <v>13.72</v>
      </c>
      <c r="J349" s="10">
        <f t="shared" si="15"/>
        <v>51.06</v>
      </c>
      <c r="K349" s="71" t="s">
        <v>227</v>
      </c>
    </row>
    <row r="350" spans="1:11" ht="18.75" customHeight="1" x14ac:dyDescent="0.35">
      <c r="A350" s="69" t="s">
        <v>668</v>
      </c>
      <c r="B350" s="14">
        <v>72999</v>
      </c>
      <c r="C350" s="6" t="str">
        <f>VLOOKUP(B350,'[2]Base Chef déquipe'!$A$1:$B$33,2,FALSE)</f>
        <v>B. Metreau</v>
      </c>
      <c r="D350" s="11">
        <v>96568</v>
      </c>
      <c r="E350" s="11" t="s">
        <v>680</v>
      </c>
      <c r="F350" s="11" t="s">
        <v>29</v>
      </c>
      <c r="G350" s="11">
        <v>1</v>
      </c>
      <c r="H350" s="15">
        <v>33.619999999999997</v>
      </c>
      <c r="I350" s="9">
        <f t="shared" si="14"/>
        <v>13.72</v>
      </c>
      <c r="J350" s="10">
        <f t="shared" si="15"/>
        <v>47.339999999999996</v>
      </c>
      <c r="K350" s="71" t="s">
        <v>265</v>
      </c>
    </row>
    <row r="351" spans="1:11" ht="18.75" customHeight="1" x14ac:dyDescent="0.35">
      <c r="A351" s="69" t="s">
        <v>668</v>
      </c>
      <c r="B351" s="14">
        <v>72999</v>
      </c>
      <c r="C351" s="6" t="str">
        <f>VLOOKUP(B351,'[2]Base Chef déquipe'!$A$1:$B$33,2,FALSE)</f>
        <v>B. Metreau</v>
      </c>
      <c r="D351" s="11">
        <v>97663</v>
      </c>
      <c r="E351" s="11" t="s">
        <v>681</v>
      </c>
      <c r="F351" s="11" t="s">
        <v>682</v>
      </c>
      <c r="G351" s="11">
        <v>1</v>
      </c>
      <c r="H351" s="15">
        <v>33.53</v>
      </c>
      <c r="I351" s="9">
        <f t="shared" si="14"/>
        <v>13.72</v>
      </c>
      <c r="J351" s="10">
        <f t="shared" si="15"/>
        <v>47.25</v>
      </c>
      <c r="K351" s="71" t="s">
        <v>683</v>
      </c>
    </row>
    <row r="352" spans="1:11" ht="18.75" customHeight="1" x14ac:dyDescent="0.35">
      <c r="A352" s="69" t="s">
        <v>668</v>
      </c>
      <c r="B352" s="14">
        <v>72238</v>
      </c>
      <c r="C352" s="6" t="str">
        <f>VLOOKUP(B352,'[2]Base Chef déquipe'!$A$1:$B$33,2,FALSE)</f>
        <v>D. Rouez</v>
      </c>
      <c r="D352" s="11">
        <v>96576</v>
      </c>
      <c r="E352" s="11" t="s">
        <v>684</v>
      </c>
      <c r="F352" s="11" t="s">
        <v>226</v>
      </c>
      <c r="G352" s="11">
        <v>1</v>
      </c>
      <c r="H352" s="15">
        <v>22.48</v>
      </c>
      <c r="I352" s="9">
        <f t="shared" si="14"/>
        <v>13.72</v>
      </c>
      <c r="J352" s="10">
        <f t="shared" si="15"/>
        <v>36.200000000000003</v>
      </c>
      <c r="K352" s="71" t="s">
        <v>685</v>
      </c>
    </row>
    <row r="353" spans="1:11" ht="18.75" customHeight="1" x14ac:dyDescent="0.35">
      <c r="A353" s="69" t="s">
        <v>668</v>
      </c>
      <c r="B353" s="14">
        <v>72238</v>
      </c>
      <c r="C353" s="6" t="str">
        <f>VLOOKUP(B353,'[2]Base Chef déquipe'!$A$1:$B$33,2,FALSE)</f>
        <v>D. Rouez</v>
      </c>
      <c r="D353" s="11">
        <v>96578</v>
      </c>
      <c r="E353" s="11" t="s">
        <v>157</v>
      </c>
      <c r="F353" s="11" t="s">
        <v>158</v>
      </c>
      <c r="G353" s="11">
        <v>1</v>
      </c>
      <c r="H353" s="15">
        <v>19.059999999999999</v>
      </c>
      <c r="I353" s="9">
        <f t="shared" si="14"/>
        <v>13.72</v>
      </c>
      <c r="J353" s="10">
        <f t="shared" si="15"/>
        <v>32.78</v>
      </c>
      <c r="K353" s="71" t="s">
        <v>686</v>
      </c>
    </row>
    <row r="354" spans="1:11" ht="18.75" customHeight="1" x14ac:dyDescent="0.35">
      <c r="A354" s="69" t="s">
        <v>668</v>
      </c>
      <c r="B354" s="14">
        <v>72999</v>
      </c>
      <c r="C354" s="6" t="str">
        <f>VLOOKUP(B354,'[2]Base Chef déquipe'!$A$1:$B$33,2,FALSE)</f>
        <v>B. Metreau</v>
      </c>
      <c r="D354" s="11">
        <v>97819</v>
      </c>
      <c r="E354" s="11" t="s">
        <v>157</v>
      </c>
      <c r="F354" s="11" t="s">
        <v>158</v>
      </c>
      <c r="G354" s="11">
        <v>1</v>
      </c>
      <c r="H354" s="15">
        <v>19.059999999999999</v>
      </c>
      <c r="I354" s="9">
        <f t="shared" si="14"/>
        <v>13.72</v>
      </c>
      <c r="J354" s="10">
        <f t="shared" si="15"/>
        <v>32.78</v>
      </c>
      <c r="K354" s="71" t="s">
        <v>687</v>
      </c>
    </row>
    <row r="355" spans="1:11" ht="18.75" customHeight="1" x14ac:dyDescent="0.35">
      <c r="A355" s="69" t="s">
        <v>668</v>
      </c>
      <c r="B355" s="14">
        <v>72999</v>
      </c>
      <c r="C355" s="6" t="str">
        <f>VLOOKUP(B355,'[2]Base Chef déquipe'!$A$1:$B$33,2,FALSE)</f>
        <v>B. Metreau</v>
      </c>
      <c r="D355" s="11">
        <v>96574</v>
      </c>
      <c r="E355" s="11" t="s">
        <v>329</v>
      </c>
      <c r="F355" s="11" t="s">
        <v>330</v>
      </c>
      <c r="G355" s="11">
        <v>1</v>
      </c>
      <c r="H355" s="15">
        <v>16.452000000000002</v>
      </c>
      <c r="I355" s="9">
        <f t="shared" si="14"/>
        <v>13.72</v>
      </c>
      <c r="J355" s="10">
        <f t="shared" si="15"/>
        <v>30.172000000000004</v>
      </c>
      <c r="K355" s="71" t="s">
        <v>688</v>
      </c>
    </row>
    <row r="356" spans="1:11" ht="18.75" customHeight="1" x14ac:dyDescent="0.35">
      <c r="A356" s="69" t="s">
        <v>668</v>
      </c>
      <c r="B356" s="14">
        <v>72999</v>
      </c>
      <c r="C356" s="6" t="str">
        <f>VLOOKUP(B356,'[2]Base Chef déquipe'!$A$1:$B$33,2,FALSE)</f>
        <v>B. Metreau</v>
      </c>
      <c r="D356" s="11">
        <v>97658</v>
      </c>
      <c r="E356" s="11" t="s">
        <v>329</v>
      </c>
      <c r="F356" s="11" t="s">
        <v>330</v>
      </c>
      <c r="G356" s="11">
        <v>1</v>
      </c>
      <c r="H356" s="15">
        <v>16.452000000000002</v>
      </c>
      <c r="I356" s="9">
        <f t="shared" si="14"/>
        <v>13.72</v>
      </c>
      <c r="J356" s="10">
        <f t="shared" si="15"/>
        <v>30.172000000000004</v>
      </c>
      <c r="K356" s="71" t="s">
        <v>688</v>
      </c>
    </row>
    <row r="357" spans="1:11" ht="18.75" customHeight="1" x14ac:dyDescent="0.35">
      <c r="A357" s="69" t="s">
        <v>668</v>
      </c>
      <c r="B357" s="14">
        <v>72238</v>
      </c>
      <c r="C357" s="6" t="str">
        <f>VLOOKUP(B357,'[2]Base Chef déquipe'!$A$1:$B$33,2,FALSE)</f>
        <v>D. Rouez</v>
      </c>
      <c r="D357" s="11">
        <v>96575</v>
      </c>
      <c r="E357" s="11" t="s">
        <v>417</v>
      </c>
      <c r="F357" s="11" t="s">
        <v>418</v>
      </c>
      <c r="G357" s="11">
        <v>1</v>
      </c>
      <c r="H357" s="15">
        <v>16.07</v>
      </c>
      <c r="I357" s="9">
        <f t="shared" si="14"/>
        <v>13.72</v>
      </c>
      <c r="J357" s="10">
        <f t="shared" si="15"/>
        <v>29.79</v>
      </c>
      <c r="K357" s="71" t="s">
        <v>689</v>
      </c>
    </row>
    <row r="358" spans="1:11" ht="18.75" customHeight="1" x14ac:dyDescent="0.35">
      <c r="A358" s="69" t="s">
        <v>668</v>
      </c>
      <c r="B358" s="14">
        <v>72999</v>
      </c>
      <c r="C358" s="6" t="str">
        <f>VLOOKUP(B358,'[2]Base Chef déquipe'!$A$1:$B$33,2,FALSE)</f>
        <v>B. Metreau</v>
      </c>
      <c r="D358" s="11">
        <v>96624</v>
      </c>
      <c r="E358" s="11" t="s">
        <v>75</v>
      </c>
      <c r="F358" s="11" t="s">
        <v>76</v>
      </c>
      <c r="G358" s="11">
        <v>1</v>
      </c>
      <c r="H358" s="15">
        <v>15.896599999999999</v>
      </c>
      <c r="I358" s="9">
        <f t="shared" si="14"/>
        <v>13.72</v>
      </c>
      <c r="J358" s="10">
        <f t="shared" si="15"/>
        <v>29.616599999999998</v>
      </c>
      <c r="K358" s="71" t="s">
        <v>690</v>
      </c>
    </row>
    <row r="359" spans="1:11" ht="18.75" customHeight="1" x14ac:dyDescent="0.35">
      <c r="A359" s="69" t="s">
        <v>668</v>
      </c>
      <c r="B359" s="14">
        <v>72999</v>
      </c>
      <c r="C359" s="6" t="str">
        <f>VLOOKUP(B359,'[2]Base Chef déquipe'!$A$1:$B$33,2,FALSE)</f>
        <v>B. Metreau</v>
      </c>
      <c r="D359" s="11">
        <v>97656</v>
      </c>
      <c r="E359" s="11" t="s">
        <v>177</v>
      </c>
      <c r="F359" s="11" t="s">
        <v>178</v>
      </c>
      <c r="G359" s="11">
        <v>1</v>
      </c>
      <c r="H359" s="15">
        <v>15.05</v>
      </c>
      <c r="I359" s="9">
        <f t="shared" si="14"/>
        <v>13.72</v>
      </c>
      <c r="J359" s="10">
        <f t="shared" si="15"/>
        <v>28.770000000000003</v>
      </c>
      <c r="K359" s="71" t="s">
        <v>691</v>
      </c>
    </row>
    <row r="360" spans="1:11" ht="18.75" customHeight="1" x14ac:dyDescent="0.35">
      <c r="A360" s="69" t="s">
        <v>668</v>
      </c>
      <c r="B360" s="14">
        <v>72238</v>
      </c>
      <c r="C360" s="6" t="str">
        <f>VLOOKUP(B360,'[2]Base Chef déquipe'!$A$1:$B$33,2,FALSE)</f>
        <v>D. Rouez</v>
      </c>
      <c r="D360" s="11">
        <v>97821</v>
      </c>
      <c r="E360" s="11" t="s">
        <v>453</v>
      </c>
      <c r="F360" s="11" t="s">
        <v>454</v>
      </c>
      <c r="G360" s="11">
        <v>3</v>
      </c>
      <c r="H360" s="15">
        <v>12.51</v>
      </c>
      <c r="I360" s="9">
        <f t="shared" si="14"/>
        <v>13.72</v>
      </c>
      <c r="J360" s="10">
        <f t="shared" si="15"/>
        <v>26.23</v>
      </c>
      <c r="K360" s="71" t="s">
        <v>692</v>
      </c>
    </row>
    <row r="361" spans="1:11" ht="18.75" customHeight="1" x14ac:dyDescent="0.35">
      <c r="A361" s="69" t="s">
        <v>668</v>
      </c>
      <c r="B361" s="14">
        <v>72217</v>
      </c>
      <c r="C361" s="6" t="str">
        <f>VLOOKUP(B361,'[2]Base Chef déquipe'!$A$1:$B$33,2,FALSE)</f>
        <v>D. Peigné</v>
      </c>
      <c r="D361" s="11">
        <v>97659</v>
      </c>
      <c r="E361" s="11" t="s">
        <v>693</v>
      </c>
      <c r="F361" s="11" t="s">
        <v>435</v>
      </c>
      <c r="G361" s="11">
        <v>1</v>
      </c>
      <c r="H361" s="15">
        <v>11.66</v>
      </c>
      <c r="I361" s="9">
        <f t="shared" si="14"/>
        <v>13.72</v>
      </c>
      <c r="J361" s="10">
        <f t="shared" si="15"/>
        <v>25.380000000000003</v>
      </c>
      <c r="K361" s="71" t="s">
        <v>694</v>
      </c>
    </row>
    <row r="362" spans="1:11" ht="18.75" customHeight="1" x14ac:dyDescent="0.35">
      <c r="A362" s="69" t="s">
        <v>668</v>
      </c>
      <c r="B362" s="14">
        <v>72238</v>
      </c>
      <c r="C362" s="6" t="str">
        <f>VLOOKUP(B362,'[2]Base Chef déquipe'!$A$1:$B$33,2,FALSE)</f>
        <v>D. Rouez</v>
      </c>
      <c r="D362" s="11">
        <v>98645</v>
      </c>
      <c r="E362" s="11" t="s">
        <v>695</v>
      </c>
      <c r="F362" s="11" t="s">
        <v>175</v>
      </c>
      <c r="G362" s="11">
        <v>1</v>
      </c>
      <c r="H362" s="15">
        <v>10.56</v>
      </c>
      <c r="I362" s="9">
        <f t="shared" si="14"/>
        <v>13.72</v>
      </c>
      <c r="J362" s="10">
        <f t="shared" si="15"/>
        <v>24.28</v>
      </c>
      <c r="K362" s="71" t="s">
        <v>696</v>
      </c>
    </row>
    <row r="363" spans="1:11" ht="18.75" customHeight="1" x14ac:dyDescent="0.35">
      <c r="A363" s="69" t="s">
        <v>668</v>
      </c>
      <c r="B363" s="14">
        <v>72999</v>
      </c>
      <c r="C363" s="6" t="str">
        <f>VLOOKUP(B363,'[2]Base Chef déquipe'!$A$1:$B$33,2,FALSE)</f>
        <v>B. Metreau</v>
      </c>
      <c r="D363" s="11">
        <v>97816</v>
      </c>
      <c r="E363" s="11" t="s">
        <v>697</v>
      </c>
      <c r="F363" s="11" t="s">
        <v>698</v>
      </c>
      <c r="G363" s="11">
        <v>1</v>
      </c>
      <c r="H363" s="15">
        <v>6.48</v>
      </c>
      <c r="I363" s="9">
        <f t="shared" si="14"/>
        <v>13.72</v>
      </c>
      <c r="J363" s="10">
        <f t="shared" si="15"/>
        <v>20.200000000000003</v>
      </c>
      <c r="K363" s="71" t="s">
        <v>227</v>
      </c>
    </row>
    <row r="364" spans="1:11" ht="18.75" customHeight="1" x14ac:dyDescent="0.35">
      <c r="A364" s="69" t="s">
        <v>668</v>
      </c>
      <c r="B364" s="14">
        <v>72238</v>
      </c>
      <c r="C364" s="6" t="str">
        <f>VLOOKUP(B364,'[2]Base Chef déquipe'!$A$1:$B$33,2,FALSE)</f>
        <v>D. Rouez</v>
      </c>
      <c r="D364" s="11">
        <v>96572</v>
      </c>
      <c r="E364" s="11" t="s">
        <v>369</v>
      </c>
      <c r="F364" s="11" t="s">
        <v>370</v>
      </c>
      <c r="G364" s="11">
        <v>1</v>
      </c>
      <c r="H364" s="15">
        <v>4.3</v>
      </c>
      <c r="I364" s="9">
        <f t="shared" si="14"/>
        <v>13.72</v>
      </c>
      <c r="J364" s="10">
        <f t="shared" si="15"/>
        <v>18.02</v>
      </c>
      <c r="K364" s="71" t="s">
        <v>699</v>
      </c>
    </row>
    <row r="365" spans="1:11" ht="18.75" customHeight="1" x14ac:dyDescent="0.35">
      <c r="A365" s="69" t="s">
        <v>668</v>
      </c>
      <c r="B365" s="14">
        <v>72999</v>
      </c>
      <c r="C365" s="6" t="str">
        <f>VLOOKUP(B365,'[2]Base Chef déquipe'!$A$1:$B$33,2,FALSE)</f>
        <v>B. Metreau</v>
      </c>
      <c r="D365" s="11">
        <v>97815</v>
      </c>
      <c r="E365" s="11" t="s">
        <v>453</v>
      </c>
      <c r="F365" s="11" t="s">
        <v>454</v>
      </c>
      <c r="G365" s="11">
        <v>1</v>
      </c>
      <c r="H365" s="15">
        <v>4.17</v>
      </c>
      <c r="I365" s="9">
        <f t="shared" si="14"/>
        <v>13.72</v>
      </c>
      <c r="J365" s="10">
        <f t="shared" si="15"/>
        <v>17.89</v>
      </c>
      <c r="K365" s="71" t="s">
        <v>700</v>
      </c>
    </row>
    <row r="366" spans="1:11" ht="18.75" customHeight="1" x14ac:dyDescent="0.35">
      <c r="A366" s="69" t="s">
        <v>668</v>
      </c>
      <c r="B366" s="14">
        <v>72999</v>
      </c>
      <c r="C366" s="6" t="str">
        <f>VLOOKUP(B366,'[2]Base Chef déquipe'!$A$1:$B$33,2,FALSE)</f>
        <v>B. Metreau</v>
      </c>
      <c r="D366" s="11">
        <v>97817</v>
      </c>
      <c r="E366" s="11" t="s">
        <v>453</v>
      </c>
      <c r="F366" s="11" t="s">
        <v>454</v>
      </c>
      <c r="G366" s="11">
        <v>1</v>
      </c>
      <c r="H366" s="15">
        <v>4.17</v>
      </c>
      <c r="I366" s="9">
        <f t="shared" si="14"/>
        <v>13.72</v>
      </c>
      <c r="J366" s="10">
        <f t="shared" si="15"/>
        <v>17.89</v>
      </c>
      <c r="K366" s="71" t="s">
        <v>701</v>
      </c>
    </row>
    <row r="367" spans="1:11" ht="18.75" customHeight="1" x14ac:dyDescent="0.35">
      <c r="A367" s="69" t="s">
        <v>668</v>
      </c>
      <c r="B367" s="14">
        <v>72238</v>
      </c>
      <c r="C367" s="6" t="str">
        <f>VLOOKUP(B367,'[2]Base Chef déquipe'!$A$1:$B$33,2,FALSE)</f>
        <v>D. Rouez</v>
      </c>
      <c r="D367" s="11">
        <v>96569</v>
      </c>
      <c r="E367" s="11" t="s">
        <v>456</v>
      </c>
      <c r="F367" s="11" t="s">
        <v>457</v>
      </c>
      <c r="G367" s="11">
        <v>1</v>
      </c>
      <c r="H367" s="15">
        <v>4.16</v>
      </c>
      <c r="I367" s="9">
        <f t="shared" si="14"/>
        <v>13.72</v>
      </c>
      <c r="J367" s="10">
        <f t="shared" si="15"/>
        <v>17.880000000000003</v>
      </c>
      <c r="K367" s="71" t="s">
        <v>480</v>
      </c>
    </row>
    <row r="368" spans="1:11" ht="18.75" customHeight="1" x14ac:dyDescent="0.35">
      <c r="A368" s="69" t="s">
        <v>668</v>
      </c>
      <c r="B368" s="14">
        <v>72999</v>
      </c>
      <c r="C368" s="6" t="str">
        <f>VLOOKUP(B368,'[2]Base Chef déquipe'!$A$1:$B$33,2,FALSE)</f>
        <v>B. Metreau</v>
      </c>
      <c r="D368" s="11">
        <v>96571</v>
      </c>
      <c r="E368" s="11" t="s">
        <v>456</v>
      </c>
      <c r="F368" s="11" t="s">
        <v>457</v>
      </c>
      <c r="G368" s="11">
        <v>1</v>
      </c>
      <c r="H368" s="15">
        <v>4.16</v>
      </c>
      <c r="I368" s="9">
        <f t="shared" si="14"/>
        <v>13.72</v>
      </c>
      <c r="J368" s="10">
        <f t="shared" si="15"/>
        <v>17.880000000000003</v>
      </c>
      <c r="K368" s="71" t="s">
        <v>480</v>
      </c>
    </row>
    <row r="369" spans="1:11" ht="18.75" customHeight="1" x14ac:dyDescent="0.35">
      <c r="A369" s="69" t="s">
        <v>668</v>
      </c>
      <c r="B369" s="14">
        <v>72238</v>
      </c>
      <c r="C369" s="6" t="str">
        <f>VLOOKUP(B369,'[2]Base Chef déquipe'!$A$1:$B$33,2,FALSE)</f>
        <v>D. Rouez</v>
      </c>
      <c r="D369" s="11">
        <v>97657</v>
      </c>
      <c r="E369" s="11" t="s">
        <v>456</v>
      </c>
      <c r="F369" s="11" t="s">
        <v>457</v>
      </c>
      <c r="G369" s="11">
        <v>1</v>
      </c>
      <c r="H369" s="15">
        <v>4.16</v>
      </c>
      <c r="I369" s="9">
        <f t="shared" si="14"/>
        <v>13.72</v>
      </c>
      <c r="J369" s="10">
        <f t="shared" si="15"/>
        <v>17.880000000000003</v>
      </c>
      <c r="K369" s="71" t="s">
        <v>480</v>
      </c>
    </row>
    <row r="370" spans="1:11" ht="18.75" customHeight="1" x14ac:dyDescent="0.35">
      <c r="A370" s="69" t="s">
        <v>668</v>
      </c>
      <c r="B370" s="14">
        <v>72999</v>
      </c>
      <c r="C370" s="6" t="str">
        <f>VLOOKUP(B370,'[2]Base Chef déquipe'!$A$1:$B$33,2,FALSE)</f>
        <v>B. Metreau</v>
      </c>
      <c r="D370" s="11">
        <v>97660</v>
      </c>
      <c r="E370" s="11" t="s">
        <v>456</v>
      </c>
      <c r="F370" s="11" t="s">
        <v>457</v>
      </c>
      <c r="G370" s="11">
        <v>1</v>
      </c>
      <c r="H370" s="15">
        <v>4.16</v>
      </c>
      <c r="I370" s="9">
        <f t="shared" si="14"/>
        <v>13.72</v>
      </c>
      <c r="J370" s="10">
        <f t="shared" si="15"/>
        <v>17.880000000000003</v>
      </c>
      <c r="K370" s="71" t="s">
        <v>480</v>
      </c>
    </row>
    <row r="371" spans="1:11" ht="18.75" customHeight="1" x14ac:dyDescent="0.35">
      <c r="A371" s="69" t="s">
        <v>702</v>
      </c>
      <c r="B371" s="14">
        <v>72238</v>
      </c>
      <c r="C371" s="6" t="str">
        <f>VLOOKUP(B371,'[2]Base Chef déquipe'!$A$1:$B$33,2,FALSE)</f>
        <v>D. Rouez</v>
      </c>
      <c r="D371" s="11">
        <v>97531</v>
      </c>
      <c r="E371" s="11" t="s">
        <v>703</v>
      </c>
      <c r="F371" s="11" t="s">
        <v>104</v>
      </c>
      <c r="G371" s="11">
        <v>1</v>
      </c>
      <c r="H371" s="15">
        <v>184.96</v>
      </c>
      <c r="I371" s="9">
        <f t="shared" si="14"/>
        <v>13.72</v>
      </c>
      <c r="J371" s="10">
        <f t="shared" si="15"/>
        <v>198.68</v>
      </c>
      <c r="K371" s="71" t="s">
        <v>265</v>
      </c>
    </row>
    <row r="372" spans="1:11" ht="18.75" customHeight="1" x14ac:dyDescent="0.35">
      <c r="A372" s="69" t="s">
        <v>702</v>
      </c>
      <c r="B372" s="14">
        <v>72999</v>
      </c>
      <c r="C372" s="6" t="str">
        <f>VLOOKUP(B372,'[2]Base Chef déquipe'!$A$1:$B$33,2,FALSE)</f>
        <v>B. Metreau</v>
      </c>
      <c r="D372" s="11">
        <v>97825</v>
      </c>
      <c r="E372" s="11" t="s">
        <v>704</v>
      </c>
      <c r="F372" s="11" t="s">
        <v>243</v>
      </c>
      <c r="G372" s="11">
        <v>1</v>
      </c>
      <c r="H372" s="15">
        <v>78.02</v>
      </c>
      <c r="I372" s="9">
        <f t="shared" si="14"/>
        <v>13.72</v>
      </c>
      <c r="J372" s="10">
        <f t="shared" si="15"/>
        <v>91.74</v>
      </c>
      <c r="K372" s="71" t="s">
        <v>705</v>
      </c>
    </row>
    <row r="373" spans="1:11" ht="18.75" customHeight="1" x14ac:dyDescent="0.35">
      <c r="A373" s="69" t="s">
        <v>702</v>
      </c>
      <c r="B373" s="14">
        <v>72999</v>
      </c>
      <c r="C373" s="6" t="str">
        <f>VLOOKUP(B373,'[2]Base Chef déquipe'!$A$1:$B$33,2,FALSE)</f>
        <v>B. Metreau</v>
      </c>
      <c r="D373" s="11">
        <v>96583</v>
      </c>
      <c r="E373" s="11" t="s">
        <v>404</v>
      </c>
      <c r="F373" s="11" t="s">
        <v>112</v>
      </c>
      <c r="G373" s="11">
        <v>1</v>
      </c>
      <c r="H373" s="15">
        <v>65.819999999999993</v>
      </c>
      <c r="I373" s="9">
        <f t="shared" si="14"/>
        <v>13.72</v>
      </c>
      <c r="J373" s="10">
        <f t="shared" si="15"/>
        <v>79.539999999999992</v>
      </c>
      <c r="K373" s="71" t="s">
        <v>706</v>
      </c>
    </row>
    <row r="374" spans="1:11" ht="18.75" customHeight="1" x14ac:dyDescent="0.35">
      <c r="A374" s="69" t="s">
        <v>702</v>
      </c>
      <c r="B374" s="14">
        <v>72238</v>
      </c>
      <c r="C374" s="6" t="str">
        <f>VLOOKUP(B374,'[2]Base Chef déquipe'!$A$1:$B$33,2,FALSE)</f>
        <v>D. Rouez</v>
      </c>
      <c r="D374" s="11">
        <v>97976</v>
      </c>
      <c r="E374" s="11" t="s">
        <v>707</v>
      </c>
      <c r="F374" s="11" t="s">
        <v>708</v>
      </c>
      <c r="G374" s="11">
        <v>1</v>
      </c>
      <c r="H374" s="15">
        <v>56.68</v>
      </c>
      <c r="I374" s="9">
        <f t="shared" si="14"/>
        <v>13.72</v>
      </c>
      <c r="J374" s="10">
        <f t="shared" si="15"/>
        <v>70.400000000000006</v>
      </c>
      <c r="K374" s="71" t="s">
        <v>709</v>
      </c>
    </row>
    <row r="375" spans="1:11" ht="18.75" customHeight="1" x14ac:dyDescent="0.35">
      <c r="A375" s="69" t="s">
        <v>702</v>
      </c>
      <c r="B375" s="14">
        <v>72238</v>
      </c>
      <c r="C375" s="6" t="str">
        <f>VLOOKUP(B375,'[2]Base Chef déquipe'!$A$1:$B$33,2,FALSE)</f>
        <v>D. Rouez</v>
      </c>
      <c r="D375" s="11">
        <v>96579</v>
      </c>
      <c r="E375" s="11" t="s">
        <v>710</v>
      </c>
      <c r="F375" s="11" t="s">
        <v>711</v>
      </c>
      <c r="G375" s="11">
        <v>1</v>
      </c>
      <c r="H375" s="15">
        <v>53.03</v>
      </c>
      <c r="I375" s="9">
        <f t="shared" si="14"/>
        <v>13.72</v>
      </c>
      <c r="J375" s="10">
        <f t="shared" si="15"/>
        <v>66.75</v>
      </c>
      <c r="K375" s="71" t="s">
        <v>712</v>
      </c>
    </row>
    <row r="376" spans="1:11" ht="18.75" customHeight="1" x14ac:dyDescent="0.35">
      <c r="A376" s="69" t="s">
        <v>702</v>
      </c>
      <c r="B376" s="14">
        <v>73069</v>
      </c>
      <c r="C376" s="6" t="str">
        <f>VLOOKUP(B376,'[2]Base Chef déquipe'!$A$1:$B$33,2,FALSE)</f>
        <v>T. Boudard</v>
      </c>
      <c r="D376" s="11">
        <v>97908</v>
      </c>
      <c r="E376" s="11" t="s">
        <v>222</v>
      </c>
      <c r="F376" s="11" t="s">
        <v>223</v>
      </c>
      <c r="G376" s="11">
        <v>1</v>
      </c>
      <c r="H376" s="15">
        <v>50.19</v>
      </c>
      <c r="I376" s="9">
        <f t="shared" si="14"/>
        <v>13.72</v>
      </c>
      <c r="J376" s="10">
        <f t="shared" si="15"/>
        <v>63.91</v>
      </c>
      <c r="K376" s="71" t="s">
        <v>713</v>
      </c>
    </row>
    <row r="377" spans="1:11" ht="18.75" customHeight="1" x14ac:dyDescent="0.35">
      <c r="A377" s="69" t="s">
        <v>702</v>
      </c>
      <c r="B377" s="14">
        <v>72238</v>
      </c>
      <c r="C377" s="6" t="str">
        <f>VLOOKUP(B377,'[2]Base Chef déquipe'!$A$1:$B$33,2,FALSE)</f>
        <v>D. Rouez</v>
      </c>
      <c r="D377" s="11">
        <v>97530</v>
      </c>
      <c r="E377" s="11" t="s">
        <v>714</v>
      </c>
      <c r="F377" s="11" t="s">
        <v>715</v>
      </c>
      <c r="G377" s="11">
        <v>1</v>
      </c>
      <c r="H377" s="15">
        <v>38.69</v>
      </c>
      <c r="I377" s="9">
        <f t="shared" si="14"/>
        <v>13.72</v>
      </c>
      <c r="J377" s="10">
        <f t="shared" si="15"/>
        <v>52.41</v>
      </c>
      <c r="K377" s="71" t="s">
        <v>98</v>
      </c>
    </row>
    <row r="378" spans="1:11" ht="18.75" customHeight="1" x14ac:dyDescent="0.35">
      <c r="A378" s="69" t="s">
        <v>702</v>
      </c>
      <c r="B378" s="14">
        <v>72999</v>
      </c>
      <c r="C378" s="6" t="str">
        <f>VLOOKUP(B378,'[2]Base Chef déquipe'!$A$1:$B$33,2,FALSE)</f>
        <v>B. Metreau</v>
      </c>
      <c r="D378" s="11">
        <v>96580</v>
      </c>
      <c r="E378" s="11" t="s">
        <v>532</v>
      </c>
      <c r="F378" s="11" t="s">
        <v>140</v>
      </c>
      <c r="G378" s="11">
        <v>1</v>
      </c>
      <c r="H378" s="15">
        <v>32.39</v>
      </c>
      <c r="I378" s="9">
        <f t="shared" si="14"/>
        <v>13.72</v>
      </c>
      <c r="J378" s="10">
        <f t="shared" si="15"/>
        <v>46.11</v>
      </c>
      <c r="K378" s="71" t="s">
        <v>227</v>
      </c>
    </row>
    <row r="379" spans="1:11" ht="18.75" customHeight="1" x14ac:dyDescent="0.35">
      <c r="A379" s="69" t="s">
        <v>702</v>
      </c>
      <c r="B379" s="14">
        <v>72238</v>
      </c>
      <c r="C379" s="6" t="str">
        <f>VLOOKUP(B379,'[2]Base Chef déquipe'!$A$1:$B$33,2,FALSE)</f>
        <v>D. Rouez</v>
      </c>
      <c r="D379" s="11">
        <v>95200</v>
      </c>
      <c r="E379" s="11" t="s">
        <v>716</v>
      </c>
      <c r="F379" s="11" t="s">
        <v>717</v>
      </c>
      <c r="G379" s="11">
        <v>1</v>
      </c>
      <c r="H379" s="15">
        <v>32.15</v>
      </c>
      <c r="I379" s="9">
        <f t="shared" si="14"/>
        <v>13.72</v>
      </c>
      <c r="J379" s="10">
        <f t="shared" si="15"/>
        <v>45.87</v>
      </c>
      <c r="K379" s="71" t="s">
        <v>718</v>
      </c>
    </row>
    <row r="380" spans="1:11" ht="18.75" customHeight="1" x14ac:dyDescent="0.35">
      <c r="A380" s="69" t="s">
        <v>702</v>
      </c>
      <c r="B380" s="14">
        <v>72238</v>
      </c>
      <c r="C380" s="6" t="str">
        <f>VLOOKUP(B380,'[2]Base Chef déquipe'!$A$1:$B$33,2,FALSE)</f>
        <v>D. Rouez</v>
      </c>
      <c r="D380" s="11">
        <v>97981</v>
      </c>
      <c r="E380" s="11" t="s">
        <v>719</v>
      </c>
      <c r="F380" s="11" t="s">
        <v>720</v>
      </c>
      <c r="G380" s="11">
        <v>4</v>
      </c>
      <c r="H380" s="15">
        <v>31.32</v>
      </c>
      <c r="I380" s="9">
        <f t="shared" si="14"/>
        <v>13.72</v>
      </c>
      <c r="J380" s="10">
        <f t="shared" si="15"/>
        <v>45.04</v>
      </c>
      <c r="K380" s="71" t="s">
        <v>721</v>
      </c>
    </row>
    <row r="381" spans="1:11" ht="18.75" customHeight="1" x14ac:dyDescent="0.35">
      <c r="A381" s="69" t="s">
        <v>702</v>
      </c>
      <c r="B381" s="14">
        <v>72238</v>
      </c>
      <c r="C381" s="6" t="str">
        <f>VLOOKUP(B381,'[2]Base Chef déquipe'!$A$1:$B$33,2,FALSE)</f>
        <v>D. Rouez</v>
      </c>
      <c r="D381" s="11">
        <v>95671</v>
      </c>
      <c r="E381" s="11" t="s">
        <v>335</v>
      </c>
      <c r="F381" s="11" t="s">
        <v>84</v>
      </c>
      <c r="G381" s="11">
        <v>1</v>
      </c>
      <c r="H381" s="15">
        <v>12.52</v>
      </c>
      <c r="I381" s="9">
        <f t="shared" si="14"/>
        <v>13.72</v>
      </c>
      <c r="J381" s="10">
        <f t="shared" si="15"/>
        <v>26.240000000000002</v>
      </c>
      <c r="K381" s="71" t="s">
        <v>77</v>
      </c>
    </row>
    <row r="382" spans="1:11" ht="18.75" customHeight="1" x14ac:dyDescent="0.35">
      <c r="A382" s="69" t="s">
        <v>702</v>
      </c>
      <c r="B382" s="14">
        <v>72238</v>
      </c>
      <c r="C382" s="6" t="str">
        <f>VLOOKUP(B382,'[2]Base Chef déquipe'!$A$1:$B$33,2,FALSE)</f>
        <v>D. Rouez</v>
      </c>
      <c r="D382" s="11">
        <v>95568</v>
      </c>
      <c r="E382" s="11" t="s">
        <v>493</v>
      </c>
      <c r="F382" s="11" t="s">
        <v>494</v>
      </c>
      <c r="G382" s="11">
        <v>1</v>
      </c>
      <c r="H382" s="15">
        <v>11</v>
      </c>
      <c r="I382" s="9">
        <f t="shared" si="14"/>
        <v>13.72</v>
      </c>
      <c r="J382" s="10">
        <f t="shared" si="15"/>
        <v>24.72</v>
      </c>
      <c r="K382" s="71" t="s">
        <v>495</v>
      </c>
    </row>
    <row r="383" spans="1:11" ht="18.75" customHeight="1" x14ac:dyDescent="0.35">
      <c r="A383" s="69" t="s">
        <v>702</v>
      </c>
      <c r="B383" s="14">
        <v>72238</v>
      </c>
      <c r="C383" s="6" t="str">
        <f>VLOOKUP(B383,'[2]Base Chef déquipe'!$A$1:$B$33,2,FALSE)</f>
        <v>D. Rouez</v>
      </c>
      <c r="D383" s="11">
        <v>97529</v>
      </c>
      <c r="E383" s="11" t="s">
        <v>493</v>
      </c>
      <c r="F383" s="11" t="s">
        <v>494</v>
      </c>
      <c r="G383" s="11">
        <v>1</v>
      </c>
      <c r="H383" s="15">
        <v>11</v>
      </c>
      <c r="I383" s="9">
        <f t="shared" si="14"/>
        <v>13.72</v>
      </c>
      <c r="J383" s="10">
        <f t="shared" si="15"/>
        <v>24.72</v>
      </c>
      <c r="K383" s="71" t="s">
        <v>722</v>
      </c>
    </row>
    <row r="384" spans="1:11" ht="18.75" customHeight="1" x14ac:dyDescent="0.35">
      <c r="A384" s="69" t="s">
        <v>702</v>
      </c>
      <c r="B384" s="14">
        <v>72999</v>
      </c>
      <c r="C384" s="6" t="str">
        <f>VLOOKUP(B384,'[2]Base Chef déquipe'!$A$1:$B$33,2,FALSE)</f>
        <v>B. Metreau</v>
      </c>
      <c r="D384" s="11">
        <v>97826</v>
      </c>
      <c r="E384" s="11" t="s">
        <v>439</v>
      </c>
      <c r="F384" s="11" t="s">
        <v>440</v>
      </c>
      <c r="G384" s="11">
        <v>1</v>
      </c>
      <c r="H384" s="15">
        <v>9.81</v>
      </c>
      <c r="I384" s="9">
        <f t="shared" si="14"/>
        <v>13.72</v>
      </c>
      <c r="J384" s="10">
        <f t="shared" si="15"/>
        <v>23.53</v>
      </c>
      <c r="K384" s="71" t="s">
        <v>723</v>
      </c>
    </row>
    <row r="385" spans="1:11" ht="18.75" customHeight="1" x14ac:dyDescent="0.35">
      <c r="A385" s="69" t="s">
        <v>702</v>
      </c>
      <c r="B385" s="14">
        <v>72999</v>
      </c>
      <c r="C385" s="6" t="str">
        <f>VLOOKUP(B385,'[2]Base Chef déquipe'!$A$1:$B$33,2,FALSE)</f>
        <v>B. Metreau</v>
      </c>
      <c r="D385" s="11">
        <v>95567</v>
      </c>
      <c r="E385" s="11" t="s">
        <v>724</v>
      </c>
      <c r="F385" s="11" t="s">
        <v>725</v>
      </c>
      <c r="G385" s="11">
        <v>1</v>
      </c>
      <c r="H385" s="15">
        <v>9.59</v>
      </c>
      <c r="I385" s="9">
        <f t="shared" si="14"/>
        <v>13.72</v>
      </c>
      <c r="J385" s="10">
        <f t="shared" si="15"/>
        <v>23.310000000000002</v>
      </c>
      <c r="K385" s="71" t="s">
        <v>726</v>
      </c>
    </row>
    <row r="386" spans="1:11" ht="18.75" customHeight="1" x14ac:dyDescent="0.35">
      <c r="A386" s="69" t="s">
        <v>702</v>
      </c>
      <c r="B386" s="14">
        <v>72999</v>
      </c>
      <c r="C386" s="6" t="str">
        <f>VLOOKUP(B386,'[2]Base Chef déquipe'!$A$1:$B$33,2,FALSE)</f>
        <v>B. Metreau</v>
      </c>
      <c r="D386" s="11">
        <v>96586</v>
      </c>
      <c r="E386" s="11" t="s">
        <v>351</v>
      </c>
      <c r="F386" s="11" t="s">
        <v>352</v>
      </c>
      <c r="G386" s="11">
        <v>1</v>
      </c>
      <c r="H386" s="15">
        <v>9.3800000000000008</v>
      </c>
      <c r="I386" s="9">
        <f t="shared" si="14"/>
        <v>13.72</v>
      </c>
      <c r="J386" s="10">
        <f t="shared" si="15"/>
        <v>23.1</v>
      </c>
      <c r="K386" s="71" t="s">
        <v>727</v>
      </c>
    </row>
    <row r="387" spans="1:11" ht="18.75" customHeight="1" x14ac:dyDescent="0.35">
      <c r="A387" s="69" t="s">
        <v>702</v>
      </c>
      <c r="B387" s="14">
        <v>72999</v>
      </c>
      <c r="C387" s="6" t="str">
        <f>VLOOKUP(B387,'[2]Base Chef déquipe'!$A$1:$B$33,2,FALSE)</f>
        <v>B. Metreau</v>
      </c>
      <c r="D387" s="11">
        <v>96585</v>
      </c>
      <c r="E387" s="11" t="s">
        <v>728</v>
      </c>
      <c r="F387" s="11" t="s">
        <v>73</v>
      </c>
      <c r="G387" s="11">
        <v>1</v>
      </c>
      <c r="H387" s="15">
        <v>5</v>
      </c>
      <c r="I387" s="9">
        <f t="shared" si="14"/>
        <v>13.72</v>
      </c>
      <c r="J387" s="10">
        <f t="shared" si="15"/>
        <v>18.72</v>
      </c>
      <c r="K387" s="71" t="s">
        <v>729</v>
      </c>
    </row>
    <row r="388" spans="1:11" ht="18.75" customHeight="1" x14ac:dyDescent="0.35">
      <c r="A388" s="69" t="s">
        <v>702</v>
      </c>
      <c r="B388" s="14">
        <v>72999</v>
      </c>
      <c r="C388" s="6" t="str">
        <f>VLOOKUP(B388,'[2]Base Chef déquipe'!$A$1:$B$33,2,FALSE)</f>
        <v>B. Metreau</v>
      </c>
      <c r="D388" s="11">
        <v>97827</v>
      </c>
      <c r="E388" s="11" t="s">
        <v>730</v>
      </c>
      <c r="F388" s="11" t="s">
        <v>731</v>
      </c>
      <c r="G388" s="11">
        <v>1</v>
      </c>
      <c r="H388" s="15">
        <v>3.74</v>
      </c>
      <c r="I388" s="9">
        <f t="shared" si="14"/>
        <v>13.72</v>
      </c>
      <c r="J388" s="10">
        <f t="shared" si="15"/>
        <v>17.46</v>
      </c>
      <c r="K388" s="71" t="s">
        <v>732</v>
      </c>
    </row>
    <row r="389" spans="1:11" ht="18.75" customHeight="1" x14ac:dyDescent="0.35">
      <c r="A389" s="69" t="s">
        <v>702</v>
      </c>
      <c r="B389" s="14">
        <v>72238</v>
      </c>
      <c r="C389" s="6" t="str">
        <f>VLOOKUP(B389,'[2]Base Chef déquipe'!$A$1:$B$33,2,FALSE)</f>
        <v>D. Rouez</v>
      </c>
      <c r="D389" s="11">
        <v>96581</v>
      </c>
      <c r="E389" s="11" t="s">
        <v>733</v>
      </c>
      <c r="F389" s="11" t="s">
        <v>734</v>
      </c>
      <c r="G389" s="11">
        <v>1</v>
      </c>
      <c r="H389" s="15">
        <v>3.34</v>
      </c>
      <c r="I389" s="9">
        <f t="shared" si="14"/>
        <v>13.72</v>
      </c>
      <c r="J389" s="10">
        <f t="shared" si="15"/>
        <v>17.060000000000002</v>
      </c>
      <c r="K389" s="71" t="s">
        <v>735</v>
      </c>
    </row>
    <row r="390" spans="1:11" ht="18.75" customHeight="1" x14ac:dyDescent="0.35">
      <c r="A390" s="69" t="s">
        <v>702</v>
      </c>
      <c r="B390" s="14">
        <v>72999</v>
      </c>
      <c r="C390" s="6" t="str">
        <f>VLOOKUP(B390,'[2]Base Chef déquipe'!$A$1:$B$33,2,FALSE)</f>
        <v>B. Metreau</v>
      </c>
      <c r="D390" s="11">
        <v>97828</v>
      </c>
      <c r="E390" s="11" t="s">
        <v>736</v>
      </c>
      <c r="F390" s="11" t="s">
        <v>737</v>
      </c>
      <c r="G390" s="11">
        <v>1</v>
      </c>
      <c r="H390" s="15">
        <v>1.88</v>
      </c>
      <c r="I390" s="9">
        <f t="shared" si="14"/>
        <v>13.72</v>
      </c>
      <c r="J390" s="10">
        <f t="shared" si="15"/>
        <v>15.600000000000001</v>
      </c>
      <c r="K390" s="71" t="s">
        <v>732</v>
      </c>
    </row>
    <row r="391" spans="1:11" ht="18.75" customHeight="1" x14ac:dyDescent="0.35">
      <c r="A391" s="70" t="s">
        <v>741</v>
      </c>
      <c r="B391" s="14">
        <v>72999</v>
      </c>
      <c r="C391" s="33" t="str">
        <f>VLOOKUP(B391,'[2]Base Chef déquipe'!$A$1:$B$35,2,FALSE)</f>
        <v>B. Metreau</v>
      </c>
      <c r="D391" s="11">
        <v>97666</v>
      </c>
      <c r="E391" s="11" t="s">
        <v>598</v>
      </c>
      <c r="F391" s="11" t="s">
        <v>488</v>
      </c>
      <c r="G391" s="11">
        <v>1</v>
      </c>
      <c r="H391" s="15">
        <v>545.94000000000005</v>
      </c>
      <c r="I391" s="9">
        <f t="shared" si="14"/>
        <v>13.72</v>
      </c>
      <c r="J391" s="10">
        <f t="shared" ref="J391:J437" si="16">IF(H391="","",SUM(H391:I391))</f>
        <v>559.66000000000008</v>
      </c>
      <c r="K391" s="71" t="s">
        <v>564</v>
      </c>
    </row>
    <row r="392" spans="1:11" ht="18.75" customHeight="1" x14ac:dyDescent="0.35">
      <c r="A392" s="70" t="s">
        <v>741</v>
      </c>
      <c r="B392" s="14">
        <v>72238</v>
      </c>
      <c r="C392" s="33" t="str">
        <f>VLOOKUP(B392,'[2]Base Chef déquipe'!$A$1:$B$35,2,FALSE)</f>
        <v>D. Rouez</v>
      </c>
      <c r="D392" s="11">
        <v>98024</v>
      </c>
      <c r="E392" s="11" t="s">
        <v>258</v>
      </c>
      <c r="F392" s="11" t="s">
        <v>259</v>
      </c>
      <c r="G392" s="11">
        <v>1</v>
      </c>
      <c r="H392" s="15">
        <v>345.77</v>
      </c>
      <c r="I392" s="9">
        <f t="shared" si="14"/>
        <v>13.72</v>
      </c>
      <c r="J392" s="10">
        <f t="shared" si="16"/>
        <v>359.49</v>
      </c>
      <c r="K392" s="71" t="s">
        <v>742</v>
      </c>
    </row>
    <row r="393" spans="1:11" ht="18.75" customHeight="1" x14ac:dyDescent="0.35">
      <c r="A393" s="70" t="s">
        <v>741</v>
      </c>
      <c r="B393" s="14">
        <v>72238</v>
      </c>
      <c r="C393" s="33" t="str">
        <f>VLOOKUP(B393,'[2]Base Chef déquipe'!$A$1:$B$35,2,FALSE)</f>
        <v>D. Rouez</v>
      </c>
      <c r="D393" s="11">
        <v>97701</v>
      </c>
      <c r="E393" s="11" t="s">
        <v>516</v>
      </c>
      <c r="F393" s="11" t="s">
        <v>104</v>
      </c>
      <c r="G393" s="11">
        <v>1</v>
      </c>
      <c r="H393" s="15">
        <v>169.4</v>
      </c>
      <c r="I393" s="9">
        <f t="shared" si="14"/>
        <v>13.72</v>
      </c>
      <c r="J393" s="10">
        <f t="shared" si="16"/>
        <v>183.12</v>
      </c>
      <c r="K393" s="71" t="s">
        <v>743</v>
      </c>
    </row>
    <row r="394" spans="1:11" ht="18.75" customHeight="1" x14ac:dyDescent="0.35">
      <c r="A394" s="70" t="s">
        <v>741</v>
      </c>
      <c r="B394" s="14">
        <v>73072</v>
      </c>
      <c r="C394" s="33" t="str">
        <f>VLOOKUP(B394,'[2]Base Chef déquipe'!$A$1:$B$35,2,FALSE)</f>
        <v>S. Zinutti</v>
      </c>
      <c r="D394" s="11">
        <v>95573</v>
      </c>
      <c r="E394" s="11" t="s">
        <v>516</v>
      </c>
      <c r="F394" s="11" t="s">
        <v>104</v>
      </c>
      <c r="G394" s="11">
        <v>1</v>
      </c>
      <c r="H394" s="15">
        <v>169.4</v>
      </c>
      <c r="I394" s="9">
        <f t="shared" si="14"/>
        <v>13.72</v>
      </c>
      <c r="J394" s="10">
        <f t="shared" si="16"/>
        <v>183.12</v>
      </c>
      <c r="K394" s="71" t="s">
        <v>744</v>
      </c>
    </row>
    <row r="395" spans="1:11" ht="18.75" customHeight="1" x14ac:dyDescent="0.35">
      <c r="A395" s="70" t="s">
        <v>741</v>
      </c>
      <c r="B395" s="14">
        <v>73072</v>
      </c>
      <c r="C395" s="33" t="str">
        <f>VLOOKUP(B395,'[2]Base Chef déquipe'!$A$1:$B$35,2,FALSE)</f>
        <v>S. Zinutti</v>
      </c>
      <c r="D395" s="11">
        <v>96595</v>
      </c>
      <c r="E395" s="11" t="s">
        <v>516</v>
      </c>
      <c r="F395" s="11" t="s">
        <v>104</v>
      </c>
      <c r="G395" s="11">
        <v>1</v>
      </c>
      <c r="H395" s="15">
        <v>169.4</v>
      </c>
      <c r="I395" s="9">
        <f t="shared" si="14"/>
        <v>13.72</v>
      </c>
      <c r="J395" s="10">
        <f t="shared" si="16"/>
        <v>183.12</v>
      </c>
      <c r="K395" s="71" t="s">
        <v>745</v>
      </c>
    </row>
    <row r="396" spans="1:11" ht="18.75" customHeight="1" x14ac:dyDescent="0.35">
      <c r="A396" s="70" t="s">
        <v>741</v>
      </c>
      <c r="B396" s="14">
        <v>72999</v>
      </c>
      <c r="C396" s="33" t="str">
        <f>VLOOKUP(B396,'[2]Base Chef déquipe'!$A$1:$B$35,2,FALSE)</f>
        <v>B. Metreau</v>
      </c>
      <c r="D396" s="11">
        <v>96591</v>
      </c>
      <c r="E396" s="11" t="s">
        <v>746</v>
      </c>
      <c r="F396" s="11" t="s">
        <v>104</v>
      </c>
      <c r="G396" s="11">
        <v>1</v>
      </c>
      <c r="H396" s="15">
        <v>168.78</v>
      </c>
      <c r="I396" s="9">
        <f t="shared" si="14"/>
        <v>13.72</v>
      </c>
      <c r="J396" s="10">
        <f t="shared" si="16"/>
        <v>182.5</v>
      </c>
      <c r="K396" s="71" t="s">
        <v>227</v>
      </c>
    </row>
    <row r="397" spans="1:11" ht="18.75" customHeight="1" x14ac:dyDescent="0.35">
      <c r="A397" s="70" t="s">
        <v>741</v>
      </c>
      <c r="B397" s="14">
        <v>72238</v>
      </c>
      <c r="C397" s="33" t="str">
        <f>VLOOKUP(B397,'[2]Base Chef déquipe'!$A$1:$B$35,2,FALSE)</f>
        <v>D. Rouez</v>
      </c>
      <c r="D397" s="11">
        <v>97442</v>
      </c>
      <c r="E397" s="11" t="s">
        <v>238</v>
      </c>
      <c r="F397" s="11" t="s">
        <v>104</v>
      </c>
      <c r="G397" s="11">
        <v>1</v>
      </c>
      <c r="H397" s="15">
        <v>167.68</v>
      </c>
      <c r="I397" s="9">
        <f t="shared" si="14"/>
        <v>13.72</v>
      </c>
      <c r="J397" s="10">
        <f t="shared" si="16"/>
        <v>181.4</v>
      </c>
      <c r="K397" s="71" t="s">
        <v>747</v>
      </c>
    </row>
    <row r="398" spans="1:11" ht="18.75" customHeight="1" x14ac:dyDescent="0.35">
      <c r="A398" s="70" t="s">
        <v>741</v>
      </c>
      <c r="B398" s="14">
        <v>72003</v>
      </c>
      <c r="C398" s="33" t="str">
        <f>VLOOKUP(B398,'[2]Base Chef déquipe'!$A$1:$B$35,2,FALSE)</f>
        <v>E. Baudouin</v>
      </c>
      <c r="D398" s="11">
        <v>96697</v>
      </c>
      <c r="E398" s="11" t="s">
        <v>748</v>
      </c>
      <c r="F398" s="11" t="s">
        <v>749</v>
      </c>
      <c r="G398" s="11">
        <v>1</v>
      </c>
      <c r="H398" s="15">
        <v>161</v>
      </c>
      <c r="I398" s="9">
        <f t="shared" si="14"/>
        <v>13.72</v>
      </c>
      <c r="J398" s="10">
        <f t="shared" si="16"/>
        <v>174.72</v>
      </c>
      <c r="K398" s="71" t="s">
        <v>750</v>
      </c>
    </row>
    <row r="399" spans="1:11" ht="18.75" customHeight="1" x14ac:dyDescent="0.35">
      <c r="A399" s="70" t="s">
        <v>741</v>
      </c>
      <c r="B399" s="14">
        <v>72003</v>
      </c>
      <c r="C399" s="33" t="str">
        <f>VLOOKUP(B399,'[2]Base Chef déquipe'!$A$1:$B$35,2,FALSE)</f>
        <v>E. Baudouin</v>
      </c>
      <c r="D399" s="11">
        <v>98059</v>
      </c>
      <c r="E399" s="11" t="s">
        <v>282</v>
      </c>
      <c r="F399" s="11" t="s">
        <v>283</v>
      </c>
      <c r="G399" s="11">
        <v>1</v>
      </c>
      <c r="H399" s="15">
        <v>99.9</v>
      </c>
      <c r="I399" s="9">
        <f t="shared" si="14"/>
        <v>13.72</v>
      </c>
      <c r="J399" s="10">
        <f t="shared" si="16"/>
        <v>113.62</v>
      </c>
      <c r="K399" s="71" t="s">
        <v>751</v>
      </c>
    </row>
    <row r="400" spans="1:11" ht="18.75" customHeight="1" x14ac:dyDescent="0.35">
      <c r="A400" s="70" t="s">
        <v>741</v>
      </c>
      <c r="B400" s="14">
        <v>72999</v>
      </c>
      <c r="C400" s="33" t="str">
        <f>VLOOKUP(B400,'[2]Base Chef déquipe'!$A$1:$B$35,2,FALSE)</f>
        <v>B. Metreau</v>
      </c>
      <c r="D400" s="11">
        <v>97834</v>
      </c>
      <c r="E400" s="11" t="s">
        <v>285</v>
      </c>
      <c r="F400" s="11" t="s">
        <v>286</v>
      </c>
      <c r="G400" s="11">
        <v>1</v>
      </c>
      <c r="H400" s="15">
        <v>97.19</v>
      </c>
      <c r="I400" s="9">
        <f t="shared" si="14"/>
        <v>13.72</v>
      </c>
      <c r="J400" s="10">
        <f t="shared" si="16"/>
        <v>110.91</v>
      </c>
      <c r="K400" s="71" t="s">
        <v>752</v>
      </c>
    </row>
    <row r="401" spans="1:11" ht="18.75" customHeight="1" x14ac:dyDescent="0.35">
      <c r="A401" s="70" t="s">
        <v>741</v>
      </c>
      <c r="B401" s="14">
        <v>72999</v>
      </c>
      <c r="C401" s="33" t="str">
        <f>VLOOKUP(B401,'[2]Base Chef déquipe'!$A$1:$B$35,2,FALSE)</f>
        <v>B. Metreau</v>
      </c>
      <c r="D401" s="11">
        <v>97752</v>
      </c>
      <c r="E401" s="11" t="s">
        <v>400</v>
      </c>
      <c r="F401" s="11" t="s">
        <v>401</v>
      </c>
      <c r="G401" s="11">
        <v>1</v>
      </c>
      <c r="H401" s="15">
        <v>87.45</v>
      </c>
      <c r="I401" s="9">
        <f t="shared" si="14"/>
        <v>13.72</v>
      </c>
      <c r="J401" s="10">
        <f t="shared" si="16"/>
        <v>101.17</v>
      </c>
      <c r="K401" s="71" t="s">
        <v>753</v>
      </c>
    </row>
    <row r="402" spans="1:11" ht="18.75" customHeight="1" x14ac:dyDescent="0.35">
      <c r="A402" s="70" t="s">
        <v>741</v>
      </c>
      <c r="B402" s="14">
        <v>72999</v>
      </c>
      <c r="C402" s="33" t="str">
        <f>VLOOKUP(B402,'[2]Base Chef déquipe'!$A$1:$B$35,2,FALSE)</f>
        <v>B. Metreau</v>
      </c>
      <c r="D402" s="11">
        <v>96590</v>
      </c>
      <c r="E402" s="11" t="s">
        <v>220</v>
      </c>
      <c r="F402" s="11" t="s">
        <v>32</v>
      </c>
      <c r="G402" s="11">
        <v>1</v>
      </c>
      <c r="H402" s="15">
        <v>80.022400000000005</v>
      </c>
      <c r="I402" s="9">
        <f t="shared" si="14"/>
        <v>13.72</v>
      </c>
      <c r="J402" s="10">
        <f t="shared" si="16"/>
        <v>93.742400000000004</v>
      </c>
      <c r="K402" s="71" t="s">
        <v>754</v>
      </c>
    </row>
    <row r="403" spans="1:11" ht="18.75" customHeight="1" x14ac:dyDescent="0.35">
      <c r="A403" s="70" t="s">
        <v>741</v>
      </c>
      <c r="B403" s="14">
        <v>72238</v>
      </c>
      <c r="C403" s="33" t="str">
        <f>VLOOKUP(B403,'[2]Base Chef déquipe'!$A$1:$B$35,2,FALSE)</f>
        <v>D. Rouez</v>
      </c>
      <c r="D403" s="11">
        <v>96588</v>
      </c>
      <c r="E403" s="11" t="s">
        <v>297</v>
      </c>
      <c r="F403" s="11" t="s">
        <v>47</v>
      </c>
      <c r="G403" s="11">
        <v>1</v>
      </c>
      <c r="H403" s="15">
        <v>67.84</v>
      </c>
      <c r="I403" s="9">
        <f t="shared" si="14"/>
        <v>13.72</v>
      </c>
      <c r="J403" s="10">
        <f t="shared" si="16"/>
        <v>81.56</v>
      </c>
      <c r="K403" s="71" t="s">
        <v>77</v>
      </c>
    </row>
    <row r="404" spans="1:11" ht="18.75" customHeight="1" x14ac:dyDescent="0.35">
      <c r="A404" s="70" t="s">
        <v>741</v>
      </c>
      <c r="B404" s="14">
        <v>72238</v>
      </c>
      <c r="C404" s="33" t="str">
        <f>VLOOKUP(B404,'[2]Base Chef déquipe'!$A$1:$B$35,2,FALSE)</f>
        <v>D. Rouez</v>
      </c>
      <c r="D404" s="11">
        <v>96598</v>
      </c>
      <c r="E404" s="11" t="s">
        <v>404</v>
      </c>
      <c r="F404" s="11" t="s">
        <v>112</v>
      </c>
      <c r="G404" s="11">
        <v>1</v>
      </c>
      <c r="H404" s="15">
        <v>65.819999999999993</v>
      </c>
      <c r="I404" s="9">
        <f t="shared" si="14"/>
        <v>13.72</v>
      </c>
      <c r="J404" s="10">
        <f t="shared" si="16"/>
        <v>79.539999999999992</v>
      </c>
      <c r="K404" s="71" t="s">
        <v>755</v>
      </c>
    </row>
    <row r="405" spans="1:11" ht="18.75" customHeight="1" x14ac:dyDescent="0.35">
      <c r="A405" s="70" t="s">
        <v>741</v>
      </c>
      <c r="B405" s="14">
        <v>72003</v>
      </c>
      <c r="C405" s="33" t="str">
        <f>VLOOKUP(B405,'[2]Base Chef déquipe'!$A$1:$B$35,2,FALSE)</f>
        <v>E. Baudouin</v>
      </c>
      <c r="D405" s="11">
        <v>96695</v>
      </c>
      <c r="E405" s="11" t="s">
        <v>756</v>
      </c>
      <c r="F405" s="11" t="s">
        <v>757</v>
      </c>
      <c r="G405" s="11">
        <v>1</v>
      </c>
      <c r="H405" s="15">
        <v>55</v>
      </c>
      <c r="I405" s="9">
        <f t="shared" si="14"/>
        <v>13.72</v>
      </c>
      <c r="J405" s="10">
        <f t="shared" si="16"/>
        <v>68.72</v>
      </c>
      <c r="K405" s="71" t="s">
        <v>758</v>
      </c>
    </row>
    <row r="406" spans="1:11" ht="18.75" customHeight="1" x14ac:dyDescent="0.35">
      <c r="A406" s="70" t="s">
        <v>741</v>
      </c>
      <c r="B406" s="14">
        <v>72479</v>
      </c>
      <c r="C406" s="33" t="str">
        <f>VLOOKUP(B406,'[2]Base Chef déquipe'!$A$1:$B$35,2,FALSE)</f>
        <v>A. Albert</v>
      </c>
      <c r="D406" s="11">
        <v>98653</v>
      </c>
      <c r="E406" s="11" t="s">
        <v>759</v>
      </c>
      <c r="F406" s="11" t="s">
        <v>760</v>
      </c>
      <c r="G406" s="11">
        <v>1</v>
      </c>
      <c r="H406" s="15">
        <v>50.42</v>
      </c>
      <c r="I406" s="9">
        <f t="shared" si="14"/>
        <v>13.72</v>
      </c>
      <c r="J406" s="10">
        <f t="shared" si="16"/>
        <v>64.14</v>
      </c>
      <c r="K406" s="71" t="s">
        <v>761</v>
      </c>
    </row>
    <row r="407" spans="1:11" ht="18.75" customHeight="1" x14ac:dyDescent="0.35">
      <c r="A407" s="70" t="s">
        <v>741</v>
      </c>
      <c r="B407" s="14">
        <v>72238</v>
      </c>
      <c r="C407" s="33" t="str">
        <f>VLOOKUP(B407,'[2]Base Chef déquipe'!$A$1:$B$35,2,FALSE)</f>
        <v>D. Rouez</v>
      </c>
      <c r="D407" s="11">
        <v>97537</v>
      </c>
      <c r="E407" s="11" t="s">
        <v>762</v>
      </c>
      <c r="F407" s="11" t="s">
        <v>226</v>
      </c>
      <c r="G407" s="11">
        <v>1</v>
      </c>
      <c r="H407" s="15">
        <v>48.932499999999997</v>
      </c>
      <c r="I407" s="9">
        <f t="shared" ref="I407:I437" si="17">IF(H407="","",13.72)</f>
        <v>13.72</v>
      </c>
      <c r="J407" s="10">
        <f t="shared" si="16"/>
        <v>62.652499999999996</v>
      </c>
      <c r="K407" s="71" t="s">
        <v>763</v>
      </c>
    </row>
    <row r="408" spans="1:11" ht="18.75" customHeight="1" x14ac:dyDescent="0.35">
      <c r="A408" s="70" t="s">
        <v>741</v>
      </c>
      <c r="B408" s="14">
        <v>72238</v>
      </c>
      <c r="C408" s="33" t="str">
        <f>VLOOKUP(B408,'[2]Base Chef déquipe'!$A$1:$B$35,2,FALSE)</f>
        <v>D. Rouez</v>
      </c>
      <c r="D408" s="11">
        <v>95217</v>
      </c>
      <c r="E408" s="11" t="s">
        <v>523</v>
      </c>
      <c r="F408" s="11" t="s">
        <v>524</v>
      </c>
      <c r="G408" s="11">
        <v>1</v>
      </c>
      <c r="H408" s="15">
        <v>47.5</v>
      </c>
      <c r="I408" s="9">
        <f t="shared" si="17"/>
        <v>13.72</v>
      </c>
      <c r="J408" s="10">
        <f t="shared" si="16"/>
        <v>61.22</v>
      </c>
      <c r="K408" s="71" t="s">
        <v>629</v>
      </c>
    </row>
    <row r="409" spans="1:11" ht="18.75" customHeight="1" x14ac:dyDescent="0.35">
      <c r="A409" s="70" t="s">
        <v>741</v>
      </c>
      <c r="B409" s="14">
        <v>72238</v>
      </c>
      <c r="C409" s="33" t="str">
        <f>VLOOKUP(B409,'[2]Base Chef déquipe'!$A$1:$B$35,2,FALSE)</f>
        <v>D. Rouez</v>
      </c>
      <c r="D409" s="11">
        <v>95571</v>
      </c>
      <c r="E409" s="11" t="s">
        <v>523</v>
      </c>
      <c r="F409" s="11" t="s">
        <v>524</v>
      </c>
      <c r="G409" s="11">
        <v>1</v>
      </c>
      <c r="H409" s="15">
        <v>47.5</v>
      </c>
      <c r="I409" s="9">
        <f t="shared" si="17"/>
        <v>13.72</v>
      </c>
      <c r="J409" s="10">
        <f t="shared" si="16"/>
        <v>61.22</v>
      </c>
      <c r="K409" s="71" t="s">
        <v>764</v>
      </c>
    </row>
    <row r="410" spans="1:11" ht="18.75" customHeight="1" x14ac:dyDescent="0.35">
      <c r="A410" s="70" t="s">
        <v>741</v>
      </c>
      <c r="B410" s="14">
        <v>72238</v>
      </c>
      <c r="C410" s="33" t="str">
        <f>VLOOKUP(B410,'[2]Base Chef déquipe'!$A$1:$B$35,2,FALSE)</f>
        <v>D. Rouez</v>
      </c>
      <c r="D410" s="11">
        <v>95577</v>
      </c>
      <c r="E410" s="11" t="s">
        <v>15</v>
      </c>
      <c r="F410" s="11" t="s">
        <v>16</v>
      </c>
      <c r="G410" s="11">
        <v>1</v>
      </c>
      <c r="H410" s="15">
        <v>38.46</v>
      </c>
      <c r="I410" s="9">
        <f t="shared" si="17"/>
        <v>13.72</v>
      </c>
      <c r="J410" s="10">
        <f t="shared" si="16"/>
        <v>52.18</v>
      </c>
      <c r="K410" s="71" t="s">
        <v>765</v>
      </c>
    </row>
    <row r="411" spans="1:11" ht="18.75" customHeight="1" x14ac:dyDescent="0.35">
      <c r="A411" s="70" t="s">
        <v>741</v>
      </c>
      <c r="B411" s="14">
        <v>73069</v>
      </c>
      <c r="C411" s="33" t="str">
        <f>VLOOKUP(B411,'[2]Base Chef déquipe'!$A$1:$B$35,2,FALSE)</f>
        <v>T. Boudard</v>
      </c>
      <c r="D411" s="11">
        <v>98656</v>
      </c>
      <c r="E411" s="11" t="s">
        <v>766</v>
      </c>
      <c r="F411" s="11" t="s">
        <v>169</v>
      </c>
      <c r="G411" s="11">
        <v>1</v>
      </c>
      <c r="H411" s="15">
        <v>32.17</v>
      </c>
      <c r="I411" s="9">
        <f t="shared" si="17"/>
        <v>13.72</v>
      </c>
      <c r="J411" s="10">
        <f t="shared" si="16"/>
        <v>45.89</v>
      </c>
      <c r="K411" s="71" t="s">
        <v>767</v>
      </c>
    </row>
    <row r="412" spans="1:11" ht="18.75" customHeight="1" x14ac:dyDescent="0.35">
      <c r="A412" s="70" t="s">
        <v>741</v>
      </c>
      <c r="B412" s="14">
        <v>72238</v>
      </c>
      <c r="C412" s="33" t="str">
        <f>VLOOKUP(B412,'[2]Base Chef déquipe'!$A$1:$B$35,2,FALSE)</f>
        <v>D. Rouez</v>
      </c>
      <c r="D412" s="11">
        <v>97526</v>
      </c>
      <c r="E412" s="11" t="s">
        <v>309</v>
      </c>
      <c r="F412" s="11" t="s">
        <v>310</v>
      </c>
      <c r="G412" s="11">
        <v>1</v>
      </c>
      <c r="H412" s="15">
        <v>31.22</v>
      </c>
      <c r="I412" s="9">
        <f t="shared" si="17"/>
        <v>13.72</v>
      </c>
      <c r="J412" s="10">
        <f t="shared" si="16"/>
        <v>44.94</v>
      </c>
      <c r="K412" s="71" t="s">
        <v>768</v>
      </c>
    </row>
    <row r="413" spans="1:11" ht="18.75" customHeight="1" x14ac:dyDescent="0.35">
      <c r="A413" s="70" t="s">
        <v>741</v>
      </c>
      <c r="B413" s="14">
        <v>72238</v>
      </c>
      <c r="C413" s="33" t="str">
        <f>VLOOKUP(B413,'[2]Base Chef déquipe'!$A$1:$B$35,2,FALSE)</f>
        <v>D. Rouez</v>
      </c>
      <c r="D413" s="11">
        <v>98104</v>
      </c>
      <c r="E413" s="11" t="s">
        <v>439</v>
      </c>
      <c r="F413" s="11" t="s">
        <v>440</v>
      </c>
      <c r="G413" s="11">
        <v>3</v>
      </c>
      <c r="H413" s="15">
        <v>29.43</v>
      </c>
      <c r="I413" s="9">
        <f t="shared" si="17"/>
        <v>13.72</v>
      </c>
      <c r="J413" s="10">
        <f t="shared" si="16"/>
        <v>43.15</v>
      </c>
      <c r="K413" s="71" t="s">
        <v>769</v>
      </c>
    </row>
    <row r="414" spans="1:11" ht="18.75" customHeight="1" x14ac:dyDescent="0.35">
      <c r="A414" s="70" t="s">
        <v>741</v>
      </c>
      <c r="B414" s="14">
        <v>72003</v>
      </c>
      <c r="C414" s="33" t="str">
        <f>VLOOKUP(B414,'[2]Base Chef déquipe'!$A$1:$B$35,2,FALSE)</f>
        <v>E. Baudouin</v>
      </c>
      <c r="D414" s="11">
        <v>98584</v>
      </c>
      <c r="E414" s="11" t="s">
        <v>770</v>
      </c>
      <c r="F414" s="11" t="s">
        <v>771</v>
      </c>
      <c r="G414" s="11">
        <v>1</v>
      </c>
      <c r="H414" s="15">
        <v>23.508900000000001</v>
      </c>
      <c r="I414" s="9">
        <f t="shared" si="17"/>
        <v>13.72</v>
      </c>
      <c r="J414" s="10">
        <f t="shared" si="16"/>
        <v>37.228900000000003</v>
      </c>
      <c r="K414" s="71" t="s">
        <v>772</v>
      </c>
    </row>
    <row r="415" spans="1:11" ht="18.75" customHeight="1" x14ac:dyDescent="0.35">
      <c r="A415" s="70" t="s">
        <v>741</v>
      </c>
      <c r="B415" s="14">
        <v>72003</v>
      </c>
      <c r="C415" s="33" t="str">
        <f>VLOOKUP(B415,'[2]Base Chef déquipe'!$A$1:$B$35,2,FALSE)</f>
        <v>E. Baudouin</v>
      </c>
      <c r="D415" s="11">
        <v>96699</v>
      </c>
      <c r="E415" s="11" t="s">
        <v>773</v>
      </c>
      <c r="F415" s="11" t="s">
        <v>774</v>
      </c>
      <c r="G415" s="11">
        <v>1</v>
      </c>
      <c r="H415" s="15">
        <v>20.184999999999999</v>
      </c>
      <c r="I415" s="9">
        <f t="shared" si="17"/>
        <v>13.72</v>
      </c>
      <c r="J415" s="10">
        <f t="shared" si="16"/>
        <v>33.905000000000001</v>
      </c>
      <c r="K415" s="71" t="s">
        <v>775</v>
      </c>
    </row>
    <row r="416" spans="1:11" ht="18.75" customHeight="1" x14ac:dyDescent="0.35">
      <c r="A416" s="70" t="s">
        <v>741</v>
      </c>
      <c r="B416" s="14">
        <v>73069</v>
      </c>
      <c r="C416" s="33" t="str">
        <f>VLOOKUP(B416,'[2]Base Chef déquipe'!$A$1:$B$35,2,FALSE)</f>
        <v>T. Boudard</v>
      </c>
      <c r="D416" s="11">
        <v>96889</v>
      </c>
      <c r="E416" s="11" t="s">
        <v>776</v>
      </c>
      <c r="F416" s="11" t="s">
        <v>777</v>
      </c>
      <c r="G416" s="11">
        <v>1</v>
      </c>
      <c r="H416" s="15">
        <v>19.5</v>
      </c>
      <c r="I416" s="9">
        <f t="shared" si="17"/>
        <v>13.72</v>
      </c>
      <c r="J416" s="10">
        <f t="shared" si="16"/>
        <v>33.22</v>
      </c>
      <c r="K416" s="71" t="s">
        <v>778</v>
      </c>
    </row>
    <row r="417" spans="1:11" ht="18.75" customHeight="1" x14ac:dyDescent="0.35">
      <c r="A417" s="70" t="s">
        <v>741</v>
      </c>
      <c r="B417" s="14">
        <v>73069</v>
      </c>
      <c r="C417" s="33" t="str">
        <f>VLOOKUP(B417,'[2]Base Chef déquipe'!$A$1:$B$35,2,FALSE)</f>
        <v>T. Boudard</v>
      </c>
      <c r="D417" s="11">
        <v>96890</v>
      </c>
      <c r="E417" s="11" t="s">
        <v>776</v>
      </c>
      <c r="F417" s="11" t="s">
        <v>777</v>
      </c>
      <c r="G417" s="11">
        <v>1</v>
      </c>
      <c r="H417" s="15">
        <v>19.5</v>
      </c>
      <c r="I417" s="9">
        <f t="shared" si="17"/>
        <v>13.72</v>
      </c>
      <c r="J417" s="10">
        <f t="shared" si="16"/>
        <v>33.22</v>
      </c>
      <c r="K417" s="71" t="s">
        <v>779</v>
      </c>
    </row>
    <row r="418" spans="1:11" ht="18.75" customHeight="1" x14ac:dyDescent="0.35">
      <c r="A418" s="70" t="s">
        <v>741</v>
      </c>
      <c r="B418" s="14">
        <v>72015</v>
      </c>
      <c r="C418" s="33" t="str">
        <f>VLOOKUP(B418,'[2]Base Chef déquipe'!$A$1:$B$35,2,FALSE)</f>
        <v>J. Richard</v>
      </c>
      <c r="D418" s="11">
        <v>97295</v>
      </c>
      <c r="E418" s="11" t="s">
        <v>780</v>
      </c>
      <c r="F418" s="11" t="s">
        <v>781</v>
      </c>
      <c r="G418" s="11">
        <v>2</v>
      </c>
      <c r="H418" s="15">
        <v>16.579999999999998</v>
      </c>
      <c r="I418" s="9">
        <f t="shared" si="17"/>
        <v>13.72</v>
      </c>
      <c r="J418" s="10">
        <f t="shared" si="16"/>
        <v>30.299999999999997</v>
      </c>
      <c r="K418" s="71" t="s">
        <v>782</v>
      </c>
    </row>
    <row r="419" spans="1:11" ht="18.75" customHeight="1" x14ac:dyDescent="0.35">
      <c r="A419" s="70" t="s">
        <v>741</v>
      </c>
      <c r="B419" s="14">
        <v>72238</v>
      </c>
      <c r="C419" s="33" t="str">
        <f>VLOOKUP(B419,'[2]Base Chef déquipe'!$A$1:$B$35,2,FALSE)</f>
        <v>D. Rouez</v>
      </c>
      <c r="D419" s="11">
        <v>96597</v>
      </c>
      <c r="E419" s="11" t="s">
        <v>329</v>
      </c>
      <c r="F419" s="11" t="s">
        <v>330</v>
      </c>
      <c r="G419" s="11">
        <v>1</v>
      </c>
      <c r="H419" s="15">
        <v>16.452000000000002</v>
      </c>
      <c r="I419" s="9">
        <f t="shared" si="17"/>
        <v>13.72</v>
      </c>
      <c r="J419" s="10">
        <f t="shared" si="16"/>
        <v>30.172000000000004</v>
      </c>
      <c r="K419" s="71" t="s">
        <v>783</v>
      </c>
    </row>
    <row r="420" spans="1:11" ht="18.75" customHeight="1" x14ac:dyDescent="0.35">
      <c r="A420" s="70" t="s">
        <v>741</v>
      </c>
      <c r="B420" s="14">
        <v>72238</v>
      </c>
      <c r="C420" s="33" t="str">
        <f>VLOOKUP(B420,'[2]Base Chef déquipe'!$A$1:$B$35,2,FALSE)</f>
        <v>D. Rouez</v>
      </c>
      <c r="D420" s="11">
        <v>97536</v>
      </c>
      <c r="E420" s="11" t="s">
        <v>329</v>
      </c>
      <c r="F420" s="11" t="s">
        <v>330</v>
      </c>
      <c r="G420" s="11">
        <v>1</v>
      </c>
      <c r="H420" s="15">
        <v>16.452000000000002</v>
      </c>
      <c r="I420" s="9">
        <f t="shared" si="17"/>
        <v>13.72</v>
      </c>
      <c r="J420" s="10">
        <f t="shared" si="16"/>
        <v>30.172000000000004</v>
      </c>
      <c r="K420" s="71" t="s">
        <v>784</v>
      </c>
    </row>
    <row r="421" spans="1:11" ht="18.75" customHeight="1" x14ac:dyDescent="0.35">
      <c r="A421" s="70" t="s">
        <v>741</v>
      </c>
      <c r="B421" s="14">
        <v>72003</v>
      </c>
      <c r="C421" s="33" t="str">
        <f>VLOOKUP(B421,'[2]Base Chef déquipe'!$A$1:$B$35,2,FALSE)</f>
        <v>E. Baudouin</v>
      </c>
      <c r="D421" s="11">
        <v>96693</v>
      </c>
      <c r="E421" s="11" t="s">
        <v>72</v>
      </c>
      <c r="F421" s="11" t="s">
        <v>73</v>
      </c>
      <c r="G421" s="11">
        <v>1</v>
      </c>
      <c r="H421" s="15">
        <v>16.41</v>
      </c>
      <c r="I421" s="9">
        <f t="shared" si="17"/>
        <v>13.72</v>
      </c>
      <c r="J421" s="10">
        <f t="shared" si="16"/>
        <v>30.130000000000003</v>
      </c>
      <c r="K421" s="71" t="s">
        <v>785</v>
      </c>
    </row>
    <row r="422" spans="1:11" ht="18.75" customHeight="1" x14ac:dyDescent="0.35">
      <c r="A422" s="70" t="s">
        <v>741</v>
      </c>
      <c r="B422" s="14">
        <v>72238</v>
      </c>
      <c r="C422" s="33" t="str">
        <f>VLOOKUP(B422,'[2]Base Chef déquipe'!$A$1:$B$35,2,FALSE)</f>
        <v>D. Rouez</v>
      </c>
      <c r="D422" s="11">
        <v>95570</v>
      </c>
      <c r="E422" s="11" t="s">
        <v>75</v>
      </c>
      <c r="F422" s="11" t="s">
        <v>76</v>
      </c>
      <c r="G422" s="11">
        <v>1</v>
      </c>
      <c r="H422" s="15">
        <v>15.896599999999999</v>
      </c>
      <c r="I422" s="9">
        <f t="shared" si="17"/>
        <v>13.72</v>
      </c>
      <c r="J422" s="10">
        <f t="shared" si="16"/>
        <v>29.616599999999998</v>
      </c>
      <c r="K422" s="71" t="s">
        <v>786</v>
      </c>
    </row>
    <row r="423" spans="1:11" ht="18.75" customHeight="1" x14ac:dyDescent="0.35">
      <c r="A423" s="70" t="s">
        <v>741</v>
      </c>
      <c r="B423" s="14">
        <v>72238</v>
      </c>
      <c r="C423" s="33" t="str">
        <f>VLOOKUP(B423,'[2]Base Chef déquipe'!$A$1:$B$35,2,FALSE)</f>
        <v>D. Rouez</v>
      </c>
      <c r="D423" s="11">
        <v>95576</v>
      </c>
      <c r="E423" s="11" t="s">
        <v>177</v>
      </c>
      <c r="F423" s="11" t="s">
        <v>178</v>
      </c>
      <c r="G423" s="11">
        <v>1</v>
      </c>
      <c r="H423" s="15">
        <v>15.05</v>
      </c>
      <c r="I423" s="9">
        <f t="shared" si="17"/>
        <v>13.72</v>
      </c>
      <c r="J423" s="10">
        <f t="shared" si="16"/>
        <v>28.770000000000003</v>
      </c>
      <c r="K423" s="71" t="s">
        <v>787</v>
      </c>
    </row>
    <row r="424" spans="1:11" ht="18.75" customHeight="1" x14ac:dyDescent="0.35">
      <c r="A424" s="70" t="s">
        <v>741</v>
      </c>
      <c r="B424" s="14">
        <v>72999</v>
      </c>
      <c r="C424" s="33" t="str">
        <f>VLOOKUP(B424,'[2]Base Chef déquipe'!$A$1:$B$35,2,FALSE)</f>
        <v>B. Metreau</v>
      </c>
      <c r="D424" s="11">
        <v>97829</v>
      </c>
      <c r="E424" s="11" t="s">
        <v>177</v>
      </c>
      <c r="F424" s="11" t="s">
        <v>178</v>
      </c>
      <c r="G424" s="11">
        <v>1</v>
      </c>
      <c r="H424" s="15">
        <v>15.05</v>
      </c>
      <c r="I424" s="9">
        <f t="shared" si="17"/>
        <v>13.72</v>
      </c>
      <c r="J424" s="10">
        <f t="shared" si="16"/>
        <v>28.770000000000003</v>
      </c>
      <c r="K424" s="71" t="s">
        <v>788</v>
      </c>
    </row>
    <row r="425" spans="1:11" ht="18.75" customHeight="1" x14ac:dyDescent="0.35">
      <c r="A425" s="70" t="s">
        <v>741</v>
      </c>
      <c r="B425" s="14">
        <v>72238</v>
      </c>
      <c r="C425" s="33" t="str">
        <f>VLOOKUP(B425,'[2]Base Chef déquipe'!$A$1:$B$35,2,FALSE)</f>
        <v>D. Rouez</v>
      </c>
      <c r="D425" s="11">
        <v>98654</v>
      </c>
      <c r="E425" s="11" t="s">
        <v>431</v>
      </c>
      <c r="F425" s="11" t="s">
        <v>432</v>
      </c>
      <c r="G425" s="11">
        <v>1</v>
      </c>
      <c r="H425" s="15">
        <v>12.56</v>
      </c>
      <c r="I425" s="9">
        <f t="shared" si="17"/>
        <v>13.72</v>
      </c>
      <c r="J425" s="10">
        <f t="shared" si="16"/>
        <v>26.28</v>
      </c>
      <c r="K425" s="71" t="s">
        <v>789</v>
      </c>
    </row>
    <row r="426" spans="1:11" ht="18.75" customHeight="1" x14ac:dyDescent="0.35">
      <c r="A426" s="70" t="s">
        <v>741</v>
      </c>
      <c r="B426" s="14">
        <v>73069</v>
      </c>
      <c r="C426" s="33" t="str">
        <f>VLOOKUP(B426,'[2]Base Chef déquipe'!$A$1:$B$35,2,FALSE)</f>
        <v>T. Boudard</v>
      </c>
      <c r="D426" s="11">
        <v>98262</v>
      </c>
      <c r="E426" s="11" t="s">
        <v>339</v>
      </c>
      <c r="F426" s="11" t="s">
        <v>340</v>
      </c>
      <c r="G426" s="11">
        <v>1</v>
      </c>
      <c r="H426" s="15">
        <v>12.55</v>
      </c>
      <c r="I426" s="9">
        <f t="shared" si="17"/>
        <v>13.72</v>
      </c>
      <c r="J426" s="10">
        <f t="shared" si="16"/>
        <v>26.270000000000003</v>
      </c>
      <c r="K426" s="71" t="s">
        <v>790</v>
      </c>
    </row>
    <row r="427" spans="1:11" ht="18.75" customHeight="1" x14ac:dyDescent="0.35">
      <c r="A427" s="70" t="s">
        <v>741</v>
      </c>
      <c r="B427" s="14">
        <v>72238</v>
      </c>
      <c r="C427" s="33" t="str">
        <f>VLOOKUP(B427,'[2]Base Chef déquipe'!$A$1:$B$35,2,FALSE)</f>
        <v>D. Rouez</v>
      </c>
      <c r="D427" s="11">
        <v>95572</v>
      </c>
      <c r="E427" s="11" t="s">
        <v>335</v>
      </c>
      <c r="F427" s="11" t="s">
        <v>84</v>
      </c>
      <c r="G427" s="11">
        <v>1</v>
      </c>
      <c r="H427" s="15">
        <v>12.52</v>
      </c>
      <c r="I427" s="9">
        <f t="shared" si="17"/>
        <v>13.72</v>
      </c>
      <c r="J427" s="10">
        <f t="shared" si="16"/>
        <v>26.240000000000002</v>
      </c>
      <c r="K427" s="71" t="s">
        <v>791</v>
      </c>
    </row>
    <row r="428" spans="1:11" ht="18.75" customHeight="1" x14ac:dyDescent="0.35">
      <c r="A428" s="70" t="s">
        <v>741</v>
      </c>
      <c r="B428" s="14">
        <v>72003</v>
      </c>
      <c r="C428" s="33" t="str">
        <f>VLOOKUP(B428,'[2]Base Chef déquipe'!$A$1:$B$35,2,FALSE)</f>
        <v>E. Baudouin</v>
      </c>
      <c r="D428" s="11">
        <v>96694</v>
      </c>
      <c r="E428" s="11" t="s">
        <v>90</v>
      </c>
      <c r="F428" s="11" t="s">
        <v>91</v>
      </c>
      <c r="G428" s="11">
        <v>1</v>
      </c>
      <c r="H428" s="15">
        <v>11.22</v>
      </c>
      <c r="I428" s="9">
        <f t="shared" si="17"/>
        <v>13.72</v>
      </c>
      <c r="J428" s="10">
        <f t="shared" si="16"/>
        <v>24.94</v>
      </c>
      <c r="K428" s="71" t="s">
        <v>792</v>
      </c>
    </row>
    <row r="429" spans="1:11" ht="18.75" customHeight="1" x14ac:dyDescent="0.35">
      <c r="A429" s="70" t="s">
        <v>741</v>
      </c>
      <c r="B429" s="14">
        <v>72238</v>
      </c>
      <c r="C429" s="33" t="str">
        <f>VLOOKUP(B429,'[2]Base Chef déquipe'!$A$1:$B$35,2,FALSE)</f>
        <v>D. Rouez</v>
      </c>
      <c r="D429" s="11">
        <v>97753</v>
      </c>
      <c r="E429" s="11" t="s">
        <v>793</v>
      </c>
      <c r="F429" s="11" t="s">
        <v>794</v>
      </c>
      <c r="G429" s="11">
        <v>2</v>
      </c>
      <c r="H429" s="15">
        <v>8.1999999999999993</v>
      </c>
      <c r="I429" s="9">
        <f t="shared" si="17"/>
        <v>13.72</v>
      </c>
      <c r="J429" s="10">
        <f t="shared" si="16"/>
        <v>21.92</v>
      </c>
      <c r="K429" s="71" t="s">
        <v>795</v>
      </c>
    </row>
    <row r="430" spans="1:11" ht="18.75" customHeight="1" x14ac:dyDescent="0.35">
      <c r="A430" s="70" t="s">
        <v>741</v>
      </c>
      <c r="B430" s="14">
        <v>72238</v>
      </c>
      <c r="C430" s="33" t="str">
        <f>VLOOKUP(B430,'[2]Base Chef déquipe'!$A$1:$B$35,2,FALSE)</f>
        <v>D. Rouez</v>
      </c>
      <c r="D430" s="11">
        <v>97535</v>
      </c>
      <c r="E430" s="11" t="s">
        <v>796</v>
      </c>
      <c r="F430" s="11" t="s">
        <v>187</v>
      </c>
      <c r="G430" s="11">
        <v>1</v>
      </c>
      <c r="H430" s="15">
        <v>8.17</v>
      </c>
      <c r="I430" s="9">
        <f t="shared" si="17"/>
        <v>13.72</v>
      </c>
      <c r="J430" s="10">
        <f t="shared" si="16"/>
        <v>21.89</v>
      </c>
      <c r="K430" s="71" t="s">
        <v>249</v>
      </c>
    </row>
    <row r="431" spans="1:11" ht="18.75" customHeight="1" x14ac:dyDescent="0.35">
      <c r="A431" s="70" t="s">
        <v>741</v>
      </c>
      <c r="B431" s="14">
        <v>72238</v>
      </c>
      <c r="C431" s="33" t="str">
        <f>VLOOKUP(B431,'[2]Base Chef déquipe'!$A$1:$B$35,2,FALSE)</f>
        <v>D. Rouez</v>
      </c>
      <c r="D431" s="11">
        <v>97540</v>
      </c>
      <c r="E431" s="11" t="s">
        <v>797</v>
      </c>
      <c r="F431" s="11" t="s">
        <v>798</v>
      </c>
      <c r="G431" s="11">
        <v>1</v>
      </c>
      <c r="H431" s="15">
        <v>6.74</v>
      </c>
      <c r="I431" s="9">
        <f t="shared" si="17"/>
        <v>13.72</v>
      </c>
      <c r="J431" s="10">
        <f t="shared" si="16"/>
        <v>20.46</v>
      </c>
      <c r="K431" s="71" t="s">
        <v>799</v>
      </c>
    </row>
    <row r="432" spans="1:11" ht="18.75" customHeight="1" x14ac:dyDescent="0.35">
      <c r="A432" s="70" t="s">
        <v>741</v>
      </c>
      <c r="B432" s="14">
        <v>72238</v>
      </c>
      <c r="C432" s="33" t="str">
        <f>VLOOKUP(B432,'[2]Base Chef déquipe'!$A$1:$B$35,2,FALSE)</f>
        <v>D. Rouez</v>
      </c>
      <c r="D432" s="11">
        <v>95575</v>
      </c>
      <c r="E432" s="11" t="s">
        <v>368</v>
      </c>
      <c r="F432" s="11" t="s">
        <v>251</v>
      </c>
      <c r="G432" s="11">
        <v>1</v>
      </c>
      <c r="H432" s="15">
        <v>6.06</v>
      </c>
      <c r="I432" s="9">
        <f t="shared" si="17"/>
        <v>13.72</v>
      </c>
      <c r="J432" s="10">
        <f t="shared" si="16"/>
        <v>19.78</v>
      </c>
      <c r="K432" s="71" t="s">
        <v>800</v>
      </c>
    </row>
    <row r="433" spans="1:11" ht="18.75" customHeight="1" x14ac:dyDescent="0.35">
      <c r="A433" s="70" t="s">
        <v>741</v>
      </c>
      <c r="B433" s="14">
        <v>72999</v>
      </c>
      <c r="C433" s="33" t="str">
        <f>VLOOKUP(B433,'[2]Base Chef déquipe'!$A$1:$B$35,2,FALSE)</f>
        <v>B. Metreau</v>
      </c>
      <c r="D433" s="11">
        <v>97833</v>
      </c>
      <c r="E433" s="11" t="s">
        <v>728</v>
      </c>
      <c r="F433" s="11" t="s">
        <v>73</v>
      </c>
      <c r="G433" s="11">
        <v>1</v>
      </c>
      <c r="H433" s="15">
        <v>5</v>
      </c>
      <c r="I433" s="9">
        <f t="shared" si="17"/>
        <v>13.72</v>
      </c>
      <c r="J433" s="10">
        <f t="shared" si="16"/>
        <v>18.72</v>
      </c>
      <c r="K433" s="71" t="s">
        <v>801</v>
      </c>
    </row>
    <row r="434" spans="1:11" ht="18.75" customHeight="1" x14ac:dyDescent="0.35">
      <c r="A434" s="70" t="s">
        <v>741</v>
      </c>
      <c r="B434" s="14">
        <v>72238</v>
      </c>
      <c r="C434" s="33" t="str">
        <f>VLOOKUP(B434,'[2]Base Chef déquipe'!$A$1:$B$35,2,FALSE)</f>
        <v>D. Rouez</v>
      </c>
      <c r="D434" s="11">
        <v>97830</v>
      </c>
      <c r="E434" s="11" t="s">
        <v>453</v>
      </c>
      <c r="F434" s="11" t="s">
        <v>454</v>
      </c>
      <c r="G434" s="11">
        <v>1</v>
      </c>
      <c r="H434" s="15">
        <v>4.17</v>
      </c>
      <c r="I434" s="9">
        <f t="shared" si="17"/>
        <v>13.72</v>
      </c>
      <c r="J434" s="10">
        <f t="shared" si="16"/>
        <v>17.89</v>
      </c>
      <c r="K434" s="71" t="s">
        <v>701</v>
      </c>
    </row>
    <row r="435" spans="1:11" ht="18.75" customHeight="1" x14ac:dyDescent="0.35">
      <c r="A435" s="70" t="s">
        <v>741</v>
      </c>
      <c r="B435" s="14">
        <v>72238</v>
      </c>
      <c r="C435" s="33" t="str">
        <f>VLOOKUP(B435,'[2]Base Chef déquipe'!$A$1:$B$35,2,FALSE)</f>
        <v>D. Rouez</v>
      </c>
      <c r="D435" s="11">
        <v>95574</v>
      </c>
      <c r="E435" s="11" t="s">
        <v>802</v>
      </c>
      <c r="F435" s="11" t="s">
        <v>803</v>
      </c>
      <c r="G435" s="11">
        <v>1</v>
      </c>
      <c r="H435" s="15">
        <v>3.3174000000000001</v>
      </c>
      <c r="I435" s="9">
        <f t="shared" si="17"/>
        <v>13.72</v>
      </c>
      <c r="J435" s="10">
        <f t="shared" si="16"/>
        <v>17.037400000000002</v>
      </c>
      <c r="K435" s="71" t="s">
        <v>141</v>
      </c>
    </row>
    <row r="436" spans="1:11" ht="18.75" customHeight="1" x14ac:dyDescent="0.35">
      <c r="A436" s="70" t="s">
        <v>741</v>
      </c>
      <c r="B436" s="14">
        <v>72238</v>
      </c>
      <c r="C436" s="33" t="str">
        <f>VLOOKUP(B436,'[2]Base Chef déquipe'!$A$1:$B$35,2,FALSE)</f>
        <v>D. Rouez</v>
      </c>
      <c r="D436" s="11">
        <v>97539</v>
      </c>
      <c r="E436" s="11" t="s">
        <v>375</v>
      </c>
      <c r="F436" s="11" t="s">
        <v>231</v>
      </c>
      <c r="G436" s="11">
        <v>1</v>
      </c>
      <c r="H436" s="15">
        <v>3.15</v>
      </c>
      <c r="I436" s="9">
        <f t="shared" si="17"/>
        <v>13.72</v>
      </c>
      <c r="J436" s="10">
        <f t="shared" si="16"/>
        <v>16.87</v>
      </c>
      <c r="K436" s="71" t="s">
        <v>804</v>
      </c>
    </row>
    <row r="437" spans="1:11" ht="18.75" customHeight="1" x14ac:dyDescent="0.35">
      <c r="A437" s="36" t="s">
        <v>741</v>
      </c>
      <c r="B437" s="74">
        <v>72238</v>
      </c>
      <c r="C437" s="30" t="str">
        <f>VLOOKUP(B437,'[2]Base Chef déquipe'!$A$1:$B$35,2,FALSE)</f>
        <v>D. Rouez</v>
      </c>
      <c r="D437" s="46">
        <v>96596</v>
      </c>
      <c r="E437" s="46" t="s">
        <v>805</v>
      </c>
      <c r="F437" s="46" t="s">
        <v>806</v>
      </c>
      <c r="G437" s="46">
        <v>1</v>
      </c>
      <c r="H437" s="75">
        <v>2.1</v>
      </c>
      <c r="I437" s="43">
        <f t="shared" si="17"/>
        <v>13.72</v>
      </c>
      <c r="J437" s="76">
        <f t="shared" si="16"/>
        <v>15.82</v>
      </c>
      <c r="K437" s="77" t="s">
        <v>807</v>
      </c>
    </row>
    <row r="438" spans="1:11" ht="18.75" customHeight="1" x14ac:dyDescent="0.35">
      <c r="A438" s="5"/>
    </row>
    <row r="439" spans="1:11" ht="18.75" customHeight="1" x14ac:dyDescent="0.35">
      <c r="A439" s="5"/>
    </row>
    <row r="440" spans="1:11" ht="18.75" customHeight="1" x14ac:dyDescent="0.35">
      <c r="A440" s="5"/>
    </row>
  </sheetData>
  <phoneticPr fontId="9" type="noConversion"/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3768-042B-4785-A2B1-980D7D97D75F}">
  <sheetPr codeName="Feuil6">
    <tabColor theme="5"/>
  </sheetPr>
  <dimension ref="A1:AHZ445"/>
  <sheetViews>
    <sheetView zoomScale="85" zoomScaleNormal="85" workbookViewId="0">
      <pane ySplit="1" topLeftCell="A2" activePane="bottomLeft" state="frozen"/>
      <selection activeCell="H2" sqref="H2"/>
      <selection pane="bottomLeft" activeCell="BN10" sqref="BN10"/>
    </sheetView>
  </sheetViews>
  <sheetFormatPr baseColWidth="10" defaultColWidth="9.1796875" defaultRowHeight="18.75" customHeight="1" x14ac:dyDescent="0.35"/>
  <cols>
    <col min="1" max="1" width="13.7265625" style="16" customWidth="1"/>
    <col min="2" max="3" width="13.7265625" style="17" customWidth="1"/>
    <col min="4" max="4" width="13.7265625" style="29" customWidth="1"/>
    <col min="5" max="5" width="20.6328125" style="12" customWidth="1"/>
    <col min="6" max="6" width="15.6328125" style="12" customWidth="1"/>
    <col min="7" max="7" width="15.6328125" style="17" customWidth="1"/>
    <col min="8" max="8" width="15.6328125" style="12" customWidth="1"/>
    <col min="9" max="9" width="15.6328125" style="17" customWidth="1"/>
    <col min="10" max="10" width="15.6328125" style="12" customWidth="1"/>
    <col min="11" max="11" width="15.6328125" style="17" customWidth="1"/>
    <col min="12" max="13" width="15.6328125" style="12" customWidth="1"/>
    <col min="14" max="62" width="15.6328125" style="12" hidden="1" customWidth="1"/>
    <col min="63" max="63" width="13.90625" style="12" customWidth="1"/>
    <col min="64" max="110" width="9.1796875" style="12"/>
    <col min="111" max="111" width="10" style="12" customWidth="1"/>
    <col min="112" max="288" width="9.1796875" style="12"/>
    <col min="289" max="289" width="12" style="12" customWidth="1"/>
    <col min="290" max="290" width="16.1796875" style="12" customWidth="1"/>
    <col min="291" max="291" width="13.81640625" style="12" customWidth="1"/>
    <col min="292" max="292" width="14.81640625" style="12" bestFit="1" customWidth="1"/>
    <col min="293" max="293" width="17.81640625" style="12" customWidth="1"/>
    <col min="294" max="294" width="38" style="12" customWidth="1"/>
    <col min="295" max="295" width="10.81640625" style="12" customWidth="1"/>
    <col min="296" max="297" width="21.54296875" style="12" customWidth="1"/>
    <col min="298" max="298" width="21.81640625" style="12" customWidth="1"/>
    <col min="299" max="299" width="95" style="12" bestFit="1" customWidth="1"/>
    <col min="300" max="544" width="9.1796875" style="12"/>
    <col min="545" max="545" width="12" style="12" customWidth="1"/>
    <col min="546" max="546" width="16.1796875" style="12" customWidth="1"/>
    <col min="547" max="547" width="13.81640625" style="12" customWidth="1"/>
    <col min="548" max="548" width="14.81640625" style="12" bestFit="1" customWidth="1"/>
    <col min="549" max="549" width="17.81640625" style="12" customWidth="1"/>
    <col min="550" max="550" width="38" style="12" customWidth="1"/>
    <col min="551" max="551" width="10.81640625" style="12" customWidth="1"/>
    <col min="552" max="553" width="21.54296875" style="12" customWidth="1"/>
    <col min="554" max="554" width="21.81640625" style="12" customWidth="1"/>
    <col min="555" max="555" width="95" style="12" bestFit="1" customWidth="1"/>
    <col min="556" max="800" width="9.1796875" style="12"/>
    <col min="801" max="801" width="12" style="12" customWidth="1"/>
    <col min="802" max="802" width="16.1796875" style="12" customWidth="1"/>
    <col min="803" max="803" width="13.81640625" style="12" customWidth="1"/>
    <col min="804" max="804" width="14.81640625" style="12" bestFit="1" customWidth="1"/>
    <col min="805" max="805" width="17.81640625" style="12" customWidth="1"/>
    <col min="806" max="806" width="38" style="12" customWidth="1"/>
    <col min="807" max="807" width="10.81640625" style="12" customWidth="1"/>
    <col min="808" max="809" width="21.54296875" style="12" customWidth="1"/>
    <col min="810" max="810" width="21.81640625" style="12" customWidth="1"/>
    <col min="811" max="811" width="95" style="12" bestFit="1" customWidth="1"/>
    <col min="812" max="1056" width="9.1796875" style="12"/>
    <col min="1057" max="1057" width="12" style="12" customWidth="1"/>
    <col min="1058" max="1058" width="16.1796875" style="12" customWidth="1"/>
    <col min="1059" max="1059" width="13.81640625" style="12" customWidth="1"/>
    <col min="1060" max="1060" width="14.81640625" style="12" bestFit="1" customWidth="1"/>
    <col min="1061" max="1061" width="17.81640625" style="12" customWidth="1"/>
    <col min="1062" max="1062" width="38" style="12" customWidth="1"/>
    <col min="1063" max="1063" width="10.81640625" style="12" customWidth="1"/>
    <col min="1064" max="1065" width="21.54296875" style="12" customWidth="1"/>
    <col min="1066" max="1066" width="21.81640625" style="12" customWidth="1"/>
    <col min="1067" max="1067" width="95" style="12" bestFit="1" customWidth="1"/>
    <col min="1068" max="1312" width="9.1796875" style="12"/>
    <col min="1313" max="1313" width="12" style="12" customWidth="1"/>
    <col min="1314" max="1314" width="16.1796875" style="12" customWidth="1"/>
    <col min="1315" max="1315" width="13.81640625" style="12" customWidth="1"/>
    <col min="1316" max="1316" width="14.81640625" style="12" bestFit="1" customWidth="1"/>
    <col min="1317" max="1317" width="17.81640625" style="12" customWidth="1"/>
    <col min="1318" max="1318" width="38" style="12" customWidth="1"/>
    <col min="1319" max="1319" width="10.81640625" style="12" customWidth="1"/>
    <col min="1320" max="1321" width="21.54296875" style="12" customWidth="1"/>
    <col min="1322" max="1322" width="21.81640625" style="12" customWidth="1"/>
    <col min="1323" max="1323" width="95" style="12" bestFit="1" customWidth="1"/>
    <col min="1324" max="1568" width="9.1796875" style="12"/>
    <col min="1569" max="1569" width="12" style="12" customWidth="1"/>
    <col min="1570" max="1570" width="16.1796875" style="12" customWidth="1"/>
    <col min="1571" max="1571" width="13.81640625" style="12" customWidth="1"/>
    <col min="1572" max="1572" width="14.81640625" style="12" bestFit="1" customWidth="1"/>
    <col min="1573" max="1573" width="17.81640625" style="12" customWidth="1"/>
    <col min="1574" max="1574" width="38" style="12" customWidth="1"/>
    <col min="1575" max="1575" width="10.81640625" style="12" customWidth="1"/>
    <col min="1576" max="1577" width="21.54296875" style="12" customWidth="1"/>
    <col min="1578" max="1578" width="21.81640625" style="12" customWidth="1"/>
    <col min="1579" max="1579" width="95" style="12" bestFit="1" customWidth="1"/>
    <col min="1580" max="1824" width="9.1796875" style="12"/>
    <col min="1825" max="1825" width="12" style="12" customWidth="1"/>
    <col min="1826" max="1826" width="16.1796875" style="12" customWidth="1"/>
    <col min="1827" max="1827" width="13.81640625" style="12" customWidth="1"/>
    <col min="1828" max="1828" width="14.81640625" style="12" bestFit="1" customWidth="1"/>
    <col min="1829" max="1829" width="17.81640625" style="12" customWidth="1"/>
    <col min="1830" max="1830" width="38" style="12" customWidth="1"/>
    <col min="1831" max="1831" width="10.81640625" style="12" customWidth="1"/>
    <col min="1832" max="1833" width="21.54296875" style="12" customWidth="1"/>
    <col min="1834" max="1834" width="21.81640625" style="12" customWidth="1"/>
    <col min="1835" max="1835" width="95" style="12" bestFit="1" customWidth="1"/>
    <col min="1836" max="2080" width="9.1796875" style="12"/>
    <col min="2081" max="2081" width="12" style="12" customWidth="1"/>
    <col min="2082" max="2082" width="16.1796875" style="12" customWidth="1"/>
    <col min="2083" max="2083" width="13.81640625" style="12" customWidth="1"/>
    <col min="2084" max="2084" width="14.81640625" style="12" bestFit="1" customWidth="1"/>
    <col min="2085" max="2085" width="17.81640625" style="12" customWidth="1"/>
    <col min="2086" max="2086" width="38" style="12" customWidth="1"/>
    <col min="2087" max="2087" width="10.81640625" style="12" customWidth="1"/>
    <col min="2088" max="2089" width="21.54296875" style="12" customWidth="1"/>
    <col min="2090" max="2090" width="21.81640625" style="12" customWidth="1"/>
    <col min="2091" max="2091" width="95" style="12" bestFit="1" customWidth="1"/>
    <col min="2092" max="2336" width="9.1796875" style="12"/>
    <col min="2337" max="2337" width="12" style="12" customWidth="1"/>
    <col min="2338" max="2338" width="16.1796875" style="12" customWidth="1"/>
    <col min="2339" max="2339" width="13.81640625" style="12" customWidth="1"/>
    <col min="2340" max="2340" width="14.81640625" style="12" bestFit="1" customWidth="1"/>
    <col min="2341" max="2341" width="17.81640625" style="12" customWidth="1"/>
    <col min="2342" max="2342" width="38" style="12" customWidth="1"/>
    <col min="2343" max="2343" width="10.81640625" style="12" customWidth="1"/>
    <col min="2344" max="2345" width="21.54296875" style="12" customWidth="1"/>
    <col min="2346" max="2346" width="21.81640625" style="12" customWidth="1"/>
    <col min="2347" max="2347" width="95" style="12" bestFit="1" customWidth="1"/>
    <col min="2348" max="2592" width="9.1796875" style="12"/>
    <col min="2593" max="2593" width="12" style="12" customWidth="1"/>
    <col min="2594" max="2594" width="16.1796875" style="12" customWidth="1"/>
    <col min="2595" max="2595" width="13.81640625" style="12" customWidth="1"/>
    <col min="2596" max="2596" width="14.81640625" style="12" bestFit="1" customWidth="1"/>
    <col min="2597" max="2597" width="17.81640625" style="12" customWidth="1"/>
    <col min="2598" max="2598" width="38" style="12" customWidth="1"/>
    <col min="2599" max="2599" width="10.81640625" style="12" customWidth="1"/>
    <col min="2600" max="2601" width="21.54296875" style="12" customWidth="1"/>
    <col min="2602" max="2602" width="21.81640625" style="12" customWidth="1"/>
    <col min="2603" max="2603" width="95" style="12" bestFit="1" customWidth="1"/>
    <col min="2604" max="2848" width="9.1796875" style="12"/>
    <col min="2849" max="2849" width="12" style="12" customWidth="1"/>
    <col min="2850" max="2850" width="16.1796875" style="12" customWidth="1"/>
    <col min="2851" max="2851" width="13.81640625" style="12" customWidth="1"/>
    <col min="2852" max="2852" width="14.81640625" style="12" bestFit="1" customWidth="1"/>
    <col min="2853" max="2853" width="17.81640625" style="12" customWidth="1"/>
    <col min="2854" max="2854" width="38" style="12" customWidth="1"/>
    <col min="2855" max="2855" width="10.81640625" style="12" customWidth="1"/>
    <col min="2856" max="2857" width="21.54296875" style="12" customWidth="1"/>
    <col min="2858" max="2858" width="21.81640625" style="12" customWidth="1"/>
    <col min="2859" max="2859" width="95" style="12" bestFit="1" customWidth="1"/>
    <col min="2860" max="3104" width="9.1796875" style="12"/>
    <col min="3105" max="3105" width="12" style="12" customWidth="1"/>
    <col min="3106" max="3106" width="16.1796875" style="12" customWidth="1"/>
    <col min="3107" max="3107" width="13.81640625" style="12" customWidth="1"/>
    <col min="3108" max="3108" width="14.81640625" style="12" bestFit="1" customWidth="1"/>
    <col min="3109" max="3109" width="17.81640625" style="12" customWidth="1"/>
    <col min="3110" max="3110" width="38" style="12" customWidth="1"/>
    <col min="3111" max="3111" width="10.81640625" style="12" customWidth="1"/>
    <col min="3112" max="3113" width="21.54296875" style="12" customWidth="1"/>
    <col min="3114" max="3114" width="21.81640625" style="12" customWidth="1"/>
    <col min="3115" max="3115" width="95" style="12" bestFit="1" customWidth="1"/>
    <col min="3116" max="3360" width="9.1796875" style="12"/>
    <col min="3361" max="3361" width="12" style="12" customWidth="1"/>
    <col min="3362" max="3362" width="16.1796875" style="12" customWidth="1"/>
    <col min="3363" max="3363" width="13.81640625" style="12" customWidth="1"/>
    <col min="3364" max="3364" width="14.81640625" style="12" bestFit="1" customWidth="1"/>
    <col min="3365" max="3365" width="17.81640625" style="12" customWidth="1"/>
    <col min="3366" max="3366" width="38" style="12" customWidth="1"/>
    <col min="3367" max="3367" width="10.81640625" style="12" customWidth="1"/>
    <col min="3368" max="3369" width="21.54296875" style="12" customWidth="1"/>
    <col min="3370" max="3370" width="21.81640625" style="12" customWidth="1"/>
    <col min="3371" max="3371" width="95" style="12" bestFit="1" customWidth="1"/>
    <col min="3372" max="3616" width="9.1796875" style="12"/>
    <col min="3617" max="3617" width="12" style="12" customWidth="1"/>
    <col min="3618" max="3618" width="16.1796875" style="12" customWidth="1"/>
    <col min="3619" max="3619" width="13.81640625" style="12" customWidth="1"/>
    <col min="3620" max="3620" width="14.81640625" style="12" bestFit="1" customWidth="1"/>
    <col min="3621" max="3621" width="17.81640625" style="12" customWidth="1"/>
    <col min="3622" max="3622" width="38" style="12" customWidth="1"/>
    <col min="3623" max="3623" width="10.81640625" style="12" customWidth="1"/>
    <col min="3624" max="3625" width="21.54296875" style="12" customWidth="1"/>
    <col min="3626" max="3626" width="21.81640625" style="12" customWidth="1"/>
    <col min="3627" max="3627" width="95" style="12" bestFit="1" customWidth="1"/>
    <col min="3628" max="3872" width="9.1796875" style="12"/>
    <col min="3873" max="3873" width="12" style="12" customWidth="1"/>
    <col min="3874" max="3874" width="16.1796875" style="12" customWidth="1"/>
    <col min="3875" max="3875" width="13.81640625" style="12" customWidth="1"/>
    <col min="3876" max="3876" width="14.81640625" style="12" bestFit="1" customWidth="1"/>
    <col min="3877" max="3877" width="17.81640625" style="12" customWidth="1"/>
    <col min="3878" max="3878" width="38" style="12" customWidth="1"/>
    <col min="3879" max="3879" width="10.81640625" style="12" customWidth="1"/>
    <col min="3880" max="3881" width="21.54296875" style="12" customWidth="1"/>
    <col min="3882" max="3882" width="21.81640625" style="12" customWidth="1"/>
    <col min="3883" max="3883" width="95" style="12" bestFit="1" customWidth="1"/>
    <col min="3884" max="4128" width="9.1796875" style="12"/>
    <col min="4129" max="4129" width="12" style="12" customWidth="1"/>
    <col min="4130" max="4130" width="16.1796875" style="12" customWidth="1"/>
    <col min="4131" max="4131" width="13.81640625" style="12" customWidth="1"/>
    <col min="4132" max="4132" width="14.81640625" style="12" bestFit="1" customWidth="1"/>
    <col min="4133" max="4133" width="17.81640625" style="12" customWidth="1"/>
    <col min="4134" max="4134" width="38" style="12" customWidth="1"/>
    <col min="4135" max="4135" width="10.81640625" style="12" customWidth="1"/>
    <col min="4136" max="4137" width="21.54296875" style="12" customWidth="1"/>
    <col min="4138" max="4138" width="21.81640625" style="12" customWidth="1"/>
    <col min="4139" max="4139" width="95" style="12" bestFit="1" customWidth="1"/>
    <col min="4140" max="4384" width="9.1796875" style="12"/>
    <col min="4385" max="4385" width="12" style="12" customWidth="1"/>
    <col min="4386" max="4386" width="16.1796875" style="12" customWidth="1"/>
    <col min="4387" max="4387" width="13.81640625" style="12" customWidth="1"/>
    <col min="4388" max="4388" width="14.81640625" style="12" bestFit="1" customWidth="1"/>
    <col min="4389" max="4389" width="17.81640625" style="12" customWidth="1"/>
    <col min="4390" max="4390" width="38" style="12" customWidth="1"/>
    <col min="4391" max="4391" width="10.81640625" style="12" customWidth="1"/>
    <col min="4392" max="4393" width="21.54296875" style="12" customWidth="1"/>
    <col min="4394" max="4394" width="21.81640625" style="12" customWidth="1"/>
    <col min="4395" max="4395" width="95" style="12" bestFit="1" customWidth="1"/>
    <col min="4396" max="4640" width="9.1796875" style="12"/>
    <col min="4641" max="4641" width="12" style="12" customWidth="1"/>
    <col min="4642" max="4642" width="16.1796875" style="12" customWidth="1"/>
    <col min="4643" max="4643" width="13.81640625" style="12" customWidth="1"/>
    <col min="4644" max="4644" width="14.81640625" style="12" bestFit="1" customWidth="1"/>
    <col min="4645" max="4645" width="17.81640625" style="12" customWidth="1"/>
    <col min="4646" max="4646" width="38" style="12" customWidth="1"/>
    <col min="4647" max="4647" width="10.81640625" style="12" customWidth="1"/>
    <col min="4648" max="4649" width="21.54296875" style="12" customWidth="1"/>
    <col min="4650" max="4650" width="21.81640625" style="12" customWidth="1"/>
    <col min="4651" max="4651" width="95" style="12" bestFit="1" customWidth="1"/>
    <col min="4652" max="4896" width="9.1796875" style="12"/>
    <col min="4897" max="4897" width="12" style="12" customWidth="1"/>
    <col min="4898" max="4898" width="16.1796875" style="12" customWidth="1"/>
    <col min="4899" max="4899" width="13.81640625" style="12" customWidth="1"/>
    <col min="4900" max="4900" width="14.81640625" style="12" bestFit="1" customWidth="1"/>
    <col min="4901" max="4901" width="17.81640625" style="12" customWidth="1"/>
    <col min="4902" max="4902" width="38" style="12" customWidth="1"/>
    <col min="4903" max="4903" width="10.81640625" style="12" customWidth="1"/>
    <col min="4904" max="4905" width="21.54296875" style="12" customWidth="1"/>
    <col min="4906" max="4906" width="21.81640625" style="12" customWidth="1"/>
    <col min="4907" max="4907" width="95" style="12" bestFit="1" customWidth="1"/>
    <col min="4908" max="5152" width="9.1796875" style="12"/>
    <col min="5153" max="5153" width="12" style="12" customWidth="1"/>
    <col min="5154" max="5154" width="16.1796875" style="12" customWidth="1"/>
    <col min="5155" max="5155" width="13.81640625" style="12" customWidth="1"/>
    <col min="5156" max="5156" width="14.81640625" style="12" bestFit="1" customWidth="1"/>
    <col min="5157" max="5157" width="17.81640625" style="12" customWidth="1"/>
    <col min="5158" max="5158" width="38" style="12" customWidth="1"/>
    <col min="5159" max="5159" width="10.81640625" style="12" customWidth="1"/>
    <col min="5160" max="5161" width="21.54296875" style="12" customWidth="1"/>
    <col min="5162" max="5162" width="21.81640625" style="12" customWidth="1"/>
    <col min="5163" max="5163" width="95" style="12" bestFit="1" customWidth="1"/>
    <col min="5164" max="5408" width="9.1796875" style="12"/>
    <col min="5409" max="5409" width="12" style="12" customWidth="1"/>
    <col min="5410" max="5410" width="16.1796875" style="12" customWidth="1"/>
    <col min="5411" max="5411" width="13.81640625" style="12" customWidth="1"/>
    <col min="5412" max="5412" width="14.81640625" style="12" bestFit="1" customWidth="1"/>
    <col min="5413" max="5413" width="17.81640625" style="12" customWidth="1"/>
    <col min="5414" max="5414" width="38" style="12" customWidth="1"/>
    <col min="5415" max="5415" width="10.81640625" style="12" customWidth="1"/>
    <col min="5416" max="5417" width="21.54296875" style="12" customWidth="1"/>
    <col min="5418" max="5418" width="21.81640625" style="12" customWidth="1"/>
    <col min="5419" max="5419" width="95" style="12" bestFit="1" customWidth="1"/>
    <col min="5420" max="5664" width="9.1796875" style="12"/>
    <col min="5665" max="5665" width="12" style="12" customWidth="1"/>
    <col min="5666" max="5666" width="16.1796875" style="12" customWidth="1"/>
    <col min="5667" max="5667" width="13.81640625" style="12" customWidth="1"/>
    <col min="5668" max="5668" width="14.81640625" style="12" bestFit="1" customWidth="1"/>
    <col min="5669" max="5669" width="17.81640625" style="12" customWidth="1"/>
    <col min="5670" max="5670" width="38" style="12" customWidth="1"/>
    <col min="5671" max="5671" width="10.81640625" style="12" customWidth="1"/>
    <col min="5672" max="5673" width="21.54296875" style="12" customWidth="1"/>
    <col min="5674" max="5674" width="21.81640625" style="12" customWidth="1"/>
    <col min="5675" max="5675" width="95" style="12" bestFit="1" customWidth="1"/>
    <col min="5676" max="5920" width="9.1796875" style="12"/>
    <col min="5921" max="5921" width="12" style="12" customWidth="1"/>
    <col min="5922" max="5922" width="16.1796875" style="12" customWidth="1"/>
    <col min="5923" max="5923" width="13.81640625" style="12" customWidth="1"/>
    <col min="5924" max="5924" width="14.81640625" style="12" bestFit="1" customWidth="1"/>
    <col min="5925" max="5925" width="17.81640625" style="12" customWidth="1"/>
    <col min="5926" max="5926" width="38" style="12" customWidth="1"/>
    <col min="5927" max="5927" width="10.81640625" style="12" customWidth="1"/>
    <col min="5928" max="5929" width="21.54296875" style="12" customWidth="1"/>
    <col min="5930" max="5930" width="21.81640625" style="12" customWidth="1"/>
    <col min="5931" max="5931" width="95" style="12" bestFit="1" customWidth="1"/>
    <col min="5932" max="6176" width="9.1796875" style="12"/>
    <col min="6177" max="6177" width="12" style="12" customWidth="1"/>
    <col min="6178" max="6178" width="16.1796875" style="12" customWidth="1"/>
    <col min="6179" max="6179" width="13.81640625" style="12" customWidth="1"/>
    <col min="6180" max="6180" width="14.81640625" style="12" bestFit="1" customWidth="1"/>
    <col min="6181" max="6181" width="17.81640625" style="12" customWidth="1"/>
    <col min="6182" max="6182" width="38" style="12" customWidth="1"/>
    <col min="6183" max="6183" width="10.81640625" style="12" customWidth="1"/>
    <col min="6184" max="6185" width="21.54296875" style="12" customWidth="1"/>
    <col min="6186" max="6186" width="21.81640625" style="12" customWidth="1"/>
    <col min="6187" max="6187" width="95" style="12" bestFit="1" customWidth="1"/>
    <col min="6188" max="6432" width="9.1796875" style="12"/>
    <col min="6433" max="6433" width="12" style="12" customWidth="1"/>
    <col min="6434" max="6434" width="16.1796875" style="12" customWidth="1"/>
    <col min="6435" max="6435" width="13.81640625" style="12" customWidth="1"/>
    <col min="6436" max="6436" width="14.81640625" style="12" bestFit="1" customWidth="1"/>
    <col min="6437" max="6437" width="17.81640625" style="12" customWidth="1"/>
    <col min="6438" max="6438" width="38" style="12" customWidth="1"/>
    <col min="6439" max="6439" width="10.81640625" style="12" customWidth="1"/>
    <col min="6440" max="6441" width="21.54296875" style="12" customWidth="1"/>
    <col min="6442" max="6442" width="21.81640625" style="12" customWidth="1"/>
    <col min="6443" max="6443" width="95" style="12" bestFit="1" customWidth="1"/>
    <col min="6444" max="6688" width="9.1796875" style="12"/>
    <col min="6689" max="6689" width="12" style="12" customWidth="1"/>
    <col min="6690" max="6690" width="16.1796875" style="12" customWidth="1"/>
    <col min="6691" max="6691" width="13.81640625" style="12" customWidth="1"/>
    <col min="6692" max="6692" width="14.81640625" style="12" bestFit="1" customWidth="1"/>
    <col min="6693" max="6693" width="17.81640625" style="12" customWidth="1"/>
    <col min="6694" max="6694" width="38" style="12" customWidth="1"/>
    <col min="6695" max="6695" width="10.81640625" style="12" customWidth="1"/>
    <col min="6696" max="6697" width="21.54296875" style="12" customWidth="1"/>
    <col min="6698" max="6698" width="21.81640625" style="12" customWidth="1"/>
    <col min="6699" max="6699" width="95" style="12" bestFit="1" customWidth="1"/>
    <col min="6700" max="6944" width="9.1796875" style="12"/>
    <col min="6945" max="6945" width="12" style="12" customWidth="1"/>
    <col min="6946" max="6946" width="16.1796875" style="12" customWidth="1"/>
    <col min="6947" max="6947" width="13.81640625" style="12" customWidth="1"/>
    <col min="6948" max="6948" width="14.81640625" style="12" bestFit="1" customWidth="1"/>
    <col min="6949" max="6949" width="17.81640625" style="12" customWidth="1"/>
    <col min="6950" max="6950" width="38" style="12" customWidth="1"/>
    <col min="6951" max="6951" width="10.81640625" style="12" customWidth="1"/>
    <col min="6952" max="6953" width="21.54296875" style="12" customWidth="1"/>
    <col min="6954" max="6954" width="21.81640625" style="12" customWidth="1"/>
    <col min="6955" max="6955" width="95" style="12" bestFit="1" customWidth="1"/>
    <col min="6956" max="7200" width="9.1796875" style="12"/>
    <col min="7201" max="7201" width="12" style="12" customWidth="1"/>
    <col min="7202" max="7202" width="16.1796875" style="12" customWidth="1"/>
    <col min="7203" max="7203" width="13.81640625" style="12" customWidth="1"/>
    <col min="7204" max="7204" width="14.81640625" style="12" bestFit="1" customWidth="1"/>
    <col min="7205" max="7205" width="17.81640625" style="12" customWidth="1"/>
    <col min="7206" max="7206" width="38" style="12" customWidth="1"/>
    <col min="7207" max="7207" width="10.81640625" style="12" customWidth="1"/>
    <col min="7208" max="7209" width="21.54296875" style="12" customWidth="1"/>
    <col min="7210" max="7210" width="21.81640625" style="12" customWidth="1"/>
    <col min="7211" max="7211" width="95" style="12" bestFit="1" customWidth="1"/>
    <col min="7212" max="7456" width="9.1796875" style="12"/>
    <col min="7457" max="7457" width="12" style="12" customWidth="1"/>
    <col min="7458" max="7458" width="16.1796875" style="12" customWidth="1"/>
    <col min="7459" max="7459" width="13.81640625" style="12" customWidth="1"/>
    <col min="7460" max="7460" width="14.81640625" style="12" bestFit="1" customWidth="1"/>
    <col min="7461" max="7461" width="17.81640625" style="12" customWidth="1"/>
    <col min="7462" max="7462" width="38" style="12" customWidth="1"/>
    <col min="7463" max="7463" width="10.81640625" style="12" customWidth="1"/>
    <col min="7464" max="7465" width="21.54296875" style="12" customWidth="1"/>
    <col min="7466" max="7466" width="21.81640625" style="12" customWidth="1"/>
    <col min="7467" max="7467" width="95" style="12" bestFit="1" customWidth="1"/>
    <col min="7468" max="7712" width="9.1796875" style="12"/>
    <col min="7713" max="7713" width="12" style="12" customWidth="1"/>
    <col min="7714" max="7714" width="16.1796875" style="12" customWidth="1"/>
    <col min="7715" max="7715" width="13.81640625" style="12" customWidth="1"/>
    <col min="7716" max="7716" width="14.81640625" style="12" bestFit="1" customWidth="1"/>
    <col min="7717" max="7717" width="17.81640625" style="12" customWidth="1"/>
    <col min="7718" max="7718" width="38" style="12" customWidth="1"/>
    <col min="7719" max="7719" width="10.81640625" style="12" customWidth="1"/>
    <col min="7720" max="7721" width="21.54296875" style="12" customWidth="1"/>
    <col min="7722" max="7722" width="21.81640625" style="12" customWidth="1"/>
    <col min="7723" max="7723" width="95" style="12" bestFit="1" customWidth="1"/>
    <col min="7724" max="7968" width="9.1796875" style="12"/>
    <col min="7969" max="7969" width="12" style="12" customWidth="1"/>
    <col min="7970" max="7970" width="16.1796875" style="12" customWidth="1"/>
    <col min="7971" max="7971" width="13.81640625" style="12" customWidth="1"/>
    <col min="7972" max="7972" width="14.81640625" style="12" bestFit="1" customWidth="1"/>
    <col min="7973" max="7973" width="17.81640625" style="12" customWidth="1"/>
    <col min="7974" max="7974" width="38" style="12" customWidth="1"/>
    <col min="7975" max="7975" width="10.81640625" style="12" customWidth="1"/>
    <col min="7976" max="7977" width="21.54296875" style="12" customWidth="1"/>
    <col min="7978" max="7978" width="21.81640625" style="12" customWidth="1"/>
    <col min="7979" max="7979" width="95" style="12" bestFit="1" customWidth="1"/>
    <col min="7980" max="8224" width="9.1796875" style="12"/>
    <col min="8225" max="8225" width="12" style="12" customWidth="1"/>
    <col min="8226" max="8226" width="16.1796875" style="12" customWidth="1"/>
    <col min="8227" max="8227" width="13.81640625" style="12" customWidth="1"/>
    <col min="8228" max="8228" width="14.81640625" style="12" bestFit="1" customWidth="1"/>
    <col min="8229" max="8229" width="17.81640625" style="12" customWidth="1"/>
    <col min="8230" max="8230" width="38" style="12" customWidth="1"/>
    <col min="8231" max="8231" width="10.81640625" style="12" customWidth="1"/>
    <col min="8232" max="8233" width="21.54296875" style="12" customWidth="1"/>
    <col min="8234" max="8234" width="21.81640625" style="12" customWidth="1"/>
    <col min="8235" max="8235" width="95" style="12" bestFit="1" customWidth="1"/>
    <col min="8236" max="8480" width="9.1796875" style="12"/>
    <col min="8481" max="8481" width="12" style="12" customWidth="1"/>
    <col min="8482" max="8482" width="16.1796875" style="12" customWidth="1"/>
    <col min="8483" max="8483" width="13.81640625" style="12" customWidth="1"/>
    <col min="8484" max="8484" width="14.81640625" style="12" bestFit="1" customWidth="1"/>
    <col min="8485" max="8485" width="17.81640625" style="12" customWidth="1"/>
    <col min="8486" max="8486" width="38" style="12" customWidth="1"/>
    <col min="8487" max="8487" width="10.81640625" style="12" customWidth="1"/>
    <col min="8488" max="8489" width="21.54296875" style="12" customWidth="1"/>
    <col min="8490" max="8490" width="21.81640625" style="12" customWidth="1"/>
    <col min="8491" max="8491" width="95" style="12" bestFit="1" customWidth="1"/>
    <col min="8492" max="8736" width="9.1796875" style="12"/>
    <col min="8737" max="8737" width="12" style="12" customWidth="1"/>
    <col min="8738" max="8738" width="16.1796875" style="12" customWidth="1"/>
    <col min="8739" max="8739" width="13.81640625" style="12" customWidth="1"/>
    <col min="8740" max="8740" width="14.81640625" style="12" bestFit="1" customWidth="1"/>
    <col min="8741" max="8741" width="17.81640625" style="12" customWidth="1"/>
    <col min="8742" max="8742" width="38" style="12" customWidth="1"/>
    <col min="8743" max="8743" width="10.81640625" style="12" customWidth="1"/>
    <col min="8744" max="8745" width="21.54296875" style="12" customWidth="1"/>
    <col min="8746" max="8746" width="21.81640625" style="12" customWidth="1"/>
    <col min="8747" max="8747" width="95" style="12" bestFit="1" customWidth="1"/>
    <col min="8748" max="8992" width="9.1796875" style="12"/>
    <col min="8993" max="8993" width="12" style="12" customWidth="1"/>
    <col min="8994" max="8994" width="16.1796875" style="12" customWidth="1"/>
    <col min="8995" max="8995" width="13.81640625" style="12" customWidth="1"/>
    <col min="8996" max="8996" width="14.81640625" style="12" bestFit="1" customWidth="1"/>
    <col min="8997" max="8997" width="17.81640625" style="12" customWidth="1"/>
    <col min="8998" max="8998" width="38" style="12" customWidth="1"/>
    <col min="8999" max="8999" width="10.81640625" style="12" customWidth="1"/>
    <col min="9000" max="9001" width="21.54296875" style="12" customWidth="1"/>
    <col min="9002" max="9002" width="21.81640625" style="12" customWidth="1"/>
    <col min="9003" max="9003" width="95" style="12" bestFit="1" customWidth="1"/>
    <col min="9004" max="9248" width="9.1796875" style="12"/>
    <col min="9249" max="9249" width="12" style="12" customWidth="1"/>
    <col min="9250" max="9250" width="16.1796875" style="12" customWidth="1"/>
    <col min="9251" max="9251" width="13.81640625" style="12" customWidth="1"/>
    <col min="9252" max="9252" width="14.81640625" style="12" bestFit="1" customWidth="1"/>
    <col min="9253" max="9253" width="17.81640625" style="12" customWidth="1"/>
    <col min="9254" max="9254" width="38" style="12" customWidth="1"/>
    <col min="9255" max="9255" width="10.81640625" style="12" customWidth="1"/>
    <col min="9256" max="9257" width="21.54296875" style="12" customWidth="1"/>
    <col min="9258" max="9258" width="21.81640625" style="12" customWidth="1"/>
    <col min="9259" max="9259" width="95" style="12" bestFit="1" customWidth="1"/>
    <col min="9260" max="9504" width="9.1796875" style="12"/>
    <col min="9505" max="9505" width="12" style="12" customWidth="1"/>
    <col min="9506" max="9506" width="16.1796875" style="12" customWidth="1"/>
    <col min="9507" max="9507" width="13.81640625" style="12" customWidth="1"/>
    <col min="9508" max="9508" width="14.81640625" style="12" bestFit="1" customWidth="1"/>
    <col min="9509" max="9509" width="17.81640625" style="12" customWidth="1"/>
    <col min="9510" max="9510" width="38" style="12" customWidth="1"/>
    <col min="9511" max="9511" width="10.81640625" style="12" customWidth="1"/>
    <col min="9512" max="9513" width="21.54296875" style="12" customWidth="1"/>
    <col min="9514" max="9514" width="21.81640625" style="12" customWidth="1"/>
    <col min="9515" max="9515" width="95" style="12" bestFit="1" customWidth="1"/>
    <col min="9516" max="9760" width="9.1796875" style="12"/>
    <col min="9761" max="9761" width="12" style="12" customWidth="1"/>
    <col min="9762" max="9762" width="16.1796875" style="12" customWidth="1"/>
    <col min="9763" max="9763" width="13.81640625" style="12" customWidth="1"/>
    <col min="9764" max="9764" width="14.81640625" style="12" bestFit="1" customWidth="1"/>
    <col min="9765" max="9765" width="17.81640625" style="12" customWidth="1"/>
    <col min="9766" max="9766" width="38" style="12" customWidth="1"/>
    <col min="9767" max="9767" width="10.81640625" style="12" customWidth="1"/>
    <col min="9768" max="9769" width="21.54296875" style="12" customWidth="1"/>
    <col min="9770" max="9770" width="21.81640625" style="12" customWidth="1"/>
    <col min="9771" max="9771" width="95" style="12" bestFit="1" customWidth="1"/>
    <col min="9772" max="10016" width="9.1796875" style="12"/>
    <col min="10017" max="10017" width="12" style="12" customWidth="1"/>
    <col min="10018" max="10018" width="16.1796875" style="12" customWidth="1"/>
    <col min="10019" max="10019" width="13.81640625" style="12" customWidth="1"/>
    <col min="10020" max="10020" width="14.81640625" style="12" bestFit="1" customWidth="1"/>
    <col min="10021" max="10021" width="17.81640625" style="12" customWidth="1"/>
    <col min="10022" max="10022" width="38" style="12" customWidth="1"/>
    <col min="10023" max="10023" width="10.81640625" style="12" customWidth="1"/>
    <col min="10024" max="10025" width="21.54296875" style="12" customWidth="1"/>
    <col min="10026" max="10026" width="21.81640625" style="12" customWidth="1"/>
    <col min="10027" max="10027" width="95" style="12" bestFit="1" customWidth="1"/>
    <col min="10028" max="10272" width="9.1796875" style="12"/>
    <col min="10273" max="10273" width="12" style="12" customWidth="1"/>
    <col min="10274" max="10274" width="16.1796875" style="12" customWidth="1"/>
    <col min="10275" max="10275" width="13.81640625" style="12" customWidth="1"/>
    <col min="10276" max="10276" width="14.81640625" style="12" bestFit="1" customWidth="1"/>
    <col min="10277" max="10277" width="17.81640625" style="12" customWidth="1"/>
    <col min="10278" max="10278" width="38" style="12" customWidth="1"/>
    <col min="10279" max="10279" width="10.81640625" style="12" customWidth="1"/>
    <col min="10280" max="10281" width="21.54296875" style="12" customWidth="1"/>
    <col min="10282" max="10282" width="21.81640625" style="12" customWidth="1"/>
    <col min="10283" max="10283" width="95" style="12" bestFit="1" customWidth="1"/>
    <col min="10284" max="10528" width="9.1796875" style="12"/>
    <col min="10529" max="10529" width="12" style="12" customWidth="1"/>
    <col min="10530" max="10530" width="16.1796875" style="12" customWidth="1"/>
    <col min="10531" max="10531" width="13.81640625" style="12" customWidth="1"/>
    <col min="10532" max="10532" width="14.81640625" style="12" bestFit="1" customWidth="1"/>
    <col min="10533" max="10533" width="17.81640625" style="12" customWidth="1"/>
    <col min="10534" max="10534" width="38" style="12" customWidth="1"/>
    <col min="10535" max="10535" width="10.81640625" style="12" customWidth="1"/>
    <col min="10536" max="10537" width="21.54296875" style="12" customWidth="1"/>
    <col min="10538" max="10538" width="21.81640625" style="12" customWidth="1"/>
    <col min="10539" max="10539" width="95" style="12" bestFit="1" customWidth="1"/>
    <col min="10540" max="10784" width="9.1796875" style="12"/>
    <col min="10785" max="10785" width="12" style="12" customWidth="1"/>
    <col min="10786" max="10786" width="16.1796875" style="12" customWidth="1"/>
    <col min="10787" max="10787" width="13.81640625" style="12" customWidth="1"/>
    <col min="10788" max="10788" width="14.81640625" style="12" bestFit="1" customWidth="1"/>
    <col min="10789" max="10789" width="17.81640625" style="12" customWidth="1"/>
    <col min="10790" max="10790" width="38" style="12" customWidth="1"/>
    <col min="10791" max="10791" width="10.81640625" style="12" customWidth="1"/>
    <col min="10792" max="10793" width="21.54296875" style="12" customWidth="1"/>
    <col min="10794" max="10794" width="21.81640625" style="12" customWidth="1"/>
    <col min="10795" max="10795" width="95" style="12" bestFit="1" customWidth="1"/>
    <col min="10796" max="11040" width="9.1796875" style="12"/>
    <col min="11041" max="11041" width="12" style="12" customWidth="1"/>
    <col min="11042" max="11042" width="16.1796875" style="12" customWidth="1"/>
    <col min="11043" max="11043" width="13.81640625" style="12" customWidth="1"/>
    <col min="11044" max="11044" width="14.81640625" style="12" bestFit="1" customWidth="1"/>
    <col min="11045" max="11045" width="17.81640625" style="12" customWidth="1"/>
    <col min="11046" max="11046" width="38" style="12" customWidth="1"/>
    <col min="11047" max="11047" width="10.81640625" style="12" customWidth="1"/>
    <col min="11048" max="11049" width="21.54296875" style="12" customWidth="1"/>
    <col min="11050" max="11050" width="21.81640625" style="12" customWidth="1"/>
    <col min="11051" max="11051" width="95" style="12" bestFit="1" customWidth="1"/>
    <col min="11052" max="11296" width="9.1796875" style="12"/>
    <col min="11297" max="11297" width="12" style="12" customWidth="1"/>
    <col min="11298" max="11298" width="16.1796875" style="12" customWidth="1"/>
    <col min="11299" max="11299" width="13.81640625" style="12" customWidth="1"/>
    <col min="11300" max="11300" width="14.81640625" style="12" bestFit="1" customWidth="1"/>
    <col min="11301" max="11301" width="17.81640625" style="12" customWidth="1"/>
    <col min="11302" max="11302" width="38" style="12" customWidth="1"/>
    <col min="11303" max="11303" width="10.81640625" style="12" customWidth="1"/>
    <col min="11304" max="11305" width="21.54296875" style="12" customWidth="1"/>
    <col min="11306" max="11306" width="21.81640625" style="12" customWidth="1"/>
    <col min="11307" max="11307" width="95" style="12" bestFit="1" customWidth="1"/>
    <col min="11308" max="11552" width="9.1796875" style="12"/>
    <col min="11553" max="11553" width="12" style="12" customWidth="1"/>
    <col min="11554" max="11554" width="16.1796875" style="12" customWidth="1"/>
    <col min="11555" max="11555" width="13.81640625" style="12" customWidth="1"/>
    <col min="11556" max="11556" width="14.81640625" style="12" bestFit="1" customWidth="1"/>
    <col min="11557" max="11557" width="17.81640625" style="12" customWidth="1"/>
    <col min="11558" max="11558" width="38" style="12" customWidth="1"/>
    <col min="11559" max="11559" width="10.81640625" style="12" customWidth="1"/>
    <col min="11560" max="11561" width="21.54296875" style="12" customWidth="1"/>
    <col min="11562" max="11562" width="21.81640625" style="12" customWidth="1"/>
    <col min="11563" max="11563" width="95" style="12" bestFit="1" customWidth="1"/>
    <col min="11564" max="11808" width="9.1796875" style="12"/>
    <col min="11809" max="11809" width="12" style="12" customWidth="1"/>
    <col min="11810" max="11810" width="16.1796875" style="12" customWidth="1"/>
    <col min="11811" max="11811" width="13.81640625" style="12" customWidth="1"/>
    <col min="11812" max="11812" width="14.81640625" style="12" bestFit="1" customWidth="1"/>
    <col min="11813" max="11813" width="17.81640625" style="12" customWidth="1"/>
    <col min="11814" max="11814" width="38" style="12" customWidth="1"/>
    <col min="11815" max="11815" width="10.81640625" style="12" customWidth="1"/>
    <col min="11816" max="11817" width="21.54296875" style="12" customWidth="1"/>
    <col min="11818" max="11818" width="21.81640625" style="12" customWidth="1"/>
    <col min="11819" max="11819" width="95" style="12" bestFit="1" customWidth="1"/>
    <col min="11820" max="12064" width="9.1796875" style="12"/>
    <col min="12065" max="12065" width="12" style="12" customWidth="1"/>
    <col min="12066" max="12066" width="16.1796875" style="12" customWidth="1"/>
    <col min="12067" max="12067" width="13.81640625" style="12" customWidth="1"/>
    <col min="12068" max="12068" width="14.81640625" style="12" bestFit="1" customWidth="1"/>
    <col min="12069" max="12069" width="17.81640625" style="12" customWidth="1"/>
    <col min="12070" max="12070" width="38" style="12" customWidth="1"/>
    <col min="12071" max="12071" width="10.81640625" style="12" customWidth="1"/>
    <col min="12072" max="12073" width="21.54296875" style="12" customWidth="1"/>
    <col min="12074" max="12074" width="21.81640625" style="12" customWidth="1"/>
    <col min="12075" max="12075" width="95" style="12" bestFit="1" customWidth="1"/>
    <col min="12076" max="12320" width="9.1796875" style="12"/>
    <col min="12321" max="12321" width="12" style="12" customWidth="1"/>
    <col min="12322" max="12322" width="16.1796875" style="12" customWidth="1"/>
    <col min="12323" max="12323" width="13.81640625" style="12" customWidth="1"/>
    <col min="12324" max="12324" width="14.81640625" style="12" bestFit="1" customWidth="1"/>
    <col min="12325" max="12325" width="17.81640625" style="12" customWidth="1"/>
    <col min="12326" max="12326" width="38" style="12" customWidth="1"/>
    <col min="12327" max="12327" width="10.81640625" style="12" customWidth="1"/>
    <col min="12328" max="12329" width="21.54296875" style="12" customWidth="1"/>
    <col min="12330" max="12330" width="21.81640625" style="12" customWidth="1"/>
    <col min="12331" max="12331" width="95" style="12" bestFit="1" customWidth="1"/>
    <col min="12332" max="12576" width="9.1796875" style="12"/>
    <col min="12577" max="12577" width="12" style="12" customWidth="1"/>
    <col min="12578" max="12578" width="16.1796875" style="12" customWidth="1"/>
    <col min="12579" max="12579" width="13.81640625" style="12" customWidth="1"/>
    <col min="12580" max="12580" width="14.81640625" style="12" bestFit="1" customWidth="1"/>
    <col min="12581" max="12581" width="17.81640625" style="12" customWidth="1"/>
    <col min="12582" max="12582" width="38" style="12" customWidth="1"/>
    <col min="12583" max="12583" width="10.81640625" style="12" customWidth="1"/>
    <col min="12584" max="12585" width="21.54296875" style="12" customWidth="1"/>
    <col min="12586" max="12586" width="21.81640625" style="12" customWidth="1"/>
    <col min="12587" max="12587" width="95" style="12" bestFit="1" customWidth="1"/>
    <col min="12588" max="12832" width="9.1796875" style="12"/>
    <col min="12833" max="12833" width="12" style="12" customWidth="1"/>
    <col min="12834" max="12834" width="16.1796875" style="12" customWidth="1"/>
    <col min="12835" max="12835" width="13.81640625" style="12" customWidth="1"/>
    <col min="12836" max="12836" width="14.81640625" style="12" bestFit="1" customWidth="1"/>
    <col min="12837" max="12837" width="17.81640625" style="12" customWidth="1"/>
    <col min="12838" max="12838" width="38" style="12" customWidth="1"/>
    <col min="12839" max="12839" width="10.81640625" style="12" customWidth="1"/>
    <col min="12840" max="12841" width="21.54296875" style="12" customWidth="1"/>
    <col min="12842" max="12842" width="21.81640625" style="12" customWidth="1"/>
    <col min="12843" max="12843" width="95" style="12" bestFit="1" customWidth="1"/>
    <col min="12844" max="13088" width="9.1796875" style="12"/>
    <col min="13089" max="13089" width="12" style="12" customWidth="1"/>
    <col min="13090" max="13090" width="16.1796875" style="12" customWidth="1"/>
    <col min="13091" max="13091" width="13.81640625" style="12" customWidth="1"/>
    <col min="13092" max="13092" width="14.81640625" style="12" bestFit="1" customWidth="1"/>
    <col min="13093" max="13093" width="17.81640625" style="12" customWidth="1"/>
    <col min="13094" max="13094" width="38" style="12" customWidth="1"/>
    <col min="13095" max="13095" width="10.81640625" style="12" customWidth="1"/>
    <col min="13096" max="13097" width="21.54296875" style="12" customWidth="1"/>
    <col min="13098" max="13098" width="21.81640625" style="12" customWidth="1"/>
    <col min="13099" max="13099" width="95" style="12" bestFit="1" customWidth="1"/>
    <col min="13100" max="13344" width="9.1796875" style="12"/>
    <col min="13345" max="13345" width="12" style="12" customWidth="1"/>
    <col min="13346" max="13346" width="16.1796875" style="12" customWidth="1"/>
    <col min="13347" max="13347" width="13.81640625" style="12" customWidth="1"/>
    <col min="13348" max="13348" width="14.81640625" style="12" bestFit="1" customWidth="1"/>
    <col min="13349" max="13349" width="17.81640625" style="12" customWidth="1"/>
    <col min="13350" max="13350" width="38" style="12" customWidth="1"/>
    <col min="13351" max="13351" width="10.81640625" style="12" customWidth="1"/>
    <col min="13352" max="13353" width="21.54296875" style="12" customWidth="1"/>
    <col min="13354" max="13354" width="21.81640625" style="12" customWidth="1"/>
    <col min="13355" max="13355" width="95" style="12" bestFit="1" customWidth="1"/>
    <col min="13356" max="16384" width="9.1796875" style="12"/>
  </cols>
  <sheetData>
    <row r="1" spans="1:63" s="68" customFormat="1" ht="69.5" customHeight="1" x14ac:dyDescent="0.35">
      <c r="A1" s="66" t="s">
        <v>0</v>
      </c>
      <c r="B1" s="31" t="s">
        <v>3</v>
      </c>
      <c r="C1" s="31" t="s">
        <v>4</v>
      </c>
      <c r="D1" s="67" t="s">
        <v>866</v>
      </c>
      <c r="E1" s="44" t="s">
        <v>867</v>
      </c>
      <c r="F1" s="68" t="s">
        <v>812</v>
      </c>
      <c r="G1" s="68" t="s">
        <v>868</v>
      </c>
      <c r="H1" s="68" t="s">
        <v>814</v>
      </c>
      <c r="I1" s="68" t="s">
        <v>868</v>
      </c>
      <c r="J1" s="68" t="s">
        <v>813</v>
      </c>
      <c r="K1" s="68" t="s">
        <v>868</v>
      </c>
      <c r="L1" s="68" t="s">
        <v>815</v>
      </c>
      <c r="M1" s="68" t="s">
        <v>816</v>
      </c>
      <c r="N1" s="68" t="s">
        <v>817</v>
      </c>
      <c r="O1" s="68" t="s">
        <v>818</v>
      </c>
      <c r="P1" s="68" t="s">
        <v>819</v>
      </c>
      <c r="Q1" s="68" t="s">
        <v>820</v>
      </c>
      <c r="R1" s="68" t="s">
        <v>821</v>
      </c>
      <c r="S1" s="68" t="s">
        <v>822</v>
      </c>
      <c r="T1" s="68" t="s">
        <v>823</v>
      </c>
      <c r="U1" s="68" t="s">
        <v>824</v>
      </c>
      <c r="V1" s="68" t="s">
        <v>825</v>
      </c>
      <c r="W1" s="68" t="s">
        <v>826</v>
      </c>
      <c r="X1" s="68" t="s">
        <v>827</v>
      </c>
      <c r="Y1" s="68" t="s">
        <v>828</v>
      </c>
      <c r="Z1" s="68" t="s">
        <v>829</v>
      </c>
      <c r="AA1" s="68" t="s">
        <v>830</v>
      </c>
      <c r="AB1" s="68" t="s">
        <v>831</v>
      </c>
      <c r="AC1" s="68" t="s">
        <v>832</v>
      </c>
      <c r="AD1" s="68" t="s">
        <v>833</v>
      </c>
      <c r="AE1" s="68" t="s">
        <v>834</v>
      </c>
      <c r="AF1" s="68" t="s">
        <v>835</v>
      </c>
      <c r="AG1" s="68" t="s">
        <v>836</v>
      </c>
      <c r="AH1" s="68" t="s">
        <v>837</v>
      </c>
      <c r="AI1" s="68" t="s">
        <v>838</v>
      </c>
      <c r="AJ1" s="68" t="s">
        <v>839</v>
      </c>
      <c r="AK1" s="68" t="s">
        <v>840</v>
      </c>
      <c r="AL1" s="68" t="s">
        <v>841</v>
      </c>
      <c r="AM1" s="68" t="s">
        <v>842</v>
      </c>
      <c r="AN1" s="68" t="s">
        <v>843</v>
      </c>
      <c r="AO1" s="68" t="s">
        <v>844</v>
      </c>
      <c r="AP1" s="68" t="s">
        <v>845</v>
      </c>
      <c r="AQ1" s="68" t="s">
        <v>846</v>
      </c>
      <c r="AR1" s="68" t="s">
        <v>847</v>
      </c>
      <c r="AS1" s="68" t="s">
        <v>848</v>
      </c>
      <c r="AT1" s="68" t="s">
        <v>849</v>
      </c>
      <c r="AU1" s="68" t="s">
        <v>850</v>
      </c>
      <c r="AV1" s="68" t="s">
        <v>851</v>
      </c>
      <c r="AW1" s="68" t="s">
        <v>852</v>
      </c>
      <c r="AX1" s="68" t="s">
        <v>853</v>
      </c>
      <c r="AY1" s="68" t="s">
        <v>854</v>
      </c>
      <c r="AZ1" s="68" t="s">
        <v>855</v>
      </c>
      <c r="BA1" s="68" t="s">
        <v>856</v>
      </c>
      <c r="BB1" s="68" t="s">
        <v>857</v>
      </c>
      <c r="BC1" s="68" t="s">
        <v>858</v>
      </c>
      <c r="BD1" s="68" t="s">
        <v>859</v>
      </c>
      <c r="BE1" s="68" t="s">
        <v>860</v>
      </c>
      <c r="BF1" s="68" t="s">
        <v>861</v>
      </c>
      <c r="BG1" s="68" t="s">
        <v>862</v>
      </c>
      <c r="BH1" s="68" t="s">
        <v>863</v>
      </c>
      <c r="BI1" s="68" t="s">
        <v>864</v>
      </c>
      <c r="BJ1" s="68" t="s">
        <v>865</v>
      </c>
      <c r="BK1" s="68" t="s">
        <v>811</v>
      </c>
    </row>
    <row r="2" spans="1:63" ht="18.75" customHeight="1" x14ac:dyDescent="0.35">
      <c r="A2" s="39" t="str">
        <f>'total Scrap'!A2</f>
        <v>04/2020</v>
      </c>
      <c r="B2" s="37">
        <f>'total Scrap'!D2</f>
        <v>95402</v>
      </c>
      <c r="C2" s="28" t="str">
        <f>'total Scrap'!E2</f>
        <v>57110F118271</v>
      </c>
      <c r="D2" s="80" cm="1">
        <f t="array" ref="D2">IF(COUNTIF(_xlfn.ANCHORARRAY($J$2),Tableau7[[#This Row],[Part Number]]),IFERROR(SUM(_xlfn._xlws.FILTER((N2:BJ2)-(M2:BI2),(N2:BJ2)-(M2:BI2)&gt;0))/(L2-1),0),0)</f>
        <v>0</v>
      </c>
      <c r="E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" s="12" t="str" cm="1">
        <f t="array" ref="F2:F253">_xlfn.UNIQUE(Total_scrap[Part Number])</f>
        <v>57110F118271</v>
      </c>
      <c r="G2" s="83">
        <f>COUNTIFS(_xlfn.ANCHORARRAY(F2),"&lt;&gt;")</f>
        <v>252</v>
      </c>
      <c r="H2" s="12" t="str" cm="1">
        <f t="array" ref="H2:H175">_xlfn.UNIQUE(Total_scrap[Part Number],FALSE,TRUE)</f>
        <v>57110F118271</v>
      </c>
      <c r="I2" s="83">
        <f>COUNTIFS(_xlfn.ANCHORARRAY(H2),"&lt;&gt;")</f>
        <v>174</v>
      </c>
      <c r="J2" s="84" t="str" cm="1">
        <f t="array" ref="J2:J79">_xlfn._xlws.FILTER(_xlfn.ANCHORARRAY(F2),COUNTIF(_xlfn.ANCHORARRAY(H2),_xlfn.ANCHORARRAY(F2))=0)</f>
        <v>57413F231071</v>
      </c>
      <c r="K2" s="83">
        <f>COUNTIFS(_xlfn.ANCHORARRAY(J2),"&lt;&gt;")</f>
        <v>78</v>
      </c>
      <c r="L2" s="12" cm="1">
        <f t="array" ref="L2:L79">COUNTIF(Total_scrap[Part Number],_xlfn.ANCHORARRAY(J2))</f>
        <v>2</v>
      </c>
      <c r="M2" s="78" t="str" cm="1">
        <f t="array" ref="M2:N2">TRANSPOSE(_xlfn._xlws.FILTER(Total_scrap[Month],(Total_scrap[Part Number]=J2)))</f>
        <v>04/2020</v>
      </c>
      <c r="N2" s="78" t="str">
        <v>06/2021</v>
      </c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84" cm="1">
        <f t="array" ref="BK2">IFERROR(SUM(_xlfn._xlws.FILTER((N2:BJ2)-(M2:BI2),(N2:BJ2)-(M2:BI2)&gt;0))/(L2-1),0)</f>
        <v>426</v>
      </c>
    </row>
    <row r="3" spans="1:63" ht="18.75" customHeight="1" x14ac:dyDescent="0.35">
      <c r="A3" s="39" t="str">
        <f>'total Scrap'!A3</f>
        <v>04/2020</v>
      </c>
      <c r="B3" s="37">
        <f>'total Scrap'!D3</f>
        <v>95403</v>
      </c>
      <c r="C3" s="85" t="str">
        <f>'total Scrap'!E3</f>
        <v>57413F231071</v>
      </c>
      <c r="D3" s="86" cm="1">
        <f t="array" ref="D3">IF(COUNTIF(_xlfn.ANCHORARRAY($J$2),Tableau7[[#This Row],[Part Number]]),IFERROR(SUM(_xlfn._xlws.FILTER((N3:BJ3)-(M3:BI3),(N3:BJ3)-(M3:BI3)&gt;0))/(L3-1),0),0)</f>
        <v>153</v>
      </c>
      <c r="E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3" s="12" t="str">
        <v>57413F231071</v>
      </c>
      <c r="H3" s="12" t="str">
        <v>56232F231171</v>
      </c>
      <c r="J3" s="12" t="str">
        <v>52212FS2LC71</v>
      </c>
      <c r="L3" s="12">
        <v>2</v>
      </c>
      <c r="M3" s="78" t="str" cm="1">
        <f t="array" ref="M3:N3">TRANSPOSE(_xlfn._xlws.FILTER(Total_scrap[Month],(Total_scrap[Part Number]=J3)))</f>
        <v>05/2020</v>
      </c>
      <c r="N3" s="78" t="str">
        <v>10/2020</v>
      </c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12" cm="1">
        <f t="array" ref="BK3">IFERROR(SUM(_xlfn._xlws.FILTER((N3:BJ3)-(M3:BI3),(N3:BJ3)-(M3:BI3)&gt;0))/(L3-1),0)</f>
        <v>153</v>
      </c>
    </row>
    <row r="4" spans="1:63" ht="18.75" customHeight="1" x14ac:dyDescent="0.35">
      <c r="A4" s="39" t="str">
        <f>'total Scrap'!A4</f>
        <v>04/2020</v>
      </c>
      <c r="B4" s="37">
        <f>'total Scrap'!D4</f>
        <v>95504</v>
      </c>
      <c r="C4" s="37" t="str">
        <f>'total Scrap'!E4</f>
        <v>56232F231171</v>
      </c>
      <c r="D4" s="80" cm="1">
        <f t="array" ref="D4">IF(COUNTIF(_xlfn.ANCHORARRAY($J$2),Tableau7[[#This Row],[Part Number]]),IFERROR(SUM(_xlfn._xlws.FILTER((N4:BJ4)-(M4:BI4),(N4:BJ4)-(M4:BI4)&gt;0))/(L4-1),0),0)</f>
        <v>0</v>
      </c>
      <c r="E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" s="12" t="str">
        <v>56232F231171</v>
      </c>
      <c r="H4" s="12" t="str">
        <v>56031F222671</v>
      </c>
      <c r="J4" s="12" t="str">
        <v>56021F219471</v>
      </c>
      <c r="L4" s="12">
        <v>2</v>
      </c>
      <c r="M4" s="78" t="str" cm="1">
        <f t="array" ref="M4:N4">TRANSPOSE(_xlfn._xlws.FILTER(Total_scrap[Month],(Total_scrap[Part Number]=J4)))</f>
        <v>05/2020</v>
      </c>
      <c r="N4" s="78" t="str">
        <v>03/2021</v>
      </c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12" cm="1">
        <f t="array" ref="BK4">IFERROR(SUM(_xlfn._xlws.FILTER((N4:BJ4)-(M4:BI4),(N4:BJ4)-(M4:BI4)&gt;0))/(L4-1),0)</f>
        <v>304</v>
      </c>
    </row>
    <row r="5" spans="1:63" ht="18.75" customHeight="1" x14ac:dyDescent="0.35">
      <c r="A5" s="39" t="str">
        <f>'total Scrap'!A5</f>
        <v>05/2020</v>
      </c>
      <c r="B5" s="37">
        <f>'total Scrap'!D5</f>
        <v>95054</v>
      </c>
      <c r="C5" s="37" t="str">
        <f>'total Scrap'!E5</f>
        <v>52212FS2LC71</v>
      </c>
      <c r="D5" s="80" cm="1">
        <f t="array" ref="D5">IF(COUNTIF(_xlfn.ANCHORARRAY($J$2),Tableau7[[#This Row],[Part Number]]),IFERROR(SUM(_xlfn._xlws.FILTER((N5:BJ5)-(M5:BI5),(N5:BJ5)-(M5:BI5)&gt;0))/(L5-1),0),0)</f>
        <v>31</v>
      </c>
      <c r="E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" s="12" t="str">
        <v>52212FS2LC71</v>
      </c>
      <c r="H5" s="12" t="str">
        <v>56062F221271</v>
      </c>
      <c r="J5" s="12" t="str">
        <v>56021F220271</v>
      </c>
      <c r="L5" s="12">
        <v>2</v>
      </c>
      <c r="M5" s="78" t="str" cm="1">
        <f t="array" ref="M5:N5">TRANSPOSE(_xlfn._xlws.FILTER(Total_scrap[Month],(Total_scrap[Part Number]=J5)))</f>
        <v>05/2020</v>
      </c>
      <c r="N5" s="78" t="str">
        <v>06/2020</v>
      </c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12" cm="1">
        <f t="array" ref="BK5">IFERROR(SUM(_xlfn._xlws.FILTER((N5:BJ5)-(M5:BI5),(N5:BJ5)-(M5:BI5)&gt;0))/(L5-1),0)</f>
        <v>31</v>
      </c>
    </row>
    <row r="6" spans="1:63" ht="18.75" customHeight="1" x14ac:dyDescent="0.35">
      <c r="A6" s="39" t="str">
        <f>'total Scrap'!A6</f>
        <v>05/2020</v>
      </c>
      <c r="B6" s="37">
        <f>'total Scrap'!D6</f>
        <v>95703</v>
      </c>
      <c r="C6" s="37" t="str">
        <f>'total Scrap'!E6</f>
        <v>56031F222671</v>
      </c>
      <c r="D6" s="80" cm="1">
        <f t="array" ref="D6">IF(COUNTIF(_xlfn.ANCHORARRAY($J$2),Tableau7[[#This Row],[Part Number]]),IFERROR(SUM(_xlfn._xlws.FILTER((N6:BJ6)-(M6:BI6),(N6:BJ6)-(M6:BI6)&gt;0))/(L6-1),0),0)</f>
        <v>0</v>
      </c>
      <c r="E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" s="12" t="str">
        <v>56031F222671</v>
      </c>
      <c r="H6" s="12" t="str">
        <v>56062FSU1U71</v>
      </c>
      <c r="J6" s="12" t="str">
        <v>55537F318471</v>
      </c>
      <c r="L6" s="12">
        <v>2</v>
      </c>
      <c r="M6" s="78" t="str" cm="1">
        <f t="array" ref="M6:N6">TRANSPOSE(_xlfn._xlws.FILTER(Total_scrap[Month],(Total_scrap[Part Number]=J6)))</f>
        <v>05/2020</v>
      </c>
      <c r="N6" s="78" t="str">
        <v>01/2021</v>
      </c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12" cm="1">
        <f t="array" ref="BK6">IFERROR(SUM(_xlfn._xlws.FILTER((N6:BJ6)-(M6:BI6),(N6:BJ6)-(M6:BI6)&gt;0))/(L6-1),0)</f>
        <v>245</v>
      </c>
    </row>
    <row r="7" spans="1:63" ht="18.75" customHeight="1" x14ac:dyDescent="0.35">
      <c r="A7" s="39" t="str">
        <f>'total Scrap'!A7</f>
        <v>05/2020</v>
      </c>
      <c r="B7" s="37">
        <f>'total Scrap'!D7</f>
        <v>95709</v>
      </c>
      <c r="C7" s="37" t="str">
        <f>'total Scrap'!E7</f>
        <v>56062F221271</v>
      </c>
      <c r="D7" s="80" cm="1">
        <f t="array" ref="D7">IF(COUNTIF(_xlfn.ANCHORARRAY($J$2),Tableau7[[#This Row],[Part Number]]),IFERROR(SUM(_xlfn._xlws.FILTER((N7:BJ7)-(M7:BI7),(N7:BJ7)-(M7:BI7)&gt;0))/(L7-1),0),0)</f>
        <v>0</v>
      </c>
      <c r="E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" s="12" t="str">
        <v>56062F221271</v>
      </c>
      <c r="H7" s="12" t="str">
        <v>175702660371</v>
      </c>
      <c r="J7" s="12" t="str">
        <v>55227F218271</v>
      </c>
      <c r="L7" s="12">
        <v>2</v>
      </c>
      <c r="M7" s="78" t="str" cm="1">
        <f t="array" ref="M7:N7">TRANSPOSE(_xlfn._xlws.FILTER(Total_scrap[Month],(Total_scrap[Part Number]=J7)))</f>
        <v>06/2020</v>
      </c>
      <c r="N7" s="78" t="str">
        <v>10/2020</v>
      </c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12" cm="1">
        <f t="array" ref="BK7">IFERROR(SUM(_xlfn._xlws.FILTER((N7:BJ7)-(M7:BI7),(N7:BJ7)-(M7:BI7)&gt;0))/(L7-1),0)</f>
        <v>122</v>
      </c>
    </row>
    <row r="8" spans="1:63" ht="18.75" customHeight="1" x14ac:dyDescent="0.35">
      <c r="A8" s="39" t="str">
        <f>'total Scrap'!A8</f>
        <v>05/2020</v>
      </c>
      <c r="B8" s="37">
        <f>'total Scrap'!D8</f>
        <v>95708</v>
      </c>
      <c r="C8" s="37" t="str">
        <f>'total Scrap'!E8</f>
        <v>56021F219471</v>
      </c>
      <c r="D8" s="80" cm="1">
        <f t="array" ref="D8">IF(COUNTIF(_xlfn.ANCHORARRAY($J$2),Tableau7[[#This Row],[Part Number]]),IFERROR(SUM(_xlfn._xlws.FILTER((N8:BJ8)-(M8:BI8),(N8:BJ8)-(M8:BI8)&gt;0))/(L8-1),0),0)</f>
        <v>0</v>
      </c>
      <c r="E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" s="12" t="str">
        <v>56021F219471</v>
      </c>
      <c r="H8" s="12" t="str">
        <v>16420F221171</v>
      </c>
      <c r="J8" s="12" t="str">
        <v>68607F319071</v>
      </c>
      <c r="L8" s="12">
        <v>2</v>
      </c>
      <c r="M8" s="78" t="str" cm="1">
        <f t="array" ref="M8:N8">TRANSPOSE(_xlfn._xlws.FILTER(Total_scrap[Month],(Total_scrap[Part Number]=J8)))</f>
        <v>06/2020</v>
      </c>
      <c r="N8" s="78" t="str">
        <v>06/2020</v>
      </c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12" cm="1">
        <f t="array" ref="BK8">IFERROR(SUM(_xlfn._xlws.FILTER((N8:BJ8)-(M8:BI8),(N8:BJ8)-(M8:BI8)&gt;0))/(L8-1),0)</f>
        <v>0</v>
      </c>
    </row>
    <row r="9" spans="1:63" ht="18.75" customHeight="1" x14ac:dyDescent="0.35">
      <c r="A9" s="39" t="str">
        <f>'total Scrap'!A9</f>
        <v>05/2020</v>
      </c>
      <c r="B9" s="37">
        <f>'total Scrap'!D9</f>
        <v>95707</v>
      </c>
      <c r="C9" s="37" t="str">
        <f>'total Scrap'!E9</f>
        <v>56021F220271</v>
      </c>
      <c r="D9" s="80" cm="1">
        <f t="array" ref="D9">IF(COUNTIF(_xlfn.ANCHORARRAY($J$2),Tableau7[[#This Row],[Part Number]]),IFERROR(SUM(_xlfn._xlws.FILTER((N9:BJ9)-(M9:BI9),(N9:BJ9)-(M9:BI9)&gt;0))/(L9-1),0),0)</f>
        <v>40.555555555555557</v>
      </c>
      <c r="E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" s="12" t="str">
        <v>56021F220271</v>
      </c>
      <c r="H9" s="12" t="str">
        <v>169202661071</v>
      </c>
      <c r="J9" s="12" t="str">
        <v>163612660071</v>
      </c>
      <c r="L9" s="12">
        <v>10</v>
      </c>
      <c r="M9" s="78" t="str" cm="1">
        <f t="array" ref="M9:V9">TRANSPOSE(_xlfn._xlws.FILTER(Total_scrap[Month],(Total_scrap[Part Number]=J9)))</f>
        <v>06/2020</v>
      </c>
      <c r="N9" s="78" t="str">
        <v>07/2020</v>
      </c>
      <c r="O9" s="78" t="str">
        <v>07/2020</v>
      </c>
      <c r="P9" s="78" t="str">
        <v>11/2020</v>
      </c>
      <c r="Q9" s="78" t="str">
        <v>12/2020</v>
      </c>
      <c r="R9" s="78" t="str">
        <v>02/2021</v>
      </c>
      <c r="S9" s="78" t="str">
        <v>02/2021</v>
      </c>
      <c r="T9" s="78" t="str">
        <v>02/2021</v>
      </c>
      <c r="U9" s="78" t="str">
        <v>03/2021</v>
      </c>
      <c r="V9" s="78" t="str">
        <v>06/2021</v>
      </c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9" cm="1">
        <f t="array" ref="BK9">IFERROR(SUM(_xlfn._xlws.FILTER((N9:BJ9)-(M9:BI9),(N9:BJ9)-(M9:BI9)&gt;0))/(L9-1),0)</f>
        <v>40.555555555555557</v>
      </c>
    </row>
    <row r="10" spans="1:63" ht="18.75" customHeight="1" x14ac:dyDescent="0.35">
      <c r="A10" s="39" t="str">
        <f>'total Scrap'!A10</f>
        <v>05/2020</v>
      </c>
      <c r="B10" s="37">
        <f>'total Scrap'!D10</f>
        <v>95763</v>
      </c>
      <c r="C10" s="37" t="str">
        <f>'total Scrap'!E10</f>
        <v>55537F318471</v>
      </c>
      <c r="D10" s="80" cm="1">
        <f t="array" ref="D10">IF(COUNTIF(_xlfn.ANCHORARRAY($J$2),Tableau7[[#This Row],[Part Number]]),IFERROR(SUM(_xlfn._xlws.FILTER((N10:BJ10)-(M10:BI10),(N10:BJ10)-(M10:BI10)&gt;0))/(L10-1),0),0)</f>
        <v>91.25</v>
      </c>
      <c r="E1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10" s="12" t="str">
        <v>55537F318471</v>
      </c>
      <c r="H10" s="12" t="str">
        <v>28850F205071</v>
      </c>
      <c r="J10" s="12" t="str">
        <v>53220F219071</v>
      </c>
      <c r="L10" s="12">
        <v>5</v>
      </c>
      <c r="M10" s="78" t="str" cm="1">
        <f t="array" ref="M10:Q10">TRANSPOSE(_xlfn._xlws.FILTER(Total_scrap[Month],(Total_scrap[Part Number]=J10)))</f>
        <v>06/2020</v>
      </c>
      <c r="N10" s="78" t="str">
        <v>07/2020</v>
      </c>
      <c r="O10" s="78" t="str">
        <v>10/2020</v>
      </c>
      <c r="P10" s="78" t="str">
        <v>04/2021</v>
      </c>
      <c r="Q10" s="78" t="str">
        <v>06/2021</v>
      </c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12" cm="1">
        <f t="array" ref="BK10">IFERROR(SUM(_xlfn._xlws.FILTER((N10:BJ10)-(M10:BI10),(N10:BJ10)-(M10:BI10)&gt;0))/(L10-1),0)</f>
        <v>91.25</v>
      </c>
    </row>
    <row r="11" spans="1:63" ht="18.75" customHeight="1" x14ac:dyDescent="0.35">
      <c r="A11" s="39" t="str">
        <f>'total Scrap'!A11</f>
        <v>05/2020</v>
      </c>
      <c r="B11" s="37">
        <f>'total Scrap'!D11</f>
        <v>95705</v>
      </c>
      <c r="C11" s="37" t="str">
        <f>'total Scrap'!E11</f>
        <v>56062FSU1U71</v>
      </c>
      <c r="D11" s="80" cm="1">
        <f t="array" ref="D11">IF(COUNTIF(_xlfn.ANCHORARRAY($J$2),Tableau7[[#This Row],[Part Number]]),IFERROR(SUM(_xlfn._xlws.FILTER((N11:BJ11)-(M11:BI11),(N11:BJ11)-(M11:BI11)&gt;0))/(L11-1),0),0)</f>
        <v>0</v>
      </c>
      <c r="E1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" s="12" t="str">
        <v>56062FSU1U71</v>
      </c>
      <c r="H11" s="12" t="str">
        <v>574501247071</v>
      </c>
      <c r="J11" s="12" t="str">
        <v>451101247271</v>
      </c>
      <c r="L11" s="12">
        <v>3</v>
      </c>
      <c r="M11" s="78" t="str" cm="1">
        <f t="array" ref="M11:O11">TRANSPOSE(_xlfn._xlws.FILTER(Total_scrap[Month],(Total_scrap[Part Number]=J11)))</f>
        <v>06/2020</v>
      </c>
      <c r="N11" s="78" t="str">
        <v>07/2020</v>
      </c>
      <c r="O11" s="78" t="str">
        <v>09/2020</v>
      </c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12" cm="1">
        <f t="array" ref="BK11">IFERROR(SUM(_xlfn._xlws.FILTER((N11:BJ11)-(M11:BI11),(N11:BJ11)-(M11:BI11)&gt;0))/(L11-1),0)</f>
        <v>46</v>
      </c>
    </row>
    <row r="12" spans="1:63" ht="18.75" customHeight="1" x14ac:dyDescent="0.35">
      <c r="A12" s="39" t="str">
        <f>'total Scrap'!A12</f>
        <v>06/2020</v>
      </c>
      <c r="B12" s="37">
        <f>'total Scrap'!D12</f>
        <v>95952</v>
      </c>
      <c r="C12" s="37" t="str">
        <f>'total Scrap'!E12</f>
        <v>175702660371</v>
      </c>
      <c r="D12" s="80" cm="1">
        <f t="array" ref="D12">IF(COUNTIF(_xlfn.ANCHORARRAY($J$2),Tableau7[[#This Row],[Part Number]]),IFERROR(SUM(_xlfn._xlws.FILTER((N12:BJ12)-(M12:BI12),(N12:BJ12)-(M12:BI12)&gt;0))/(L12-1),0),0)</f>
        <v>0</v>
      </c>
      <c r="E1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" s="12" t="str">
        <v>175702660371</v>
      </c>
      <c r="H12" s="12" t="str">
        <v>68608F319071</v>
      </c>
      <c r="J12" s="12" t="str">
        <v>565702665071</v>
      </c>
      <c r="L12" s="12">
        <v>3</v>
      </c>
      <c r="M12" s="78" t="str" cm="1">
        <f t="array" ref="M12:O12">TRANSPOSE(_xlfn._xlws.FILTER(Total_scrap[Month],(Total_scrap[Part Number]=J12)))</f>
        <v>06/2020</v>
      </c>
      <c r="N12" s="78" t="str">
        <v>06/2020</v>
      </c>
      <c r="O12" s="78" t="str">
        <v>07/2020</v>
      </c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12" cm="1">
        <f t="array" ref="BK12">IFERROR(SUM(_xlfn._xlws.FILTER((N12:BJ12)-(M12:BI12),(N12:BJ12)-(M12:BI12)&gt;0))/(L12-1),0)</f>
        <v>15</v>
      </c>
    </row>
    <row r="13" spans="1:63" ht="18.75" customHeight="1" x14ac:dyDescent="0.35">
      <c r="A13" s="39" t="str">
        <f>'total Scrap'!A13</f>
        <v>06/2020</v>
      </c>
      <c r="B13" s="37">
        <f>'total Scrap'!D13</f>
        <v>95619</v>
      </c>
      <c r="C13" s="37" t="str">
        <f>'total Scrap'!E13</f>
        <v>16420F221171</v>
      </c>
      <c r="D13" s="80" cm="1">
        <f t="array" ref="D13">IF(COUNTIF(_xlfn.ANCHORARRAY($J$2),Tableau7[[#This Row],[Part Number]]),IFERROR(SUM(_xlfn._xlws.FILTER((N13:BJ13)-(M13:BI13),(N13:BJ13)-(M13:BI13)&gt;0))/(L13-1),0),0)</f>
        <v>0</v>
      </c>
      <c r="E1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" s="12" t="str">
        <v>16420F221171</v>
      </c>
      <c r="H13" s="12" t="str">
        <v>43251F210071</v>
      </c>
      <c r="J13" s="12" t="str">
        <v>2A14497G3</v>
      </c>
      <c r="L13" s="12">
        <v>3</v>
      </c>
      <c r="M13" s="78" t="str" cm="1">
        <f t="array" ref="M13:O13">TRANSPOSE(_xlfn._xlws.FILTER(Total_scrap[Month],(Total_scrap[Part Number]=J13)))</f>
        <v>06/2020</v>
      </c>
      <c r="N13" s="78" t="str">
        <v>10/2020</v>
      </c>
      <c r="O13" s="78" t="str">
        <v>06/2021</v>
      </c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12" cm="1">
        <f t="array" ref="BK13">IFERROR(SUM(_xlfn._xlws.FILTER((N13:BJ13)-(M13:BI13),(N13:BJ13)-(M13:BI13)&gt;0))/(L13-1),0)</f>
        <v>182.5</v>
      </c>
    </row>
    <row r="14" spans="1:63" ht="18.75" customHeight="1" x14ac:dyDescent="0.35">
      <c r="A14" s="39" t="str">
        <f>'total Scrap'!A14</f>
        <v>06/2020</v>
      </c>
      <c r="B14" s="37">
        <f>'total Scrap'!D14</f>
        <v>95704</v>
      </c>
      <c r="C14" s="37" t="str">
        <f>'total Scrap'!E14</f>
        <v>169202661071</v>
      </c>
      <c r="D14" s="80" cm="1">
        <f t="array" ref="D14">IF(COUNTIF(_xlfn.ANCHORARRAY($J$2),Tableau7[[#This Row],[Part Number]]),IFERROR(SUM(_xlfn._xlws.FILTER((N14:BJ14)-(M14:BI14),(N14:BJ14)-(M14:BI14)&gt;0))/(L14-1),0),0)</f>
        <v>0</v>
      </c>
      <c r="E1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" s="12" t="str">
        <v>169202661071</v>
      </c>
      <c r="H14" s="12" t="str">
        <v>53211F318171</v>
      </c>
      <c r="J14" s="12" t="str">
        <v>17780F218071</v>
      </c>
      <c r="L14" s="12">
        <v>2</v>
      </c>
      <c r="M14" s="78" t="str" cm="1">
        <f t="array" ref="M14:N14">TRANSPOSE(_xlfn._xlws.FILTER(Total_scrap[Month],(Total_scrap[Part Number]=J14)))</f>
        <v>06/2020</v>
      </c>
      <c r="N14" s="78" t="str">
        <v>07/2020</v>
      </c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12" cm="1">
        <f t="array" ref="BK14">IFERROR(SUM(_xlfn._xlws.FILTER((N14:BJ14)-(M14:BI14),(N14:BJ14)-(M14:BI14)&gt;0))/(L14-1),0)</f>
        <v>30</v>
      </c>
    </row>
    <row r="15" spans="1:63" ht="18.75" customHeight="1" x14ac:dyDescent="0.35">
      <c r="A15" s="39" t="str">
        <f>'total Scrap'!A15</f>
        <v>06/2020</v>
      </c>
      <c r="B15" s="37">
        <f>'total Scrap'!D15</f>
        <v>95614</v>
      </c>
      <c r="C15" s="37" t="str">
        <f>'total Scrap'!E15</f>
        <v>28850F205071</v>
      </c>
      <c r="D15" s="80" cm="1">
        <f t="array" ref="D15">IF(COUNTIF(_xlfn.ANCHORARRAY($J$2),Tableau7[[#This Row],[Part Number]]),IFERROR(SUM(_xlfn._xlws.FILTER((N15:BJ15)-(M15:BI15),(N15:BJ15)-(M15:BI15)&gt;0))/(L15-1),0),0)</f>
        <v>0</v>
      </c>
      <c r="E1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" s="12" t="str">
        <v>28850F205071</v>
      </c>
      <c r="H15" s="12" t="str">
        <v>53211F219171</v>
      </c>
      <c r="J15" s="12" t="str">
        <v>3A14055</v>
      </c>
      <c r="L15" s="12">
        <v>3</v>
      </c>
      <c r="M15" s="78" t="str" cm="1">
        <f t="array" ref="M15:O15">TRANSPOSE(_xlfn._xlws.FILTER(Total_scrap[Month],(Total_scrap[Part Number]=J15)))</f>
        <v>07/2020</v>
      </c>
      <c r="N15" s="78" t="str">
        <v>07/2020</v>
      </c>
      <c r="O15" s="78" t="str">
        <v>10/2020</v>
      </c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12" cm="1">
        <f t="array" ref="BK15">IFERROR(SUM(_xlfn._xlws.FILTER((N15:BJ15)-(M15:BI15),(N15:BJ15)-(M15:BI15)&gt;0))/(L15-1),0)</f>
        <v>46</v>
      </c>
    </row>
    <row r="16" spans="1:63" ht="18.75" customHeight="1" x14ac:dyDescent="0.35">
      <c r="A16" s="39" t="str">
        <f>'total Scrap'!A16</f>
        <v>06/2020</v>
      </c>
      <c r="B16" s="37">
        <f>'total Scrap'!D16</f>
        <v>95762</v>
      </c>
      <c r="C16" s="37" t="str">
        <f>'total Scrap'!E16</f>
        <v>55227F218271</v>
      </c>
      <c r="D16" s="80" cm="1">
        <f t="array" ref="D16">IF(COUNTIF(_xlfn.ANCHORARRAY($J$2),Tableau7[[#This Row],[Part Number]]),IFERROR(SUM(_xlfn._xlws.FILTER((N16:BJ16)-(M16:BI16),(N16:BJ16)-(M16:BI16)&gt;0))/(L16-1),0),0)</f>
        <v>243</v>
      </c>
      <c r="E1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16" s="12" t="str">
        <v>55227F218271</v>
      </c>
      <c r="H16" s="12" t="str">
        <v>57844F210271</v>
      </c>
      <c r="J16" s="12" t="str">
        <v>455103664071</v>
      </c>
      <c r="L16" s="12">
        <v>2</v>
      </c>
      <c r="M16" s="78" t="str" cm="1">
        <f t="array" ref="M16:N16">TRANSPOSE(_xlfn._xlws.FILTER(Total_scrap[Month],(Total_scrap[Part Number]=J16)))</f>
        <v>07/2020</v>
      </c>
      <c r="N16" s="78" t="str">
        <v>03/2021</v>
      </c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12" cm="1">
        <f t="array" ref="BK16">IFERROR(SUM(_xlfn._xlws.FILTER((N16:BJ16)-(M16:BI16),(N16:BJ16)-(M16:BI16)&gt;0))/(L16-1),0)</f>
        <v>243</v>
      </c>
    </row>
    <row r="17" spans="1:63" ht="18.75" customHeight="1" x14ac:dyDescent="0.35">
      <c r="A17" s="39" t="str">
        <f>'total Scrap'!A17</f>
        <v>06/2020</v>
      </c>
      <c r="B17" s="37">
        <f>'total Scrap'!D17</f>
        <v>96501</v>
      </c>
      <c r="C17" s="37" t="str">
        <f>'total Scrap'!E17</f>
        <v>56021F220271</v>
      </c>
      <c r="D17" s="80" cm="1">
        <f t="array" ref="D17">IF(COUNTIF(_xlfn.ANCHORARRAY($J$2),Tableau7[[#This Row],[Part Number]]),IFERROR(SUM(_xlfn._xlws.FILTER((N17:BJ17)-(M17:BI17),(N17:BJ17)-(M17:BI17)&gt;0))/(L17-1),0),0)</f>
        <v>215</v>
      </c>
      <c r="E1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17" s="12" t="str">
        <v>574501247071</v>
      </c>
      <c r="H17" s="12" t="str">
        <v>68730FSJ5U71</v>
      </c>
      <c r="J17" s="12" t="str">
        <v>27060UB060</v>
      </c>
      <c r="L17" s="12">
        <v>2</v>
      </c>
      <c r="M17" s="78" t="str" cm="1">
        <f t="array" ref="M17:N17">TRANSPOSE(_xlfn._xlws.FILTER(Total_scrap[Month],(Total_scrap[Part Number]=J17)))</f>
        <v>07/2020</v>
      </c>
      <c r="N17" s="78" t="str">
        <v>02/2021</v>
      </c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12" cm="1">
        <f t="array" ref="BK17">IFERROR(SUM(_xlfn._xlws.FILTER((N17:BJ17)-(M17:BI17),(N17:BJ17)-(M17:BI17)&gt;0))/(L17-1),0)</f>
        <v>215</v>
      </c>
    </row>
    <row r="18" spans="1:63" ht="18.75" customHeight="1" x14ac:dyDescent="0.35">
      <c r="A18" s="39" t="str">
        <f>'total Scrap'!A18</f>
        <v>06/2020</v>
      </c>
      <c r="B18" s="37">
        <f>'total Scrap'!D18</f>
        <v>95616</v>
      </c>
      <c r="C18" s="37" t="str">
        <f>'total Scrap'!E18</f>
        <v>574501247071</v>
      </c>
      <c r="D18" s="80" cm="1">
        <f t="array" ref="D18">IF(COUNTIF(_xlfn.ANCHORARRAY($J$2),Tableau7[[#This Row],[Part Number]]),IFERROR(SUM(_xlfn._xlws.FILTER((N18:BJ18)-(M18:BI18),(N18:BJ18)-(M18:BI18)&gt;0))/(L18-1),0),0)</f>
        <v>0</v>
      </c>
      <c r="E1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" s="12" t="str">
        <v>68608F319071</v>
      </c>
      <c r="H18" s="12" t="str">
        <v>56018F220771</v>
      </c>
      <c r="J18" s="12" t="str">
        <v>2A28005</v>
      </c>
      <c r="L18" s="12">
        <v>5</v>
      </c>
      <c r="M18" s="78" t="str" cm="1">
        <f t="array" ref="M18:Q18">TRANSPOSE(_xlfn._xlws.FILTER(Total_scrap[Month],(Total_scrap[Part Number]=J18)))</f>
        <v>07/2020</v>
      </c>
      <c r="N18" s="78" t="str">
        <v>09/2020</v>
      </c>
      <c r="O18" s="78" t="str">
        <v>10/2020</v>
      </c>
      <c r="P18" s="78" t="str">
        <v>02/2021</v>
      </c>
      <c r="Q18" s="78" t="str">
        <v>03/2021</v>
      </c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12" cm="1">
        <f t="array" ref="BK18">IFERROR(SUM(_xlfn._xlws.FILTER((N18:BJ18)-(M18:BI18),(N18:BJ18)-(M18:BI18)&gt;0))/(L18-1),0)</f>
        <v>60.75</v>
      </c>
    </row>
    <row r="19" spans="1:63" ht="18.75" customHeight="1" x14ac:dyDescent="0.35">
      <c r="A19" s="39" t="str">
        <f>'total Scrap'!A19</f>
        <v>06/2020</v>
      </c>
      <c r="B19" s="37">
        <f>'total Scrap'!D19</f>
        <v>95903</v>
      </c>
      <c r="C19" s="37" t="str">
        <f>'total Scrap'!E19</f>
        <v>68608F319071</v>
      </c>
      <c r="D19" s="80" cm="1">
        <f t="array" ref="D19">IF(COUNTIF(_xlfn.ANCHORARRAY($J$2),Tableau7[[#This Row],[Part Number]]),IFERROR(SUM(_xlfn._xlws.FILTER((N19:BJ19)-(M19:BI19),(N19:BJ19)-(M19:BI19)&gt;0))/(L19-1),0),0)</f>
        <v>0</v>
      </c>
      <c r="E1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" s="12" t="str">
        <v>43251F210071</v>
      </c>
      <c r="H19" s="12" t="str">
        <v>58310F218071</v>
      </c>
      <c r="J19" s="12" t="str">
        <v>565903676071</v>
      </c>
      <c r="L19" s="12">
        <v>6</v>
      </c>
      <c r="M19" s="78" t="str" cm="1">
        <f t="array" ref="M19:R19">TRANSPOSE(_xlfn._xlws.FILTER(Total_scrap[Month],(Total_scrap[Part Number]=J19)))</f>
        <v>07/2020</v>
      </c>
      <c r="N19" s="78" t="str">
        <v>10/2020</v>
      </c>
      <c r="O19" s="78" t="str">
        <v>10/2020</v>
      </c>
      <c r="P19" s="78" t="str">
        <v>01/2021</v>
      </c>
      <c r="Q19" s="78" t="str">
        <v>03/2021</v>
      </c>
      <c r="R19" s="78" t="str">
        <v>04/2021</v>
      </c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12" cm="1">
        <f t="array" ref="BK19">IFERROR(SUM(_xlfn._xlws.FILTER((N19:BJ19)-(M19:BI19),(N19:BJ19)-(M19:BI19)&gt;0))/(L19-1),0)</f>
        <v>54.8</v>
      </c>
    </row>
    <row r="20" spans="1:63" ht="18.75" customHeight="1" x14ac:dyDescent="0.35">
      <c r="A20" s="39" t="str">
        <f>'total Scrap'!A20</f>
        <v>06/2020</v>
      </c>
      <c r="B20" s="37">
        <f>'total Scrap'!D20</f>
        <v>95769</v>
      </c>
      <c r="C20" s="37" t="str">
        <f>'total Scrap'!E20</f>
        <v>43251F210071</v>
      </c>
      <c r="D20" s="80" cm="1">
        <f t="array" ref="D20">IF(COUNTIF(_xlfn.ANCHORARRAY($J$2),Tableau7[[#This Row],[Part Number]]),IFERROR(SUM(_xlfn._xlws.FILTER((N20:BJ20)-(M20:BI20),(N20:BJ20)-(M20:BI20)&gt;0))/(L20-1),0),0)</f>
        <v>0</v>
      </c>
      <c r="E2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" s="12" t="str">
        <v>68607F319071</v>
      </c>
      <c r="H20" s="12" t="str">
        <v>1A18131</v>
      </c>
      <c r="J20" s="12" t="str">
        <v>55213F218171</v>
      </c>
      <c r="L20" s="12">
        <v>5</v>
      </c>
      <c r="M20" s="78" t="str" cm="1">
        <f t="array" ref="M20:Q20">TRANSPOSE(_xlfn._xlws.FILTER(Total_scrap[Month],(Total_scrap[Part Number]=J20)))</f>
        <v>07/2020</v>
      </c>
      <c r="N20" s="78" t="str">
        <v>07/2020</v>
      </c>
      <c r="O20" s="78" t="str">
        <v>09/2020</v>
      </c>
      <c r="P20" s="78" t="str">
        <v>10/2020</v>
      </c>
      <c r="Q20" s="78" t="str">
        <v>12/2020</v>
      </c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12" cm="1">
        <f t="array" ref="BK20">IFERROR(SUM(_xlfn._xlws.FILTER((N20:BJ20)-(M20:BI20),(N20:BJ20)-(M20:BI20)&gt;0))/(L20-1),0)</f>
        <v>38.25</v>
      </c>
    </row>
    <row r="21" spans="1:63" ht="18.75" customHeight="1" x14ac:dyDescent="0.35">
      <c r="A21" s="39" t="str">
        <f>'total Scrap'!A21</f>
        <v>06/2020</v>
      </c>
      <c r="B21" s="37">
        <f>'total Scrap'!D21</f>
        <v>95904</v>
      </c>
      <c r="C21" s="37" t="str">
        <f>'total Scrap'!E21</f>
        <v>68607F319071</v>
      </c>
      <c r="D21" s="80" cm="1">
        <f t="array" ref="D21">IF(COUNTIF(_xlfn.ANCHORARRAY($J$2),Tableau7[[#This Row],[Part Number]]),IFERROR(SUM(_xlfn._xlws.FILTER((N21:BJ21)-(M21:BI21),(N21:BJ21)-(M21:BI21)&gt;0))/(L21-1),0),0)</f>
        <v>62</v>
      </c>
      <c r="E2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21" s="12" t="str">
        <v>163612660071</v>
      </c>
      <c r="H21" s="12" t="str">
        <v>1A28083</v>
      </c>
      <c r="J21" s="12" t="str">
        <v>56031F231071</v>
      </c>
      <c r="L21" s="12">
        <v>2</v>
      </c>
      <c r="M21" s="78" t="str" cm="1">
        <f t="array" ref="M21:N21">TRANSPOSE(_xlfn._xlws.FILTER(Total_scrap[Month],(Total_scrap[Part Number]=J21)))</f>
        <v>07/2020</v>
      </c>
      <c r="N21" s="78" t="str">
        <v>09/2020</v>
      </c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12" cm="1">
        <f t="array" ref="BK21">IFERROR(SUM(_xlfn._xlws.FILTER((N21:BJ21)-(M21:BI21),(N21:BJ21)-(M21:BI21)&gt;0))/(L21-1),0)</f>
        <v>62</v>
      </c>
    </row>
    <row r="22" spans="1:63" ht="18.75" customHeight="1" x14ac:dyDescent="0.35">
      <c r="A22" s="39" t="str">
        <f>'total Scrap'!A22</f>
        <v>06/2020</v>
      </c>
      <c r="B22" s="37">
        <f>'total Scrap'!D22</f>
        <v>95656</v>
      </c>
      <c r="C22" s="37" t="str">
        <f>'total Scrap'!E22</f>
        <v>68607F319071</v>
      </c>
      <c r="D22" s="80" cm="1">
        <f t="array" ref="D22">IF(COUNTIF(_xlfn.ANCHORARRAY($J$2),Tableau7[[#This Row],[Part Number]]),IFERROR(SUM(_xlfn._xlws.FILTER((N22:BJ22)-(M22:BI22),(N22:BJ22)-(M22:BI22)&gt;0))/(L22-1),0),0)</f>
        <v>137</v>
      </c>
      <c r="E2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22" s="12" t="str">
        <v>53220F219071</v>
      </c>
      <c r="H22" s="12" t="str">
        <v>55173FSHD771</v>
      </c>
      <c r="J22" s="12" t="str">
        <v>23507FPA2171</v>
      </c>
      <c r="L22" s="12">
        <v>3</v>
      </c>
      <c r="M22" s="78" t="str" cm="1">
        <f t="array" ref="M22:O22">TRANSPOSE(_xlfn._xlws.FILTER(Total_scrap[Month],(Total_scrap[Part Number]=J22)))</f>
        <v>07/2020</v>
      </c>
      <c r="N22" s="78" t="str">
        <v>04/2021</v>
      </c>
      <c r="O22" s="78" t="str">
        <v>04/2021</v>
      </c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12" cm="1">
        <f t="array" ref="BK22">IFERROR(SUM(_xlfn._xlws.FILTER((N22:BJ22)-(M22:BI22),(N22:BJ22)-(M22:BI22)&gt;0))/(L22-1),0)</f>
        <v>137</v>
      </c>
    </row>
    <row r="23" spans="1:63" ht="18.75" customHeight="1" x14ac:dyDescent="0.35">
      <c r="A23" s="39" t="str">
        <f>'total Scrap'!A23</f>
        <v>06/2020</v>
      </c>
      <c r="B23" s="37">
        <f>'total Scrap'!D23</f>
        <v>95764</v>
      </c>
      <c r="C23" s="37" t="str">
        <f>'total Scrap'!E23</f>
        <v>163612660071</v>
      </c>
      <c r="D23" s="80" cm="1">
        <f t="array" ref="D23">IF(COUNTIF(_xlfn.ANCHORARRAY($J$2),Tableau7[[#This Row],[Part Number]]),IFERROR(SUM(_xlfn._xlws.FILTER((N23:BJ23)-(M23:BI23),(N23:BJ23)-(M23:BI23)&gt;0))/(L23-1),0),0)</f>
        <v>107.5</v>
      </c>
      <c r="E2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23" s="12" t="str">
        <v>53211F318171</v>
      </c>
      <c r="H23" s="12" t="str">
        <v>56044FPA2071</v>
      </c>
      <c r="J23" s="12" t="str">
        <v>175102662071</v>
      </c>
      <c r="L23" s="12">
        <v>3</v>
      </c>
      <c r="M23" s="78" t="str" cm="1">
        <f t="array" ref="M23:O23">TRANSPOSE(_xlfn._xlws.FILTER(Total_scrap[Month],(Total_scrap[Part Number]=J23)))</f>
        <v>07/2020</v>
      </c>
      <c r="N23" s="78" t="str">
        <v>02/2021</v>
      </c>
      <c r="O23" s="78" t="str">
        <v>02/2021</v>
      </c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12" cm="1">
        <f t="array" ref="BK23">IFERROR(SUM(_xlfn._xlws.FILTER((N23:BJ23)-(M23:BI23),(N23:BJ23)-(M23:BI23)&gt;0))/(L23-1),0)</f>
        <v>107.5</v>
      </c>
    </row>
    <row r="24" spans="1:63" ht="18.75" customHeight="1" x14ac:dyDescent="0.35">
      <c r="A24" s="39" t="str">
        <f>'total Scrap'!A24</f>
        <v>06/2020</v>
      </c>
      <c r="B24" s="37">
        <f>'total Scrap'!D24</f>
        <v>96511</v>
      </c>
      <c r="C24" s="37" t="str">
        <f>'total Scrap'!E24</f>
        <v>53220F219071</v>
      </c>
      <c r="D24" s="80" cm="1">
        <f t="array" ref="D24">IF(COUNTIF(_xlfn.ANCHORARRAY($J$2),Tableau7[[#This Row],[Part Number]]),IFERROR(SUM(_xlfn._xlws.FILTER((N24:BJ24)-(M24:BI24),(N24:BJ24)-(M24:BI24)&gt;0))/(L24-1),0),0)</f>
        <v>83.75</v>
      </c>
      <c r="E2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24" s="12" t="str">
        <v>53211F219171</v>
      </c>
      <c r="H24" s="12" t="str">
        <v>470401661071</v>
      </c>
      <c r="J24" s="12" t="str">
        <v>68805F226071</v>
      </c>
      <c r="L24" s="12">
        <v>5</v>
      </c>
      <c r="M24" s="78" t="str" cm="1">
        <f t="array" ref="M24:Q24">TRANSPOSE(_xlfn._xlws.FILTER(Total_scrap[Month],(Total_scrap[Part Number]=J24)))</f>
        <v>07/2020</v>
      </c>
      <c r="N24" s="78" t="str">
        <v>10/2020</v>
      </c>
      <c r="O24" s="78" t="str">
        <v>04/2021</v>
      </c>
      <c r="P24" s="78" t="str">
        <v>06/2021</v>
      </c>
      <c r="Q24" s="78" t="str">
        <v>06/2021</v>
      </c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12" cm="1">
        <f t="array" ref="BK24">IFERROR(SUM(_xlfn._xlws.FILTER((N24:BJ24)-(M24:BI24),(N24:BJ24)-(M24:BI24)&gt;0))/(L24-1),0)</f>
        <v>83.75</v>
      </c>
    </row>
    <row r="25" spans="1:63" ht="18.75" customHeight="1" x14ac:dyDescent="0.35">
      <c r="A25" s="39" t="str">
        <f>'total Scrap'!A25</f>
        <v>06/2020</v>
      </c>
      <c r="B25" s="37">
        <f>'total Scrap'!D25</f>
        <v>95617</v>
      </c>
      <c r="C25" s="37" t="str">
        <f>'total Scrap'!E25</f>
        <v>53211F318171</v>
      </c>
      <c r="D25" s="80" cm="1">
        <f t="array" ref="D25">IF(COUNTIF(_xlfn.ANCHORARRAY($J$2),Tableau7[[#This Row],[Part Number]]),IFERROR(SUM(_xlfn._xlws.FILTER((N25:BJ25)-(M25:BI25),(N25:BJ25)-(M25:BI25)&gt;0))/(L25-1),0),0)</f>
        <v>0</v>
      </c>
      <c r="E2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5" s="12" t="str">
        <v>451101247271</v>
      </c>
      <c r="H25" s="12" t="str">
        <v>56031FPD2071</v>
      </c>
      <c r="J25" s="12" t="str">
        <v>68804F226071</v>
      </c>
      <c r="L25" s="12">
        <v>3</v>
      </c>
      <c r="M25" s="78" t="str" cm="1">
        <f t="array" ref="M25:O25">TRANSPOSE(_xlfn._xlws.FILTER(Total_scrap[Month],(Total_scrap[Part Number]=J25)))</f>
        <v>07/2020</v>
      </c>
      <c r="N25" s="78" t="str">
        <v>12/2020</v>
      </c>
      <c r="O25" s="78" t="str">
        <v>01/2021</v>
      </c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12" cm="1">
        <f t="array" ref="BK25">IFERROR(SUM(_xlfn._xlws.FILTER((N25:BJ25)-(M25:BI25),(N25:BJ25)-(M25:BI25)&gt;0))/(L25-1),0)</f>
        <v>92</v>
      </c>
    </row>
    <row r="26" spans="1:63" ht="18.75" customHeight="1" x14ac:dyDescent="0.35">
      <c r="A26" s="39" t="str">
        <f>'total Scrap'!A26</f>
        <v>06/2020</v>
      </c>
      <c r="B26" s="37">
        <f>'total Scrap'!D26</f>
        <v>96506</v>
      </c>
      <c r="C26" s="37" t="str">
        <f>'total Scrap'!E26</f>
        <v>53211F219171</v>
      </c>
      <c r="D26" s="80" cm="1">
        <f t="array" ref="D26">IF(COUNTIF(_xlfn.ANCHORARRAY($J$2),Tableau7[[#This Row],[Part Number]]),IFERROR(SUM(_xlfn._xlws.FILTER((N26:BJ26)-(M26:BI26),(N26:BJ26)-(M26:BI26)&gt;0))/(L26-1),0),0)</f>
        <v>0</v>
      </c>
      <c r="E2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6" s="12" t="str">
        <v>565702665071</v>
      </c>
      <c r="H26" s="12" t="str">
        <v>68066F311171</v>
      </c>
      <c r="J26" s="12" t="str">
        <v>96365F509871</v>
      </c>
      <c r="L26" s="12">
        <v>2</v>
      </c>
      <c r="M26" s="78" t="str" cm="1">
        <f t="array" ref="M26:N26">TRANSPOSE(_xlfn._xlws.FILTER(Total_scrap[Month],(Total_scrap[Part Number]=J26)))</f>
        <v>07/2020</v>
      </c>
      <c r="N26" s="78" t="str">
        <v>09/2020</v>
      </c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12" cm="1">
        <f t="array" ref="BK26">IFERROR(SUM(_xlfn._xlws.FILTER((N26:BJ26)-(M26:BI26),(N26:BJ26)-(M26:BI26)&gt;0))/(L26-1),0)</f>
        <v>62</v>
      </c>
    </row>
    <row r="27" spans="1:63" ht="18.75" customHeight="1" x14ac:dyDescent="0.35">
      <c r="A27" s="39" t="str">
        <f>'total Scrap'!A27</f>
        <v>06/2020</v>
      </c>
      <c r="B27" s="37">
        <f>'total Scrap'!D27</f>
        <v>95710</v>
      </c>
      <c r="C27" s="37" t="str">
        <f>'total Scrap'!E27</f>
        <v>451101247271</v>
      </c>
      <c r="D27" s="80" cm="1">
        <f t="array" ref="D27">IF(COUNTIF(_xlfn.ANCHORARRAY($J$2),Tableau7[[#This Row],[Part Number]]),IFERROR(SUM(_xlfn._xlws.FILTER((N27:BJ27)-(M27:BI27),(N27:BJ27)-(M27:BI27)&gt;0))/(L27-1),0),0)</f>
        <v>38</v>
      </c>
      <c r="E2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7" s="12" t="str">
        <v>2A14497G3</v>
      </c>
      <c r="H27" s="12" t="str">
        <v>68606F214171</v>
      </c>
      <c r="J27" s="12" t="str">
        <v>56210F219071</v>
      </c>
      <c r="L27" s="12">
        <v>9</v>
      </c>
      <c r="M27" s="78" t="str" cm="1">
        <f t="array" ref="M27:U27">TRANSPOSE(_xlfn._xlws.FILTER(Total_scrap[Month],(Total_scrap[Part Number]=J27)))</f>
        <v>08/2020</v>
      </c>
      <c r="N27" s="78" t="str">
        <v>10/2020</v>
      </c>
      <c r="O27" s="78" t="str">
        <v>10/2020</v>
      </c>
      <c r="P27" s="78" t="str">
        <v>01/2021</v>
      </c>
      <c r="Q27" s="78" t="str">
        <v>03/2021</v>
      </c>
      <c r="R27" s="78" t="str">
        <v>03/2021</v>
      </c>
      <c r="S27" s="78" t="str">
        <v>03/2021</v>
      </c>
      <c r="T27" s="78" t="str">
        <v>03/2021</v>
      </c>
      <c r="U27" s="78" t="str">
        <v>06/2021</v>
      </c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12" cm="1">
        <f t="array" ref="BK27">IFERROR(SUM(_xlfn._xlws.FILTER((N27:BJ27)-(M27:BI27),(N27:BJ27)-(M27:BI27)&gt;0))/(L27-1),0)</f>
        <v>38</v>
      </c>
    </row>
    <row r="28" spans="1:63" ht="18.75" customHeight="1" x14ac:dyDescent="0.35">
      <c r="A28" s="39" t="str">
        <f>'total Scrap'!A28</f>
        <v>06/2020</v>
      </c>
      <c r="B28" s="37">
        <f>'total Scrap'!D28</f>
        <v>96503</v>
      </c>
      <c r="C28" s="37" t="str">
        <f>'total Scrap'!E28</f>
        <v>565702665071</v>
      </c>
      <c r="D28" s="80" cm="1">
        <f t="array" ref="D28">IF(COUNTIF(_xlfn.ANCHORARRAY($J$2),Tableau7[[#This Row],[Part Number]]),IFERROR(SUM(_xlfn._xlws.FILTER((N28:BJ28)-(M28:BI28),(N28:BJ28)-(M28:BI28)&gt;0))/(L28-1),0),0)</f>
        <v>273</v>
      </c>
      <c r="E2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28" s="12" t="str">
        <v>57844F210271</v>
      </c>
      <c r="H28" s="12" t="str">
        <v>678901132071</v>
      </c>
      <c r="J28" s="12" t="str">
        <v>281003677071</v>
      </c>
      <c r="L28" s="12">
        <v>2</v>
      </c>
      <c r="M28" s="78" t="str" cm="1">
        <f t="array" ref="M28:N28">TRANSPOSE(_xlfn._xlws.FILTER(Total_scrap[Month],(Total_scrap[Part Number]=J28)))</f>
        <v>08/2020</v>
      </c>
      <c r="N28" s="78" t="str">
        <v>05/2021</v>
      </c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12" cm="1">
        <f t="array" ref="BK28">IFERROR(SUM(_xlfn._xlws.FILTER((N28:BJ28)-(M28:BI28),(N28:BJ28)-(M28:BI28)&gt;0))/(L28-1),0)</f>
        <v>273</v>
      </c>
    </row>
    <row r="29" spans="1:63" ht="18.75" customHeight="1" x14ac:dyDescent="0.35">
      <c r="A29" s="39" t="str">
        <f>'total Scrap'!A29</f>
        <v>06/2020</v>
      </c>
      <c r="B29" s="37">
        <f>'total Scrap'!D29</f>
        <v>95404</v>
      </c>
      <c r="C29" s="37" t="str">
        <f>'total Scrap'!E29</f>
        <v>565702665071</v>
      </c>
      <c r="D29" s="80" cm="1">
        <f t="array" ref="D29">IF(COUNTIF(_xlfn.ANCHORARRAY($J$2),Tableau7[[#This Row],[Part Number]]),IFERROR(SUM(_xlfn._xlws.FILTER((N29:BJ29)-(M29:BI29),(N29:BJ29)-(M29:BI29)&gt;0))/(L29-1),0),0)</f>
        <v>106</v>
      </c>
      <c r="E2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29" s="12" t="str">
        <v>17780F218071</v>
      </c>
      <c r="H29" s="12" t="str">
        <v>53220F231071</v>
      </c>
      <c r="J29" s="12" t="str">
        <v>566532661371</v>
      </c>
      <c r="L29" s="12">
        <v>3</v>
      </c>
      <c r="M29" s="78" t="str" cm="1">
        <f t="array" ref="M29:O29">TRANSPOSE(_xlfn._xlws.FILTER(Total_scrap[Month],(Total_scrap[Part Number]=J29)))</f>
        <v>08/2020</v>
      </c>
      <c r="N29" s="78" t="str">
        <v>08/2020</v>
      </c>
      <c r="O29" s="78" t="str">
        <v>03/2021</v>
      </c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12" cm="1">
        <f t="array" ref="BK29">IFERROR(SUM(_xlfn._xlws.FILTER((N29:BJ29)-(M29:BI29),(N29:BJ29)-(M29:BI29)&gt;0))/(L29-1),0)</f>
        <v>106</v>
      </c>
    </row>
    <row r="30" spans="1:63" ht="18.75" customHeight="1" x14ac:dyDescent="0.35">
      <c r="A30" s="39" t="str">
        <f>'total Scrap'!A30</f>
        <v>06/2020</v>
      </c>
      <c r="B30" s="37">
        <f>'total Scrap'!D30</f>
        <v>95768</v>
      </c>
      <c r="C30" s="37" t="str">
        <f>'total Scrap'!E30</f>
        <v>2A14497G3</v>
      </c>
      <c r="D30" s="80" cm="1">
        <f t="array" ref="D30">IF(COUNTIF(_xlfn.ANCHORARRAY($J$2),Tableau7[[#This Row],[Part Number]]),IFERROR(SUM(_xlfn._xlws.FILTER((N30:BJ30)-(M30:BI30),(N30:BJ30)-(M30:BI30)&gt;0))/(L30-1),0),0)</f>
        <v>136.5</v>
      </c>
      <c r="E3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30" s="12" t="str">
        <v>68730FSJ5U71</v>
      </c>
      <c r="H30" s="12" t="str">
        <v>565013691071</v>
      </c>
      <c r="J30" s="12" t="str">
        <v>56110F218071</v>
      </c>
      <c r="L30" s="12">
        <v>3</v>
      </c>
      <c r="M30" s="78" t="str" cm="1">
        <f t="array" ref="M30:O30">TRANSPOSE(_xlfn._xlws.FILTER(Total_scrap[Month],(Total_scrap[Part Number]=J30)))</f>
        <v>09/2020</v>
      </c>
      <c r="N30" s="78" t="str">
        <v>01/2021</v>
      </c>
      <c r="O30" s="78" t="str">
        <v>06/2021</v>
      </c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12" cm="1">
        <f t="array" ref="BK30">IFERROR(SUM(_xlfn._xlws.FILTER((N30:BJ30)-(M30:BI30),(N30:BJ30)-(M30:BI30)&gt;0))/(L30-1),0)</f>
        <v>136.5</v>
      </c>
    </row>
    <row r="31" spans="1:63" ht="18.75" customHeight="1" x14ac:dyDescent="0.35">
      <c r="A31" s="39" t="str">
        <f>'total Scrap'!A31</f>
        <v>06/2020</v>
      </c>
      <c r="B31" s="37">
        <f>'total Scrap'!D31</f>
        <v>95905</v>
      </c>
      <c r="C31" s="37" t="str">
        <f>'total Scrap'!E31</f>
        <v>57844F210271</v>
      </c>
      <c r="D31" s="80" cm="1">
        <f t="array" ref="D31">IF(COUNTIF(_xlfn.ANCHORARRAY($J$2),Tableau7[[#This Row],[Part Number]]),IFERROR(SUM(_xlfn._xlws.FILTER((N31:BJ31)-(M31:BI31),(N31:BJ31)-(M31:BI31)&gt;0))/(L31-1),0),0)</f>
        <v>0</v>
      </c>
      <c r="E3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1" s="12" t="str">
        <v>56018F220771</v>
      </c>
      <c r="H31" s="12" t="str">
        <v>177002660071</v>
      </c>
      <c r="J31" s="12" t="str">
        <v>235102661171</v>
      </c>
      <c r="L31" s="12">
        <v>2</v>
      </c>
      <c r="M31" s="78" t="str" cm="1">
        <f t="array" ref="M31:N31">TRANSPOSE(_xlfn._xlws.FILTER(Total_scrap[Month],(Total_scrap[Part Number]=J31)))</f>
        <v>09/2020</v>
      </c>
      <c r="N31" s="78" t="str">
        <v>03/2021</v>
      </c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12" cm="1">
        <f t="array" ref="BK31">IFERROR(SUM(_xlfn._xlws.FILTER((N31:BJ31)-(M31:BI31),(N31:BJ31)-(M31:BI31)&gt;0))/(L31-1),0)</f>
        <v>181</v>
      </c>
    </row>
    <row r="32" spans="1:63" ht="18.75" customHeight="1" x14ac:dyDescent="0.35">
      <c r="A32" s="39" t="str">
        <f>'total Scrap'!A32</f>
        <v>06/2020</v>
      </c>
      <c r="B32" s="37">
        <f>'total Scrap'!D32</f>
        <v>96502</v>
      </c>
      <c r="C32" s="37" t="str">
        <f>'total Scrap'!E32</f>
        <v>17780F218071</v>
      </c>
      <c r="D32" s="80" cm="1">
        <f t="array" ref="D32">IF(COUNTIF(_xlfn.ANCHORARRAY($J$2),Tableau7[[#This Row],[Part Number]]),IFERROR(SUM(_xlfn._xlws.FILTER((N32:BJ32)-(M32:BI32),(N32:BJ32)-(M32:BI32)&gt;0))/(L32-1),0),0)</f>
        <v>51</v>
      </c>
      <c r="E3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32" s="12" t="str">
        <v>3A14055</v>
      </c>
      <c r="H32" s="12" t="str">
        <v>2A28007G3</v>
      </c>
      <c r="J32" s="12" t="str">
        <v>566512664071</v>
      </c>
      <c r="L32" s="12">
        <v>4</v>
      </c>
      <c r="M32" s="78" t="str" cm="1">
        <f t="array" ref="M32:P32">TRANSPOSE(_xlfn._xlws.FILTER(Total_scrap[Month],(Total_scrap[Part Number]=J32)))</f>
        <v>09/2020</v>
      </c>
      <c r="N32" s="78" t="str">
        <v>11/2020</v>
      </c>
      <c r="O32" s="78" t="str">
        <v>12/2020</v>
      </c>
      <c r="P32" s="78" t="str">
        <v>02/2021</v>
      </c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12" cm="1">
        <f t="array" ref="BK32">IFERROR(SUM(_xlfn._xlws.FILTER((N32:BJ32)-(M32:BI32),(N32:BJ32)-(M32:BI32)&gt;0))/(L32-1),0)</f>
        <v>51</v>
      </c>
    </row>
    <row r="33" spans="1:63" ht="18.75" customHeight="1" x14ac:dyDescent="0.35">
      <c r="A33" s="39" t="str">
        <f>'total Scrap'!A33</f>
        <v>07/2020</v>
      </c>
      <c r="B33" s="37">
        <f>'total Scrap'!D33</f>
        <v>95061</v>
      </c>
      <c r="C33" s="37" t="str">
        <f>'total Scrap'!E33</f>
        <v>68730FSJ5U71</v>
      </c>
      <c r="D33" s="80" cm="1">
        <f t="array" ref="D33">IF(COUNTIF(_xlfn.ANCHORARRAY($J$2),Tableau7[[#This Row],[Part Number]]),IFERROR(SUM(_xlfn._xlws.FILTER((N33:BJ33)-(M33:BI33),(N33:BJ33)-(M33:BI33)&gt;0))/(L33-1),0),0)</f>
        <v>0</v>
      </c>
      <c r="E3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3" s="12" t="str">
        <v>455103664071</v>
      </c>
      <c r="H33" s="12" t="str">
        <v>38717F121071</v>
      </c>
      <c r="J33" s="12" t="str">
        <v>18450UM020</v>
      </c>
      <c r="L33" s="12">
        <v>4</v>
      </c>
      <c r="M33" s="78" t="str" cm="1">
        <f t="array" ref="M33:P33">TRANSPOSE(_xlfn._xlws.FILTER(Total_scrap[Month],(Total_scrap[Part Number]=J33)))</f>
        <v>10/2020</v>
      </c>
      <c r="N33" s="78" t="str">
        <v>11/2020</v>
      </c>
      <c r="O33" s="78" t="str">
        <v>03/2021</v>
      </c>
      <c r="P33" s="78" t="str">
        <v>06/2021</v>
      </c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12" cm="1">
        <f t="array" ref="BK33">IFERROR(SUM(_xlfn._xlws.FILTER((N33:BJ33)-(M33:BI33),(N33:BJ33)-(M33:BI33)&gt;0))/(L33-1),0)</f>
        <v>81</v>
      </c>
    </row>
    <row r="34" spans="1:63" ht="18.75" customHeight="1" x14ac:dyDescent="0.35">
      <c r="A34" s="39" t="str">
        <f>'total Scrap'!A34</f>
        <v>07/2020</v>
      </c>
      <c r="B34" s="37">
        <f>'total Scrap'!D34</f>
        <v>96508</v>
      </c>
      <c r="C34" s="37" t="str">
        <f>'total Scrap'!E34</f>
        <v>56018F220771</v>
      </c>
      <c r="D34" s="80" cm="1">
        <f t="array" ref="D34">IF(COUNTIF(_xlfn.ANCHORARRAY($J$2),Tableau7[[#This Row],[Part Number]]),IFERROR(SUM(_xlfn._xlws.FILTER((N34:BJ34)-(M34:BI34),(N34:BJ34)-(M34:BI34)&gt;0))/(L34-1),0),0)</f>
        <v>0</v>
      </c>
      <c r="E3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4" s="12" t="str">
        <v>27060UB060</v>
      </c>
      <c r="H34" s="12" t="str">
        <v>68143F225071</v>
      </c>
      <c r="J34" s="12" t="str">
        <v>56011F231071</v>
      </c>
      <c r="L34" s="12">
        <v>2</v>
      </c>
      <c r="M34" s="78" t="str" cm="1">
        <f t="array" ref="M34:N34">TRANSPOSE(_xlfn._xlws.FILTER(Total_scrap[Month],(Total_scrap[Part Number]=J34)))</f>
        <v>10/2020</v>
      </c>
      <c r="N34" s="78" t="str">
        <v>01/2021</v>
      </c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12" cm="1">
        <f t="array" ref="BK34">IFERROR(SUM(_xlfn._xlws.FILTER((N34:BJ34)-(M34:BI34),(N34:BJ34)-(M34:BI34)&gt;0))/(L34-1),0)</f>
        <v>92</v>
      </c>
    </row>
    <row r="35" spans="1:63" ht="18.75" customHeight="1" x14ac:dyDescent="0.35">
      <c r="A35" s="39" t="str">
        <f>'total Scrap'!A35</f>
        <v>07/2020</v>
      </c>
      <c r="B35" s="37">
        <f>'total Scrap'!D35</f>
        <v>93607</v>
      </c>
      <c r="C35" s="37" t="str">
        <f>'total Scrap'!E35</f>
        <v>3A14055</v>
      </c>
      <c r="D35" s="80" cm="1">
        <f t="array" ref="D35">IF(COUNTIF(_xlfn.ANCHORARRAY($J$2),Tableau7[[#This Row],[Part Number]]),IFERROR(SUM(_xlfn._xlws.FILTER((N35:BJ35)-(M35:BI35),(N35:BJ35)-(M35:BI35)&gt;0))/(L35-1),0),0)</f>
        <v>21.571428571428573</v>
      </c>
      <c r="E3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5" s="12" t="str">
        <v>58310F218071</v>
      </c>
      <c r="H35" s="12" t="str">
        <v>45682F331071</v>
      </c>
      <c r="J35" s="12" t="str">
        <v>56210F225071</v>
      </c>
      <c r="L35" s="12">
        <v>8</v>
      </c>
      <c r="M35" s="78" t="str" cm="1">
        <f t="array" ref="M35:T35">TRANSPOSE(_xlfn._xlws.FILTER(Total_scrap[Month],(Total_scrap[Part Number]=J35)))</f>
        <v>10/2020</v>
      </c>
      <c r="N35" s="78" t="str">
        <v>10/2020</v>
      </c>
      <c r="O35" s="78" t="str">
        <v>12/2020</v>
      </c>
      <c r="P35" s="78" t="str">
        <v>12/2020</v>
      </c>
      <c r="Q35" s="78" t="str">
        <v>02/2021</v>
      </c>
      <c r="R35" s="78" t="str">
        <v>02/2021</v>
      </c>
      <c r="S35" s="78" t="str">
        <v>03/2021</v>
      </c>
      <c r="T35" s="78" t="str">
        <v>03/2021</v>
      </c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12" cm="1">
        <f t="array" ref="BK35">IFERROR(SUM(_xlfn._xlws.FILTER((N35:BJ35)-(M35:BI35),(N35:BJ35)-(M35:BI35)&gt;0))/(L35-1),0)</f>
        <v>21.571428571428573</v>
      </c>
    </row>
    <row r="36" spans="1:63" ht="18.75" customHeight="1" x14ac:dyDescent="0.35">
      <c r="A36" s="39" t="str">
        <f>'total Scrap'!A36</f>
        <v>07/2020</v>
      </c>
      <c r="B36" s="37">
        <f>'total Scrap'!D36</f>
        <v>96512</v>
      </c>
      <c r="C36" s="37" t="str">
        <f>'total Scrap'!E36</f>
        <v>455103664071</v>
      </c>
      <c r="D36" s="80" cm="1">
        <f t="array" ref="D36">IF(COUNTIF(_xlfn.ANCHORARRAY($J$2),Tableau7[[#This Row],[Part Number]]),IFERROR(SUM(_xlfn._xlws.FILTER((N36:BJ36)-(M36:BI36),(N36:BJ36)-(M36:BI36)&gt;0))/(L36-1),0),0)</f>
        <v>121.5</v>
      </c>
      <c r="E3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36" s="12" t="str">
        <v>1A18131</v>
      </c>
      <c r="H36" s="12" t="str">
        <v>452021660071</v>
      </c>
      <c r="J36" s="12" t="str">
        <v>55231F231071</v>
      </c>
      <c r="L36" s="12">
        <v>3</v>
      </c>
      <c r="M36" s="78" t="str" cm="1">
        <f t="array" ref="M36:O36">TRANSPOSE(_xlfn._xlws.FILTER(Total_scrap[Month],(Total_scrap[Part Number]=J36)))</f>
        <v>10/2020</v>
      </c>
      <c r="N36" s="78" t="str">
        <v>03/2021</v>
      </c>
      <c r="O36" s="78" t="str">
        <v>06/2021</v>
      </c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12" cm="1">
        <f t="array" ref="BK36">IFERROR(SUM(_xlfn._xlws.FILTER((N36:BJ36)-(M36:BI36),(N36:BJ36)-(M36:BI36)&gt;0))/(L36-1),0)</f>
        <v>121.5</v>
      </c>
    </row>
    <row r="37" spans="1:63" ht="18.75" customHeight="1" x14ac:dyDescent="0.35">
      <c r="A37" s="39" t="str">
        <f>'total Scrap'!A37</f>
        <v>07/2020</v>
      </c>
      <c r="B37" s="37">
        <f>'total Scrap'!D37</f>
        <v>95958</v>
      </c>
      <c r="C37" s="37" t="str">
        <f>'total Scrap'!E37</f>
        <v>27060UB060</v>
      </c>
      <c r="D37" s="80" cm="1">
        <f t="array" ref="D37">IF(COUNTIF(_xlfn.ANCHORARRAY($J$2),Tableau7[[#This Row],[Part Number]]),IFERROR(SUM(_xlfn._xlws.FILTER((N37:BJ37)-(M37:BI37),(N37:BJ37)-(M37:BI37)&gt;0))/(L37-1),0),0)</f>
        <v>40.5</v>
      </c>
      <c r="E3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7" s="12" t="str">
        <v>1A28083</v>
      </c>
      <c r="H37" s="12" t="str">
        <v>688052132071</v>
      </c>
      <c r="J37" s="12" t="str">
        <v>565302660071</v>
      </c>
      <c r="L37" s="12">
        <v>7</v>
      </c>
      <c r="M37" s="78" t="str" cm="1">
        <f t="array" ref="M37:S37">TRANSPOSE(_xlfn._xlws.FILTER(Total_scrap[Month],(Total_scrap[Part Number]=J37)))</f>
        <v>10/2020</v>
      </c>
      <c r="N37" s="78" t="str">
        <v>01/2021</v>
      </c>
      <c r="O37" s="78" t="str">
        <v>01/2021</v>
      </c>
      <c r="P37" s="78" t="str">
        <v>03/2021</v>
      </c>
      <c r="Q37" s="78" t="str">
        <v>04/2021</v>
      </c>
      <c r="R37" s="78" t="str">
        <v>04/2021</v>
      </c>
      <c r="S37" s="78" t="str">
        <v>06/2021</v>
      </c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12" cm="1">
        <f t="array" ref="BK37">IFERROR(SUM(_xlfn._xlws.FILTER((N37:BJ37)-(M37:BI37),(N37:BJ37)-(M37:BI37)&gt;0))/(L37-1),0)</f>
        <v>40.5</v>
      </c>
    </row>
    <row r="38" spans="1:63" ht="18.75" customHeight="1" x14ac:dyDescent="0.35">
      <c r="A38" s="39" t="str">
        <f>'total Scrap'!A38</f>
        <v>07/2020</v>
      </c>
      <c r="B38" s="37">
        <f>'total Scrap'!D38</f>
        <v>95632</v>
      </c>
      <c r="C38" s="37" t="str">
        <f>'total Scrap'!E38</f>
        <v>58310F218071</v>
      </c>
      <c r="D38" s="80" cm="1">
        <f t="array" ref="D38">IF(COUNTIF(_xlfn.ANCHORARRAY($J$2),Tableau7[[#This Row],[Part Number]]),IFERROR(SUM(_xlfn._xlws.FILTER((N38:BJ38)-(M38:BI38),(N38:BJ38)-(M38:BI38)&gt;0))/(L38-1),0),0)</f>
        <v>0</v>
      </c>
      <c r="E3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8" s="12" t="str">
        <v>2A28005</v>
      </c>
      <c r="H38" s="12" t="str">
        <v>68131F225071</v>
      </c>
      <c r="J38" s="12" t="str">
        <v>571602660471</v>
      </c>
      <c r="L38" s="12">
        <v>2</v>
      </c>
      <c r="M38" s="78" t="str" cm="1">
        <f t="array" ref="M38:N38">TRANSPOSE(_xlfn._xlws.FILTER(Total_scrap[Month],(Total_scrap[Part Number]=J38)))</f>
        <v>10/2020</v>
      </c>
      <c r="N38" s="78" t="str">
        <v>10/2020</v>
      </c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12" cm="1">
        <f t="array" ref="BK38">IFERROR(SUM(_xlfn._xlws.FILTER((N38:BJ38)-(M38:BI38),(N38:BJ38)-(M38:BI38)&gt;0))/(L38-1),0)</f>
        <v>0</v>
      </c>
    </row>
    <row r="39" spans="1:63" ht="18.75" customHeight="1" x14ac:dyDescent="0.35">
      <c r="A39" s="39" t="str">
        <f>'total Scrap'!A39</f>
        <v>07/2020</v>
      </c>
      <c r="B39" s="37">
        <f>'total Scrap'!D39</f>
        <v>96354</v>
      </c>
      <c r="C39" s="37" t="str">
        <f>'total Scrap'!E39</f>
        <v>1A18131</v>
      </c>
      <c r="D39" s="80" cm="1">
        <f t="array" ref="D39">IF(COUNTIF(_xlfn.ANCHORARRAY($J$2),Tableau7[[#This Row],[Part Number]]),IFERROR(SUM(_xlfn._xlws.FILTER((N39:BJ39)-(M39:BI39),(N39:BJ39)-(M39:BI39)&gt;0))/(L39-1),0),0)</f>
        <v>0</v>
      </c>
      <c r="E3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39" s="12" t="str">
        <v>55173FSHD771</v>
      </c>
      <c r="H39" s="12" t="str">
        <v>1A18134</v>
      </c>
      <c r="J39" s="12" t="str">
        <v>16420F118071</v>
      </c>
      <c r="L39" s="12">
        <v>5</v>
      </c>
      <c r="M39" s="78" t="str" cm="1">
        <f t="array" ref="M39:Q39">TRANSPOSE(_xlfn._xlws.FILTER(Total_scrap[Month],(Total_scrap[Part Number]=J39)))</f>
        <v>10/2020</v>
      </c>
      <c r="N39" s="78" t="str">
        <v>11/2020</v>
      </c>
      <c r="O39" s="78" t="str">
        <v>11/2020</v>
      </c>
      <c r="P39" s="78" t="str">
        <v>12/2020</v>
      </c>
      <c r="Q39" s="78" t="str">
        <v>06/2021</v>
      </c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12" cm="1">
        <f t="array" ref="BK39">IFERROR(SUM(_xlfn._xlws.FILTER((N39:BJ39)-(M39:BI39),(N39:BJ39)-(M39:BI39)&gt;0))/(L39-1),0)</f>
        <v>60.75</v>
      </c>
    </row>
    <row r="40" spans="1:63" ht="18.75" customHeight="1" x14ac:dyDescent="0.35">
      <c r="A40" s="39" t="str">
        <f>'total Scrap'!A40</f>
        <v>07/2020</v>
      </c>
      <c r="B40" s="37">
        <f>'total Scrap'!D40</f>
        <v>93609</v>
      </c>
      <c r="C40" s="37" t="str">
        <f>'total Scrap'!E40</f>
        <v>3A14055</v>
      </c>
      <c r="D40" s="80" cm="1">
        <f t="array" ref="D40">IF(COUNTIF(_xlfn.ANCHORARRAY($J$2),Tableau7[[#This Row],[Part Number]]),IFERROR(SUM(_xlfn._xlws.FILTER((N40:BJ40)-(M40:BI40),(N40:BJ40)-(M40:BI40)&gt;0))/(L40-1),0),0)</f>
        <v>123</v>
      </c>
      <c r="E4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40" s="12" t="str">
        <v>56044FPA2071</v>
      </c>
      <c r="H40" s="12" t="str">
        <v>452212660071</v>
      </c>
      <c r="J40" s="12" t="str">
        <v>56210F220071</v>
      </c>
      <c r="L40" s="12">
        <v>2</v>
      </c>
      <c r="M40" s="78" t="str" cm="1">
        <f t="array" ref="M40:N40">TRANSPOSE(_xlfn._xlws.FILTER(Total_scrap[Month],(Total_scrap[Part Number]=J40)))</f>
        <v>10/2020</v>
      </c>
      <c r="N40" s="78" t="str">
        <v>02/2021</v>
      </c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12" cm="1">
        <f t="array" ref="BK40">IFERROR(SUM(_xlfn._xlws.FILTER((N40:BJ40)-(M40:BI40),(N40:BJ40)-(M40:BI40)&gt;0))/(L40-1),0)</f>
        <v>123</v>
      </c>
    </row>
    <row r="41" spans="1:63" ht="18.75" customHeight="1" x14ac:dyDescent="0.35">
      <c r="A41" s="39" t="str">
        <f>'total Scrap'!A41</f>
        <v>07/2020</v>
      </c>
      <c r="B41" s="37">
        <f>'total Scrap'!D41</f>
        <v>93608</v>
      </c>
      <c r="C41" s="37" t="str">
        <f>'total Scrap'!E41</f>
        <v>1A28083</v>
      </c>
      <c r="D41" s="80" cm="1">
        <f t="array" ref="D41">IF(COUNTIF(_xlfn.ANCHORARRAY($J$2),Tableau7[[#This Row],[Part Number]]),IFERROR(SUM(_xlfn._xlws.FILTER((N41:BJ41)-(M41:BI41),(N41:BJ41)-(M41:BI41)&gt;0))/(L41-1),0),0)</f>
        <v>0</v>
      </c>
      <c r="E4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1" s="12" t="str">
        <v>565903676071</v>
      </c>
      <c r="H41" s="12" t="str">
        <v>56051F326071</v>
      </c>
      <c r="J41" s="12" t="str">
        <v>233002665071</v>
      </c>
      <c r="L41" s="12">
        <v>3</v>
      </c>
      <c r="M41" s="78" t="str" cm="1">
        <f t="array" ref="M41:O41">TRANSPOSE(_xlfn._xlws.FILTER(Total_scrap[Month],(Total_scrap[Part Number]=J41)))</f>
        <v>10/2020</v>
      </c>
      <c r="N41" s="78" t="str">
        <v>11/2020</v>
      </c>
      <c r="O41" s="78" t="str">
        <v>06/2021</v>
      </c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12" cm="1">
        <f t="array" ref="BK41">IFERROR(SUM(_xlfn._xlws.FILTER((N41:BJ41)-(M41:BI41),(N41:BJ41)-(M41:BI41)&gt;0))/(L41-1),0)</f>
        <v>121.5</v>
      </c>
    </row>
    <row r="42" spans="1:63" ht="18.75" customHeight="1" x14ac:dyDescent="0.35">
      <c r="A42" s="39" t="str">
        <f>'total Scrap'!A42</f>
        <v>07/2020</v>
      </c>
      <c r="B42" s="37">
        <f>'total Scrap'!D42</f>
        <v>93610</v>
      </c>
      <c r="C42" s="37" t="str">
        <f>'total Scrap'!E42</f>
        <v>2A28005</v>
      </c>
      <c r="D42" s="80" cm="1">
        <f t="array" ref="D42">IF(COUNTIF(_xlfn.ANCHORARRAY($J$2),Tableau7[[#This Row],[Part Number]]),IFERROR(SUM(_xlfn._xlws.FILTER((N42:BJ42)-(M42:BI42),(N42:BJ42)-(M42:BI42)&gt;0))/(L42-1),0),0)</f>
        <v>92</v>
      </c>
      <c r="E4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42" s="12" t="str">
        <v>470401661071</v>
      </c>
      <c r="H42" s="12" t="str">
        <v>587202660071</v>
      </c>
      <c r="J42" s="12" t="str">
        <v>56031F232071</v>
      </c>
      <c r="L42" s="12">
        <v>2</v>
      </c>
      <c r="M42" s="78" t="str" cm="1">
        <f t="array" ref="M42:N42">TRANSPOSE(_xlfn._xlws.FILTER(Total_scrap[Month],(Total_scrap[Part Number]=J42)))</f>
        <v>10/2020</v>
      </c>
      <c r="N42" s="78" t="str">
        <v>01/2021</v>
      </c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12" cm="1">
        <f t="array" ref="BK42">IFERROR(SUM(_xlfn._xlws.FILTER((N42:BJ42)-(M42:BI42),(N42:BJ42)-(M42:BI42)&gt;0))/(L42-1),0)</f>
        <v>92</v>
      </c>
    </row>
    <row r="43" spans="1:63" ht="18.75" customHeight="1" x14ac:dyDescent="0.35">
      <c r="A43" s="39" t="str">
        <f>'total Scrap'!A43</f>
        <v>07/2020</v>
      </c>
      <c r="B43" s="37">
        <f>'total Scrap'!D43</f>
        <v>95055</v>
      </c>
      <c r="C43" s="37" t="str">
        <f>'total Scrap'!E43</f>
        <v>55173FSHD771</v>
      </c>
      <c r="D43" s="80" cm="1">
        <f t="array" ref="D43">IF(COUNTIF(_xlfn.ANCHORARRAY($J$2),Tableau7[[#This Row],[Part Number]]),IFERROR(SUM(_xlfn._xlws.FILTER((N43:BJ43)-(M43:BI43),(N43:BJ43)-(M43:BI43)&gt;0))/(L43-1),0),0)</f>
        <v>0</v>
      </c>
      <c r="E4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3" s="12" t="str">
        <v>56031FPD2071</v>
      </c>
      <c r="H43" s="12" t="str">
        <v>561051653171</v>
      </c>
      <c r="J43" s="12" t="str">
        <v>56052F227071</v>
      </c>
      <c r="L43" s="12">
        <v>6</v>
      </c>
      <c r="M43" s="78" t="str" cm="1">
        <f t="array" ref="M43:R43">TRANSPOSE(_xlfn._xlws.FILTER(Total_scrap[Month],(Total_scrap[Part Number]=J43)))</f>
        <v>10/2020</v>
      </c>
      <c r="N43" s="78" t="str">
        <v>10/2020</v>
      </c>
      <c r="O43" s="78" t="str">
        <v>01/2021</v>
      </c>
      <c r="P43" s="78" t="str">
        <v>02/2021</v>
      </c>
      <c r="Q43" s="78" t="str">
        <v>02/2021</v>
      </c>
      <c r="R43" s="78" t="str">
        <v>03/2021</v>
      </c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12" cm="1">
        <f t="array" ref="BK43">IFERROR(SUM(_xlfn._xlws.FILTER((N43:BJ43)-(M43:BI43),(N43:BJ43)-(M43:BI43)&gt;0))/(L43-1),0)</f>
        <v>30.2</v>
      </c>
    </row>
    <row r="44" spans="1:63" ht="18.75" customHeight="1" x14ac:dyDescent="0.35">
      <c r="A44" s="39" t="str">
        <f>'total Scrap'!A44</f>
        <v>07/2020</v>
      </c>
      <c r="B44" s="37">
        <f>'total Scrap'!D44</f>
        <v>95618</v>
      </c>
      <c r="C44" s="37" t="str">
        <f>'total Scrap'!E44</f>
        <v>56044FPA2071</v>
      </c>
      <c r="D44" s="80" cm="1">
        <f t="array" ref="D44">IF(COUNTIF(_xlfn.ANCHORARRAY($J$2),Tableau7[[#This Row],[Part Number]]),IFERROR(SUM(_xlfn._xlws.FILTER((N44:BJ44)-(M44:BI44),(N44:BJ44)-(M44:BI44)&gt;0))/(L44-1),0),0)</f>
        <v>0</v>
      </c>
      <c r="E4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4" s="12" t="str">
        <v>55213F218171</v>
      </c>
      <c r="H44" s="12" t="str">
        <v>44140F302071</v>
      </c>
      <c r="J44" s="12" t="str">
        <v>56570F210071</v>
      </c>
      <c r="L44" s="12">
        <v>3</v>
      </c>
      <c r="M44" s="78" t="str" cm="1">
        <f t="array" ref="M44:O44">TRANSPOSE(_xlfn._xlws.FILTER(Total_scrap[Month],(Total_scrap[Part Number]=J44)))</f>
        <v>10/2020</v>
      </c>
      <c r="N44" s="78" t="str">
        <v>01/2021</v>
      </c>
      <c r="O44" s="78" t="str">
        <v>01/2021</v>
      </c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12" cm="1">
        <f t="array" ref="BK44">IFERROR(SUM(_xlfn._xlws.FILTER((N44:BJ44)-(M44:BI44),(N44:BJ44)-(M44:BI44)&gt;0))/(L44-1),0)</f>
        <v>46</v>
      </c>
    </row>
    <row r="45" spans="1:63" ht="18.75" customHeight="1" x14ac:dyDescent="0.35">
      <c r="A45" s="39" t="str">
        <f>'total Scrap'!A45</f>
        <v>07/2020</v>
      </c>
      <c r="B45" s="37">
        <f>'total Scrap'!D45</f>
        <v>95716</v>
      </c>
      <c r="C45" s="37" t="str">
        <f>'total Scrap'!E45</f>
        <v>565903676071</v>
      </c>
      <c r="D45" s="80" cm="1">
        <f t="array" ref="D45">IF(COUNTIF(_xlfn.ANCHORARRAY($J$2),Tableau7[[#This Row],[Part Number]]),IFERROR(SUM(_xlfn._xlws.FILTER((N45:BJ45)-(M45:BI45),(N45:BJ45)-(M45:BI45)&gt;0))/(L45-1),0),0)</f>
        <v>40.5</v>
      </c>
      <c r="E4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5" s="12" t="str">
        <v>68066F311171</v>
      </c>
      <c r="H45" s="12" t="str">
        <v>56310F229071</v>
      </c>
      <c r="J45" s="12" t="str">
        <v>17106F225071</v>
      </c>
      <c r="L45" s="12">
        <v>7</v>
      </c>
      <c r="M45" s="78" t="str" cm="1">
        <f t="array" ref="M45:S45">TRANSPOSE(_xlfn._xlws.FILTER(Total_scrap[Month],(Total_scrap[Part Number]=J45)))</f>
        <v>10/2020</v>
      </c>
      <c r="N45" s="78" t="str">
        <v>01/2021</v>
      </c>
      <c r="O45" s="78" t="str">
        <v>03/2021</v>
      </c>
      <c r="P45" s="78" t="str">
        <v>04/2021</v>
      </c>
      <c r="Q45" s="78" t="str">
        <v>04/2021</v>
      </c>
      <c r="R45" s="78" t="str">
        <v>06/2021</v>
      </c>
      <c r="S45" s="78" t="str">
        <v>06/2021</v>
      </c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12" cm="1">
        <f t="array" ref="BK45">IFERROR(SUM(_xlfn._xlws.FILTER((N45:BJ45)-(M45:BI45),(N45:BJ45)-(M45:BI45)&gt;0))/(L45-1),0)</f>
        <v>40.5</v>
      </c>
    </row>
    <row r="46" spans="1:63" ht="18.75" customHeight="1" x14ac:dyDescent="0.35">
      <c r="A46" s="39" t="str">
        <f>'total Scrap'!A46</f>
        <v>07/2020</v>
      </c>
      <c r="B46" s="37">
        <f>'total Scrap'!D46</f>
        <v>95625</v>
      </c>
      <c r="C46" s="37" t="str">
        <f>'total Scrap'!E46</f>
        <v>470401661071</v>
      </c>
      <c r="D46" s="80" cm="1">
        <f t="array" ref="D46">IF(COUNTIF(_xlfn.ANCHORARRAY($J$2),Tableau7[[#This Row],[Part Number]]),IFERROR(SUM(_xlfn._xlws.FILTER((N46:BJ46)-(M46:BI46),(N46:BJ46)-(M46:BI46)&gt;0))/(L46-1),0),0)</f>
        <v>0</v>
      </c>
      <c r="E4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6" s="12" t="str">
        <v>56031F231071</v>
      </c>
      <c r="H46" s="12" t="str">
        <v>96363F322571</v>
      </c>
      <c r="J46" s="12" t="str">
        <v>451101247371</v>
      </c>
      <c r="L46" s="12">
        <v>4</v>
      </c>
      <c r="M46" s="78" t="str" cm="1">
        <f t="array" ref="M46:P46">TRANSPOSE(_xlfn._xlws.FILTER(Total_scrap[Month],(Total_scrap[Part Number]=J46)))</f>
        <v>10/2020</v>
      </c>
      <c r="N46" s="78" t="str">
        <v>03/2021</v>
      </c>
      <c r="O46" s="78" t="str">
        <v>05/2021</v>
      </c>
      <c r="P46" s="78" t="str">
        <v>06/2021</v>
      </c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12" cm="1">
        <f t="array" ref="BK46">IFERROR(SUM(_xlfn._xlws.FILTER((N46:BJ46)-(M46:BI46),(N46:BJ46)-(M46:BI46)&gt;0))/(L46-1),0)</f>
        <v>81</v>
      </c>
    </row>
    <row r="47" spans="1:63" ht="18.75" customHeight="1" x14ac:dyDescent="0.35">
      <c r="A47" s="39" t="str">
        <f>'total Scrap'!A47</f>
        <v>07/2020</v>
      </c>
      <c r="B47" s="37">
        <f>'total Scrap'!D47</f>
        <v>96518</v>
      </c>
      <c r="C47" s="37" t="str">
        <f>'total Scrap'!E47</f>
        <v>56031FPD2071</v>
      </c>
      <c r="D47" s="80" cm="1">
        <f t="array" ref="D47">IF(COUNTIF(_xlfn.ANCHORARRAY($J$2),Tableau7[[#This Row],[Part Number]]),IFERROR(SUM(_xlfn._xlws.FILTER((N47:BJ47)-(M47:BI47),(N47:BJ47)-(M47:BI47)&gt;0))/(L47-1),0),0)</f>
        <v>0</v>
      </c>
      <c r="E4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47" s="12" t="str">
        <v>68606F214171</v>
      </c>
      <c r="H47" s="12" t="str">
        <v>23342F231071</v>
      </c>
      <c r="J47" s="12" t="str">
        <v>58770F218071</v>
      </c>
      <c r="L47" s="12">
        <v>4</v>
      </c>
      <c r="M47" s="78" t="str" cm="1">
        <f t="array" ref="M47:P47">TRANSPOSE(_xlfn._xlws.FILTER(Total_scrap[Month],(Total_scrap[Part Number]=J47)))</f>
        <v>10/2020</v>
      </c>
      <c r="N47" s="78" t="str">
        <v>10/2020</v>
      </c>
      <c r="O47" s="78" t="str">
        <v>10/2020</v>
      </c>
      <c r="P47" s="78" t="str">
        <v>06/2021</v>
      </c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12" cm="1">
        <f t="array" ref="BK47">IFERROR(SUM(_xlfn._xlws.FILTER((N47:BJ47)-(M47:BI47),(N47:BJ47)-(M47:BI47)&gt;0))/(L47-1),0)</f>
        <v>81</v>
      </c>
    </row>
    <row r="48" spans="1:63" ht="18.75" customHeight="1" x14ac:dyDescent="0.35">
      <c r="A48" s="39" t="str">
        <f>'total Scrap'!A48</f>
        <v>07/2020</v>
      </c>
      <c r="B48" s="37">
        <f>'total Scrap'!D48</f>
        <v>95767</v>
      </c>
      <c r="C48" s="37" t="str">
        <f>'total Scrap'!E48</f>
        <v>55213F218171</v>
      </c>
      <c r="D48" s="80" cm="1">
        <f t="array" ref="D48">IF(COUNTIF(_xlfn.ANCHORARRAY($J$2),Tableau7[[#This Row],[Part Number]]),IFERROR(SUM(_xlfn._xlws.FILTER((N48:BJ48)-(M48:BI48),(N48:BJ48)-(M48:BI48)&gt;0))/(L48-1),0),0)</f>
        <v>75.5</v>
      </c>
      <c r="E4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48" s="12" t="str">
        <v>678901132071</v>
      </c>
      <c r="H48" s="12" t="str">
        <v>25750FS2CK71</v>
      </c>
      <c r="J48" s="12" t="str">
        <v>2A14398G3</v>
      </c>
      <c r="L48" s="12">
        <v>3</v>
      </c>
      <c r="M48" s="78" t="str" cm="1">
        <f t="array" ref="M48:O48">TRANSPOSE(_xlfn._xlws.FILTER(Total_scrap[Month],(Total_scrap[Part Number]=J48)))</f>
        <v>10/2020</v>
      </c>
      <c r="N48" s="78" t="str">
        <v>02/2021</v>
      </c>
      <c r="O48" s="78" t="str">
        <v>03/2021</v>
      </c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12" cm="1">
        <f t="array" ref="BK48">IFERROR(SUM(_xlfn._xlws.FILTER((N48:BJ48)-(M48:BI48),(N48:BJ48)-(M48:BI48)&gt;0))/(L48-1),0)</f>
        <v>75.5</v>
      </c>
    </row>
    <row r="49" spans="1:63" ht="18.75" customHeight="1" x14ac:dyDescent="0.35">
      <c r="A49" s="39" t="str">
        <f>'total Scrap'!A49</f>
        <v>07/2020</v>
      </c>
      <c r="B49" s="37">
        <f>'total Scrap'!D49</f>
        <v>95770</v>
      </c>
      <c r="C49" s="37" t="str">
        <f>'total Scrap'!E49</f>
        <v>55213F218171</v>
      </c>
      <c r="D49" s="80" cm="1">
        <f t="array" ref="D49">IF(COUNTIF(_xlfn.ANCHORARRAY($J$2),Tableau7[[#This Row],[Part Number]]),IFERROR(SUM(_xlfn._xlws.FILTER((N49:BJ49)-(M49:BI49),(N49:BJ49)-(M49:BI49)&gt;0))/(L49-1),0),0)</f>
        <v>212</v>
      </c>
      <c r="E4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1</v>
      </c>
      <c r="F49" s="12" t="str">
        <v>53220F231071</v>
      </c>
      <c r="H49" s="12" t="str">
        <v>235102661071</v>
      </c>
      <c r="J49" s="12" t="str">
        <v>521823675171</v>
      </c>
      <c r="L49" s="12">
        <v>2</v>
      </c>
      <c r="M49" s="78" t="str" cm="1">
        <f t="array" ref="M49:N49">TRANSPOSE(_xlfn._xlws.FILTER(Total_scrap[Month],(Total_scrap[Part Number]=J49)))</f>
        <v>10/2020</v>
      </c>
      <c r="N49" s="78" t="str">
        <v>05/2021</v>
      </c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12" cm="1">
        <f t="array" ref="BK49">IFERROR(SUM(_xlfn._xlws.FILTER((N49:BJ49)-(M49:BI49),(N49:BJ49)-(M49:BI49)&gt;0))/(L49-1),0)</f>
        <v>212</v>
      </c>
    </row>
    <row r="50" spans="1:63" ht="18.75" customHeight="1" x14ac:dyDescent="0.35">
      <c r="A50" s="39" t="str">
        <f>'total Scrap'!A50</f>
        <v>07/2020</v>
      </c>
      <c r="B50" s="37">
        <f>'total Scrap'!D50</f>
        <v>95623</v>
      </c>
      <c r="C50" s="37" t="str">
        <f>'total Scrap'!E50</f>
        <v>68066F311171</v>
      </c>
      <c r="D50" s="80" cm="1">
        <f t="array" ref="D50">IF(COUNTIF(_xlfn.ANCHORARRAY($J$2),Tableau7[[#This Row],[Part Number]]),IFERROR(SUM(_xlfn._xlws.FILTER((N50:BJ50)-(M50:BI50),(N50:BJ50)-(M50:BI50)&gt;0))/(L50-1),0),0)</f>
        <v>0</v>
      </c>
      <c r="E5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0" s="12" t="str">
        <v>23507FPA2171</v>
      </c>
      <c r="H50" s="12" t="str">
        <v>16420F318071</v>
      </c>
      <c r="J50" s="12" t="str">
        <v>96365F509471</v>
      </c>
      <c r="L50" s="12">
        <v>3</v>
      </c>
      <c r="M50" s="78" t="str" cm="1">
        <f t="array" ref="M50:O50">TRANSPOSE(_xlfn._xlws.FILTER(Total_scrap[Month],(Total_scrap[Part Number]=J50)))</f>
        <v>10/2020</v>
      </c>
      <c r="N50" s="78" t="str">
        <v>10/2020</v>
      </c>
      <c r="O50" s="78" t="str">
        <v>12/2020</v>
      </c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12" cm="1">
        <f t="array" ref="BK50">IFERROR(SUM(_xlfn._xlws.FILTER((N50:BJ50)-(M50:BI50),(N50:BJ50)-(M50:BI50)&gt;0))/(L50-1),0)</f>
        <v>30.5</v>
      </c>
    </row>
    <row r="51" spans="1:63" ht="18.75" customHeight="1" x14ac:dyDescent="0.35">
      <c r="A51" s="39" t="str">
        <f>'total Scrap'!A51</f>
        <v>07/2020</v>
      </c>
      <c r="B51" s="37">
        <f>'total Scrap'!D51</f>
        <v>95624</v>
      </c>
      <c r="C51" s="37" t="str">
        <f>'total Scrap'!E51</f>
        <v>56031F231071</v>
      </c>
      <c r="D51" s="80" cm="1">
        <f t="array" ref="D51">IF(COUNTIF(_xlfn.ANCHORARRAY($J$2),Tableau7[[#This Row],[Part Number]]),IFERROR(SUM(_xlfn._xlws.FILTER((N51:BJ51)-(M51:BI51),(N51:BJ51)-(M51:BI51)&gt;0))/(L51-1),0),0)</f>
        <v>121.5</v>
      </c>
      <c r="E5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51" s="12" t="str">
        <v>565013691071</v>
      </c>
      <c r="H51" s="12" t="str">
        <v>518912675071</v>
      </c>
      <c r="J51" s="12" t="str">
        <v>566512663071</v>
      </c>
      <c r="L51" s="12">
        <v>3</v>
      </c>
      <c r="M51" s="78" t="str" cm="1">
        <f t="array" ref="M51:O51">TRANSPOSE(_xlfn._xlws.FILTER(Total_scrap[Month],(Total_scrap[Part Number]=J51)))</f>
        <v>10/2020</v>
      </c>
      <c r="N51" s="78" t="str">
        <v>11/2020</v>
      </c>
      <c r="O51" s="78" t="str">
        <v>06/2021</v>
      </c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12" cm="1">
        <f t="array" ref="BK51">IFERROR(SUM(_xlfn._xlws.FILTER((N51:BJ51)-(M51:BI51),(N51:BJ51)-(M51:BI51)&gt;0))/(L51-1),0)</f>
        <v>121.5</v>
      </c>
    </row>
    <row r="52" spans="1:63" ht="18.75" customHeight="1" x14ac:dyDescent="0.35">
      <c r="A52" s="39" t="str">
        <f>'total Scrap'!A52</f>
        <v>07/2020</v>
      </c>
      <c r="B52" s="37">
        <f>'total Scrap'!D52</f>
        <v>96532</v>
      </c>
      <c r="C52" s="37" t="str">
        <f>'total Scrap'!E52</f>
        <v>68606F214171</v>
      </c>
      <c r="D52" s="80" cm="1">
        <f t="array" ref="D52">IF(COUNTIF(_xlfn.ANCHORARRAY($J$2),Tableau7[[#This Row],[Part Number]]),IFERROR(SUM(_xlfn._xlws.FILTER((N52:BJ52)-(M52:BI52),(N52:BJ52)-(M52:BI52)&gt;0))/(L52-1),0),0)</f>
        <v>0</v>
      </c>
      <c r="E5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2" s="12" t="str">
        <v>175102662071</v>
      </c>
      <c r="H52" s="12" t="str">
        <v>23349F231071</v>
      </c>
      <c r="J52" s="12" t="str">
        <v>56042F318071</v>
      </c>
      <c r="L52" s="12">
        <v>4</v>
      </c>
      <c r="M52" s="78" t="str" cm="1">
        <f t="array" ref="M52:P52">TRANSPOSE(_xlfn._xlws.FILTER(Total_scrap[Month],(Total_scrap[Part Number]=J52)))</f>
        <v>10/2020</v>
      </c>
      <c r="N52" s="78" t="str">
        <v>10/2020</v>
      </c>
      <c r="O52" s="78" t="str">
        <v>01/2021</v>
      </c>
      <c r="P52" s="78" t="str">
        <v>04/2021</v>
      </c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12" cm="1">
        <f t="array" ref="BK52">IFERROR(SUM(_xlfn._xlws.FILTER((N52:BJ52)-(M52:BI52),(N52:BJ52)-(M52:BI52)&gt;0))/(L52-1),0)</f>
        <v>60.666666666666664</v>
      </c>
    </row>
    <row r="53" spans="1:63" ht="18.75" customHeight="1" x14ac:dyDescent="0.35">
      <c r="A53" s="39" t="str">
        <f>'total Scrap'!A53</f>
        <v>07/2020</v>
      </c>
      <c r="B53" s="37">
        <f>'total Scrap'!D53</f>
        <v>95552</v>
      </c>
      <c r="C53" s="37" t="str">
        <f>'total Scrap'!E53</f>
        <v>678901132071</v>
      </c>
      <c r="D53" s="80" cm="1">
        <f t="array" ref="D53">IF(COUNTIF(_xlfn.ANCHORARRAY($J$2),Tableau7[[#This Row],[Part Number]]),IFERROR(SUM(_xlfn._xlws.FILTER((N53:BJ53)-(M53:BI53),(N53:BJ53)-(M53:BI53)&gt;0))/(L53-1),0),0)</f>
        <v>0</v>
      </c>
      <c r="E5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3" s="12" t="str">
        <v>177002660071</v>
      </c>
      <c r="H53" s="12" t="str">
        <v>23702FP24271</v>
      </c>
      <c r="J53" s="12" t="str">
        <v>566532660371</v>
      </c>
      <c r="L53" s="12">
        <v>2</v>
      </c>
      <c r="M53" s="78" t="str" cm="1">
        <f t="array" ref="M53:N53">TRANSPOSE(_xlfn._xlws.FILTER(Total_scrap[Month],(Total_scrap[Part Number]=J53)))</f>
        <v>10/2020</v>
      </c>
      <c r="N53" s="78" t="str">
        <v>06/2021</v>
      </c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12" cm="1">
        <f t="array" ref="BK53">IFERROR(SUM(_xlfn._xlws.FILTER((N53:BJ53)-(M53:BI53),(N53:BJ53)-(M53:BI53)&gt;0))/(L53-1),0)</f>
        <v>243</v>
      </c>
    </row>
    <row r="54" spans="1:63" ht="18.75" customHeight="1" x14ac:dyDescent="0.35">
      <c r="A54" s="39" t="str">
        <f>'total Scrap'!A54</f>
        <v>07/2020</v>
      </c>
      <c r="B54" s="37">
        <f>'total Scrap'!D54</f>
        <v>95626</v>
      </c>
      <c r="C54" s="37" t="str">
        <f>'total Scrap'!E54</f>
        <v>53220F231071</v>
      </c>
      <c r="D54" s="80" cm="1">
        <f t="array" ref="D54">IF(COUNTIF(_xlfn.ANCHORARRAY($J$2),Tableau7[[#This Row],[Part Number]]),IFERROR(SUM(_xlfn._xlws.FILTER((N54:BJ54)-(M54:BI54),(N54:BJ54)-(M54:BI54)&gt;0))/(L54-1),0),0)</f>
        <v>0</v>
      </c>
      <c r="E5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4" s="12" t="str">
        <v>2A28007G3</v>
      </c>
      <c r="H54" s="12" t="str">
        <v>56013F231071</v>
      </c>
      <c r="J54" s="12" t="str">
        <v>89661UM090</v>
      </c>
      <c r="L54" s="12">
        <v>4</v>
      </c>
      <c r="M54" s="78" t="str" cm="1">
        <f t="array" ref="M54:P54">TRANSPOSE(_xlfn._xlws.FILTER(Total_scrap[Month],(Total_scrap[Part Number]=J54)))</f>
        <v>11/2020</v>
      </c>
      <c r="N54" s="78" t="str">
        <v>01/2021</v>
      </c>
      <c r="O54" s="78" t="str">
        <v>03/2021</v>
      </c>
      <c r="P54" s="78" t="str">
        <v>03/2021</v>
      </c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12" cm="1">
        <f t="array" ref="BK54">IFERROR(SUM(_xlfn._xlws.FILTER((N54:BJ54)-(M54:BI54),(N54:BJ54)-(M54:BI54)&gt;0))/(L54-1),0)</f>
        <v>40</v>
      </c>
    </row>
    <row r="55" spans="1:63" ht="18.75" customHeight="1" x14ac:dyDescent="0.35">
      <c r="A55" s="39" t="str">
        <f>'total Scrap'!A55</f>
        <v>07/2020</v>
      </c>
      <c r="B55" s="37">
        <f>'total Scrap'!D55</f>
        <v>95629</v>
      </c>
      <c r="C55" s="37" t="str">
        <f>'total Scrap'!E55</f>
        <v>23507FPA2171</v>
      </c>
      <c r="D55" s="80" cm="1">
        <f t="array" ref="D55">IF(COUNTIF(_xlfn.ANCHORARRAY($J$2),Tableau7[[#This Row],[Part Number]]),IFERROR(SUM(_xlfn._xlws.FILTER((N55:BJ55)-(M55:BI55),(N55:BJ55)-(M55:BI55)&gt;0))/(L55-1),0),0)</f>
        <v>30.5</v>
      </c>
      <c r="E5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5" s="12" t="str">
        <v>38717F121071</v>
      </c>
      <c r="H55" s="12" t="str">
        <v>56315FSASD71</v>
      </c>
      <c r="J55" s="12" t="str">
        <v>56210F118071</v>
      </c>
      <c r="L55" s="12">
        <v>3</v>
      </c>
      <c r="M55" s="78" t="str" cm="1">
        <f t="array" ref="M55:O55">TRANSPOSE(_xlfn._xlws.FILTER(Total_scrap[Month],(Total_scrap[Part Number]=J55)))</f>
        <v>11/2020</v>
      </c>
      <c r="N55" s="78" t="str">
        <v>12/2020</v>
      </c>
      <c r="O55" s="78" t="str">
        <v>01/2021</v>
      </c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12" cm="1">
        <f t="array" ref="BK55">IFERROR(SUM(_xlfn._xlws.FILTER((N55:BJ55)-(M55:BI55),(N55:BJ55)-(M55:BI55)&gt;0))/(L55-1),0)</f>
        <v>30.5</v>
      </c>
    </row>
    <row r="56" spans="1:63" ht="18.75" customHeight="1" x14ac:dyDescent="0.35">
      <c r="A56" s="39" t="str">
        <f>'total Scrap'!A56</f>
        <v>07/2020</v>
      </c>
      <c r="B56" s="37">
        <f>'total Scrap'!D56</f>
        <v>96517</v>
      </c>
      <c r="C56" s="37" t="str">
        <f>'total Scrap'!E56</f>
        <v>565013691071</v>
      </c>
      <c r="D56" s="80" cm="1">
        <f t="array" ref="D56">IF(COUNTIF(_xlfn.ANCHORARRAY($J$2),Tableau7[[#This Row],[Part Number]]),IFERROR(SUM(_xlfn._xlws.FILTER((N56:BJ56)-(M56:BI56),(N56:BJ56)-(M56:BI56)&gt;0))/(L56-1),0),0)</f>
        <v>0</v>
      </c>
      <c r="E5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56" s="12" t="str">
        <v>68805F226071</v>
      </c>
      <c r="H56" s="12" t="str">
        <v>175202662071</v>
      </c>
      <c r="J56" s="12" t="str">
        <v>8987125010</v>
      </c>
      <c r="L56" s="12">
        <v>3</v>
      </c>
      <c r="M56" s="78" t="str" cm="1">
        <f t="array" ref="M56:O56">TRANSPOSE(_xlfn._xlws.FILTER(Total_scrap[Month],(Total_scrap[Part Number]=J56)))</f>
        <v>11/2020</v>
      </c>
      <c r="N56" s="78" t="str">
        <v>04/2021</v>
      </c>
      <c r="O56" s="78" t="str">
        <v>06/2021</v>
      </c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12" cm="1">
        <f t="array" ref="BK56">IFERROR(SUM(_xlfn._xlws.FILTER((N56:BJ56)-(M56:BI56),(N56:BJ56)-(M56:BI56)&gt;0))/(L56-1),0)</f>
        <v>106</v>
      </c>
    </row>
    <row r="57" spans="1:63" ht="18.75" customHeight="1" x14ac:dyDescent="0.35">
      <c r="A57" s="39" t="str">
        <f>'total Scrap'!A57</f>
        <v>07/2020</v>
      </c>
      <c r="B57" s="37">
        <f>'total Scrap'!D57</f>
        <v>95954</v>
      </c>
      <c r="C57" s="37" t="str">
        <f>'total Scrap'!E57</f>
        <v>175102662071</v>
      </c>
      <c r="D57" s="80" cm="1">
        <f t="array" ref="D57">IF(COUNTIF(_xlfn.ANCHORARRAY($J$2),Tableau7[[#This Row],[Part Number]]),IFERROR(SUM(_xlfn._xlws.FILTER((N57:BJ57)-(M57:BI57),(N57:BJ57)-(M57:BI57)&gt;0))/(L57-1),0),0)</f>
        <v>106</v>
      </c>
      <c r="E5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57" s="12" t="str">
        <v>68804F226071</v>
      </c>
      <c r="H57" s="12" t="str">
        <v>56231F231071</v>
      </c>
      <c r="J57" s="12" t="str">
        <v>27060UB070</v>
      </c>
      <c r="L57" s="12">
        <v>3</v>
      </c>
      <c r="M57" s="78" t="str" cm="1">
        <f t="array" ref="M57:O57">TRANSPOSE(_xlfn._xlws.FILTER(Total_scrap[Month],(Total_scrap[Part Number]=J57)))</f>
        <v>11/2020</v>
      </c>
      <c r="N57" s="78" t="str">
        <v>05/2021</v>
      </c>
      <c r="O57" s="78" t="str">
        <v>06/2021</v>
      </c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12" cm="1">
        <f t="array" ref="BK57">IFERROR(SUM(_xlfn._xlws.FILTER((N57:BJ57)-(M57:BI57),(N57:BJ57)-(M57:BI57)&gt;0))/(L57-1),0)</f>
        <v>106</v>
      </c>
    </row>
    <row r="58" spans="1:63" ht="18.75" customHeight="1" x14ac:dyDescent="0.35">
      <c r="A58" s="39" t="str">
        <f>'total Scrap'!A58</f>
        <v>07/2020</v>
      </c>
      <c r="B58" s="37">
        <f>'total Scrap'!D58</f>
        <v>95962</v>
      </c>
      <c r="C58" s="37" t="str">
        <f>'total Scrap'!E58</f>
        <v>163612660071</v>
      </c>
      <c r="D58" s="80" cm="1">
        <f t="array" ref="D58">IF(COUNTIF(_xlfn.ANCHORARRAY($J$2),Tableau7[[#This Row],[Part Number]]),IFERROR(SUM(_xlfn._xlws.FILTER((N58:BJ58)-(M58:BI58),(N58:BJ58)-(M58:BI58)&gt;0))/(L58-1),0),0)</f>
        <v>61</v>
      </c>
      <c r="E5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58" s="12" t="str">
        <v>68143F225071</v>
      </c>
      <c r="H58" s="12" t="str">
        <v>65600FSL4C71</v>
      </c>
      <c r="J58" s="12" t="str">
        <v>56044FPA2271</v>
      </c>
      <c r="L58" s="12">
        <v>2</v>
      </c>
      <c r="M58" s="78" t="str" cm="1">
        <f t="array" ref="M58:N58">TRANSPOSE(_xlfn._xlws.FILTER(Total_scrap[Month],(Total_scrap[Part Number]=J58)))</f>
        <v>11/2020</v>
      </c>
      <c r="N58" s="78" t="str">
        <v>01/2021</v>
      </c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12" cm="1">
        <f t="array" ref="BK58">IFERROR(SUM(_xlfn._xlws.FILTER((N58:BJ58)-(M58:BI58),(N58:BJ58)-(M58:BI58)&gt;0))/(L58-1),0)</f>
        <v>61</v>
      </c>
    </row>
    <row r="59" spans="1:63" ht="18.75" customHeight="1" x14ac:dyDescent="0.35">
      <c r="A59" s="39" t="str">
        <f>'total Scrap'!A59</f>
        <v>07/2020</v>
      </c>
      <c r="B59" s="37">
        <f>'total Scrap'!D59</f>
        <v>95960</v>
      </c>
      <c r="C59" s="37" t="str">
        <f>'total Scrap'!E59</f>
        <v>163612660071</v>
      </c>
      <c r="D59" s="80" cm="1">
        <f t="array" ref="D59">IF(COUNTIF(_xlfn.ANCHORARRAY($J$2),Tableau7[[#This Row],[Part Number]]),IFERROR(SUM(_xlfn._xlws.FILTER((N59:BJ59)-(M59:BI59),(N59:BJ59)-(M59:BI59)&gt;0))/(L59-1),0),0)</f>
        <v>75.5</v>
      </c>
      <c r="E5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59" s="12" t="str">
        <v>45682F331071</v>
      </c>
      <c r="H59" s="12" t="str">
        <v>55240F218171</v>
      </c>
      <c r="J59" s="12" t="str">
        <v>566302661071</v>
      </c>
      <c r="L59" s="12">
        <v>3</v>
      </c>
      <c r="M59" s="78" t="str" cm="1">
        <f t="array" ref="M59:O59">TRANSPOSE(_xlfn._xlws.FILTER(Total_scrap[Month],(Total_scrap[Part Number]=J59)))</f>
        <v>11/2020</v>
      </c>
      <c r="N59" s="78" t="str">
        <v>03/2021</v>
      </c>
      <c r="O59" s="78" t="str">
        <v>04/2021</v>
      </c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12" cm="1">
        <f t="array" ref="BK59">IFERROR(SUM(_xlfn._xlws.FILTER((N59:BJ59)-(M59:BI59),(N59:BJ59)-(M59:BI59)&gt;0))/(L59-1),0)</f>
        <v>75.5</v>
      </c>
    </row>
    <row r="60" spans="1:63" ht="18.75" customHeight="1" x14ac:dyDescent="0.35">
      <c r="A60" s="39" t="str">
        <f>'total Scrap'!A60</f>
        <v>07/2020</v>
      </c>
      <c r="B60" s="37">
        <f>'total Scrap'!D60</f>
        <v>96504</v>
      </c>
      <c r="C60" s="37" t="str">
        <f>'total Scrap'!E60</f>
        <v>177002660071</v>
      </c>
      <c r="D60" s="80" cm="1">
        <f t="array" ref="D60">IF(COUNTIF(_xlfn.ANCHORARRAY($J$2),Tableau7[[#This Row],[Part Number]]),IFERROR(SUM(_xlfn._xlws.FILTER((N60:BJ60)-(M60:BI60),(N60:BJ60)-(M60:BI60)&gt;0))/(L60-1),0),0)</f>
        <v>0</v>
      </c>
      <c r="E6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0" s="12" t="str">
        <v>452021660071</v>
      </c>
      <c r="H60" s="12" t="str">
        <v>16420F218071</v>
      </c>
      <c r="J60" s="12" t="str">
        <v>38711F331171</v>
      </c>
      <c r="L60" s="12">
        <v>2</v>
      </c>
      <c r="M60" s="78" t="str" cm="1">
        <f t="array" ref="M60:N60">TRANSPOSE(_xlfn._xlws.FILTER(Total_scrap[Month],(Total_scrap[Part Number]=J60)))</f>
        <v>11/2020</v>
      </c>
      <c r="N60" s="78" t="str">
        <v>04/2021</v>
      </c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12" cm="1">
        <f t="array" ref="BK60">IFERROR(SUM(_xlfn._xlws.FILTER((N60:BJ60)-(M60:BI60),(N60:BJ60)-(M60:BI60)&gt;0))/(L60-1),0)</f>
        <v>151</v>
      </c>
    </row>
    <row r="61" spans="1:63" ht="18.75" customHeight="1" x14ac:dyDescent="0.35">
      <c r="A61" s="39" t="str">
        <f>'total Scrap'!A61</f>
        <v>07/2020</v>
      </c>
      <c r="B61" s="37">
        <f>'total Scrap'!D61</f>
        <v>95630</v>
      </c>
      <c r="C61" s="37" t="str">
        <f>'total Scrap'!E61</f>
        <v>53220F219071</v>
      </c>
      <c r="D61" s="80" cm="1">
        <f t="array" ref="D61">IF(COUNTIF(_xlfn.ANCHORARRAY($J$2),Tableau7[[#This Row],[Part Number]]),IFERROR(SUM(_xlfn._xlws.FILTER((N61:BJ61)-(M61:BI61),(N61:BJ61)-(M61:BI61)&gt;0))/(L61-1),0),0)</f>
        <v>30.666666666666668</v>
      </c>
      <c r="E6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1" s="12" t="str">
        <v>688052132071</v>
      </c>
      <c r="H61" s="12" t="str">
        <v>58510F318271</v>
      </c>
      <c r="J61" s="12" t="str">
        <v>53402F218171</v>
      </c>
      <c r="L61" s="12">
        <v>4</v>
      </c>
      <c r="M61" s="78" t="str" cm="1">
        <f t="array" ref="M61:P61">TRANSPOSE(_xlfn._xlws.FILTER(Total_scrap[Month],(Total_scrap[Part Number]=J61)))</f>
        <v>11/2020</v>
      </c>
      <c r="N61" s="78" t="str">
        <v>11/2020</v>
      </c>
      <c r="O61" s="78" t="str">
        <v>12/2020</v>
      </c>
      <c r="P61" s="78" t="str">
        <v>02/2021</v>
      </c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12" cm="1">
        <f t="array" ref="BK61">IFERROR(SUM(_xlfn._xlws.FILTER((N61:BJ61)-(M61:BI61),(N61:BJ61)-(M61:BI61)&gt;0))/(L61-1),0)</f>
        <v>30.666666666666668</v>
      </c>
    </row>
    <row r="62" spans="1:63" ht="18.75" customHeight="1" x14ac:dyDescent="0.35">
      <c r="A62" s="39" t="str">
        <f>'total Scrap'!A62</f>
        <v>07/2020</v>
      </c>
      <c r="B62" s="37">
        <f>'total Scrap'!D62</f>
        <v>93611</v>
      </c>
      <c r="C62" s="37" t="str">
        <f>'total Scrap'!E62</f>
        <v>2A28007G3</v>
      </c>
      <c r="D62" s="80" cm="1">
        <f t="array" ref="D62">IF(COUNTIF(_xlfn.ANCHORARRAY($J$2),Tableau7[[#This Row],[Part Number]]),IFERROR(SUM(_xlfn._xlws.FILTER((N62:BJ62)-(M62:BI62),(N62:BJ62)-(M62:BI62)&gt;0))/(L62-1),0),0)</f>
        <v>0</v>
      </c>
      <c r="E6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2" s="12" t="str">
        <v>96365F509871</v>
      </c>
      <c r="H62" s="12" t="str">
        <v>56310F226071</v>
      </c>
      <c r="J62" s="12" t="str">
        <v>167202665171</v>
      </c>
      <c r="L62" s="12">
        <v>2</v>
      </c>
      <c r="M62" s="78" t="str" cm="1">
        <f t="array" ref="M62:N62">TRANSPOSE(_xlfn._xlws.FILTER(Total_scrap[Month],(Total_scrap[Part Number]=J62)))</f>
        <v>11/2020</v>
      </c>
      <c r="N62" s="78" t="str">
        <v>06/2021</v>
      </c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12" cm="1">
        <f t="array" ref="BK62">IFERROR(SUM(_xlfn._xlws.FILTER((N62:BJ62)-(M62:BI62),(N62:BJ62)-(M62:BI62)&gt;0))/(L62-1),0)</f>
        <v>212</v>
      </c>
    </row>
    <row r="63" spans="1:63" ht="18.75" customHeight="1" x14ac:dyDescent="0.35">
      <c r="A63" s="39" t="str">
        <f>'total Scrap'!A63</f>
        <v>07/2020</v>
      </c>
      <c r="B63" s="37">
        <f>'total Scrap'!D63</f>
        <v>96529</v>
      </c>
      <c r="C63" s="37" t="str">
        <f>'total Scrap'!E63</f>
        <v>38717F121071</v>
      </c>
      <c r="D63" s="80" cm="1">
        <f t="array" ref="D63">IF(COUNTIF(_xlfn.ANCHORARRAY($J$2),Tableau7[[#This Row],[Part Number]]),IFERROR(SUM(_xlfn._xlws.FILTER((N63:BJ63)-(M63:BI63),(N63:BJ63)-(M63:BI63)&gt;0))/(L63-1),0),0)</f>
        <v>0</v>
      </c>
      <c r="E6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3" s="12" t="str">
        <v>68131F225071</v>
      </c>
      <c r="H63" s="12" t="str">
        <v>53226F231071</v>
      </c>
      <c r="J63" s="12" t="str">
        <v>53401F218171</v>
      </c>
      <c r="L63" s="12">
        <v>2</v>
      </c>
      <c r="M63" s="78" t="str" cm="1">
        <f t="array" ref="M63:N63">TRANSPOSE(_xlfn._xlws.FILTER(Total_scrap[Month],(Total_scrap[Part Number]=J63)))</f>
        <v>11/2020</v>
      </c>
      <c r="N63" s="78" t="str">
        <v>01/2021</v>
      </c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12" cm="1">
        <f t="array" ref="BK63">IFERROR(SUM(_xlfn._xlws.FILTER((N63:BJ63)-(M63:BI63),(N63:BJ63)-(M63:BI63)&gt;0))/(L63-1),0)</f>
        <v>61</v>
      </c>
    </row>
    <row r="64" spans="1:63" ht="18.75" customHeight="1" x14ac:dyDescent="0.35">
      <c r="A64" s="39" t="str">
        <f>'total Scrap'!A64</f>
        <v>07/2020</v>
      </c>
      <c r="B64" s="37">
        <f>'total Scrap'!D64</f>
        <v>96524</v>
      </c>
      <c r="C64" s="37" t="str">
        <f>'total Scrap'!E64</f>
        <v>68805F226071</v>
      </c>
      <c r="D64" s="80" cm="1">
        <f t="array" ref="D64">IF(COUNTIF(_xlfn.ANCHORARRAY($J$2),Tableau7[[#This Row],[Part Number]]),IFERROR(SUM(_xlfn._xlws.FILTER((N64:BJ64)-(M64:BI64),(N64:BJ64)-(M64:BI64)&gt;0))/(L64-1),0),0)</f>
        <v>106</v>
      </c>
      <c r="E6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2</v>
      </c>
      <c r="F64" s="12" t="str">
        <v>1A18134</v>
      </c>
      <c r="H64" s="12" t="str">
        <v>56580FPD2171</v>
      </c>
      <c r="J64" s="12" t="str">
        <v>178022665071</v>
      </c>
      <c r="L64" s="12">
        <v>3</v>
      </c>
      <c r="M64" s="78" t="str" cm="1">
        <f t="array" ref="M64:O64">TRANSPOSE(_xlfn._xlws.FILTER(Total_scrap[Month],(Total_scrap[Part Number]=J64)))</f>
        <v>11/2020</v>
      </c>
      <c r="N64" s="78" t="str">
        <v>05/2021</v>
      </c>
      <c r="O64" s="78" t="str">
        <v>06/2021</v>
      </c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12" cm="1">
        <f t="array" ref="BK64">IFERROR(SUM(_xlfn._xlws.FILTER((N64:BJ64)-(M64:BI64),(N64:BJ64)-(M64:BI64)&gt;0))/(L64-1),0)</f>
        <v>106</v>
      </c>
    </row>
    <row r="65" spans="1:63" ht="18.75" customHeight="1" x14ac:dyDescent="0.35">
      <c r="A65" s="39" t="str">
        <f>'total Scrap'!A65</f>
        <v>07/2020</v>
      </c>
      <c r="B65" s="37">
        <f>'total Scrap'!D65</f>
        <v>95621</v>
      </c>
      <c r="C65" s="37" t="str">
        <f>'total Scrap'!E65</f>
        <v>68804F226071</v>
      </c>
      <c r="D65" s="80" cm="1">
        <f t="array" ref="D65">IF(COUNTIF(_xlfn.ANCHORARRAY($J$2),Tableau7[[#This Row],[Part Number]]),IFERROR(SUM(_xlfn._xlws.FILTER((N65:BJ65)-(M65:BI65),(N65:BJ65)-(M65:BI65)&gt;0))/(L65-1),0),0)</f>
        <v>61</v>
      </c>
      <c r="E6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65" s="12" t="str">
        <v>452212660071</v>
      </c>
      <c r="H65" s="12" t="str">
        <v>53211F331071</v>
      </c>
      <c r="J65" s="12" t="str">
        <v>56051F225071</v>
      </c>
      <c r="L65" s="12">
        <v>2</v>
      </c>
      <c r="M65" s="78" t="str" cm="1">
        <f t="array" ref="M65:N65">TRANSPOSE(_xlfn._xlws.FILTER(Total_scrap[Month],(Total_scrap[Part Number]=J65)))</f>
        <v>11/2020</v>
      </c>
      <c r="N65" s="78" t="str">
        <v>01/2021</v>
      </c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12" cm="1">
        <f t="array" ref="BK65">IFERROR(SUM(_xlfn._xlws.FILTER((N65:BJ65)-(M65:BI65),(N65:BJ65)-(M65:BI65)&gt;0))/(L65-1),0)</f>
        <v>61</v>
      </c>
    </row>
    <row r="66" spans="1:63" ht="18.75" customHeight="1" x14ac:dyDescent="0.35">
      <c r="A66" s="39" t="str">
        <f>'total Scrap'!A66</f>
        <v>07/2020</v>
      </c>
      <c r="B66" s="37">
        <f>'total Scrap'!D66</f>
        <v>96507</v>
      </c>
      <c r="C66" s="37" t="str">
        <f>'total Scrap'!E66</f>
        <v>451101247271</v>
      </c>
      <c r="D66" s="80" cm="1">
        <f t="array" ref="D66">IF(COUNTIF(_xlfn.ANCHORARRAY($J$2),Tableau7[[#This Row],[Part Number]]),IFERROR(SUM(_xlfn._xlws.FILTER((N66:BJ66)-(M66:BI66),(N66:BJ66)-(M66:BI66)&gt;0))/(L66-1),0),0)</f>
        <v>53</v>
      </c>
      <c r="E6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3</v>
      </c>
      <c r="F66" s="12" t="str">
        <v>56051F326071</v>
      </c>
      <c r="H66" s="12" t="str">
        <v>56052F226071</v>
      </c>
      <c r="J66" s="12" t="str">
        <v>238062665071</v>
      </c>
      <c r="L66" s="12">
        <v>5</v>
      </c>
      <c r="M66" s="78" t="str" cm="1">
        <f t="array" ref="M66:Q66">TRANSPOSE(_xlfn._xlws.FILTER(Total_scrap[Month],(Total_scrap[Part Number]=J66)))</f>
        <v>11/2020</v>
      </c>
      <c r="N66" s="78" t="str">
        <v>04/2021</v>
      </c>
      <c r="O66" s="78" t="str">
        <v>04/2021</v>
      </c>
      <c r="P66" s="78" t="str">
        <v>04/2021</v>
      </c>
      <c r="Q66" s="78" t="str">
        <v>06/2021</v>
      </c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12" cm="1">
        <f t="array" ref="BK66">IFERROR(SUM(_xlfn._xlws.FILTER((N66:BJ66)-(M66:BI66),(N66:BJ66)-(M66:BI66)&gt;0))/(L66-1),0)</f>
        <v>53</v>
      </c>
    </row>
    <row r="67" spans="1:63" ht="18.75" customHeight="1" x14ac:dyDescent="0.35">
      <c r="A67" s="39" t="str">
        <f>'total Scrap'!A67</f>
        <v>07/2020</v>
      </c>
      <c r="B67" s="37">
        <f>'total Scrap'!D67</f>
        <v>96516</v>
      </c>
      <c r="C67" s="37" t="str">
        <f>'total Scrap'!E67</f>
        <v>565702665071</v>
      </c>
      <c r="D67" s="80" cm="1">
        <f t="array" ref="D67">IF(COUNTIF(_xlfn.ANCHORARRAY($J$2),Tableau7[[#This Row],[Part Number]]),IFERROR(SUM(_xlfn._xlws.FILTER((N67:BJ67)-(M67:BI67),(N67:BJ67)-(M67:BI67)&gt;0))/(L67-1),0),0)</f>
        <v>21.571428571428573</v>
      </c>
      <c r="E6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7" s="12" t="str">
        <v>587202660071</v>
      </c>
      <c r="H67" s="12" t="str">
        <v>56014F118071</v>
      </c>
      <c r="J67" s="12" t="str">
        <v>532801370071</v>
      </c>
      <c r="L67" s="12">
        <v>8</v>
      </c>
      <c r="M67" s="78" t="str" cm="1">
        <f t="array" ref="M67:T67">TRANSPOSE(_xlfn._xlws.FILTER(Total_scrap[Month],(Total_scrap[Part Number]=J67)))</f>
        <v>11/2020</v>
      </c>
      <c r="N67" s="78" t="str">
        <v>02/2021</v>
      </c>
      <c r="O67" s="78" t="str">
        <v>02/2021</v>
      </c>
      <c r="P67" s="78" t="str">
        <v>03/2021</v>
      </c>
      <c r="Q67" s="78" t="str">
        <v>04/2021</v>
      </c>
      <c r="R67" s="78" t="str">
        <v>04/2021</v>
      </c>
      <c r="S67" s="78" t="str">
        <v>04/2021</v>
      </c>
      <c r="T67" s="78" t="str">
        <v>04/2021</v>
      </c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12" cm="1">
        <f t="array" ref="BK67">IFERROR(SUM(_xlfn._xlws.FILTER((N67:BJ67)-(M67:BI67),(N67:BJ67)-(M67:BI67)&gt;0))/(L67-1),0)</f>
        <v>21.571428571428573</v>
      </c>
    </row>
    <row r="68" spans="1:63" ht="18.75" customHeight="1" x14ac:dyDescent="0.35">
      <c r="A68" s="39" t="str">
        <f>'total Scrap'!A68</f>
        <v>07/2020</v>
      </c>
      <c r="B68" s="37">
        <f>'total Scrap'!D68</f>
        <v>95282</v>
      </c>
      <c r="C68" s="37" t="str">
        <f>'total Scrap'!E68</f>
        <v>17780F218071</v>
      </c>
      <c r="D68" s="80" cm="1">
        <f t="array" ref="D68">IF(COUNTIF(_xlfn.ANCHORARRAY($J$2),Tableau7[[#This Row],[Part Number]]),IFERROR(SUM(_xlfn._xlws.FILTER((N68:BJ68)-(M68:BI68),(N68:BJ68)-(M68:BI68)&gt;0))/(L68-1),0),0)</f>
        <v>0</v>
      </c>
      <c r="E6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8" s="12" t="str">
        <v>561051653171</v>
      </c>
      <c r="H68" s="12" t="str">
        <v>175072660271</v>
      </c>
      <c r="J68" s="12" t="str">
        <v>440701074171</v>
      </c>
      <c r="L68" s="12">
        <v>2</v>
      </c>
      <c r="M68" s="78" t="str" cm="1">
        <f t="array" ref="M68:N68">TRANSPOSE(_xlfn._xlws.FILTER(Total_scrap[Month],(Total_scrap[Part Number]=J68)))</f>
        <v>11/2020</v>
      </c>
      <c r="N68" s="78" t="str">
        <v>11/2020</v>
      </c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12" cm="1">
        <f t="array" ref="BK68">IFERROR(SUM(_xlfn._xlws.FILTER((N68:BJ68)-(M68:BI68),(N68:BJ68)-(M68:BI68)&gt;0))/(L68-1),0)</f>
        <v>0</v>
      </c>
    </row>
    <row r="69" spans="1:63" ht="18.75" customHeight="1" x14ac:dyDescent="0.35">
      <c r="A69" s="39" t="str">
        <f>'total Scrap'!A69</f>
        <v>07/2020</v>
      </c>
      <c r="B69" s="37">
        <f>'total Scrap'!D69</f>
        <v>96523</v>
      </c>
      <c r="C69" s="37" t="str">
        <f>'total Scrap'!E69</f>
        <v>68143F225071</v>
      </c>
      <c r="D69" s="80" cm="1">
        <f t="array" ref="D69">IF(COUNTIF(_xlfn.ANCHORARRAY($J$2),Tableau7[[#This Row],[Part Number]]),IFERROR(SUM(_xlfn._xlws.FILTER((N69:BJ69)-(M69:BI69),(N69:BJ69)-(M69:BI69)&gt;0))/(L69-1),0),0)</f>
        <v>0</v>
      </c>
      <c r="E6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69" s="12" t="str">
        <v>44140F302071</v>
      </c>
      <c r="H69" s="12" t="str">
        <v>3A14124G3</v>
      </c>
      <c r="J69" s="12" t="str">
        <v>111203660171</v>
      </c>
      <c r="L69" s="12">
        <v>2</v>
      </c>
      <c r="M69" s="78" t="str" cm="1">
        <f t="array" ref="M69:N69">TRANSPOSE(_xlfn._xlws.FILTER(Total_scrap[Month],(Total_scrap[Part Number]=J69)))</f>
        <v>12/2020</v>
      </c>
      <c r="N69" s="78" t="str">
        <v>01/2021</v>
      </c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12" cm="1">
        <f t="array" ref="BK69">IFERROR(SUM(_xlfn._xlws.FILTER((N69:BJ69)-(M69:BI69),(N69:BJ69)-(M69:BI69)&gt;0))/(L69-1),0)</f>
        <v>31</v>
      </c>
    </row>
    <row r="70" spans="1:63" ht="18.75" customHeight="1" x14ac:dyDescent="0.35">
      <c r="A70" s="39" t="str">
        <f>'total Scrap'!A70</f>
        <v>07/2020</v>
      </c>
      <c r="B70" s="37">
        <f>'total Scrap'!D70</f>
        <v>95961</v>
      </c>
      <c r="C70" s="37" t="str">
        <f>'total Scrap'!E70</f>
        <v>45682F331071</v>
      </c>
      <c r="D70" s="80" cm="1">
        <f t="array" ref="D70">IF(COUNTIF(_xlfn.ANCHORARRAY($J$2),Tableau7[[#This Row],[Part Number]]),IFERROR(SUM(_xlfn._xlws.FILTER((N70:BJ70)-(M70:BI70),(N70:BJ70)-(M70:BI70)&gt;0))/(L70-1),0),0)</f>
        <v>0</v>
      </c>
      <c r="E7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0" s="12" t="str">
        <v>56210F219071</v>
      </c>
      <c r="H70" s="12" t="str">
        <v>52240F218071</v>
      </c>
      <c r="J70" s="12" t="str">
        <v>53724F222071</v>
      </c>
      <c r="L70" s="12">
        <v>5</v>
      </c>
      <c r="M70" s="78" t="str" cm="1">
        <f t="array" ref="M70:Q70">TRANSPOSE(_xlfn._xlws.FILTER(Total_scrap[Month],(Total_scrap[Part Number]=J70)))</f>
        <v>12/2020</v>
      </c>
      <c r="N70" s="78" t="str">
        <v>12/2020</v>
      </c>
      <c r="O70" s="78" t="str">
        <v>02/2021</v>
      </c>
      <c r="P70" s="78" t="str">
        <v>05/2021</v>
      </c>
      <c r="Q70" s="78" t="str">
        <v>05/2021</v>
      </c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12" cm="1">
        <f t="array" ref="BK70">IFERROR(SUM(_xlfn._xlws.FILTER((N70:BJ70)-(M70:BI70),(N70:BJ70)-(M70:BI70)&gt;0))/(L70-1),0)</f>
        <v>37.75</v>
      </c>
    </row>
    <row r="71" spans="1:63" ht="18.75" customHeight="1" x14ac:dyDescent="0.35">
      <c r="A71" s="39" t="str">
        <f>'total Scrap'!A71</f>
        <v>07/2020</v>
      </c>
      <c r="B71" s="37">
        <f>'total Scrap'!D71</f>
        <v>96521</v>
      </c>
      <c r="C71" s="37" t="str">
        <f>'total Scrap'!E71</f>
        <v>452021660071</v>
      </c>
      <c r="D71" s="80" cm="1">
        <f t="array" ref="D71">IF(COUNTIF(_xlfn.ANCHORARRAY($J$2),Tableau7[[#This Row],[Part Number]]),IFERROR(SUM(_xlfn._xlws.FILTER((N71:BJ71)-(M71:BI71),(N71:BJ71)-(M71:BI71)&gt;0))/(L71-1),0),0)</f>
        <v>0</v>
      </c>
      <c r="E7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1" s="12" t="str">
        <v>281003677071</v>
      </c>
      <c r="H71" s="12" t="str">
        <v>167151663071</v>
      </c>
      <c r="J71" s="12" t="str">
        <v>532212665071</v>
      </c>
      <c r="L71" s="12">
        <v>2</v>
      </c>
      <c r="M71" s="78" t="str" cm="1">
        <f t="array" ref="M71:N71">TRANSPOSE(_xlfn._xlws.FILTER(Total_scrap[Month],(Total_scrap[Part Number]=J71)))</f>
        <v>12/2020</v>
      </c>
      <c r="N71" s="78" t="str">
        <v>02/2021</v>
      </c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12" cm="1">
        <f t="array" ref="BK71">IFERROR(SUM(_xlfn._xlws.FILTER((N71:BJ71)-(M71:BI71),(N71:BJ71)-(M71:BI71)&gt;0))/(L71-1),0)</f>
        <v>62</v>
      </c>
    </row>
    <row r="72" spans="1:63" ht="18.75" customHeight="1" x14ac:dyDescent="0.35">
      <c r="A72" s="39" t="str">
        <f>'total Scrap'!A72</f>
        <v>07/2020</v>
      </c>
      <c r="B72" s="37">
        <f>'total Scrap'!D72</f>
        <v>95963</v>
      </c>
      <c r="C72" s="37" t="str">
        <f>'total Scrap'!E72</f>
        <v>688052132071</v>
      </c>
      <c r="D72" s="80" cm="1">
        <f t="array" ref="D72">IF(COUNTIF(_xlfn.ANCHORARRAY($J$2),Tableau7[[#This Row],[Part Number]]),IFERROR(SUM(_xlfn._xlws.FILTER((N72:BJ72)-(M72:BI72),(N72:BJ72)-(M72:BI72)&gt;0))/(L72-1),0),0)</f>
        <v>0</v>
      </c>
      <c r="E7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2" s="12" t="str">
        <v>56310F229071</v>
      </c>
      <c r="H72" s="12" t="str">
        <v>58723F318271</v>
      </c>
      <c r="J72" s="12" t="str">
        <v>56190F220071</v>
      </c>
      <c r="L72" s="12">
        <v>4</v>
      </c>
      <c r="M72" s="78" t="str" cm="1">
        <f t="array" ref="M72:P72">TRANSPOSE(_xlfn._xlws.FILTER(Total_scrap[Month],(Total_scrap[Part Number]=J72)))</f>
        <v>01/2021</v>
      </c>
      <c r="N72" s="78" t="str">
        <v>06/2021</v>
      </c>
      <c r="O72" s="78" t="str">
        <v>06/2021</v>
      </c>
      <c r="P72" s="78" t="str">
        <v>06/2021</v>
      </c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12" cm="1">
        <f t="array" ref="BK72">IFERROR(SUM(_xlfn._xlws.FILTER((N72:BJ72)-(M72:BI72),(N72:BJ72)-(M72:BI72)&gt;0))/(L72-1),0)</f>
        <v>50.333333333333336</v>
      </c>
    </row>
    <row r="73" spans="1:63" ht="18.75" customHeight="1" x14ac:dyDescent="0.35">
      <c r="A73" s="39" t="str">
        <f>'total Scrap'!A73</f>
        <v>07/2020</v>
      </c>
      <c r="B73" s="37">
        <f>'total Scrap'!D73</f>
        <v>96515</v>
      </c>
      <c r="C73" s="37" t="str">
        <f>'total Scrap'!E73</f>
        <v>96365F509871</v>
      </c>
      <c r="D73" s="80" cm="1">
        <f t="array" ref="D73">IF(COUNTIF(_xlfn.ANCHORARRAY($J$2),Tableau7[[#This Row],[Part Number]]),IFERROR(SUM(_xlfn._xlws.FILTER((N73:BJ73)-(M73:BI73),(N73:BJ73)-(M73:BI73)&gt;0))/(L73-1),0),0)</f>
        <v>30.2</v>
      </c>
      <c r="E7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3" s="12" t="str">
        <v>96363F322571</v>
      </c>
      <c r="H73" s="12" t="str">
        <v>68147F218071</v>
      </c>
      <c r="J73" s="12" t="str">
        <v>461502661271</v>
      </c>
      <c r="L73" s="12">
        <v>6</v>
      </c>
      <c r="M73" s="78" t="str" cm="1">
        <f t="array" ref="M73:R73">TRANSPOSE(_xlfn._xlws.FILTER(Total_scrap[Month],(Total_scrap[Part Number]=J73)))</f>
        <v>01/2021</v>
      </c>
      <c r="N73" s="78" t="str">
        <v>03/2021</v>
      </c>
      <c r="O73" s="78" t="str">
        <v>03/2021</v>
      </c>
      <c r="P73" s="78" t="str">
        <v>04/2021</v>
      </c>
      <c r="Q73" s="78" t="str">
        <v>06/2021</v>
      </c>
      <c r="R73" s="78" t="str">
        <v>06/2021</v>
      </c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12" cm="1">
        <f t="array" ref="BK73">IFERROR(SUM(_xlfn._xlws.FILTER((N73:BJ73)-(M73:BI73),(N73:BJ73)-(M73:BI73)&gt;0))/(L73-1),0)</f>
        <v>30.2</v>
      </c>
    </row>
    <row r="74" spans="1:63" ht="18.75" customHeight="1" x14ac:dyDescent="0.35">
      <c r="A74" s="39" t="str">
        <f>'total Scrap'!A74</f>
        <v>07/2020</v>
      </c>
      <c r="B74" s="37">
        <f>'total Scrap'!D74</f>
        <v>95622</v>
      </c>
      <c r="C74" s="37" t="str">
        <f>'total Scrap'!E74</f>
        <v>68131F225071</v>
      </c>
      <c r="D74" s="80" cm="1">
        <f t="array" ref="D74">IF(COUNTIF(_xlfn.ANCHORARRAY($J$2),Tableau7[[#This Row],[Part Number]]),IFERROR(SUM(_xlfn._xlws.FILTER((N74:BJ74)-(M74:BI74),(N74:BJ74)-(M74:BI74)&gt;0))/(L74-1),0),0)</f>
        <v>0</v>
      </c>
      <c r="E7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4" s="12" t="str">
        <v>566532661371</v>
      </c>
      <c r="H74" s="12" t="str">
        <v>678811132171</v>
      </c>
      <c r="J74" s="12" t="str">
        <v>56031FPD2271</v>
      </c>
      <c r="L74" s="12">
        <v>2</v>
      </c>
      <c r="M74" s="78" t="str" cm="1">
        <f t="array" ref="M74:N74">TRANSPOSE(_xlfn._xlws.FILTER(Total_scrap[Month],(Total_scrap[Part Number]=J74)))</f>
        <v>01/2021</v>
      </c>
      <c r="N74" s="78" t="str">
        <v>05/2021</v>
      </c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12" cm="1">
        <f t="array" ref="BK74">IFERROR(SUM(_xlfn._xlws.FILTER((N74:BJ74)-(M74:BI74),(N74:BJ74)-(M74:BI74)&gt;0))/(L74-1),0)</f>
        <v>120</v>
      </c>
    </row>
    <row r="75" spans="1:63" ht="18.75" customHeight="1" x14ac:dyDescent="0.35">
      <c r="A75" s="39" t="str">
        <f>'total Scrap'!A75</f>
        <v>07/2020</v>
      </c>
      <c r="B75" s="37">
        <f>'total Scrap'!D75</f>
        <v>93606</v>
      </c>
      <c r="C75" s="37" t="str">
        <f>'total Scrap'!E75</f>
        <v>1A18134</v>
      </c>
      <c r="D75" s="80" cm="1">
        <f t="array" ref="D75">IF(COUNTIF(_xlfn.ANCHORARRAY($J$2),Tableau7[[#This Row],[Part Number]]),IFERROR(SUM(_xlfn._xlws.FILTER((N75:BJ75)-(M75:BI75),(N75:BJ75)-(M75:BI75)&gt;0))/(L75-1),0),0)</f>
        <v>0</v>
      </c>
      <c r="E7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5" s="12" t="str">
        <v>23342F231071</v>
      </c>
      <c r="H75" s="12" t="str">
        <v>566512660071</v>
      </c>
      <c r="J75" s="12" t="str">
        <v>574502663171</v>
      </c>
      <c r="L75" s="12">
        <v>2</v>
      </c>
      <c r="M75" s="78" t="str" cm="1">
        <f t="array" ref="M75:N75">TRANSPOSE(_xlfn._xlws.FILTER(Total_scrap[Month],(Total_scrap[Part Number]=J75)))</f>
        <v>02/2021</v>
      </c>
      <c r="N75" s="78" t="str">
        <v>03/2021</v>
      </c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12" cm="1">
        <f t="array" ref="BK75">IFERROR(SUM(_xlfn._xlws.FILTER((N75:BJ75)-(M75:BI75),(N75:BJ75)-(M75:BI75)&gt;0))/(L75-1),0)</f>
        <v>28</v>
      </c>
    </row>
    <row r="76" spans="1:63" ht="18.75" customHeight="1" x14ac:dyDescent="0.35">
      <c r="A76" s="39" t="str">
        <f>'total Scrap'!A76</f>
        <v>07/2020</v>
      </c>
      <c r="B76" s="37">
        <f>'total Scrap'!D76</f>
        <v>96520</v>
      </c>
      <c r="C76" s="37" t="str">
        <f>'total Scrap'!E76</f>
        <v>452212660071</v>
      </c>
      <c r="D76" s="80" cm="1">
        <f t="array" ref="D76">IF(COUNTIF(_xlfn.ANCHORARRAY($J$2),Tableau7[[#This Row],[Part Number]]),IFERROR(SUM(_xlfn._xlws.FILTER((N76:BJ76)-(M76:BI76),(N76:BJ76)-(M76:BI76)&gt;0))/(L76-1),0),0)</f>
        <v>0</v>
      </c>
      <c r="E7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6" s="12" t="str">
        <v>56110F218071</v>
      </c>
      <c r="H76" s="12" t="str">
        <v>537462665171</v>
      </c>
      <c r="J76" s="12" t="str">
        <v>281002665171</v>
      </c>
      <c r="L76" s="12">
        <v>2</v>
      </c>
      <c r="M76" s="78" t="str" cm="1">
        <f t="array" ref="M76:N76">TRANSPOSE(_xlfn._xlws.FILTER(Total_scrap[Month],(Total_scrap[Part Number]=J76)))</f>
        <v>03/2021</v>
      </c>
      <c r="N76" s="78" t="str">
        <v>03/2021</v>
      </c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12" cm="1">
        <f t="array" ref="BK76">IFERROR(SUM(_xlfn._xlws.FILTER((N76:BJ76)-(M76:BI76),(N76:BJ76)-(M76:BI76)&gt;0))/(L76-1),0)</f>
        <v>0</v>
      </c>
    </row>
    <row r="77" spans="1:63" ht="18.75" customHeight="1" x14ac:dyDescent="0.35">
      <c r="A77" s="39" t="str">
        <f>'total Scrap'!A77</f>
        <v>07/2020</v>
      </c>
      <c r="B77" s="37">
        <f>'total Scrap'!D77</f>
        <v>95964</v>
      </c>
      <c r="C77" s="37" t="str">
        <f>'total Scrap'!E77</f>
        <v>56051F326071</v>
      </c>
      <c r="D77" s="80" cm="1">
        <f t="array" ref="D77">IF(COUNTIF(_xlfn.ANCHORARRAY($J$2),Tableau7[[#This Row],[Part Number]]),IFERROR(SUM(_xlfn._xlws.FILTER((N77:BJ77)-(M77:BI77),(N77:BJ77)-(M77:BI77)&gt;0))/(L77-1),0),0)</f>
        <v>0</v>
      </c>
      <c r="E7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7" s="12" t="str">
        <v>25750FS2CK71</v>
      </c>
      <c r="H77" s="12" t="str">
        <v>90407F210771</v>
      </c>
      <c r="J77" s="12" t="str">
        <v>111802665171</v>
      </c>
      <c r="L77" s="12">
        <v>2</v>
      </c>
      <c r="M77" s="78" t="str" cm="1">
        <f t="array" ref="M77:N77">TRANSPOSE(_xlfn._xlws.FILTER(Total_scrap[Month],(Total_scrap[Part Number]=J77)))</f>
        <v>03/2021</v>
      </c>
      <c r="N77" s="78" t="str">
        <v>06/2021</v>
      </c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12" cm="1">
        <f t="array" ref="BK77">IFERROR(SUM(_xlfn._xlws.FILTER((N77:BJ77)-(M77:BI77),(N77:BJ77)-(M77:BI77)&gt;0))/(L77-1),0)</f>
        <v>92</v>
      </c>
    </row>
    <row r="78" spans="1:63" ht="18.75" customHeight="1" x14ac:dyDescent="0.35">
      <c r="A78" s="39" t="str">
        <f>'total Scrap'!A78</f>
        <v>07/2020</v>
      </c>
      <c r="B78" s="37">
        <f>'total Scrap'!D78</f>
        <v>96528</v>
      </c>
      <c r="C78" s="37" t="str">
        <f>'total Scrap'!E78</f>
        <v>587202660071</v>
      </c>
      <c r="D78" s="80" cm="1">
        <f t="array" ref="D78">IF(COUNTIF(_xlfn.ANCHORARRAY($J$2),Tableau7[[#This Row],[Part Number]]),IFERROR(SUM(_xlfn._xlws.FILTER((N78:BJ78)-(M78:BI78),(N78:BJ78)-(M78:BI78)&gt;0))/(L78-1),0),0)</f>
        <v>0</v>
      </c>
      <c r="E7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8" s="12" t="str">
        <v>235102661071</v>
      </c>
      <c r="H78" s="12" t="str">
        <v>38330F231271</v>
      </c>
      <c r="J78" s="12" t="str">
        <v>163612386071</v>
      </c>
      <c r="L78" s="12">
        <v>2</v>
      </c>
      <c r="M78" s="78" t="str" cm="1">
        <f t="array" ref="M78:N78">TRANSPOSE(_xlfn._xlws.FILTER(Total_scrap[Month],(Total_scrap[Part Number]=J78)))</f>
        <v>05/2021</v>
      </c>
      <c r="N78" s="78" t="str">
        <v>06/2021</v>
      </c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12" cm="1">
        <f t="array" ref="BK78">IFERROR(SUM(_xlfn._xlws.FILTER((N78:BJ78)-(M78:BI78),(N78:BJ78)-(M78:BI78)&gt;0))/(L78-1),0)</f>
        <v>31</v>
      </c>
    </row>
    <row r="79" spans="1:63" ht="18.75" customHeight="1" x14ac:dyDescent="0.35">
      <c r="A79" s="39" t="str">
        <f>'total Scrap'!A79</f>
        <v>07/2020</v>
      </c>
      <c r="B79" s="37">
        <f>'total Scrap'!D79</f>
        <v>96519</v>
      </c>
      <c r="C79" s="37" t="str">
        <f>'total Scrap'!E79</f>
        <v>561051653171</v>
      </c>
      <c r="D79" s="80" cm="1">
        <f t="array" ref="D79">IF(COUNTIF(_xlfn.ANCHORARRAY($J$2),Tableau7[[#This Row],[Part Number]]),IFERROR(SUM(_xlfn._xlws.FILTER((N79:BJ79)-(M79:BI79),(N79:BJ79)-(M79:BI79)&gt;0))/(L79-1),0),0)</f>
        <v>0</v>
      </c>
      <c r="E7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79" s="12" t="str">
        <v>235102661171</v>
      </c>
      <c r="H79" s="12" t="str">
        <v>17460UM010</v>
      </c>
      <c r="J79" s="12" t="str">
        <v>56680F218101</v>
      </c>
      <c r="L79" s="12">
        <v>2</v>
      </c>
      <c r="M79" s="78" t="str" cm="1">
        <f t="array" ref="M79:N79">TRANSPOSE(_xlfn._xlws.FILTER(Total_scrap[Month],(Total_scrap[Part Number]=J79)))</f>
        <v>06/2021</v>
      </c>
      <c r="N79" s="78" t="str">
        <v>06/2021</v>
      </c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12" cm="1">
        <f t="array" ref="BK79">IFERROR(SUM(_xlfn._xlws.FILTER((N79:BJ79)-(M79:BI79),(N79:BJ79)-(M79:BI79)&gt;0))/(L79-1),0)</f>
        <v>0</v>
      </c>
    </row>
    <row r="80" spans="1:63" ht="18.75" customHeight="1" x14ac:dyDescent="0.35">
      <c r="A80" s="39" t="str">
        <f>'total Scrap'!A80</f>
        <v>08/2020</v>
      </c>
      <c r="B80" s="37">
        <f>'total Scrap'!D80</f>
        <v>96458</v>
      </c>
      <c r="C80" s="37" t="str">
        <f>'total Scrap'!E80</f>
        <v>44140F302071</v>
      </c>
      <c r="D80" s="80" cm="1">
        <f t="array" ref="D80">IF(COUNTIF(_xlfn.ANCHORARRAY($J$2),Tableau7[[#This Row],[Part Number]]),IFERROR(SUM(_xlfn._xlws.FILTER((N80:BJ80)-(M80:BI80),(N80:BJ80)-(M80:BI80)&gt;0))/(L80-1),0),0)</f>
        <v>0</v>
      </c>
      <c r="E8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0" s="12" t="str">
        <v>16420F318071</v>
      </c>
      <c r="H80" s="12" t="str">
        <v>38746F231171</v>
      </c>
      <c r="M80" s="78" t="e" cm="1" vm="1">
        <f t="array" ref="M80">TRANSPOSE(_xlfn._xlws.FILTER(Total_scrap[Month],(Total_scrap[Part Number]=J80)))</f>
        <v>#VALUE!</v>
      </c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12" cm="1">
        <f t="array" ref="BK80">IFERROR(SUM(_xlfn._xlws.FILTER((N80:BJ80)-(M80:BI80),(N80:BJ80)-(M80:BI80)&gt;0))/(L80-1),0)</f>
        <v>0</v>
      </c>
    </row>
    <row r="81" spans="1:63" ht="18.75" customHeight="1" x14ac:dyDescent="0.35">
      <c r="A81" s="39" t="str">
        <f>'total Scrap'!A81</f>
        <v>08/2020</v>
      </c>
      <c r="B81" s="37">
        <f>'total Scrap'!D81</f>
        <v>95781</v>
      </c>
      <c r="C81" s="37" t="str">
        <f>'total Scrap'!E81</f>
        <v>56210F219071</v>
      </c>
      <c r="D81" s="80" cm="1">
        <f t="array" ref="D81">IF(COUNTIF(_xlfn.ANCHORARRAY($J$2),Tableau7[[#This Row],[Part Number]]),IFERROR(SUM(_xlfn._xlws.FILTER((N81:BJ81)-(M81:BI81),(N81:BJ81)-(M81:BI81)&gt;0))/(L81-1),0),0)</f>
        <v>0</v>
      </c>
      <c r="E8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1" s="12" t="str">
        <v>566512664071</v>
      </c>
      <c r="H81" s="12" t="str">
        <v>53233FPA2171</v>
      </c>
      <c r="M81" s="78" t="e" cm="1" vm="1">
        <f t="array" ref="M81">TRANSPOSE(_xlfn._xlws.FILTER(Total_scrap[Month],(Total_scrap[Part Number]=J81)))</f>
        <v>#VALUE!</v>
      </c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12" cm="1">
        <f t="array" ref="BK81">IFERROR(SUM(_xlfn._xlws.FILTER((N81:BJ81)-(M81:BI81),(N81:BJ81)-(M81:BI81)&gt;0))/(L81-1),0)</f>
        <v>0</v>
      </c>
    </row>
    <row r="82" spans="1:63" ht="18.75" customHeight="1" x14ac:dyDescent="0.35">
      <c r="A82" s="39" t="str">
        <f>'total Scrap'!A82</f>
        <v>08/2020</v>
      </c>
      <c r="B82" s="37">
        <f>'total Scrap'!D82</f>
        <v>95782</v>
      </c>
      <c r="C82" s="37" t="str">
        <f>'total Scrap'!E82</f>
        <v>281003677071</v>
      </c>
      <c r="D82" s="80" cm="1">
        <f t="array" ref="D82">IF(COUNTIF(_xlfn.ANCHORARRAY($J$2),Tableau7[[#This Row],[Part Number]]),IFERROR(SUM(_xlfn._xlws.FILTER((N82:BJ82)-(M82:BI82),(N82:BJ82)-(M82:BI82)&gt;0))/(L82-1),0),0)</f>
        <v>0</v>
      </c>
      <c r="E8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2" s="12" t="str">
        <v>518912675071</v>
      </c>
      <c r="H82" s="12" t="str">
        <v>17103F218071</v>
      </c>
      <c r="M82" s="78" t="e" cm="1" vm="1">
        <f t="array" ref="M82">TRANSPOSE(_xlfn._xlws.FILTER(Total_scrap[Month],(Total_scrap[Part Number]=J82)))</f>
        <v>#VALUE!</v>
      </c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12" cm="1">
        <f t="array" ref="BK82">IFERROR(SUM(_xlfn._xlws.FILTER((N82:BJ82)-(M82:BI82),(N82:BJ82)-(M82:BI82)&gt;0))/(L82-1),0)</f>
        <v>0</v>
      </c>
    </row>
    <row r="83" spans="1:63" ht="18.75" customHeight="1" x14ac:dyDescent="0.35">
      <c r="A83" s="39" t="str">
        <f>'total Scrap'!A83</f>
        <v>08/2020</v>
      </c>
      <c r="B83" s="37">
        <f>'total Scrap'!D83</f>
        <v>96533</v>
      </c>
      <c r="C83" s="37" t="str">
        <f>'total Scrap'!E83</f>
        <v>56310F229071</v>
      </c>
      <c r="D83" s="80" cm="1">
        <f t="array" ref="D83">IF(COUNTIF(_xlfn.ANCHORARRAY($J$2),Tableau7[[#This Row],[Part Number]]),IFERROR(SUM(_xlfn._xlws.FILTER((N83:BJ83)-(M83:BI83),(N83:BJ83)-(M83:BI83)&gt;0))/(L83-1),0),0)</f>
        <v>0</v>
      </c>
      <c r="E8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3" s="12" t="str">
        <v>23349F231071</v>
      </c>
      <c r="H83" s="12" t="str">
        <v>53220F218071</v>
      </c>
      <c r="M83" s="78" t="e" cm="1" vm="1">
        <f t="array" ref="M83">TRANSPOSE(_xlfn._xlws.FILTER(Total_scrap[Month],(Total_scrap[Part Number]=J83)))</f>
        <v>#VALUE!</v>
      </c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12" cm="1">
        <f t="array" ref="BK83">IFERROR(SUM(_xlfn._xlws.FILTER((N83:BJ83)-(M83:BI83),(N83:BJ83)-(M83:BI83)&gt;0))/(L83-1),0)</f>
        <v>0</v>
      </c>
    </row>
    <row r="84" spans="1:63" ht="18.75" customHeight="1" x14ac:dyDescent="0.35">
      <c r="A84" s="39" t="str">
        <f>'total Scrap'!A84</f>
        <v>08/2020</v>
      </c>
      <c r="B84" s="37">
        <f>'total Scrap'!D84</f>
        <v>95298</v>
      </c>
      <c r="C84" s="37" t="str">
        <f>'total Scrap'!E84</f>
        <v>96363F322571</v>
      </c>
      <c r="D84" s="80" cm="1">
        <f t="array" ref="D84">IF(COUNTIF(_xlfn.ANCHORARRAY($J$2),Tableau7[[#This Row],[Part Number]]),IFERROR(SUM(_xlfn._xlws.FILTER((N84:BJ84)-(M84:BI84),(N84:BJ84)-(M84:BI84)&gt;0))/(L84-1),0),0)</f>
        <v>0</v>
      </c>
      <c r="E8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4" s="12" t="str">
        <v>18450UM020</v>
      </c>
      <c r="H84" s="12" t="str">
        <v>58508F318071</v>
      </c>
      <c r="M84" s="78" t="e" cm="1" vm="1">
        <f t="array" ref="M84">TRANSPOSE(_xlfn._xlws.FILTER(Total_scrap[Month],(Total_scrap[Part Number]=J84)))</f>
        <v>#VALUE!</v>
      </c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12" cm="1">
        <f t="array" ref="BK84">IFERROR(SUM(_xlfn._xlws.FILTER((N84:BJ84)-(M84:BI84),(N84:BJ84)-(M84:BI84)&gt;0))/(L84-1),0)</f>
        <v>0</v>
      </c>
    </row>
    <row r="85" spans="1:63" ht="18.75" customHeight="1" x14ac:dyDescent="0.35">
      <c r="A85" s="39" t="str">
        <f>'total Scrap'!A85</f>
        <v>08/2020</v>
      </c>
      <c r="B85" s="37">
        <f>'total Scrap'!D85</f>
        <v>95636</v>
      </c>
      <c r="C85" s="37" t="str">
        <f>'total Scrap'!E85</f>
        <v>566532661371</v>
      </c>
      <c r="D85" s="80" cm="1">
        <f t="array" ref="D85">IF(COUNTIF(_xlfn.ANCHORARRAY($J$2),Tableau7[[#This Row],[Part Number]]),IFERROR(SUM(_xlfn._xlws.FILTER((N85:BJ85)-(M85:BI85),(N85:BJ85)-(M85:BI85)&gt;0))/(L85-1),0),0)</f>
        <v>0</v>
      </c>
      <c r="E8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5" s="12" t="str">
        <v>23702FP24271</v>
      </c>
      <c r="H85" s="12" t="str">
        <v>678202664171</v>
      </c>
      <c r="M85" s="78" t="e" cm="1" vm="1">
        <f t="array" ref="M85">TRANSPOSE(_xlfn._xlws.FILTER(Total_scrap[Month],(Total_scrap[Part Number]=J85)))</f>
        <v>#VALUE!</v>
      </c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12" cm="1">
        <f t="array" ref="BK85">IFERROR(SUM(_xlfn._xlws.FILTER((N85:BJ85)-(M85:BI85),(N85:BJ85)-(M85:BI85)&gt;0))/(L85-1),0)</f>
        <v>0</v>
      </c>
    </row>
    <row r="86" spans="1:63" ht="18.75" customHeight="1" x14ac:dyDescent="0.35">
      <c r="A86" s="39" t="str">
        <f>'total Scrap'!A86</f>
        <v>08/2020</v>
      </c>
      <c r="B86" s="37">
        <f>'total Scrap'!D86</f>
        <v>96536</v>
      </c>
      <c r="C86" s="37" t="str">
        <f>'total Scrap'!E86</f>
        <v>566532661371</v>
      </c>
      <c r="D86" s="80" cm="1">
        <f t="array" ref="D86">IF(COUNTIF(_xlfn.ANCHORARRAY($J$2),Tableau7[[#This Row],[Part Number]]),IFERROR(SUM(_xlfn._xlws.FILTER((N86:BJ86)-(M86:BI86),(N86:BJ86)-(M86:BI86)&gt;0))/(L86-1),0),0)</f>
        <v>0</v>
      </c>
      <c r="E8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6" s="12" t="str">
        <v>56013F231071</v>
      </c>
      <c r="H86" s="12" t="str">
        <v>566302660171</v>
      </c>
      <c r="M86" s="78" t="e" cm="1" vm="1">
        <f t="array" ref="M86">TRANSPOSE(_xlfn._xlws.FILTER(Total_scrap[Month],(Total_scrap[Part Number]=J86)))</f>
        <v>#VALUE!</v>
      </c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12" cm="1">
        <f t="array" ref="BK86">IFERROR(SUM(_xlfn._xlws.FILTER((N86:BJ86)-(M86:BI86),(N86:BJ86)-(M86:BI86)&gt;0))/(L86-1),0)</f>
        <v>0</v>
      </c>
    </row>
    <row r="87" spans="1:63" ht="18.75" customHeight="1" x14ac:dyDescent="0.35">
      <c r="A87" s="39" t="str">
        <f>'total Scrap'!A87</f>
        <v>08/2020</v>
      </c>
      <c r="B87" s="37">
        <f>'total Scrap'!D87</f>
        <v>96535</v>
      </c>
      <c r="C87" s="37" t="str">
        <f>'total Scrap'!E87</f>
        <v>23342F231071</v>
      </c>
      <c r="D87" s="80" cm="1">
        <f t="array" ref="D87">IF(COUNTIF(_xlfn.ANCHORARRAY($J$2),Tableau7[[#This Row],[Part Number]]),IFERROR(SUM(_xlfn._xlws.FILTER((N87:BJ87)-(M87:BI87),(N87:BJ87)-(M87:BI87)&gt;0))/(L87-1),0),0)</f>
        <v>0</v>
      </c>
      <c r="E8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7" s="12" t="str">
        <v>56011F231071</v>
      </c>
      <c r="H87" s="12" t="str">
        <v>45672F331071</v>
      </c>
      <c r="M87" s="78" t="e" cm="1" vm="1">
        <f t="array" ref="M87">TRANSPOSE(_xlfn._xlws.FILTER(Total_scrap[Month],(Total_scrap[Part Number]=J87)))</f>
        <v>#VALUE!</v>
      </c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12" cm="1">
        <f t="array" ref="BK87">IFERROR(SUM(_xlfn._xlws.FILTER((N87:BJ87)-(M87:BI87),(N87:BJ87)-(M87:BI87)&gt;0))/(L87-1),0)</f>
        <v>0</v>
      </c>
    </row>
    <row r="88" spans="1:63" ht="18.75" customHeight="1" x14ac:dyDescent="0.35">
      <c r="A88" s="39" t="str">
        <f>'total Scrap'!A88</f>
        <v>09/2020</v>
      </c>
      <c r="B88" s="37">
        <f>'total Scrap'!D88</f>
        <v>95635</v>
      </c>
      <c r="C88" s="37" t="str">
        <f>'total Scrap'!E88</f>
        <v>56110F218071</v>
      </c>
      <c r="D88" s="80" cm="1">
        <f t="array" ref="D88">IF(COUNTIF(_xlfn.ANCHORARRAY($J$2),Tableau7[[#This Row],[Part Number]]),IFERROR(SUM(_xlfn._xlws.FILTER((N88:BJ88)-(M88:BI88),(N88:BJ88)-(M88:BI88)&gt;0))/(L88-1),0),0)</f>
        <v>0</v>
      </c>
      <c r="E8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8" s="12" t="str">
        <v>56315FSASD71</v>
      </c>
      <c r="H88" s="12" t="str">
        <v>1A28085</v>
      </c>
      <c r="M88" s="78" t="e" cm="1" vm="1">
        <f t="array" ref="M88">TRANSPOSE(_xlfn._xlws.FILTER(Total_scrap[Month],(Total_scrap[Part Number]=J88)))</f>
        <v>#VALUE!</v>
      </c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12" cm="1">
        <f t="array" ref="BK88">IFERROR(SUM(_xlfn._xlws.FILTER((N88:BJ88)-(M88:BI88),(N88:BJ88)-(M88:BI88)&gt;0))/(L88-1),0)</f>
        <v>0</v>
      </c>
    </row>
    <row r="89" spans="1:63" ht="18.75" customHeight="1" x14ac:dyDescent="0.35">
      <c r="A89" s="39" t="str">
        <f>'total Scrap'!A89</f>
        <v>09/2020</v>
      </c>
      <c r="B89" s="37">
        <f>'total Scrap'!D89</f>
        <v>95068</v>
      </c>
      <c r="C89" s="37" t="str">
        <f>'total Scrap'!E89</f>
        <v>25750FS2CK71</v>
      </c>
      <c r="D89" s="80" cm="1">
        <f t="array" ref="D89">IF(COUNTIF(_xlfn.ANCHORARRAY($J$2),Tableau7[[#This Row],[Part Number]]),IFERROR(SUM(_xlfn._xlws.FILTER((N89:BJ89)-(M89:BI89),(N89:BJ89)-(M89:BI89)&gt;0))/(L89-1),0),0)</f>
        <v>0</v>
      </c>
      <c r="E8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89" s="12" t="str">
        <v>175202662071</v>
      </c>
      <c r="H89" s="12" t="str">
        <v>288013665071</v>
      </c>
      <c r="M89" s="78" t="e" cm="1" vm="1">
        <f t="array" ref="M89">TRANSPOSE(_xlfn._xlws.FILTER(Total_scrap[Month],(Total_scrap[Part Number]=J89)))</f>
        <v>#VALUE!</v>
      </c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12" cm="1">
        <f t="array" ref="BK89">IFERROR(SUM(_xlfn._xlws.FILTER((N89:BJ89)-(M89:BI89),(N89:BJ89)-(M89:BI89)&gt;0))/(L89-1),0)</f>
        <v>0</v>
      </c>
    </row>
    <row r="90" spans="1:63" ht="18.75" customHeight="1" x14ac:dyDescent="0.35">
      <c r="A90" s="39" t="str">
        <f>'total Scrap'!A90</f>
        <v>09/2020</v>
      </c>
      <c r="B90" s="37">
        <f>'total Scrap'!D90</f>
        <v>95160</v>
      </c>
      <c r="C90" s="37" t="str">
        <f>'total Scrap'!E90</f>
        <v>55213F218171</v>
      </c>
      <c r="D90" s="80" cm="1">
        <f t="array" ref="D90">IF(COUNTIF(_xlfn.ANCHORARRAY($J$2),Tableau7[[#This Row],[Part Number]]),IFERROR(SUM(_xlfn._xlws.FILTER((N90:BJ90)-(M90:BI90),(N90:BJ90)-(M90:BI90)&gt;0))/(L90-1),0),0)</f>
        <v>0</v>
      </c>
      <c r="E9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0" s="12" t="str">
        <v>56210F225071</v>
      </c>
      <c r="H90" s="12" t="str">
        <v>563063665071</v>
      </c>
      <c r="M90" s="78" t="e" cm="1" vm="1">
        <f t="array" ref="M90">TRANSPOSE(_xlfn._xlws.FILTER(Total_scrap[Month],(Total_scrap[Part Number]=J90)))</f>
        <v>#VALUE!</v>
      </c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12" cm="1">
        <f t="array" ref="BK90">IFERROR(SUM(_xlfn._xlws.FILTER((N90:BJ90)-(M90:BI90),(N90:BJ90)-(M90:BI90)&gt;0))/(L90-1),0)</f>
        <v>0</v>
      </c>
    </row>
    <row r="91" spans="1:63" ht="18.75" customHeight="1" x14ac:dyDescent="0.35">
      <c r="A91" s="39" t="str">
        <f>'total Scrap'!A91</f>
        <v>09/2020</v>
      </c>
      <c r="B91" s="37">
        <f>'total Scrap'!D91</f>
        <v>96539</v>
      </c>
      <c r="C91" s="37" t="str">
        <f>'total Scrap'!E91</f>
        <v>235102661071</v>
      </c>
      <c r="D91" s="80" cm="1">
        <f t="array" ref="D91">IF(COUNTIF(_xlfn.ANCHORARRAY($J$2),Tableau7[[#This Row],[Part Number]]),IFERROR(SUM(_xlfn._xlws.FILTER((N91:BJ91)-(M91:BI91),(N91:BJ91)-(M91:BI91)&gt;0))/(L91-1),0),0)</f>
        <v>0</v>
      </c>
      <c r="E9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1" s="12" t="str">
        <v>56231F231071</v>
      </c>
      <c r="H91" s="12" t="str">
        <v>56606F218171</v>
      </c>
      <c r="M91" s="78" t="e" cm="1" vm="1">
        <f t="array" ref="M91">TRANSPOSE(_xlfn._xlws.FILTER(Total_scrap[Month],(Total_scrap[Part Number]=J91)))</f>
        <v>#VALUE!</v>
      </c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12" cm="1">
        <f t="array" ref="BK91">IFERROR(SUM(_xlfn._xlws.FILTER((N91:BJ91)-(M91:BI91),(N91:BJ91)-(M91:BI91)&gt;0))/(L91-1),0)</f>
        <v>0</v>
      </c>
    </row>
    <row r="92" spans="1:63" ht="18.75" customHeight="1" x14ac:dyDescent="0.35">
      <c r="A92" s="39" t="str">
        <f>'total Scrap'!A92</f>
        <v>09/2020</v>
      </c>
      <c r="B92" s="37">
        <f>'total Scrap'!D92</f>
        <v>95413</v>
      </c>
      <c r="C92" s="37" t="str">
        <f>'total Scrap'!E92</f>
        <v>235102661171</v>
      </c>
      <c r="D92" s="80" cm="1">
        <f t="array" ref="D92">IF(COUNTIF(_xlfn.ANCHORARRAY($J$2),Tableau7[[#This Row],[Part Number]]),IFERROR(SUM(_xlfn._xlws.FILTER((N92:BJ92)-(M92:BI92),(N92:BJ92)-(M92:BI92)&gt;0))/(L92-1),0),0)</f>
        <v>0</v>
      </c>
      <c r="E9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2" s="12" t="str">
        <v>65600FSL4C71</v>
      </c>
      <c r="H92" s="12" t="str">
        <v>56316FSYN971</v>
      </c>
      <c r="M92" s="78" t="e" cm="1" vm="1">
        <f t="array" ref="M92">TRANSPOSE(_xlfn._xlws.FILTER(Total_scrap[Month],(Total_scrap[Part Number]=J92)))</f>
        <v>#VALUE!</v>
      </c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12" cm="1">
        <f t="array" ref="BK92">IFERROR(SUM(_xlfn._xlws.FILTER((N92:BJ92)-(M92:BI92),(N92:BJ92)-(M92:BI92)&gt;0))/(L92-1),0)</f>
        <v>0</v>
      </c>
    </row>
    <row r="93" spans="1:63" ht="18.75" customHeight="1" x14ac:dyDescent="0.35">
      <c r="A93" s="39" t="str">
        <f>'total Scrap'!A93</f>
        <v>09/2020</v>
      </c>
      <c r="B93" s="37">
        <f>'total Scrap'!D93</f>
        <v>95556</v>
      </c>
      <c r="C93" s="37" t="str">
        <f>'total Scrap'!E93</f>
        <v>16420F318071</v>
      </c>
      <c r="D93" s="80" cm="1">
        <f t="array" ref="D93">IF(COUNTIF(_xlfn.ANCHORARRAY($J$2),Tableau7[[#This Row],[Part Number]]),IFERROR(SUM(_xlfn._xlws.FILTER((N93:BJ93)-(M93:BI93),(N93:BJ93)-(M93:BI93)&gt;0))/(L93-1),0),0)</f>
        <v>0</v>
      </c>
      <c r="E9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3" s="12" t="str">
        <v>55231F231071</v>
      </c>
      <c r="H93" s="12" t="str">
        <v>236202660171</v>
      </c>
      <c r="M93" s="78" t="e" cm="1" vm="1">
        <f t="array" ref="M93">TRANSPOSE(_xlfn._xlws.FILTER(Total_scrap[Month],(Total_scrap[Part Number]=J93)))</f>
        <v>#VALUE!</v>
      </c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12" cm="1">
        <f t="array" ref="BK93">IFERROR(SUM(_xlfn._xlws.FILTER((N93:BJ93)-(M93:BI93),(N93:BJ93)-(M93:BI93)&gt;0))/(L93-1),0)</f>
        <v>0</v>
      </c>
    </row>
    <row r="94" spans="1:63" ht="18.75" customHeight="1" x14ac:dyDescent="0.35">
      <c r="A94" s="39" t="str">
        <f>'total Scrap'!A94</f>
        <v>09/2020</v>
      </c>
      <c r="B94" s="37">
        <f>'total Scrap'!D94</f>
        <v>95786</v>
      </c>
      <c r="C94" s="37" t="str">
        <f>'total Scrap'!E94</f>
        <v>2A28005</v>
      </c>
      <c r="D94" s="80" cm="1">
        <f t="array" ref="D94">IF(COUNTIF(_xlfn.ANCHORARRAY($J$2),Tableau7[[#This Row],[Part Number]]),IFERROR(SUM(_xlfn._xlws.FILTER((N94:BJ94)-(M94:BI94),(N94:BJ94)-(M94:BI94)&gt;0))/(L94-1),0),0)</f>
        <v>0</v>
      </c>
      <c r="E9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4" s="12" t="str">
        <v>565302660071</v>
      </c>
      <c r="H94" s="12" t="str">
        <v>571102662171</v>
      </c>
      <c r="M94" s="78" t="e" cm="1" vm="1">
        <f t="array" ref="M94">TRANSPOSE(_xlfn._xlws.FILTER(Total_scrap[Month],(Total_scrap[Part Number]=J94)))</f>
        <v>#VALUE!</v>
      </c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12" cm="1">
        <f t="array" ref="BK94">IFERROR(SUM(_xlfn._xlws.FILTER((N94:BJ94)-(M94:BI94),(N94:BJ94)-(M94:BI94)&gt;0))/(L94-1),0)</f>
        <v>0</v>
      </c>
    </row>
    <row r="95" spans="1:63" ht="18.75" customHeight="1" x14ac:dyDescent="0.35">
      <c r="A95" s="39" t="str">
        <f>'total Scrap'!A95</f>
        <v>09/2020</v>
      </c>
      <c r="B95" s="37">
        <f>'total Scrap'!D95</f>
        <v>95638</v>
      </c>
      <c r="C95" s="37" t="str">
        <f>'total Scrap'!E95</f>
        <v>56031F231071</v>
      </c>
      <c r="D95" s="80" cm="1">
        <f t="array" ref="D95">IF(COUNTIF(_xlfn.ANCHORARRAY($J$2),Tableau7[[#This Row],[Part Number]]),IFERROR(SUM(_xlfn._xlws.FILTER((N95:BJ95)-(M95:BI95),(N95:BJ95)-(M95:BI95)&gt;0))/(L95-1),0),0)</f>
        <v>0</v>
      </c>
      <c r="E9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5" s="12" t="str">
        <v>55240F218171</v>
      </c>
      <c r="H95" s="12" t="str">
        <v>266022660271</v>
      </c>
      <c r="M95" s="78" t="e" cm="1" vm="1">
        <f t="array" ref="M95">TRANSPOSE(_xlfn._xlws.FILTER(Total_scrap[Month],(Total_scrap[Part Number]=J95)))</f>
        <v>#VALUE!</v>
      </c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12" cm="1">
        <f t="array" ref="BK95">IFERROR(SUM(_xlfn._xlws.FILTER((N95:BJ95)-(M95:BI95),(N95:BJ95)-(M95:BI95)&gt;0))/(L95-1),0)</f>
        <v>0</v>
      </c>
    </row>
    <row r="96" spans="1:63" ht="18.75" customHeight="1" x14ac:dyDescent="0.35">
      <c r="A96" s="39" t="str">
        <f>'total Scrap'!A96</f>
        <v>09/2020</v>
      </c>
      <c r="B96" s="37">
        <f>'total Scrap'!D96</f>
        <v>95660</v>
      </c>
      <c r="C96" s="37" t="str">
        <f>'total Scrap'!E96</f>
        <v>451101247271</v>
      </c>
      <c r="D96" s="80" cm="1">
        <f t="array" ref="D96">IF(COUNTIF(_xlfn.ANCHORARRAY($J$2),Tableau7[[#This Row],[Part Number]]),IFERROR(SUM(_xlfn._xlws.FILTER((N96:BJ96)-(M96:BI96),(N96:BJ96)-(M96:BI96)&gt;0))/(L96-1),0),0)</f>
        <v>0</v>
      </c>
      <c r="E9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6" s="12" t="str">
        <v>571602660471</v>
      </c>
      <c r="H96" s="12" t="str">
        <v>111802665071</v>
      </c>
      <c r="M96" s="78" t="e" cm="1" vm="1">
        <f t="array" ref="M96">TRANSPOSE(_xlfn._xlws.FILTER(Total_scrap[Month],(Total_scrap[Part Number]=J96)))</f>
        <v>#VALUE!</v>
      </c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12" cm="1">
        <f t="array" ref="BK96">IFERROR(SUM(_xlfn._xlws.FILTER((N96:BJ96)-(M96:BI96),(N96:BJ96)-(M96:BI96)&gt;0))/(L96-1),0)</f>
        <v>0</v>
      </c>
    </row>
    <row r="97" spans="1:63" ht="18.75" customHeight="1" x14ac:dyDescent="0.35">
      <c r="A97" s="39" t="str">
        <f>'total Scrap'!A97</f>
        <v>09/2020</v>
      </c>
      <c r="B97" s="37">
        <f>'total Scrap'!D97</f>
        <v>95203</v>
      </c>
      <c r="C97" s="37" t="str">
        <f>'total Scrap'!E97</f>
        <v>96365F509871</v>
      </c>
      <c r="D97" s="80" cm="1">
        <f t="array" ref="D97">IF(COUNTIF(_xlfn.ANCHORARRAY($J$2),Tableau7[[#This Row],[Part Number]]),IFERROR(SUM(_xlfn._xlws.FILTER((N97:BJ97)-(M97:BI97),(N97:BJ97)-(M97:BI97)&gt;0))/(L97-1),0),0)</f>
        <v>0</v>
      </c>
      <c r="E9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7" s="12" t="str">
        <v>16420F218071</v>
      </c>
      <c r="H97" s="12" t="str">
        <v>96363F330071</v>
      </c>
      <c r="M97" s="78" t="e" cm="1" vm="1">
        <f t="array" ref="M97">TRANSPOSE(_xlfn._xlws.FILTER(Total_scrap[Month],(Total_scrap[Part Number]=J97)))</f>
        <v>#VALUE!</v>
      </c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12" cm="1">
        <f t="array" ref="BK97">IFERROR(SUM(_xlfn._xlws.FILTER((N97:BJ97)-(M97:BI97),(N97:BJ97)-(M97:BI97)&gt;0))/(L97-1),0)</f>
        <v>0</v>
      </c>
    </row>
    <row r="98" spans="1:63" ht="18.75" customHeight="1" x14ac:dyDescent="0.35">
      <c r="A98" s="39" t="str">
        <f>'total Scrap'!A98</f>
        <v>09/2020</v>
      </c>
      <c r="B98" s="37">
        <f>'total Scrap'!D98</f>
        <v>95783</v>
      </c>
      <c r="C98" s="37" t="str">
        <f>'total Scrap'!E98</f>
        <v>566512664071</v>
      </c>
      <c r="D98" s="80" cm="1">
        <f t="array" ref="D98">IF(COUNTIF(_xlfn.ANCHORARRAY($J$2),Tableau7[[#This Row],[Part Number]]),IFERROR(SUM(_xlfn._xlws.FILTER((N98:BJ98)-(M98:BI98),(N98:BJ98)-(M98:BI98)&gt;0))/(L98-1),0),0)</f>
        <v>0</v>
      </c>
      <c r="E9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8" s="12" t="str">
        <v>16420F118071</v>
      </c>
      <c r="H98" s="12" t="str">
        <v>68161F225071</v>
      </c>
      <c r="M98" s="78" t="e" cm="1" vm="1">
        <f t="array" ref="M98">TRANSPOSE(_xlfn._xlws.FILTER(Total_scrap[Month],(Total_scrap[Part Number]=J98)))</f>
        <v>#VALUE!</v>
      </c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12" cm="1">
        <f t="array" ref="BK98">IFERROR(SUM(_xlfn._xlws.FILTER((N98:BJ98)-(M98:BI98),(N98:BJ98)-(M98:BI98)&gt;0))/(L98-1),0)</f>
        <v>0</v>
      </c>
    </row>
    <row r="99" spans="1:63" ht="18.75" customHeight="1" x14ac:dyDescent="0.35">
      <c r="A99" s="39" t="str">
        <f>'total Scrap'!A99</f>
        <v>09/2020</v>
      </c>
      <c r="B99" s="37">
        <f>'total Scrap'!D99</f>
        <v>95551</v>
      </c>
      <c r="C99" s="37" t="str">
        <f>'total Scrap'!E99</f>
        <v>518912675071</v>
      </c>
      <c r="D99" s="80" cm="1">
        <f t="array" ref="D99">IF(COUNTIF(_xlfn.ANCHORARRAY($J$2),Tableau7[[#This Row],[Part Number]]),IFERROR(SUM(_xlfn._xlws.FILTER((N99:BJ99)-(M99:BI99),(N99:BJ99)-(M99:BI99)&gt;0))/(L99-1),0),0)</f>
        <v>0</v>
      </c>
      <c r="E9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99" s="12" t="str">
        <v>58510F318271</v>
      </c>
      <c r="H99" s="12" t="str">
        <v>471102665171</v>
      </c>
      <c r="M99" s="78" t="e" cm="1" vm="1">
        <f t="array" ref="M99">TRANSPOSE(_xlfn._xlws.FILTER(Total_scrap[Month],(Total_scrap[Part Number]=J99)))</f>
        <v>#VALUE!</v>
      </c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12" cm="1">
        <f t="array" ref="BK99">IFERROR(SUM(_xlfn._xlws.FILTER((N99:BJ99)-(M99:BI99),(N99:BJ99)-(M99:BI99)&gt;0))/(L99-1),0)</f>
        <v>0</v>
      </c>
    </row>
    <row r="100" spans="1:63" ht="18.75" customHeight="1" x14ac:dyDescent="0.35">
      <c r="A100" s="39" t="str">
        <f>'total Scrap'!A100</f>
        <v>10/2020</v>
      </c>
      <c r="B100" s="37">
        <f>'total Scrap'!D100</f>
        <v>96544</v>
      </c>
      <c r="C100" s="37" t="str">
        <f>'total Scrap'!E100</f>
        <v>23349F231071</v>
      </c>
      <c r="D100" s="80" cm="1">
        <f t="array" ref="D100">IF(COUNTIF(_xlfn.ANCHORARRAY($J$2),Tableau7[[#This Row],[Part Number]]),IFERROR(SUM(_xlfn._xlws.FILTER((N100:BJ100)-(M100:BI100),(N100:BJ100)-(M100:BI100)&gt;0))/(L100-1),0),0)</f>
        <v>0</v>
      </c>
      <c r="E10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0" s="12" t="str">
        <v>56310F226071</v>
      </c>
      <c r="H100" s="12" t="str">
        <v>56015F219371</v>
      </c>
      <c r="M100" s="78" t="e" cm="1" vm="1">
        <f t="array" ref="M100">TRANSPOSE(_xlfn._xlws.FILTER(Total_scrap[Month],(Total_scrap[Part Number]=J100)))</f>
        <v>#VALUE!</v>
      </c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12" cm="1">
        <f t="array" ref="BK100">IFERROR(SUM(_xlfn._xlws.FILTER((N100:BJ100)-(M100:BI100),(N100:BJ100)-(M100:BI100)&gt;0))/(L100-1),0)</f>
        <v>0</v>
      </c>
    </row>
    <row r="101" spans="1:63" ht="18.75" customHeight="1" x14ac:dyDescent="0.35">
      <c r="A101" s="39" t="str">
        <f>'total Scrap'!A101</f>
        <v>10/2020</v>
      </c>
      <c r="B101" s="37">
        <f>'total Scrap'!D101</f>
        <v>95971</v>
      </c>
      <c r="C101" s="37" t="str">
        <f>'total Scrap'!E101</f>
        <v>18450UM020</v>
      </c>
      <c r="D101" s="80" cm="1">
        <f t="array" ref="D101">IF(COUNTIF(_xlfn.ANCHORARRAY($J$2),Tableau7[[#This Row],[Part Number]]),IFERROR(SUM(_xlfn._xlws.FILTER((N101:BJ101)-(M101:BI101),(N101:BJ101)-(M101:BI101)&gt;0))/(L101-1),0),0)</f>
        <v>0</v>
      </c>
      <c r="E10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1" s="12" t="str">
        <v>56210F220071</v>
      </c>
      <c r="H101" s="12" t="str">
        <v>574302660071</v>
      </c>
      <c r="M101" s="78" t="e" cm="1" vm="1">
        <f t="array" ref="M101">TRANSPOSE(_xlfn._xlws.FILTER(Total_scrap[Month],(Total_scrap[Part Number]=J101)))</f>
        <v>#VALUE!</v>
      </c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12" cm="1">
        <f t="array" ref="BK101">IFERROR(SUM(_xlfn._xlws.FILTER((N101:BJ101)-(M101:BI101),(N101:BJ101)-(M101:BI101)&gt;0))/(L101-1),0)</f>
        <v>0</v>
      </c>
    </row>
    <row r="102" spans="1:63" ht="18.75" customHeight="1" x14ac:dyDescent="0.35">
      <c r="A102" s="39" t="str">
        <f>'total Scrap'!A102</f>
        <v>10/2020</v>
      </c>
      <c r="B102" s="37">
        <f>'total Scrap'!D102</f>
        <v>95727</v>
      </c>
      <c r="C102" s="37" t="str">
        <f>'total Scrap'!E102</f>
        <v>23702FP24271</v>
      </c>
      <c r="D102" s="80" cm="1">
        <f t="array" ref="D102">IF(COUNTIF(_xlfn.ANCHORARRAY($J$2),Tableau7[[#This Row],[Part Number]]),IFERROR(SUM(_xlfn._xlws.FILTER((N102:BJ102)-(M102:BI102),(N102:BJ102)-(M102:BI102)&gt;0))/(L102-1),0),0)</f>
        <v>0</v>
      </c>
      <c r="E10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2" s="12" t="str">
        <v>233002665071</v>
      </c>
      <c r="H102" s="12" t="str">
        <v>56058F320071</v>
      </c>
      <c r="M102" s="78" t="e" cm="1" vm="1">
        <f t="array" ref="M102">TRANSPOSE(_xlfn._xlws.FILTER(Total_scrap[Month],(Total_scrap[Part Number]=J102)))</f>
        <v>#VALUE!</v>
      </c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8"/>
      <c r="BK102" s="12" cm="1">
        <f t="array" ref="BK102">IFERROR(SUM(_xlfn._xlws.FILTER((N102:BJ102)-(M102:BI102),(N102:BJ102)-(M102:BI102)&gt;0))/(L102-1),0)</f>
        <v>0</v>
      </c>
    </row>
    <row r="103" spans="1:63" ht="18.75" customHeight="1" x14ac:dyDescent="0.35">
      <c r="A103" s="39" t="str">
        <f>'total Scrap'!A103</f>
        <v>10/2020</v>
      </c>
      <c r="B103" s="37">
        <f>'total Scrap'!D103</f>
        <v>95634</v>
      </c>
      <c r="C103" s="37" t="str">
        <f>'total Scrap'!E103</f>
        <v>56013F231071</v>
      </c>
      <c r="D103" s="80" cm="1">
        <f t="array" ref="D103">IF(COUNTIF(_xlfn.ANCHORARRAY($J$2),Tableau7[[#This Row],[Part Number]]),IFERROR(SUM(_xlfn._xlws.FILTER((N103:BJ103)-(M103:BI103),(N103:BJ103)-(M103:BI103)&gt;0))/(L103-1),0),0)</f>
        <v>0</v>
      </c>
      <c r="E10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3" s="12" t="str">
        <v>56031F232071</v>
      </c>
      <c r="H103" s="12" t="str">
        <v>56110F220071</v>
      </c>
      <c r="M103" s="78" t="e" cm="1" vm="1">
        <f t="array" ref="M103">TRANSPOSE(_xlfn._xlws.FILTER(Total_scrap[Month],(Total_scrap[Part Number]=J103)))</f>
        <v>#VALUE!</v>
      </c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12" cm="1">
        <f t="array" ref="BK103">IFERROR(SUM(_xlfn._xlws.FILTER((N103:BJ103)-(M103:BI103),(N103:BJ103)-(M103:BI103)&gt;0))/(L103-1),0)</f>
        <v>0</v>
      </c>
    </row>
    <row r="104" spans="1:63" ht="18.75" customHeight="1" x14ac:dyDescent="0.35">
      <c r="A104" s="39" t="str">
        <f>'total Scrap'!A104</f>
        <v>10/2020</v>
      </c>
      <c r="B104" s="37">
        <f>'total Scrap'!D104</f>
        <v>95719</v>
      </c>
      <c r="C104" s="37" t="str">
        <f>'total Scrap'!E104</f>
        <v>56011F231071</v>
      </c>
      <c r="D104" s="80" cm="1">
        <f t="array" ref="D104">IF(COUNTIF(_xlfn.ANCHORARRAY($J$2),Tableau7[[#This Row],[Part Number]]),IFERROR(SUM(_xlfn._xlws.FILTER((N104:BJ104)-(M104:BI104),(N104:BJ104)-(M104:BI104)&gt;0))/(L104-1),0),0)</f>
        <v>0</v>
      </c>
      <c r="E10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4" s="12" t="str">
        <v>53226F231071</v>
      </c>
      <c r="H104" s="12" t="str">
        <v>571501662171</v>
      </c>
      <c r="M104" s="78" t="e" cm="1" vm="1">
        <f t="array" ref="M104">TRANSPOSE(_xlfn._xlws.FILTER(Total_scrap[Month],(Total_scrap[Part Number]=J104)))</f>
        <v>#VALUE!</v>
      </c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12" cm="1">
        <f t="array" ref="BK104">IFERROR(SUM(_xlfn._xlws.FILTER((N104:BJ104)-(M104:BI104),(N104:BJ104)-(M104:BI104)&gt;0))/(L104-1),0)</f>
        <v>0</v>
      </c>
    </row>
    <row r="105" spans="1:63" ht="18.75" customHeight="1" x14ac:dyDescent="0.35">
      <c r="A105" s="39" t="str">
        <f>'total Scrap'!A105</f>
        <v>10/2020</v>
      </c>
      <c r="B105" s="37">
        <f>'total Scrap'!D105</f>
        <v>96915</v>
      </c>
      <c r="C105" s="37" t="str">
        <f>'total Scrap'!E105</f>
        <v>56315FSASD71</v>
      </c>
      <c r="D105" s="80" cm="1">
        <f t="array" ref="D105">IF(COUNTIF(_xlfn.ANCHORARRAY($J$2),Tableau7[[#This Row],[Part Number]]),IFERROR(SUM(_xlfn._xlws.FILTER((N105:BJ105)-(M105:BI105),(N105:BJ105)-(M105:BI105)&gt;0))/(L105-1),0),0)</f>
        <v>0</v>
      </c>
      <c r="E10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5" s="12" t="str">
        <v>56580FPD2171</v>
      </c>
      <c r="H105" s="12" t="str">
        <v>585111662071</v>
      </c>
      <c r="M105" s="78" t="e" cm="1" vm="1">
        <f t="array" ref="M105">TRANSPOSE(_xlfn._xlws.FILTER(Total_scrap[Month],(Total_scrap[Part Number]=J105)))</f>
        <v>#VALUE!</v>
      </c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12" cm="1">
        <f t="array" ref="BK105">IFERROR(SUM(_xlfn._xlws.FILTER((N105:BJ105)-(M105:BI105),(N105:BJ105)-(M105:BI105)&gt;0))/(L105-1),0)</f>
        <v>0</v>
      </c>
    </row>
    <row r="106" spans="1:63" ht="18.75" customHeight="1" x14ac:dyDescent="0.35">
      <c r="A106" s="39" t="str">
        <f>'total Scrap'!A106</f>
        <v>10/2020</v>
      </c>
      <c r="B106" s="37">
        <f>'total Scrap'!D106</f>
        <v>95975</v>
      </c>
      <c r="C106" s="37" t="str">
        <f>'total Scrap'!E106</f>
        <v>175202662071</v>
      </c>
      <c r="D106" s="80" cm="1">
        <f t="array" ref="D106">IF(COUNTIF(_xlfn.ANCHORARRAY($J$2),Tableau7[[#This Row],[Part Number]]),IFERROR(SUM(_xlfn._xlws.FILTER((N106:BJ106)-(M106:BI106),(N106:BJ106)-(M106:BI106)&gt;0))/(L106-1),0),0)</f>
        <v>0</v>
      </c>
      <c r="E10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6" s="12" t="str">
        <v>53211F331071</v>
      </c>
      <c r="H106" s="12" t="str">
        <v>177402665071</v>
      </c>
      <c r="M106" s="78" t="e" cm="1" vm="1">
        <f t="array" ref="M106">TRANSPOSE(_xlfn._xlws.FILTER(Total_scrap[Month],(Total_scrap[Part Number]=J106)))</f>
        <v>#VALUE!</v>
      </c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12" cm="1">
        <f t="array" ref="BK106">IFERROR(SUM(_xlfn._xlws.FILTER((N106:BJ106)-(M106:BI106),(N106:BJ106)-(M106:BI106)&gt;0))/(L106-1),0)</f>
        <v>0</v>
      </c>
    </row>
    <row r="107" spans="1:63" ht="18.75" customHeight="1" x14ac:dyDescent="0.35">
      <c r="A107" s="39" t="str">
        <f>'total Scrap'!A107</f>
        <v>10/2020</v>
      </c>
      <c r="B107" s="37">
        <f>'total Scrap'!D107</f>
        <v>95071</v>
      </c>
      <c r="C107" s="37" t="str">
        <f>'total Scrap'!E107</f>
        <v>52212FS2LC71</v>
      </c>
      <c r="D107" s="80" cm="1">
        <f t="array" ref="D107">IF(COUNTIF(_xlfn.ANCHORARRAY($J$2),Tableau7[[#This Row],[Part Number]]),IFERROR(SUM(_xlfn._xlws.FILTER((N107:BJ107)-(M107:BI107),(N107:BJ107)-(M107:BI107)&gt;0))/(L107-1),0),0)</f>
        <v>0</v>
      </c>
      <c r="E10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7" s="12" t="str">
        <v>56052F227071</v>
      </c>
      <c r="H107" s="12" t="str">
        <v>56530FPD2071</v>
      </c>
      <c r="M107" s="78" t="e" cm="1" vm="1">
        <f t="array" ref="M107">TRANSPOSE(_xlfn._xlws.FILTER(Total_scrap[Month],(Total_scrap[Part Number]=J107)))</f>
        <v>#VALUE!</v>
      </c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12" cm="1">
        <f t="array" ref="BK107">IFERROR(SUM(_xlfn._xlws.FILTER((N107:BJ107)-(M107:BI107),(N107:BJ107)-(M107:BI107)&gt;0))/(L107-1),0)</f>
        <v>0</v>
      </c>
    </row>
    <row r="108" spans="1:63" ht="18.75" customHeight="1" x14ac:dyDescent="0.35">
      <c r="A108" s="39" t="str">
        <f>'total Scrap'!A108</f>
        <v>10/2020</v>
      </c>
      <c r="B108" s="37">
        <f>'total Scrap'!D108</f>
        <v>95721</v>
      </c>
      <c r="C108" s="37" t="str">
        <f>'total Scrap'!E108</f>
        <v>56210F225071</v>
      </c>
      <c r="D108" s="80" cm="1">
        <f t="array" ref="D108">IF(COUNTIF(_xlfn.ANCHORARRAY($J$2),Tableau7[[#This Row],[Part Number]]),IFERROR(SUM(_xlfn._xlws.FILTER((N108:BJ108)-(M108:BI108),(N108:BJ108)-(M108:BI108)&gt;0))/(L108-1),0),0)</f>
        <v>0</v>
      </c>
      <c r="E10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8" s="12" t="str">
        <v>56570F210071</v>
      </c>
      <c r="H108" s="12" t="str">
        <v>57510F231071</v>
      </c>
      <c r="M108" s="78" t="e" cm="1" vm="1">
        <f t="array" ref="M108">TRANSPOSE(_xlfn._xlws.FILTER(Total_scrap[Month],(Total_scrap[Part Number]=J108)))</f>
        <v>#VALUE!</v>
      </c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12" cm="1">
        <f t="array" ref="BK108">IFERROR(SUM(_xlfn._xlws.FILTER((N108:BJ108)-(M108:BI108),(N108:BJ108)-(M108:BI108)&gt;0))/(L108-1),0)</f>
        <v>0</v>
      </c>
    </row>
    <row r="109" spans="1:63" ht="18.75" customHeight="1" x14ac:dyDescent="0.35">
      <c r="A109" s="39" t="str">
        <f>'total Scrap'!A109</f>
        <v>10/2020</v>
      </c>
      <c r="B109" s="37">
        <f>'total Scrap'!D109</f>
        <v>96541</v>
      </c>
      <c r="C109" s="37" t="str">
        <f>'total Scrap'!E109</f>
        <v>56210F225071</v>
      </c>
      <c r="D109" s="80" cm="1">
        <f t="array" ref="D109">IF(COUNTIF(_xlfn.ANCHORARRAY($J$2),Tableau7[[#This Row],[Part Number]]),IFERROR(SUM(_xlfn._xlws.FILTER((N109:BJ109)-(M109:BI109),(N109:BJ109)-(M109:BI109)&gt;0))/(L109-1),0),0)</f>
        <v>0</v>
      </c>
      <c r="E10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09" s="12" t="str">
        <v>17106F225071</v>
      </c>
      <c r="H109" s="12" t="str">
        <v>55538F318271</v>
      </c>
      <c r="M109" s="78" t="e" cm="1" vm="1">
        <f t="array" ref="M109">TRANSPOSE(_xlfn._xlws.FILTER(Total_scrap[Month],(Total_scrap[Part Number]=J109)))</f>
        <v>#VALUE!</v>
      </c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12" cm="1">
        <f t="array" ref="BK109">IFERROR(SUM(_xlfn._xlws.FILTER((N109:BJ109)-(M109:BI109),(N109:BJ109)-(M109:BI109)&gt;0))/(L109-1),0)</f>
        <v>0</v>
      </c>
    </row>
    <row r="110" spans="1:63" ht="18.75" customHeight="1" x14ac:dyDescent="0.35">
      <c r="A110" s="39" t="str">
        <f>'total Scrap'!A110</f>
        <v>10/2020</v>
      </c>
      <c r="B110" s="37">
        <f>'total Scrap'!D110</f>
        <v>96545</v>
      </c>
      <c r="C110" s="37" t="str">
        <f>'total Scrap'!E110</f>
        <v>56231F231071</v>
      </c>
      <c r="D110" s="80" cm="1">
        <f t="array" ref="D110">IF(COUNTIF(_xlfn.ANCHORARRAY($J$2),Tableau7[[#This Row],[Part Number]]),IFERROR(SUM(_xlfn._xlws.FILTER((N110:BJ110)-(M110:BI110),(N110:BJ110)-(M110:BI110)&gt;0))/(L110-1),0),0)</f>
        <v>0</v>
      </c>
      <c r="E11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0" s="12" t="str">
        <v>56052F226071</v>
      </c>
      <c r="H110" s="12" t="str">
        <v>38758F231171</v>
      </c>
      <c r="M110" s="78" t="e" cm="1" vm="1">
        <f t="array" ref="M110">TRANSPOSE(_xlfn._xlws.FILTER(Total_scrap[Month],(Total_scrap[Part Number]=J110)))</f>
        <v>#VALUE!</v>
      </c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12" cm="1">
        <f t="array" ref="BK110">IFERROR(SUM(_xlfn._xlws.FILTER((N110:BJ110)-(M110:BI110),(N110:BJ110)-(M110:BI110)&gt;0))/(L110-1),0)</f>
        <v>0</v>
      </c>
    </row>
    <row r="111" spans="1:63" ht="18.75" customHeight="1" x14ac:dyDescent="0.35">
      <c r="A111" s="39" t="str">
        <f>'total Scrap'!A111</f>
        <v>10/2020</v>
      </c>
      <c r="B111" s="37">
        <f>'total Scrap'!D111</f>
        <v>96256</v>
      </c>
      <c r="C111" s="37" t="str">
        <f>'total Scrap'!E111</f>
        <v>65600FSL4C71</v>
      </c>
      <c r="D111" s="80" cm="1">
        <f t="array" ref="D111">IF(COUNTIF(_xlfn.ANCHORARRAY($J$2),Tableau7[[#This Row],[Part Number]]),IFERROR(SUM(_xlfn._xlws.FILTER((N111:BJ111)-(M111:BI111),(N111:BJ111)-(M111:BI111)&gt;0))/(L111-1),0),0)</f>
        <v>0</v>
      </c>
      <c r="E11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1" s="12" t="str">
        <v>451101247371</v>
      </c>
      <c r="H111" s="12" t="str">
        <v>53212F218071</v>
      </c>
      <c r="M111" s="78" t="e" cm="1" vm="1">
        <f t="array" ref="M111">TRANSPOSE(_xlfn._xlws.FILTER(Total_scrap[Month],(Total_scrap[Part Number]=J111)))</f>
        <v>#VALUE!</v>
      </c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12" cm="1">
        <f t="array" ref="BK111">IFERROR(SUM(_xlfn._xlws.FILTER((N111:BJ111)-(M111:BI111),(N111:BJ111)-(M111:BI111)&gt;0))/(L111-1),0)</f>
        <v>0</v>
      </c>
    </row>
    <row r="112" spans="1:63" ht="18.75" customHeight="1" x14ac:dyDescent="0.35">
      <c r="A112" s="39" t="str">
        <f>'total Scrap'!A112</f>
        <v>10/2020</v>
      </c>
      <c r="B112" s="37">
        <f>'total Scrap'!D112</f>
        <v>96803</v>
      </c>
      <c r="C112" s="37" t="str">
        <f>'total Scrap'!E112</f>
        <v>3A14055</v>
      </c>
      <c r="D112" s="80" cm="1">
        <f t="array" ref="D112">IF(COUNTIF(_xlfn.ANCHORARRAY($J$2),Tableau7[[#This Row],[Part Number]]),IFERROR(SUM(_xlfn._xlws.FILTER((N112:BJ112)-(M112:BI112),(N112:BJ112)-(M112:BI112)&gt;0))/(L112-1),0),0)</f>
        <v>0</v>
      </c>
      <c r="E11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2" s="12" t="str">
        <v>56014F118071</v>
      </c>
      <c r="H112" s="12" t="str">
        <v>68132F225071</v>
      </c>
      <c r="M112" s="78" t="e" cm="1" vm="1">
        <f t="array" ref="M112">TRANSPOSE(_xlfn._xlws.FILTER(Total_scrap[Month],(Total_scrap[Part Number]=J112)))</f>
        <v>#VALUE!</v>
      </c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12" cm="1">
        <f t="array" ref="BK112">IFERROR(SUM(_xlfn._xlws.FILTER((N112:BJ112)-(M112:BI112),(N112:BJ112)-(M112:BI112)&gt;0))/(L112-1),0)</f>
        <v>0</v>
      </c>
    </row>
    <row r="113" spans="1:63" ht="18.75" customHeight="1" x14ac:dyDescent="0.35">
      <c r="A113" s="39" t="str">
        <f>'total Scrap'!A113</f>
        <v>10/2020</v>
      </c>
      <c r="B113" s="37">
        <f>'total Scrap'!D113</f>
        <v>96263</v>
      </c>
      <c r="C113" s="37" t="str">
        <f>'total Scrap'!E113</f>
        <v>55231F231071</v>
      </c>
      <c r="D113" s="80" cm="1">
        <f t="array" ref="D113">IF(COUNTIF(_xlfn.ANCHORARRAY($J$2),Tableau7[[#This Row],[Part Number]]),IFERROR(SUM(_xlfn._xlws.FILTER((N113:BJ113)-(M113:BI113),(N113:BJ113)-(M113:BI113)&gt;0))/(L113-1),0),0)</f>
        <v>0</v>
      </c>
      <c r="E11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3" s="12" t="str">
        <v>58770F218071</v>
      </c>
      <c r="H113" s="12" t="str">
        <v>26620F231071</v>
      </c>
      <c r="M113" s="78" t="e" cm="1" vm="1">
        <f t="array" ref="M113">TRANSPOSE(_xlfn._xlws.FILTER(Total_scrap[Month],(Total_scrap[Part Number]=J113)))</f>
        <v>#VALUE!</v>
      </c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12" cm="1">
        <f t="array" ref="BK113">IFERROR(SUM(_xlfn._xlws.FILTER((N113:BJ113)-(M113:BI113),(N113:BJ113)-(M113:BI113)&gt;0))/(L113-1),0)</f>
        <v>0</v>
      </c>
    </row>
    <row r="114" spans="1:63" ht="18.75" customHeight="1" x14ac:dyDescent="0.35">
      <c r="A114" s="39" t="str">
        <f>'total Scrap'!A114</f>
        <v>10/2020</v>
      </c>
      <c r="B114" s="37">
        <f>'total Scrap'!D114</f>
        <v>95970</v>
      </c>
      <c r="C114" s="37" t="str">
        <f>'total Scrap'!E114</f>
        <v>565302660071</v>
      </c>
      <c r="D114" s="80" cm="1">
        <f t="array" ref="D114">IF(COUNTIF(_xlfn.ANCHORARRAY($J$2),Tableau7[[#This Row],[Part Number]]),IFERROR(SUM(_xlfn._xlws.FILTER((N114:BJ114)-(M114:BI114),(N114:BJ114)-(M114:BI114)&gt;0))/(L114-1),0),0)</f>
        <v>0</v>
      </c>
      <c r="E11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4" s="12" t="str">
        <v>175072660271</v>
      </c>
      <c r="H114" s="12" t="str">
        <v>55636F231071</v>
      </c>
      <c r="M114" s="78" t="e" cm="1" vm="1">
        <f t="array" ref="M114">TRANSPOSE(_xlfn._xlws.FILTER(Total_scrap[Month],(Total_scrap[Part Number]=J114)))</f>
        <v>#VALUE!</v>
      </c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12" cm="1">
        <f t="array" ref="BK114">IFERROR(SUM(_xlfn._xlws.FILTER((N114:BJ114)-(M114:BI114),(N114:BJ114)-(M114:BI114)&gt;0))/(L114-1),0)</f>
        <v>0</v>
      </c>
    </row>
    <row r="115" spans="1:63" ht="18.75" customHeight="1" x14ac:dyDescent="0.35">
      <c r="A115" s="39" t="str">
        <f>'total Scrap'!A115</f>
        <v>10/2020</v>
      </c>
      <c r="B115" s="37">
        <f>'total Scrap'!D115</f>
        <v>95175</v>
      </c>
      <c r="C115" s="37" t="str">
        <f>'total Scrap'!E115</f>
        <v>55240F218171</v>
      </c>
      <c r="D115" s="80" cm="1">
        <f t="array" ref="D115">IF(COUNTIF(_xlfn.ANCHORARRAY($J$2),Tableau7[[#This Row],[Part Number]]),IFERROR(SUM(_xlfn._xlws.FILTER((N115:BJ115)-(M115:BI115),(N115:BJ115)-(M115:BI115)&gt;0))/(L115-1),0),0)</f>
        <v>0</v>
      </c>
      <c r="E11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5" s="12" t="str">
        <v>2A14398G3</v>
      </c>
      <c r="H115" s="12" t="str">
        <v>55215F318071</v>
      </c>
      <c r="M115" s="78" t="e" cm="1" vm="1">
        <f t="array" ref="M115">TRANSPOSE(_xlfn._xlws.FILTER(Total_scrap[Month],(Total_scrap[Part Number]=J115)))</f>
        <v>#VALUE!</v>
      </c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12" cm="1">
        <f t="array" ref="BK115">IFERROR(SUM(_xlfn._xlws.FILTER((N115:BJ115)-(M115:BI115),(N115:BJ115)-(M115:BI115)&gt;0))/(L115-1),0)</f>
        <v>0</v>
      </c>
    </row>
    <row r="116" spans="1:63" ht="18.75" customHeight="1" x14ac:dyDescent="0.35">
      <c r="A116" s="39" t="str">
        <f>'total Scrap'!A116</f>
        <v>10/2020</v>
      </c>
      <c r="B116" s="37">
        <f>'total Scrap'!D116</f>
        <v>95419</v>
      </c>
      <c r="C116" s="37" t="str">
        <f>'total Scrap'!E116</f>
        <v>571602660471</v>
      </c>
      <c r="D116" s="80" cm="1">
        <f t="array" ref="D116">IF(COUNTIF(_xlfn.ANCHORARRAY($J$2),Tableau7[[#This Row],[Part Number]]),IFERROR(SUM(_xlfn._xlws.FILTER((N116:BJ116)-(M116:BI116),(N116:BJ116)-(M116:BI116)&gt;0))/(L116-1),0),0)</f>
        <v>0</v>
      </c>
      <c r="E11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6" s="12" t="str">
        <v>521823675171</v>
      </c>
      <c r="H116" s="12" t="str">
        <v>68148F218071</v>
      </c>
      <c r="M116" s="78" t="e" cm="1" vm="1">
        <f t="array" ref="M116">TRANSPOSE(_xlfn._xlws.FILTER(Total_scrap[Month],(Total_scrap[Part Number]=J116)))</f>
        <v>#VALUE!</v>
      </c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12" cm="1">
        <f t="array" ref="BK116">IFERROR(SUM(_xlfn._xlws.FILTER((N116:BJ116)-(M116:BI116),(N116:BJ116)-(M116:BI116)&gt;0))/(L116-1),0)</f>
        <v>0</v>
      </c>
    </row>
    <row r="117" spans="1:63" ht="18.75" customHeight="1" x14ac:dyDescent="0.35">
      <c r="A117" s="39" t="str">
        <f>'total Scrap'!A117</f>
        <v>10/2020</v>
      </c>
      <c r="B117" s="37">
        <f>'total Scrap'!D117</f>
        <v>95650</v>
      </c>
      <c r="C117" s="37" t="str">
        <f>'total Scrap'!E117</f>
        <v>571602660471</v>
      </c>
      <c r="D117" s="80" cm="1">
        <f t="array" ref="D117">IF(COUNTIF(_xlfn.ANCHORARRAY($J$2),Tableau7[[#This Row],[Part Number]]),IFERROR(SUM(_xlfn._xlws.FILTER((N117:BJ117)-(M117:BI117),(N117:BJ117)-(M117:BI117)&gt;0))/(L117-1),0),0)</f>
        <v>0</v>
      </c>
      <c r="E11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7" s="12" t="str">
        <v>3A14124G3</v>
      </c>
      <c r="H117" s="12" t="str">
        <v>56014F320071</v>
      </c>
      <c r="M117" s="78" t="e" cm="1" vm="1">
        <f t="array" ref="M117">TRANSPOSE(_xlfn._xlws.FILTER(Total_scrap[Month],(Total_scrap[Part Number]=J117)))</f>
        <v>#VALUE!</v>
      </c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12" cm="1">
        <f t="array" ref="BK117">IFERROR(SUM(_xlfn._xlws.FILTER((N117:BJ117)-(M117:BI117),(N117:BJ117)-(M117:BI117)&gt;0))/(L117-1),0)</f>
        <v>0</v>
      </c>
    </row>
    <row r="118" spans="1:63" ht="18.75" customHeight="1" x14ac:dyDescent="0.35">
      <c r="A118" s="39" t="str">
        <f>'total Scrap'!A118</f>
        <v>10/2020</v>
      </c>
      <c r="B118" s="37">
        <f>'total Scrap'!D118</f>
        <v>95640</v>
      </c>
      <c r="C118" s="37" t="str">
        <f>'total Scrap'!E118</f>
        <v>56210F219071</v>
      </c>
      <c r="D118" s="80" cm="1">
        <f t="array" ref="D118">IF(COUNTIF(_xlfn.ANCHORARRAY($J$2),Tableau7[[#This Row],[Part Number]]),IFERROR(SUM(_xlfn._xlws.FILTER((N118:BJ118)-(M118:BI118),(N118:BJ118)-(M118:BI118)&gt;0))/(L118-1),0),0)</f>
        <v>0</v>
      </c>
      <c r="E11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8" s="12" t="str">
        <v>52240F218071</v>
      </c>
      <c r="H118" s="12" t="str">
        <v>566012661171</v>
      </c>
      <c r="M118" s="78" t="e" cm="1" vm="1">
        <f t="array" ref="M118">TRANSPOSE(_xlfn._xlws.FILTER(Total_scrap[Month],(Total_scrap[Part Number]=J118)))</f>
        <v>#VALUE!</v>
      </c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12" cm="1">
        <f t="array" ref="BK118">IFERROR(SUM(_xlfn._xlws.FILTER((N118:BJ118)-(M118:BI118),(N118:BJ118)-(M118:BI118)&gt;0))/(L118-1),0)</f>
        <v>0</v>
      </c>
    </row>
    <row r="119" spans="1:63" ht="18.75" customHeight="1" x14ac:dyDescent="0.35">
      <c r="A119" s="39" t="str">
        <f>'total Scrap'!A119</f>
        <v>10/2020</v>
      </c>
      <c r="B119" s="37">
        <f>'total Scrap'!D119</f>
        <v>96540</v>
      </c>
      <c r="C119" s="37" t="str">
        <f>'total Scrap'!E119</f>
        <v>56210F219071</v>
      </c>
      <c r="D119" s="80" cm="1">
        <f t="array" ref="D119">IF(COUNTIF(_xlfn.ANCHORARRAY($J$2),Tableau7[[#This Row],[Part Number]]),IFERROR(SUM(_xlfn._xlws.FILTER((N119:BJ119)-(M119:BI119),(N119:BJ119)-(M119:BI119)&gt;0))/(L119-1),0),0)</f>
        <v>0</v>
      </c>
      <c r="E11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19" s="12" t="str">
        <v>167151663071</v>
      </c>
      <c r="H119" s="12" t="str">
        <v>674702660071</v>
      </c>
      <c r="M119" s="78" t="e" cm="1" vm="1">
        <f t="array" ref="M119">TRANSPOSE(_xlfn._xlws.FILTER(Total_scrap[Month],(Total_scrap[Part Number]=J119)))</f>
        <v>#VALUE!</v>
      </c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12" cm="1">
        <f t="array" ref="BK119">IFERROR(SUM(_xlfn._xlws.FILTER((N119:BJ119)-(M119:BI119),(N119:BJ119)-(M119:BI119)&gt;0))/(L119-1),0)</f>
        <v>0</v>
      </c>
    </row>
    <row r="120" spans="1:63" ht="18.75" customHeight="1" x14ac:dyDescent="0.35">
      <c r="A120" s="39" t="str">
        <f>'total Scrap'!A120</f>
        <v>10/2020</v>
      </c>
      <c r="B120" s="37">
        <f>'total Scrap'!D120</f>
        <v>95163</v>
      </c>
      <c r="C120" s="37" t="str">
        <f>'total Scrap'!E120</f>
        <v>16420F218071</v>
      </c>
      <c r="D120" s="80" cm="1">
        <f t="array" ref="D120">IF(COUNTIF(_xlfn.ANCHORARRAY($J$2),Tableau7[[#This Row],[Part Number]]),IFERROR(SUM(_xlfn._xlws.FILTER((N120:BJ120)-(M120:BI120),(N120:BJ120)-(M120:BI120)&gt;0))/(L120-1),0),0)</f>
        <v>0</v>
      </c>
      <c r="E12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0" s="12" t="str">
        <v>96365F509471</v>
      </c>
      <c r="H120" s="12" t="str">
        <v>536202661071</v>
      </c>
      <c r="M120" s="78" t="e" cm="1" vm="1">
        <f t="array" ref="M120">TRANSPOSE(_xlfn._xlws.FILTER(Total_scrap[Month],(Total_scrap[Part Number]=J120)))</f>
        <v>#VALUE!</v>
      </c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12" cm="1">
        <f t="array" ref="BK120">IFERROR(SUM(_xlfn._xlws.FILTER((N120:BJ120)-(M120:BI120),(N120:BJ120)-(M120:BI120)&gt;0))/(L120-1),0)</f>
        <v>0</v>
      </c>
    </row>
    <row r="121" spans="1:63" ht="18.75" customHeight="1" x14ac:dyDescent="0.35">
      <c r="A121" s="39" t="str">
        <f>'total Scrap'!A121</f>
        <v>10/2020</v>
      </c>
      <c r="B121" s="37">
        <f>'total Scrap'!D121</f>
        <v>95170</v>
      </c>
      <c r="C121" s="37" t="str">
        <f>'total Scrap'!E121</f>
        <v>16420F118071</v>
      </c>
      <c r="D121" s="80" cm="1">
        <f t="array" ref="D121">IF(COUNTIF(_xlfn.ANCHORARRAY($J$2),Tableau7[[#This Row],[Part Number]]),IFERROR(SUM(_xlfn._xlws.FILTER((N121:BJ121)-(M121:BI121),(N121:BJ121)-(M121:BI121)&gt;0))/(L121-1),0),0)</f>
        <v>0</v>
      </c>
      <c r="E12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1" s="12" t="str">
        <v>58723F318271</v>
      </c>
      <c r="H121" s="12" t="str">
        <v>56606F219171</v>
      </c>
      <c r="M121" s="78" t="e" cm="1" vm="1">
        <f t="array" ref="M121">TRANSPOSE(_xlfn._xlws.FILTER(Total_scrap[Month],(Total_scrap[Part Number]=J121)))</f>
        <v>#VALUE!</v>
      </c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12" cm="1">
        <f t="array" ref="BK121">IFERROR(SUM(_xlfn._xlws.FILTER((N121:BJ121)-(M121:BI121),(N121:BJ121)-(M121:BI121)&gt;0))/(L121-1),0)</f>
        <v>0</v>
      </c>
    </row>
    <row r="122" spans="1:63" ht="18.75" customHeight="1" x14ac:dyDescent="0.35">
      <c r="A122" s="39" t="str">
        <f>'total Scrap'!A122</f>
        <v>10/2020</v>
      </c>
      <c r="B122" s="37">
        <f>'total Scrap'!D122</f>
        <v>95555</v>
      </c>
      <c r="C122" s="37" t="str">
        <f>'total Scrap'!E122</f>
        <v>58510F318271</v>
      </c>
      <c r="D122" s="80" cm="1">
        <f t="array" ref="D122">IF(COUNTIF(_xlfn.ANCHORARRAY($J$2),Tableau7[[#This Row],[Part Number]]),IFERROR(SUM(_xlfn._xlws.FILTER((N122:BJ122)-(M122:BI122),(N122:BJ122)-(M122:BI122)&gt;0))/(L122-1),0),0)</f>
        <v>0</v>
      </c>
      <c r="E12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2" s="12" t="str">
        <v>566512663071</v>
      </c>
      <c r="H122" s="12" t="str">
        <v>175202661071</v>
      </c>
      <c r="M122" s="78" t="e" cm="1" vm="1">
        <f t="array" ref="M122">TRANSPOSE(_xlfn._xlws.FILTER(Total_scrap[Month],(Total_scrap[Part Number]=J122)))</f>
        <v>#VALUE!</v>
      </c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12" cm="1">
        <f t="array" ref="BK122">IFERROR(SUM(_xlfn._xlws.FILTER((N122:BJ122)-(M122:BI122),(N122:BJ122)-(M122:BI122)&gt;0))/(L122-1),0)</f>
        <v>0</v>
      </c>
    </row>
    <row r="123" spans="1:63" ht="18.75" customHeight="1" x14ac:dyDescent="0.35">
      <c r="A123" s="39" t="str">
        <f>'total Scrap'!A123</f>
        <v>10/2020</v>
      </c>
      <c r="B123" s="37">
        <f>'total Scrap'!D123</f>
        <v>96805</v>
      </c>
      <c r="C123" s="37" t="str">
        <f>'total Scrap'!E123</f>
        <v>2A28005</v>
      </c>
      <c r="D123" s="80" cm="1">
        <f t="array" ref="D123">IF(COUNTIF(_xlfn.ANCHORARRAY($J$2),Tableau7[[#This Row],[Part Number]]),IFERROR(SUM(_xlfn._xlws.FILTER((N123:BJ123)-(M123:BI123),(N123:BJ123)-(M123:BI123)&gt;0))/(L123-1),0),0)</f>
        <v>0</v>
      </c>
      <c r="E12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3" s="12" t="str">
        <v>56042F318071</v>
      </c>
      <c r="H123" s="12" t="str">
        <v>1B03095</v>
      </c>
      <c r="M123" s="78" t="e" cm="1" vm="1">
        <f t="array" ref="M123">TRANSPOSE(_xlfn._xlws.FILTER(Total_scrap[Month],(Total_scrap[Part Number]=J123)))</f>
        <v>#VALUE!</v>
      </c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12" cm="1">
        <f t="array" ref="BK123">IFERROR(SUM(_xlfn._xlws.FILTER((N123:BJ123)-(M123:BI123),(N123:BJ123)-(M123:BI123)&gt;0))/(L123-1),0)</f>
        <v>0</v>
      </c>
    </row>
    <row r="124" spans="1:63" ht="18.75" customHeight="1" x14ac:dyDescent="0.35">
      <c r="A124" s="39" t="str">
        <f>'total Scrap'!A124</f>
        <v>10/2020</v>
      </c>
      <c r="B124" s="37">
        <f>'total Scrap'!D124</f>
        <v>95417</v>
      </c>
      <c r="C124" s="37" t="str">
        <f>'total Scrap'!E124</f>
        <v>565903676071</v>
      </c>
      <c r="D124" s="80" cm="1">
        <f t="array" ref="D124">IF(COUNTIF(_xlfn.ANCHORARRAY($J$2),Tableau7[[#This Row],[Part Number]]),IFERROR(SUM(_xlfn._xlws.FILTER((N124:BJ124)-(M124:BI124),(N124:BJ124)-(M124:BI124)&gt;0))/(L124-1),0),0)</f>
        <v>0</v>
      </c>
      <c r="E12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4" s="12" t="str">
        <v>68147F218071</v>
      </c>
      <c r="H124" s="12" t="str">
        <v>2A28008</v>
      </c>
      <c r="M124" s="78" t="e" cm="1" vm="1">
        <f t="array" ref="M124">TRANSPOSE(_xlfn._xlws.FILTER(Total_scrap[Month],(Total_scrap[Part Number]=J124)))</f>
        <v>#VALUE!</v>
      </c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12" cm="1">
        <f t="array" ref="BK124">IFERROR(SUM(_xlfn._xlws.FILTER((N124:BJ124)-(M124:BI124),(N124:BJ124)-(M124:BI124)&gt;0))/(L124-1),0)</f>
        <v>0</v>
      </c>
    </row>
    <row r="125" spans="1:63" ht="18.75" customHeight="1" x14ac:dyDescent="0.35">
      <c r="A125" s="39" t="str">
        <f>'total Scrap'!A125</f>
        <v>10/2020</v>
      </c>
      <c r="B125" s="37">
        <f>'total Scrap'!D125</f>
        <v>95418</v>
      </c>
      <c r="C125" s="37" t="str">
        <f>'total Scrap'!E125</f>
        <v>565903676071</v>
      </c>
      <c r="D125" s="80" cm="1">
        <f t="array" ref="D125">IF(COUNTIF(_xlfn.ANCHORARRAY($J$2),Tableau7[[#This Row],[Part Number]]),IFERROR(SUM(_xlfn._xlws.FILTER((N125:BJ125)-(M125:BI125),(N125:BJ125)-(M125:BI125)&gt;0))/(L125-1),0),0)</f>
        <v>0</v>
      </c>
      <c r="E12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5" s="12" t="str">
        <v>566532660371</v>
      </c>
      <c r="H125" s="12" t="str">
        <v>537302670571</v>
      </c>
      <c r="M125" s="78" t="e" cm="1" vm="1">
        <f t="array" ref="M125">TRANSPOSE(_xlfn._xlws.FILTER(Total_scrap[Month],(Total_scrap[Part Number]=J125)))</f>
        <v>#VALUE!</v>
      </c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12" cm="1">
        <f t="array" ref="BK125">IFERROR(SUM(_xlfn._xlws.FILTER((N125:BJ125)-(M125:BI125),(N125:BJ125)-(M125:BI125)&gt;0))/(L125-1),0)</f>
        <v>0</v>
      </c>
    </row>
    <row r="126" spans="1:63" ht="18.75" customHeight="1" x14ac:dyDescent="0.35">
      <c r="A126" s="39" t="str">
        <f>'total Scrap'!A126</f>
        <v>10/2020</v>
      </c>
      <c r="B126" s="37">
        <f>'total Scrap'!D126</f>
        <v>95415</v>
      </c>
      <c r="C126" s="37" t="str">
        <f>'total Scrap'!E126</f>
        <v>56310F226071</v>
      </c>
      <c r="D126" s="80" cm="1">
        <f t="array" ref="D126">IF(COUNTIF(_xlfn.ANCHORARRAY($J$2),Tableau7[[#This Row],[Part Number]]),IFERROR(SUM(_xlfn._xlws.FILTER((N126:BJ126)-(M126:BI126),(N126:BJ126)-(M126:BI126)&gt;0))/(L126-1),0),0)</f>
        <v>0</v>
      </c>
      <c r="E12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6" s="12" t="str">
        <v>678811132171</v>
      </c>
      <c r="H126" s="12" t="str">
        <v>470303661171</v>
      </c>
      <c r="M126" s="78" t="e" cm="1" vm="1">
        <f t="array" ref="M126">TRANSPOSE(_xlfn._xlws.FILTER(Total_scrap[Month],(Total_scrap[Part Number]=J126)))</f>
        <v>#VALUE!</v>
      </c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12" cm="1">
        <f t="array" ref="BK126">IFERROR(SUM(_xlfn._xlws.FILTER((N126:BJ126)-(M126:BI126),(N126:BJ126)-(M126:BI126)&gt;0))/(L126-1),0)</f>
        <v>0</v>
      </c>
    </row>
    <row r="127" spans="1:63" ht="18.75" customHeight="1" x14ac:dyDescent="0.35">
      <c r="A127" s="39" t="str">
        <f>'total Scrap'!A127</f>
        <v>10/2020</v>
      </c>
      <c r="B127" s="37">
        <f>'total Scrap'!D127</f>
        <v>95066</v>
      </c>
      <c r="C127" s="37" t="str">
        <f>'total Scrap'!E127</f>
        <v>56210F220071</v>
      </c>
      <c r="D127" s="80" cm="1">
        <f t="array" ref="D127">IF(COUNTIF(_xlfn.ANCHORARRAY($J$2),Tableau7[[#This Row],[Part Number]]),IFERROR(SUM(_xlfn._xlws.FILTER((N127:BJ127)-(M127:BI127),(N127:BJ127)-(M127:BI127)&gt;0))/(L127-1),0),0)</f>
        <v>0</v>
      </c>
      <c r="E12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7" s="12" t="str">
        <v>566512660071</v>
      </c>
      <c r="H127" s="12" t="str">
        <v>55518FPA2071</v>
      </c>
      <c r="M127" s="78" t="e" cm="1" vm="1">
        <f t="array" ref="M127">TRANSPOSE(_xlfn._xlws.FILTER(Total_scrap[Month],(Total_scrap[Part Number]=J127)))</f>
        <v>#VALUE!</v>
      </c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12" cm="1">
        <f t="array" ref="BK127">IFERROR(SUM(_xlfn._xlws.FILTER((N127:BJ127)-(M127:BI127),(N127:BJ127)-(M127:BI127)&gt;0))/(L127-1),0)</f>
        <v>0</v>
      </c>
    </row>
    <row r="128" spans="1:63" ht="18.75" customHeight="1" x14ac:dyDescent="0.35">
      <c r="A128" s="39" t="str">
        <f>'total Scrap'!A128</f>
        <v>10/2020</v>
      </c>
      <c r="B128" s="37">
        <f>'total Scrap'!D128</f>
        <v>95794</v>
      </c>
      <c r="C128" s="37" t="str">
        <f>'total Scrap'!E128</f>
        <v>55213F218171</v>
      </c>
      <c r="D128" s="80" cm="1">
        <f t="array" ref="D128">IF(COUNTIF(_xlfn.ANCHORARRAY($J$2),Tableau7[[#This Row],[Part Number]]),IFERROR(SUM(_xlfn._xlws.FILTER((N128:BJ128)-(M128:BI128),(N128:BJ128)-(M128:BI128)&gt;0))/(L128-1),0),0)</f>
        <v>0</v>
      </c>
      <c r="E12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8" s="12" t="str">
        <v>537462665171</v>
      </c>
      <c r="H128" s="12" t="str">
        <v>27060UB080</v>
      </c>
      <c r="M128" s="78" t="e" cm="1" vm="1">
        <f t="array" ref="M128">TRANSPOSE(_xlfn._xlws.FILTER(Total_scrap[Month],(Total_scrap[Part Number]=J128)))</f>
        <v>#VALUE!</v>
      </c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12" cm="1">
        <f t="array" ref="BK128">IFERROR(SUM(_xlfn._xlws.FILTER((N128:BJ128)-(M128:BI128),(N128:BJ128)-(M128:BI128)&gt;0))/(L128-1),0)</f>
        <v>0</v>
      </c>
    </row>
    <row r="129" spans="1:63" ht="18.75" customHeight="1" x14ac:dyDescent="0.35">
      <c r="A129" s="39" t="str">
        <f>'total Scrap'!A129</f>
        <v>10/2020</v>
      </c>
      <c r="B129" s="37">
        <f>'total Scrap'!D129</f>
        <v>95974</v>
      </c>
      <c r="C129" s="37" t="str">
        <f>'total Scrap'!E129</f>
        <v>233002665071</v>
      </c>
      <c r="D129" s="80" cm="1">
        <f t="array" ref="D129">IF(COUNTIF(_xlfn.ANCHORARRAY($J$2),Tableau7[[#This Row],[Part Number]]),IFERROR(SUM(_xlfn._xlws.FILTER((N129:BJ129)-(M129:BI129),(N129:BJ129)-(M129:BI129)&gt;0))/(L129-1),0),0)</f>
        <v>0</v>
      </c>
      <c r="E12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29" s="12" t="str">
        <v>90407F210771</v>
      </c>
      <c r="H129" s="12" t="str">
        <v>470301661071</v>
      </c>
      <c r="M129" s="78" t="e" cm="1" vm="1">
        <f t="array" ref="M129">TRANSPOSE(_xlfn._xlws.FILTER(Total_scrap[Month],(Total_scrap[Part Number]=J129)))</f>
        <v>#VALUE!</v>
      </c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12" cm="1">
        <f t="array" ref="BK129">IFERROR(SUM(_xlfn._xlws.FILTER((N129:BJ129)-(M129:BI129),(N129:BJ129)-(M129:BI129)&gt;0))/(L129-1),0)</f>
        <v>0</v>
      </c>
    </row>
    <row r="130" spans="1:63" ht="18.75" customHeight="1" x14ac:dyDescent="0.35">
      <c r="A130" s="39" t="str">
        <f>'total Scrap'!A130</f>
        <v>10/2020</v>
      </c>
      <c r="B130" s="37">
        <f>'total Scrap'!D130</f>
        <v>96702</v>
      </c>
      <c r="C130" s="37" t="str">
        <f>'total Scrap'!E130</f>
        <v>56031F232071</v>
      </c>
      <c r="D130" s="80" cm="1">
        <f t="array" ref="D130">IF(COUNTIF(_xlfn.ANCHORARRAY($J$2),Tableau7[[#This Row],[Part Number]]),IFERROR(SUM(_xlfn._xlws.FILTER((N130:BJ130)-(M130:BI130),(N130:BJ130)-(M130:BI130)&gt;0))/(L130-1),0),0)</f>
        <v>0</v>
      </c>
      <c r="E13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0" s="12" t="str">
        <v>38330F231271</v>
      </c>
      <c r="H130" s="12" t="str">
        <v>56014F328071</v>
      </c>
      <c r="M130" s="78" t="e" cm="1" vm="1">
        <f t="array" ref="M130">TRANSPOSE(_xlfn._xlws.FILTER(Total_scrap[Month],(Total_scrap[Part Number]=J130)))</f>
        <v>#VALUE!</v>
      </c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  <c r="BA130" s="78"/>
      <c r="BB130" s="78"/>
      <c r="BC130" s="78"/>
      <c r="BD130" s="78"/>
      <c r="BE130" s="78"/>
      <c r="BF130" s="78"/>
      <c r="BG130" s="78"/>
      <c r="BH130" s="78"/>
      <c r="BI130" s="78"/>
      <c r="BJ130" s="78"/>
      <c r="BK130" s="12" cm="1">
        <f t="array" ref="BK130">IFERROR(SUM(_xlfn._xlws.FILTER((N130:BJ130)-(M130:BI130),(N130:BJ130)-(M130:BI130)&gt;0))/(L130-1),0)</f>
        <v>0</v>
      </c>
    </row>
    <row r="131" spans="1:63" ht="18.75" customHeight="1" x14ac:dyDescent="0.35">
      <c r="A131" s="39" t="str">
        <f>'total Scrap'!A131</f>
        <v>10/2020</v>
      </c>
      <c r="B131" s="37">
        <f>'total Scrap'!D131</f>
        <v>96546</v>
      </c>
      <c r="C131" s="37" t="str">
        <f>'total Scrap'!E131</f>
        <v>53226F231071</v>
      </c>
      <c r="D131" s="80" cm="1">
        <f t="array" ref="D131">IF(COUNTIF(_xlfn.ANCHORARRAY($J$2),Tableau7[[#This Row],[Part Number]]),IFERROR(SUM(_xlfn._xlws.FILTER((N131:BJ131)-(M131:BI131),(N131:BJ131)-(M131:BI131)&gt;0))/(L131-1),0),0)</f>
        <v>0</v>
      </c>
      <c r="E13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1" s="12" t="str">
        <v>17460UM010</v>
      </c>
      <c r="H131" s="12" t="str">
        <v>38110F232171</v>
      </c>
      <c r="M131" s="78" t="e" cm="1" vm="1">
        <f t="array" ref="M131">TRANSPOSE(_xlfn._xlws.FILTER(Total_scrap[Month],(Total_scrap[Part Number]=J131)))</f>
        <v>#VALUE!</v>
      </c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  <c r="BA131" s="78"/>
      <c r="BB131" s="78"/>
      <c r="BC131" s="78"/>
      <c r="BD131" s="78"/>
      <c r="BE131" s="78"/>
      <c r="BF131" s="78"/>
      <c r="BG131" s="78"/>
      <c r="BH131" s="78"/>
      <c r="BI131" s="78"/>
      <c r="BJ131" s="78"/>
      <c r="BK131" s="12" cm="1">
        <f t="array" ref="BK131">IFERROR(SUM(_xlfn._xlws.FILTER((N131:BJ131)-(M131:BI131),(N131:BJ131)-(M131:BI131)&gt;0))/(L131-1),0)</f>
        <v>0</v>
      </c>
    </row>
    <row r="132" spans="1:63" ht="18.75" customHeight="1" x14ac:dyDescent="0.35">
      <c r="A132" s="39" t="str">
        <f>'total Scrap'!A132</f>
        <v>10/2020</v>
      </c>
      <c r="B132" s="37">
        <f>'total Scrap'!D132</f>
        <v>95421</v>
      </c>
      <c r="C132" s="37" t="str">
        <f>'total Scrap'!E132</f>
        <v>56580FPD2171</v>
      </c>
      <c r="D132" s="80" cm="1">
        <f t="array" ref="D132">IF(COUNTIF(_xlfn.ANCHORARRAY($J$2),Tableau7[[#This Row],[Part Number]]),IFERROR(SUM(_xlfn._xlws.FILTER((N132:BJ132)-(M132:BI132),(N132:BJ132)-(M132:BI132)&gt;0))/(L132-1),0),0)</f>
        <v>0</v>
      </c>
      <c r="E13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2" s="12" t="str">
        <v>89661UM090</v>
      </c>
      <c r="H132" s="12" t="str">
        <v>1A18133</v>
      </c>
      <c r="M132" s="78" t="e" cm="1" vm="1">
        <f t="array" ref="M132">TRANSPOSE(_xlfn._xlws.FILTER(Total_scrap[Month],(Total_scrap[Part Number]=J132)))</f>
        <v>#VALUE!</v>
      </c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  <c r="BA132" s="78"/>
      <c r="BB132" s="78"/>
      <c r="BC132" s="78"/>
      <c r="BD132" s="78"/>
      <c r="BE132" s="78"/>
      <c r="BF132" s="78"/>
      <c r="BG132" s="78"/>
      <c r="BH132" s="78"/>
      <c r="BI132" s="78"/>
      <c r="BJ132" s="78"/>
      <c r="BK132" s="12" cm="1">
        <f t="array" ref="BK132">IFERROR(SUM(_xlfn._xlws.FILTER((N132:BJ132)-(M132:BI132),(N132:BJ132)-(M132:BI132)&gt;0))/(L132-1),0)</f>
        <v>0</v>
      </c>
    </row>
    <row r="133" spans="1:63" ht="18.75" customHeight="1" x14ac:dyDescent="0.35">
      <c r="A133" s="39" t="str">
        <f>'total Scrap'!A133</f>
        <v>10/2020</v>
      </c>
      <c r="B133" s="37">
        <f>'total Scrap'!D133</f>
        <v>96923</v>
      </c>
      <c r="C133" s="37" t="str">
        <f>'total Scrap'!E133</f>
        <v>55227F218271</v>
      </c>
      <c r="D133" s="80" cm="1">
        <f t="array" ref="D133">IF(COUNTIF(_xlfn.ANCHORARRAY($J$2),Tableau7[[#This Row],[Part Number]]),IFERROR(SUM(_xlfn._xlws.FILTER((N133:BJ133)-(M133:BI133),(N133:BJ133)-(M133:BI133)&gt;0))/(L133-1),0),0)</f>
        <v>0</v>
      </c>
      <c r="E13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3" s="12" t="str">
        <v>56210F118071</v>
      </c>
      <c r="H133" s="12" t="str">
        <v>56310F225071</v>
      </c>
      <c r="M133" s="78" t="e" cm="1" vm="1">
        <f t="array" ref="M133">TRANSPOSE(_xlfn._xlws.FILTER(Total_scrap[Month],(Total_scrap[Part Number]=J133)))</f>
        <v>#VALUE!</v>
      </c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  <c r="AX133" s="78"/>
      <c r="AY133" s="78"/>
      <c r="AZ133" s="78"/>
      <c r="BA133" s="78"/>
      <c r="BB133" s="78"/>
      <c r="BC133" s="78"/>
      <c r="BD133" s="78"/>
      <c r="BE133" s="78"/>
      <c r="BF133" s="78"/>
      <c r="BG133" s="78"/>
      <c r="BH133" s="78"/>
      <c r="BI133" s="78"/>
      <c r="BJ133" s="78"/>
      <c r="BK133" s="12" cm="1">
        <f t="array" ref="BK133">IFERROR(SUM(_xlfn._xlws.FILTER((N133:BJ133)-(M133:BI133),(N133:BJ133)-(M133:BI133)&gt;0))/(L133-1),0)</f>
        <v>0</v>
      </c>
    </row>
    <row r="134" spans="1:63" ht="18.75" customHeight="1" x14ac:dyDescent="0.35">
      <c r="A134" s="39" t="str">
        <f>'total Scrap'!A134</f>
        <v>10/2020</v>
      </c>
      <c r="B134" s="37">
        <f>'total Scrap'!D134</f>
        <v>96701</v>
      </c>
      <c r="C134" s="37" t="str">
        <f>'total Scrap'!E134</f>
        <v>53211F331071</v>
      </c>
      <c r="D134" s="80" cm="1">
        <f t="array" ref="D134">IF(COUNTIF(_xlfn.ANCHORARRAY($J$2),Tableau7[[#This Row],[Part Number]]),IFERROR(SUM(_xlfn._xlws.FILTER((N134:BJ134)-(M134:BI134),(N134:BJ134)-(M134:BI134)&gt;0))/(L134-1),0),0)</f>
        <v>0</v>
      </c>
      <c r="E13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4" s="12" t="str">
        <v>8987125010</v>
      </c>
      <c r="H134" s="12" t="str">
        <v>12361F231071</v>
      </c>
      <c r="M134" s="78" t="e" cm="1" vm="1">
        <f t="array" ref="M134">TRANSPOSE(_xlfn._xlws.FILTER(Total_scrap[Month],(Total_scrap[Part Number]=J134)))</f>
        <v>#VALUE!</v>
      </c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8"/>
      <c r="AX134" s="78"/>
      <c r="AY134" s="78"/>
      <c r="AZ134" s="78"/>
      <c r="BA134" s="78"/>
      <c r="BB134" s="78"/>
      <c r="BC134" s="78"/>
      <c r="BD134" s="78"/>
      <c r="BE134" s="78"/>
      <c r="BF134" s="78"/>
      <c r="BG134" s="78"/>
      <c r="BH134" s="78"/>
      <c r="BI134" s="78"/>
      <c r="BJ134" s="78"/>
      <c r="BK134" s="12" cm="1">
        <f t="array" ref="BK134">IFERROR(SUM(_xlfn._xlws.FILTER((N134:BJ134)-(M134:BI134),(N134:BJ134)-(M134:BI134)&gt;0))/(L134-1),0)</f>
        <v>0</v>
      </c>
    </row>
    <row r="135" spans="1:63" ht="18.75" customHeight="1" x14ac:dyDescent="0.35">
      <c r="A135" s="39" t="str">
        <f>'total Scrap'!A135</f>
        <v>10/2020</v>
      </c>
      <c r="B135" s="37">
        <f>'total Scrap'!D135</f>
        <v>95973</v>
      </c>
      <c r="C135" s="37" t="str">
        <f>'total Scrap'!E135</f>
        <v>56052F227071</v>
      </c>
      <c r="D135" s="80" cm="1">
        <f t="array" ref="D135">IF(COUNTIF(_xlfn.ANCHORARRAY($J$2),Tableau7[[#This Row],[Part Number]]),IFERROR(SUM(_xlfn._xlws.FILTER((N135:BJ135)-(M135:BI135),(N135:BJ135)-(M135:BI135)&gt;0))/(L135-1),0),0)</f>
        <v>0</v>
      </c>
      <c r="E13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5" s="12" t="str">
        <v>27060UB070</v>
      </c>
      <c r="H135" s="12" t="str">
        <v>2220430020</v>
      </c>
      <c r="M135" s="78" t="e" cm="1" vm="1">
        <f t="array" ref="M135">TRANSPOSE(_xlfn._xlws.FILTER(Total_scrap[Month],(Total_scrap[Part Number]=J135)))</f>
        <v>#VALUE!</v>
      </c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  <c r="AX135" s="78"/>
      <c r="AY135" s="78"/>
      <c r="AZ135" s="78"/>
      <c r="BA135" s="78"/>
      <c r="BB135" s="78"/>
      <c r="BC135" s="78"/>
      <c r="BD135" s="78"/>
      <c r="BE135" s="78"/>
      <c r="BF135" s="78"/>
      <c r="BG135" s="78"/>
      <c r="BH135" s="78"/>
      <c r="BI135" s="78"/>
      <c r="BJ135" s="78"/>
      <c r="BK135" s="12" cm="1">
        <f t="array" ref="BK135">IFERROR(SUM(_xlfn._xlws.FILTER((N135:BJ135)-(M135:BI135),(N135:BJ135)-(M135:BI135)&gt;0))/(L135-1),0)</f>
        <v>0</v>
      </c>
    </row>
    <row r="136" spans="1:63" ht="18.75" customHeight="1" x14ac:dyDescent="0.35">
      <c r="A136" s="39" t="str">
        <f>'total Scrap'!A136</f>
        <v>10/2020</v>
      </c>
      <c r="B136" s="37">
        <f>'total Scrap'!D136</f>
        <v>96706</v>
      </c>
      <c r="C136" s="37" t="str">
        <f>'total Scrap'!E136</f>
        <v>56052F227071</v>
      </c>
      <c r="D136" s="80" cm="1">
        <f t="array" ref="D136">IF(COUNTIF(_xlfn.ANCHORARRAY($J$2),Tableau7[[#This Row],[Part Number]]),IFERROR(SUM(_xlfn._xlws.FILTER((N136:BJ136)-(M136:BI136),(N136:BJ136)-(M136:BI136)&gt;0))/(L136-1),0),0)</f>
        <v>0</v>
      </c>
      <c r="E13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6" s="12" t="str">
        <v>56044FPA2271</v>
      </c>
      <c r="H136" s="12" t="str">
        <v>58720FPD2071</v>
      </c>
      <c r="M136" s="78" t="e" cm="1" vm="1">
        <f t="array" ref="M136">TRANSPOSE(_xlfn._xlws.FILTER(Total_scrap[Month],(Total_scrap[Part Number]=J136)))</f>
        <v>#VALUE!</v>
      </c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  <c r="BA136" s="78"/>
      <c r="BB136" s="78"/>
      <c r="BC136" s="78"/>
      <c r="BD136" s="78"/>
      <c r="BE136" s="78"/>
      <c r="BF136" s="78"/>
      <c r="BG136" s="78"/>
      <c r="BH136" s="78"/>
      <c r="BI136" s="78"/>
      <c r="BJ136" s="78"/>
      <c r="BK136" s="12" cm="1">
        <f t="array" ref="BK136">IFERROR(SUM(_xlfn._xlws.FILTER((N136:BJ136)-(M136:BI136),(N136:BJ136)-(M136:BI136)&gt;0))/(L136-1),0)</f>
        <v>0</v>
      </c>
    </row>
    <row r="137" spans="1:63" ht="18.75" customHeight="1" x14ac:dyDescent="0.35">
      <c r="A137" s="39" t="str">
        <f>'total Scrap'!A137</f>
        <v>10/2020</v>
      </c>
      <c r="B137" s="37">
        <f>'total Scrap'!D137</f>
        <v>95424</v>
      </c>
      <c r="C137" s="37" t="str">
        <f>'total Scrap'!E137</f>
        <v>56570F210071</v>
      </c>
      <c r="D137" s="80" cm="1">
        <f t="array" ref="D137">IF(COUNTIF(_xlfn.ANCHORARRAY($J$2),Tableau7[[#This Row],[Part Number]]),IFERROR(SUM(_xlfn._xlws.FILTER((N137:BJ137)-(M137:BI137),(N137:BJ137)-(M137:BI137)&gt;0))/(L137-1),0),0)</f>
        <v>0</v>
      </c>
      <c r="E13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7" s="12" t="str">
        <v>566302661071</v>
      </c>
      <c r="H137" s="12" t="str">
        <v>175072664071</v>
      </c>
      <c r="M137" s="78" t="e" cm="1" vm="1">
        <f t="array" ref="M137">TRANSPOSE(_xlfn._xlws.FILTER(Total_scrap[Month],(Total_scrap[Part Number]=J137)))</f>
        <v>#VALUE!</v>
      </c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12" cm="1">
        <f t="array" ref="BK137">IFERROR(SUM(_xlfn._xlws.FILTER((N137:BJ137)-(M137:BI137),(N137:BJ137)-(M137:BI137)&gt;0))/(L137-1),0)</f>
        <v>0</v>
      </c>
    </row>
    <row r="138" spans="1:63" ht="18.75" customHeight="1" x14ac:dyDescent="0.35">
      <c r="A138" s="39" t="str">
        <f>'total Scrap'!A138</f>
        <v>10/2020</v>
      </c>
      <c r="B138" s="37">
        <f>'total Scrap'!D138</f>
        <v>95728</v>
      </c>
      <c r="C138" s="37" t="str">
        <f>'total Scrap'!E138</f>
        <v>17106F225071</v>
      </c>
      <c r="D138" s="80" cm="1">
        <f t="array" ref="D138">IF(COUNTIF(_xlfn.ANCHORARRAY($J$2),Tableau7[[#This Row],[Part Number]]),IFERROR(SUM(_xlfn._xlws.FILTER((N138:BJ138)-(M138:BI138),(N138:BJ138)-(M138:BI138)&gt;0))/(L138-1),0),0)</f>
        <v>0</v>
      </c>
      <c r="E13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8" s="12" t="str">
        <v>38746F231171</v>
      </c>
      <c r="H138" s="12" t="str">
        <v>45283F219171</v>
      </c>
      <c r="M138" s="78" t="e" cm="1" vm="1">
        <f t="array" ref="M138">TRANSPOSE(_xlfn._xlws.FILTER(Total_scrap[Month],(Total_scrap[Part Number]=J138)))</f>
        <v>#VALUE!</v>
      </c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78"/>
      <c r="BJ138" s="78"/>
      <c r="BK138" s="12" cm="1">
        <f t="array" ref="BK138">IFERROR(SUM(_xlfn._xlws.FILTER((N138:BJ138)-(M138:BI138),(N138:BJ138)-(M138:BI138)&gt;0))/(L138-1),0)</f>
        <v>0</v>
      </c>
    </row>
    <row r="139" spans="1:63" ht="18.75" customHeight="1" x14ac:dyDescent="0.35">
      <c r="A139" s="39" t="str">
        <f>'total Scrap'!A139</f>
        <v>10/2020</v>
      </c>
      <c r="B139" s="37">
        <f>'total Scrap'!D139</f>
        <v>95642</v>
      </c>
      <c r="C139" s="37" t="str">
        <f>'total Scrap'!E139</f>
        <v>56052F226071</v>
      </c>
      <c r="D139" s="80" cm="1">
        <f t="array" ref="D139">IF(COUNTIF(_xlfn.ANCHORARRAY($J$2),Tableau7[[#This Row],[Part Number]]),IFERROR(SUM(_xlfn._xlws.FILTER((N139:BJ139)-(M139:BI139),(N139:BJ139)-(M139:BI139)&gt;0))/(L139-1),0),0)</f>
        <v>0</v>
      </c>
      <c r="E13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39" s="12" t="str">
        <v>53233FPA2171</v>
      </c>
      <c r="H139" s="12" t="str">
        <v>56442F220071</v>
      </c>
      <c r="M139" s="78" t="e" cm="1" vm="1">
        <f t="array" ref="M139">TRANSPOSE(_xlfn._xlws.FILTER(Total_scrap[Month],(Total_scrap[Part Number]=J139)))</f>
        <v>#VALUE!</v>
      </c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12" cm="1">
        <f t="array" ref="BK139">IFERROR(SUM(_xlfn._xlws.FILTER((N139:BJ139)-(M139:BI139),(N139:BJ139)-(M139:BI139)&gt;0))/(L139-1),0)</f>
        <v>0</v>
      </c>
    </row>
    <row r="140" spans="1:63" ht="18.75" customHeight="1" x14ac:dyDescent="0.35">
      <c r="A140" s="39" t="str">
        <f>'total Scrap'!A140</f>
        <v>10/2020</v>
      </c>
      <c r="B140" s="37">
        <f>'total Scrap'!D140</f>
        <v>96707</v>
      </c>
      <c r="C140" s="37" t="str">
        <f>'total Scrap'!E140</f>
        <v>53220F219071</v>
      </c>
      <c r="D140" s="80" cm="1">
        <f t="array" ref="D140">IF(COUNTIF(_xlfn.ANCHORARRAY($J$2),Tableau7[[#This Row],[Part Number]]),IFERROR(SUM(_xlfn._xlws.FILTER((N140:BJ140)-(M140:BI140),(N140:BJ140)-(M140:BI140)&gt;0))/(L140-1),0),0)</f>
        <v>0</v>
      </c>
      <c r="E14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0" s="12" t="str">
        <v>38711F331171</v>
      </c>
      <c r="H140" s="12" t="str">
        <v>56022F219271</v>
      </c>
      <c r="M140" s="78" t="e" cm="1" vm="1">
        <f t="array" ref="M140">TRANSPOSE(_xlfn._xlws.FILTER(Total_scrap[Month],(Total_scrap[Part Number]=J140)))</f>
        <v>#VALUE!</v>
      </c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12" cm="1">
        <f t="array" ref="BK140">IFERROR(SUM(_xlfn._xlws.FILTER((N140:BJ140)-(M140:BI140),(N140:BJ140)-(M140:BI140)&gt;0))/(L140-1),0)</f>
        <v>0</v>
      </c>
    </row>
    <row r="141" spans="1:63" ht="18.75" customHeight="1" x14ac:dyDescent="0.35">
      <c r="A141" s="39" t="str">
        <f>'total Scrap'!A141</f>
        <v>10/2020</v>
      </c>
      <c r="B141" s="37">
        <f>'total Scrap'!D141</f>
        <v>96704</v>
      </c>
      <c r="C141" s="37" t="str">
        <f>'total Scrap'!E141</f>
        <v>68805F226071</v>
      </c>
      <c r="D141" s="80" cm="1">
        <f t="array" ref="D141">IF(COUNTIF(_xlfn.ANCHORARRAY($J$2),Tableau7[[#This Row],[Part Number]]),IFERROR(SUM(_xlfn._xlws.FILTER((N141:BJ141)-(M141:BI141),(N141:BJ141)-(M141:BI141)&gt;0))/(L141-1),0),0)</f>
        <v>0</v>
      </c>
      <c r="E14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1" s="12" t="str">
        <v>53402F218171</v>
      </c>
      <c r="H141" s="12" t="str">
        <v>53218F218071</v>
      </c>
      <c r="M141" s="78" t="e" cm="1" vm="1">
        <f t="array" ref="M141">TRANSPOSE(_xlfn._xlws.FILTER(Total_scrap[Month],(Total_scrap[Part Number]=J141)))</f>
        <v>#VALUE!</v>
      </c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12" cm="1">
        <f t="array" ref="BK141">IFERROR(SUM(_xlfn._xlws.FILTER((N141:BJ141)-(M141:BI141),(N141:BJ141)-(M141:BI141)&gt;0))/(L141-1),0)</f>
        <v>0</v>
      </c>
    </row>
    <row r="142" spans="1:63" ht="18.75" customHeight="1" x14ac:dyDescent="0.35">
      <c r="A142" s="39" t="str">
        <f>'total Scrap'!A142</f>
        <v>10/2020</v>
      </c>
      <c r="B142" s="37">
        <f>'total Scrap'!D142</f>
        <v>96703</v>
      </c>
      <c r="C142" s="37" t="str">
        <f>'total Scrap'!E142</f>
        <v>451101247371</v>
      </c>
      <c r="D142" s="80" cm="1">
        <f t="array" ref="D142">IF(COUNTIF(_xlfn.ANCHORARRAY($J$2),Tableau7[[#This Row],[Part Number]]),IFERROR(SUM(_xlfn._xlws.FILTER((N142:BJ142)-(M142:BI142),(N142:BJ142)-(M142:BI142)&gt;0))/(L142-1),0),0)</f>
        <v>0</v>
      </c>
      <c r="E14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2" s="12" t="str">
        <v>17103F218071</v>
      </c>
      <c r="H142" s="12" t="str">
        <v>688022654071</v>
      </c>
      <c r="M142" s="78" t="e" cm="1" vm="1">
        <f t="array" ref="M142">TRANSPOSE(_xlfn._xlws.FILTER(Total_scrap[Month],(Total_scrap[Part Number]=J142)))</f>
        <v>#VALUE!</v>
      </c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12" cm="1">
        <f t="array" ref="BK142">IFERROR(SUM(_xlfn._xlws.FILTER((N142:BJ142)-(M142:BI142),(N142:BJ142)-(M142:BI142)&gt;0))/(L142-1),0)</f>
        <v>0</v>
      </c>
    </row>
    <row r="143" spans="1:63" ht="18.75" customHeight="1" x14ac:dyDescent="0.35">
      <c r="A143" s="39" t="str">
        <f>'total Scrap'!A143</f>
        <v>10/2020</v>
      </c>
      <c r="B143" s="37">
        <f>'total Scrap'!D143</f>
        <v>96710</v>
      </c>
      <c r="C143" s="37" t="str">
        <f>'total Scrap'!E143</f>
        <v>56014F118071</v>
      </c>
      <c r="D143" s="80" cm="1">
        <f t="array" ref="D143">IF(COUNTIF(_xlfn.ANCHORARRAY($J$2),Tableau7[[#This Row],[Part Number]]),IFERROR(SUM(_xlfn._xlws.FILTER((N143:BJ143)-(M143:BI143),(N143:BJ143)-(M143:BI143)&gt;0))/(L143-1),0),0)</f>
        <v>0</v>
      </c>
      <c r="E14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3" s="12" t="str">
        <v>53220F218071</v>
      </c>
      <c r="H143" s="12" t="str">
        <v>676303655071</v>
      </c>
      <c r="M143" s="78" t="e" cm="1" vm="1">
        <f t="array" ref="M143">TRANSPOSE(_xlfn._xlws.FILTER(Total_scrap[Month],(Total_scrap[Part Number]=J143)))</f>
        <v>#VALUE!</v>
      </c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12" cm="1">
        <f t="array" ref="BK143">IFERROR(SUM(_xlfn._xlws.FILTER((N143:BJ143)-(M143:BI143),(N143:BJ143)-(M143:BI143)&gt;0))/(L143-1),0)</f>
        <v>0</v>
      </c>
    </row>
    <row r="144" spans="1:63" ht="18.75" customHeight="1" x14ac:dyDescent="0.35">
      <c r="A144" s="39" t="str">
        <f>'total Scrap'!A144</f>
        <v>10/2020</v>
      </c>
      <c r="B144" s="37">
        <f>'total Scrap'!D144</f>
        <v>95796</v>
      </c>
      <c r="C144" s="37" t="str">
        <f>'total Scrap'!E144</f>
        <v>58770F218071</v>
      </c>
      <c r="D144" s="80" cm="1">
        <f t="array" ref="D144">IF(COUNTIF(_xlfn.ANCHORARRAY($J$2),Tableau7[[#This Row],[Part Number]]),IFERROR(SUM(_xlfn._xlws.FILTER((N144:BJ144)-(M144:BI144),(N144:BJ144)-(M144:BI144)&gt;0))/(L144-1),0),0)</f>
        <v>0</v>
      </c>
      <c r="E14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4" s="12" t="str">
        <v>58508F318071</v>
      </c>
      <c r="H144" s="12" t="str">
        <v>425102667071</v>
      </c>
      <c r="M144" s="78" t="e" cm="1" vm="1">
        <f t="array" ref="M144">TRANSPOSE(_xlfn._xlws.FILTER(Total_scrap[Month],(Total_scrap[Part Number]=J144)))</f>
        <v>#VALUE!</v>
      </c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  <c r="AX144" s="78"/>
      <c r="AY144" s="78"/>
      <c r="AZ144" s="78"/>
      <c r="BA144" s="78"/>
      <c r="BB144" s="78"/>
      <c r="BC144" s="78"/>
      <c r="BD144" s="78"/>
      <c r="BE144" s="78"/>
      <c r="BF144" s="78"/>
      <c r="BG144" s="78"/>
      <c r="BH144" s="78"/>
      <c r="BI144" s="78"/>
      <c r="BJ144" s="78"/>
      <c r="BK144" s="12" cm="1">
        <f t="array" ref="BK144">IFERROR(SUM(_xlfn._xlws.FILTER((N144:BJ144)-(M144:BI144),(N144:BJ144)-(M144:BI144)&gt;0))/(L144-1),0)</f>
        <v>0</v>
      </c>
    </row>
    <row r="145" spans="1:63" ht="18.75" customHeight="1" x14ac:dyDescent="0.35">
      <c r="A145" s="39" t="str">
        <f>'total Scrap'!A145</f>
        <v>10/2020</v>
      </c>
      <c r="B145" s="37">
        <f>'total Scrap'!D145</f>
        <v>95658</v>
      </c>
      <c r="C145" s="37" t="str">
        <f>'total Scrap'!E145</f>
        <v>58770F218071</v>
      </c>
      <c r="D145" s="80" cm="1">
        <f t="array" ref="D145">IF(COUNTIF(_xlfn.ANCHORARRAY($J$2),Tableau7[[#This Row],[Part Number]]),IFERROR(SUM(_xlfn._xlws.FILTER((N145:BJ145)-(M145:BI145),(N145:BJ145)-(M145:BI145)&gt;0))/(L145-1),0),0)</f>
        <v>0</v>
      </c>
      <c r="E14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5" s="12" t="str">
        <v>167202665171</v>
      </c>
      <c r="H145" s="12" t="str">
        <v>56062F321071</v>
      </c>
      <c r="M145" s="78" t="e" cm="1" vm="1">
        <f t="array" ref="M145">TRANSPOSE(_xlfn._xlws.FILTER(Total_scrap[Month],(Total_scrap[Part Number]=J145)))</f>
        <v>#VALUE!</v>
      </c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  <c r="BA145" s="78"/>
      <c r="BB145" s="78"/>
      <c r="BC145" s="78"/>
      <c r="BD145" s="78"/>
      <c r="BE145" s="78"/>
      <c r="BF145" s="78"/>
      <c r="BG145" s="78"/>
      <c r="BH145" s="78"/>
      <c r="BI145" s="78"/>
      <c r="BJ145" s="78"/>
      <c r="BK145" s="12" cm="1">
        <f t="array" ref="BK145">IFERROR(SUM(_xlfn._xlws.FILTER((N145:BJ145)-(M145:BI145),(N145:BJ145)-(M145:BI145)&gt;0))/(L145-1),0)</f>
        <v>0</v>
      </c>
    </row>
    <row r="146" spans="1:63" ht="18.75" customHeight="1" x14ac:dyDescent="0.35">
      <c r="A146" s="39" t="str">
        <f>'total Scrap'!A146</f>
        <v>10/2020</v>
      </c>
      <c r="B146" s="37">
        <f>'total Scrap'!D146</f>
        <v>95790</v>
      </c>
      <c r="C146" s="37" t="str">
        <f>'total Scrap'!E146</f>
        <v>58770F218071</v>
      </c>
      <c r="D146" s="80" cm="1">
        <f t="array" ref="D146">IF(COUNTIF(_xlfn.ANCHORARRAY($J$2),Tableau7[[#This Row],[Part Number]]),IFERROR(SUM(_xlfn._xlws.FILTER((N146:BJ146)-(M146:BI146),(N146:BJ146)-(M146:BI146)&gt;0))/(L146-1),0),0)</f>
        <v>0</v>
      </c>
      <c r="E14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6" s="12" t="str">
        <v>678202664171</v>
      </c>
      <c r="H146" s="12" t="str">
        <v>68402F220071</v>
      </c>
      <c r="M146" s="78" t="e" cm="1" vm="1">
        <f t="array" ref="M146">TRANSPOSE(_xlfn._xlws.FILTER(Total_scrap[Month],(Total_scrap[Part Number]=J146)))</f>
        <v>#VALUE!</v>
      </c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  <c r="BA146" s="78"/>
      <c r="BB146" s="78"/>
      <c r="BC146" s="78"/>
      <c r="BD146" s="78"/>
      <c r="BE146" s="78"/>
      <c r="BF146" s="78"/>
      <c r="BG146" s="78"/>
      <c r="BH146" s="78"/>
      <c r="BI146" s="78"/>
      <c r="BJ146" s="78"/>
      <c r="BK146" s="12" cm="1">
        <f t="array" ref="BK146">IFERROR(SUM(_xlfn._xlws.FILTER((N146:BJ146)-(M146:BI146),(N146:BJ146)-(M146:BI146)&gt;0))/(L146-1),0)</f>
        <v>0</v>
      </c>
    </row>
    <row r="147" spans="1:63" ht="18.75" customHeight="1" x14ac:dyDescent="0.35">
      <c r="A147" s="39" t="str">
        <f>'total Scrap'!A147</f>
        <v>10/2020</v>
      </c>
      <c r="B147" s="37">
        <f>'total Scrap'!D147</f>
        <v>95643</v>
      </c>
      <c r="C147" s="37" t="str">
        <f>'total Scrap'!E147</f>
        <v>175072660271</v>
      </c>
      <c r="D147" s="80" cm="1">
        <f t="array" ref="D147">IF(COUNTIF(_xlfn.ANCHORARRAY($J$2),Tableau7[[#This Row],[Part Number]]),IFERROR(SUM(_xlfn._xlws.FILTER((N147:BJ147)-(M147:BI147),(N147:BJ147)-(M147:BI147)&gt;0))/(L147-1),0),0)</f>
        <v>0</v>
      </c>
      <c r="E14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7" s="12" t="str">
        <v>53401F218171</v>
      </c>
      <c r="H147" s="12" t="str">
        <v>56310F125071</v>
      </c>
      <c r="M147" s="78" t="e" cm="1" vm="1">
        <f t="array" ref="M147">TRANSPOSE(_xlfn._xlws.FILTER(Total_scrap[Month],(Total_scrap[Part Number]=J147)))</f>
        <v>#VALUE!</v>
      </c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  <c r="BA147" s="78"/>
      <c r="BB147" s="78"/>
      <c r="BC147" s="78"/>
      <c r="BD147" s="78"/>
      <c r="BE147" s="78"/>
      <c r="BF147" s="78"/>
      <c r="BG147" s="78"/>
      <c r="BH147" s="78"/>
      <c r="BI147" s="78"/>
      <c r="BJ147" s="78"/>
      <c r="BK147" s="12" cm="1">
        <f t="array" ref="BK147">IFERROR(SUM(_xlfn._xlws.FILTER((N147:BJ147)-(M147:BI147),(N147:BJ147)-(M147:BI147)&gt;0))/(L147-1),0)</f>
        <v>0</v>
      </c>
    </row>
    <row r="148" spans="1:63" ht="18.75" customHeight="1" x14ac:dyDescent="0.35">
      <c r="A148" s="39" t="str">
        <f>'total Scrap'!A148</f>
        <v>10/2020</v>
      </c>
      <c r="B148" s="37">
        <f>'total Scrap'!D148</f>
        <v>95795</v>
      </c>
      <c r="C148" s="37" t="str">
        <f>'total Scrap'!E148</f>
        <v>2A14398G3</v>
      </c>
      <c r="D148" s="80" cm="1">
        <f t="array" ref="D148">IF(COUNTIF(_xlfn.ANCHORARRAY($J$2),Tableau7[[#This Row],[Part Number]]),IFERROR(SUM(_xlfn._xlws.FILTER((N148:BJ148)-(M148:BI148),(N148:BJ148)-(M148:BI148)&gt;0))/(L148-1),0),0)</f>
        <v>0</v>
      </c>
      <c r="E14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8" s="12" t="str">
        <v>178022665071</v>
      </c>
      <c r="H148" s="12" t="str">
        <v>678202660271</v>
      </c>
      <c r="M148" s="78" t="e" cm="1" vm="1">
        <f t="array" ref="M148">TRANSPOSE(_xlfn._xlws.FILTER(Total_scrap[Month],(Total_scrap[Part Number]=J148)))</f>
        <v>#VALUE!</v>
      </c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8"/>
      <c r="BK148" s="12" cm="1">
        <f t="array" ref="BK148">IFERROR(SUM(_xlfn._xlws.FILTER((N148:BJ148)-(M148:BI148),(N148:BJ148)-(M148:BI148)&gt;0))/(L148-1),0)</f>
        <v>0</v>
      </c>
    </row>
    <row r="149" spans="1:63" ht="18.75" customHeight="1" x14ac:dyDescent="0.35">
      <c r="A149" s="39" t="str">
        <f>'total Scrap'!A149</f>
        <v>10/2020</v>
      </c>
      <c r="B149" s="37">
        <f>'total Scrap'!D149</f>
        <v>95797</v>
      </c>
      <c r="C149" s="37" t="str">
        <f>'total Scrap'!E149</f>
        <v>2A14497G3</v>
      </c>
      <c r="D149" s="80" cm="1">
        <f t="array" ref="D149">IF(COUNTIF(_xlfn.ANCHORARRAY($J$2),Tableau7[[#This Row],[Part Number]]),IFERROR(SUM(_xlfn._xlws.FILTER((N149:BJ149)-(M149:BI149),(N149:BJ149)-(M149:BI149)&gt;0))/(L149-1),0),0)</f>
        <v>0</v>
      </c>
      <c r="E14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49" s="12" t="str">
        <v>566302660171</v>
      </c>
      <c r="H149" s="12" t="str">
        <v>68155F231171</v>
      </c>
      <c r="M149" s="78" t="e" cm="1" vm="1">
        <f t="array" ref="M149">TRANSPOSE(_xlfn._xlws.FILTER(Total_scrap[Month],(Total_scrap[Part Number]=J149)))</f>
        <v>#VALUE!</v>
      </c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  <c r="AW149" s="78"/>
      <c r="AX149" s="78"/>
      <c r="AY149" s="78"/>
      <c r="AZ149" s="78"/>
      <c r="BA149" s="78"/>
      <c r="BB149" s="78"/>
      <c r="BC149" s="78"/>
      <c r="BD149" s="78"/>
      <c r="BE149" s="78"/>
      <c r="BF149" s="78"/>
      <c r="BG149" s="78"/>
      <c r="BH149" s="78"/>
      <c r="BI149" s="78"/>
      <c r="BJ149" s="78"/>
      <c r="BK149" s="12" cm="1">
        <f t="array" ref="BK149">IFERROR(SUM(_xlfn._xlws.FILTER((N149:BJ149)-(M149:BI149),(N149:BJ149)-(M149:BI149)&gt;0))/(L149-1),0)</f>
        <v>0</v>
      </c>
    </row>
    <row r="150" spans="1:63" ht="18.75" customHeight="1" x14ac:dyDescent="0.35">
      <c r="A150" s="39" t="str">
        <f>'total Scrap'!A150</f>
        <v>10/2020</v>
      </c>
      <c r="B150" s="37">
        <f>'total Scrap'!D150</f>
        <v>95644</v>
      </c>
      <c r="C150" s="37" t="str">
        <f>'total Scrap'!E150</f>
        <v>521823675171</v>
      </c>
      <c r="D150" s="80" cm="1">
        <f t="array" ref="D150">IF(COUNTIF(_xlfn.ANCHORARRAY($J$2),Tableau7[[#This Row],[Part Number]]),IFERROR(SUM(_xlfn._xlws.FILTER((N150:BJ150)-(M150:BI150),(N150:BJ150)-(M150:BI150)&gt;0))/(L150-1),0),0)</f>
        <v>0</v>
      </c>
      <c r="E15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0" s="12" t="str">
        <v>45672F331071</v>
      </c>
      <c r="H150" s="12" t="str">
        <v>56054F218271</v>
      </c>
      <c r="M150" s="78" t="e" cm="1" vm="1">
        <f t="array" ref="M150">TRANSPOSE(_xlfn._xlws.FILTER(Total_scrap[Month],(Total_scrap[Part Number]=J150)))</f>
        <v>#VALUE!</v>
      </c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  <c r="AX150" s="78"/>
      <c r="AY150" s="78"/>
      <c r="AZ150" s="78"/>
      <c r="BA150" s="78"/>
      <c r="BB150" s="78"/>
      <c r="BC150" s="78"/>
      <c r="BD150" s="78"/>
      <c r="BE150" s="78"/>
      <c r="BF150" s="78"/>
      <c r="BG150" s="78"/>
      <c r="BH150" s="78"/>
      <c r="BI150" s="78"/>
      <c r="BJ150" s="78"/>
      <c r="BK150" s="12" cm="1">
        <f t="array" ref="BK150">IFERROR(SUM(_xlfn._xlws.FILTER((N150:BJ150)-(M150:BI150),(N150:BJ150)-(M150:BI150)&gt;0))/(L150-1),0)</f>
        <v>0</v>
      </c>
    </row>
    <row r="151" spans="1:63" ht="18.75" customHeight="1" x14ac:dyDescent="0.35">
      <c r="A151" s="39" t="str">
        <f>'total Scrap'!A151</f>
        <v>10/2020</v>
      </c>
      <c r="B151" s="37">
        <f>'total Scrap'!D151</f>
        <v>95789</v>
      </c>
      <c r="C151" s="37" t="str">
        <f>'total Scrap'!E151</f>
        <v>3A14124G3</v>
      </c>
      <c r="D151" s="80" cm="1">
        <f t="array" ref="D151">IF(COUNTIF(_xlfn.ANCHORARRAY($J$2),Tableau7[[#This Row],[Part Number]]),IFERROR(SUM(_xlfn._xlws.FILTER((N151:BJ151)-(M151:BI151),(N151:BJ151)-(M151:BI151)&gt;0))/(L151-1),0),0)</f>
        <v>0</v>
      </c>
      <c r="E15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1" s="12" t="str">
        <v>1A28085</v>
      </c>
      <c r="H151" s="12" t="str">
        <v>56110F219071</v>
      </c>
      <c r="M151" s="78" t="e" cm="1" vm="1">
        <f t="array" ref="M151">TRANSPOSE(_xlfn._xlws.FILTER(Total_scrap[Month],(Total_scrap[Part Number]=J151)))</f>
        <v>#VALUE!</v>
      </c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8"/>
      <c r="BK151" s="12" cm="1">
        <f t="array" ref="BK151">IFERROR(SUM(_xlfn._xlws.FILTER((N151:BJ151)-(M151:BI151),(N151:BJ151)-(M151:BI151)&gt;0))/(L151-1),0)</f>
        <v>0</v>
      </c>
    </row>
    <row r="152" spans="1:63" ht="18.75" customHeight="1" x14ac:dyDescent="0.35">
      <c r="A152" s="39" t="str">
        <f>'total Scrap'!A152</f>
        <v>10/2020</v>
      </c>
      <c r="B152" s="37">
        <f>'total Scrap'!D152</f>
        <v>95645</v>
      </c>
      <c r="C152" s="37" t="str">
        <f>'total Scrap'!E152</f>
        <v>52240F218071</v>
      </c>
      <c r="D152" s="80" cm="1">
        <f t="array" ref="D152">IF(COUNTIF(_xlfn.ANCHORARRAY($J$2),Tableau7[[#This Row],[Part Number]]),IFERROR(SUM(_xlfn._xlws.FILTER((N152:BJ152)-(M152:BI152),(N152:BJ152)-(M152:BI152)&gt;0))/(L152-1),0),0)</f>
        <v>0</v>
      </c>
      <c r="E15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2" s="12" t="str">
        <v>56051F225071</v>
      </c>
      <c r="H152" s="12" t="str">
        <v>235502661071</v>
      </c>
      <c r="M152" s="78" t="e" cm="1" vm="1">
        <f t="array" ref="M152">TRANSPOSE(_xlfn._xlws.FILTER(Total_scrap[Month],(Total_scrap[Part Number]=J152)))</f>
        <v>#VALUE!</v>
      </c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12" cm="1">
        <f t="array" ref="BK152">IFERROR(SUM(_xlfn._xlws.FILTER((N152:BJ152)-(M152:BI152),(N152:BJ152)-(M152:BI152)&gt;0))/(L152-1),0)</f>
        <v>0</v>
      </c>
    </row>
    <row r="153" spans="1:63" ht="18.75" customHeight="1" x14ac:dyDescent="0.35">
      <c r="A153" s="39" t="str">
        <f>'total Scrap'!A153</f>
        <v>10/2020</v>
      </c>
      <c r="B153" s="37">
        <f>'total Scrap'!D153</f>
        <v>95171</v>
      </c>
      <c r="C153" s="37" t="str">
        <f>'total Scrap'!E153</f>
        <v>167151663071</v>
      </c>
      <c r="D153" s="80" cm="1">
        <f t="array" ref="D153">IF(COUNTIF(_xlfn.ANCHORARRAY($J$2),Tableau7[[#This Row],[Part Number]]),IFERROR(SUM(_xlfn._xlws.FILTER((N153:BJ153)-(M153:BI153),(N153:BJ153)-(M153:BI153)&gt;0))/(L153-1),0),0)</f>
        <v>0</v>
      </c>
      <c r="E15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3" s="12" t="str">
        <v>288013665071</v>
      </c>
      <c r="H153" s="12" t="str">
        <v>242102674071</v>
      </c>
      <c r="M153" s="78" t="e" cm="1" vm="1">
        <f t="array" ref="M153">TRANSPOSE(_xlfn._xlws.FILTER(Total_scrap[Month],(Total_scrap[Part Number]=J153)))</f>
        <v>#VALUE!</v>
      </c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  <c r="BA153" s="78"/>
      <c r="BB153" s="78"/>
      <c r="BC153" s="78"/>
      <c r="BD153" s="78"/>
      <c r="BE153" s="78"/>
      <c r="BF153" s="78"/>
      <c r="BG153" s="78"/>
      <c r="BH153" s="78"/>
      <c r="BI153" s="78"/>
      <c r="BJ153" s="78"/>
      <c r="BK153" s="12" cm="1">
        <f t="array" ref="BK153">IFERROR(SUM(_xlfn._xlws.FILTER((N153:BJ153)-(M153:BI153),(N153:BJ153)-(M153:BI153)&gt;0))/(L153-1),0)</f>
        <v>0</v>
      </c>
    </row>
    <row r="154" spans="1:63" ht="18.75" customHeight="1" x14ac:dyDescent="0.35">
      <c r="A154" s="39" t="str">
        <f>'total Scrap'!A154</f>
        <v>10/2020</v>
      </c>
      <c r="B154" s="37">
        <f>'total Scrap'!D154</f>
        <v>95648</v>
      </c>
      <c r="C154" s="37" t="str">
        <f>'total Scrap'!E154</f>
        <v>96365F509471</v>
      </c>
      <c r="D154" s="80" cm="1">
        <f t="array" ref="D154">IF(COUNTIF(_xlfn.ANCHORARRAY($J$2),Tableau7[[#This Row],[Part Number]]),IFERROR(SUM(_xlfn._xlws.FILTER((N154:BJ154)-(M154:BI154),(N154:BJ154)-(M154:BI154)&gt;0))/(L154-1),0),0)</f>
        <v>0</v>
      </c>
      <c r="E15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4" s="12" t="str">
        <v>238062665071</v>
      </c>
      <c r="H154" s="12" t="str">
        <v>234202660071</v>
      </c>
      <c r="M154" s="78" t="e" cm="1" vm="1">
        <f t="array" ref="M154">TRANSPOSE(_xlfn._xlws.FILTER(Total_scrap[Month],(Total_scrap[Part Number]=J154)))</f>
        <v>#VALUE!</v>
      </c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  <c r="BA154" s="78"/>
      <c r="BB154" s="78"/>
      <c r="BC154" s="78"/>
      <c r="BD154" s="78"/>
      <c r="BE154" s="78"/>
      <c r="BF154" s="78"/>
      <c r="BG154" s="78"/>
      <c r="BH154" s="78"/>
      <c r="BI154" s="78"/>
      <c r="BJ154" s="78"/>
      <c r="BK154" s="12" cm="1">
        <f t="array" ref="BK154">IFERROR(SUM(_xlfn._xlws.FILTER((N154:BJ154)-(M154:BI154),(N154:BJ154)-(M154:BI154)&gt;0))/(L154-1),0)</f>
        <v>0</v>
      </c>
    </row>
    <row r="155" spans="1:63" ht="18.75" customHeight="1" x14ac:dyDescent="0.35">
      <c r="A155" s="39" t="str">
        <f>'total Scrap'!A155</f>
        <v>10/2020</v>
      </c>
      <c r="B155" s="37">
        <f>'total Scrap'!D155</f>
        <v>95972</v>
      </c>
      <c r="C155" s="37" t="str">
        <f>'total Scrap'!E155</f>
        <v>96365F509471</v>
      </c>
      <c r="D155" s="80" cm="1">
        <f t="array" ref="D155">IF(COUNTIF(_xlfn.ANCHORARRAY($J$2),Tableau7[[#This Row],[Part Number]]),IFERROR(SUM(_xlfn._xlws.FILTER((N155:BJ155)-(M155:BI155),(N155:BJ155)-(M155:BI155)&gt;0))/(L155-1),0),0)</f>
        <v>0</v>
      </c>
      <c r="E15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5" s="12" t="str">
        <v>532801370071</v>
      </c>
      <c r="H155" s="12" t="str">
        <v>532222665071</v>
      </c>
      <c r="M155" s="78" t="e" cm="1" vm="1">
        <f t="array" ref="M155">TRANSPOSE(_xlfn._xlws.FILTER(Total_scrap[Month],(Total_scrap[Part Number]=J155)))</f>
        <v>#VALUE!</v>
      </c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  <c r="AX155" s="78"/>
      <c r="AY155" s="78"/>
      <c r="AZ155" s="78"/>
      <c r="BA155" s="78"/>
      <c r="BB155" s="78"/>
      <c r="BC155" s="78"/>
      <c r="BD155" s="78"/>
      <c r="BE155" s="78"/>
      <c r="BF155" s="78"/>
      <c r="BG155" s="78"/>
      <c r="BH155" s="78"/>
      <c r="BI155" s="78"/>
      <c r="BJ155" s="78"/>
      <c r="BK155" s="12" cm="1">
        <f t="array" ref="BK155">IFERROR(SUM(_xlfn._xlws.FILTER((N155:BJ155)-(M155:BI155),(N155:BJ155)-(M155:BI155)&gt;0))/(L155-1),0)</f>
        <v>0</v>
      </c>
    </row>
    <row r="156" spans="1:63" ht="18.75" customHeight="1" x14ac:dyDescent="0.35">
      <c r="A156" s="39" t="str">
        <f>'total Scrap'!A156</f>
        <v>10/2020</v>
      </c>
      <c r="B156" s="37">
        <f>'total Scrap'!D156</f>
        <v>95798</v>
      </c>
      <c r="C156" s="37" t="str">
        <f>'total Scrap'!E156</f>
        <v>58723F318271</v>
      </c>
      <c r="D156" s="80" cm="1">
        <f t="array" ref="D156">IF(COUNTIF(_xlfn.ANCHORARRAY($J$2),Tableau7[[#This Row],[Part Number]]),IFERROR(SUM(_xlfn._xlws.FILTER((N156:BJ156)-(M156:BI156),(N156:BJ156)-(M156:BI156)&gt;0))/(L156-1),0),0)</f>
        <v>0</v>
      </c>
      <c r="E15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6" s="12" t="str">
        <v>440701074171</v>
      </c>
      <c r="H156" s="12" t="str">
        <v>28820F201071</v>
      </c>
      <c r="M156" s="78" t="e" cm="1" vm="1">
        <f t="array" ref="M156">TRANSPOSE(_xlfn._xlws.FILTER(Total_scrap[Month],(Total_scrap[Part Number]=J156)))</f>
        <v>#VALUE!</v>
      </c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  <c r="AX156" s="78"/>
      <c r="AY156" s="78"/>
      <c r="AZ156" s="78"/>
      <c r="BA156" s="78"/>
      <c r="BB156" s="78"/>
      <c r="BC156" s="78"/>
      <c r="BD156" s="78"/>
      <c r="BE156" s="78"/>
      <c r="BF156" s="78"/>
      <c r="BG156" s="78"/>
      <c r="BH156" s="78"/>
      <c r="BI156" s="78"/>
      <c r="BJ156" s="78"/>
      <c r="BK156" s="12" cm="1">
        <f t="array" ref="BK156">IFERROR(SUM(_xlfn._xlws.FILTER((N156:BJ156)-(M156:BI156),(N156:BJ156)-(M156:BI156)&gt;0))/(L156-1),0)</f>
        <v>0</v>
      </c>
    </row>
    <row r="157" spans="1:63" ht="18.75" customHeight="1" x14ac:dyDescent="0.35">
      <c r="A157" s="39" t="str">
        <f>'total Scrap'!A157</f>
        <v>10/2020</v>
      </c>
      <c r="B157" s="37">
        <f>'total Scrap'!D157</f>
        <v>95423</v>
      </c>
      <c r="C157" s="37" t="str">
        <f>'total Scrap'!E157</f>
        <v>566512663071</v>
      </c>
      <c r="D157" s="80" cm="1">
        <f t="array" ref="D157">IF(COUNTIF(_xlfn.ANCHORARRAY($J$2),Tableau7[[#This Row],[Part Number]]),IFERROR(SUM(_xlfn._xlws.FILTER((N157:BJ157)-(M157:BI157),(N157:BJ157)-(M157:BI157)&gt;0))/(L157-1),0),0)</f>
        <v>0</v>
      </c>
      <c r="E15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7" s="12" t="str">
        <v>563063665071</v>
      </c>
      <c r="H157" s="12" t="str">
        <v>55611F231171</v>
      </c>
      <c r="M157" s="78" t="e" cm="1" vm="1">
        <f t="array" ref="M157">TRANSPOSE(_xlfn._xlws.FILTER(Total_scrap[Month],(Total_scrap[Part Number]=J157)))</f>
        <v>#VALUE!</v>
      </c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8"/>
      <c r="BK157" s="12" cm="1">
        <f t="array" ref="BK157">IFERROR(SUM(_xlfn._xlws.FILTER((N157:BJ157)-(M157:BI157),(N157:BJ157)-(M157:BI157)&gt;0))/(L157-1),0)</f>
        <v>0</v>
      </c>
    </row>
    <row r="158" spans="1:63" ht="18.75" customHeight="1" x14ac:dyDescent="0.35">
      <c r="A158" s="39" t="str">
        <f>'total Scrap'!A158</f>
        <v>10/2020</v>
      </c>
      <c r="B158" s="37">
        <f>'total Scrap'!D158</f>
        <v>96709</v>
      </c>
      <c r="C158" s="37" t="str">
        <f>'total Scrap'!E158</f>
        <v>56042F318071</v>
      </c>
      <c r="D158" s="80" cm="1">
        <f t="array" ref="D158">IF(COUNTIF(_xlfn.ANCHORARRAY($J$2),Tableau7[[#This Row],[Part Number]]),IFERROR(SUM(_xlfn._xlws.FILTER((N158:BJ158)-(M158:BI158),(N158:BJ158)-(M158:BI158)&gt;0))/(L158-1),0),0)</f>
        <v>0</v>
      </c>
      <c r="E15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8" s="12" t="str">
        <v>56606F218171</v>
      </c>
      <c r="H158" s="12" t="str">
        <v>56138FPA2071</v>
      </c>
      <c r="M158" s="78" t="e" cm="1" vm="1">
        <f t="array" ref="M158">TRANSPOSE(_xlfn._xlws.FILTER(Total_scrap[Month],(Total_scrap[Part Number]=J158)))</f>
        <v>#VALUE!</v>
      </c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  <c r="BA158" s="78"/>
      <c r="BB158" s="78"/>
      <c r="BC158" s="78"/>
      <c r="BD158" s="78"/>
      <c r="BE158" s="78"/>
      <c r="BF158" s="78"/>
      <c r="BG158" s="78"/>
      <c r="BH158" s="78"/>
      <c r="BI158" s="78"/>
      <c r="BJ158" s="78"/>
      <c r="BK158" s="12" cm="1">
        <f t="array" ref="BK158">IFERROR(SUM(_xlfn._xlws.FILTER((N158:BJ158)-(M158:BI158),(N158:BJ158)-(M158:BI158)&gt;0))/(L158-1),0)</f>
        <v>0</v>
      </c>
    </row>
    <row r="159" spans="1:63" ht="18.75" customHeight="1" x14ac:dyDescent="0.35">
      <c r="A159" s="39" t="str">
        <f>'total Scrap'!A159</f>
        <v>10/2020</v>
      </c>
      <c r="B159" s="37">
        <f>'total Scrap'!D159</f>
        <v>96712</v>
      </c>
      <c r="C159" s="37" t="str">
        <f>'total Scrap'!E159</f>
        <v>56042F318071</v>
      </c>
      <c r="D159" s="80" cm="1">
        <f t="array" ref="D159">IF(COUNTIF(_xlfn.ANCHORARRAY($J$2),Tableau7[[#This Row],[Part Number]]),IFERROR(SUM(_xlfn._xlws.FILTER((N159:BJ159)-(M159:BI159),(N159:BJ159)-(M159:BI159)&gt;0))/(L159-1),0),0)</f>
        <v>0</v>
      </c>
      <c r="E15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59" s="12" t="str">
        <v>56316FSYN971</v>
      </c>
      <c r="H159" s="12" t="str">
        <v>56024F218371</v>
      </c>
      <c r="M159" s="78" t="e" cm="1" vm="1">
        <f t="array" ref="M159">TRANSPOSE(_xlfn._xlws.FILTER(Total_scrap[Month],(Total_scrap[Part Number]=J159)))</f>
        <v>#VALUE!</v>
      </c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  <c r="BA159" s="78"/>
      <c r="BB159" s="78"/>
      <c r="BC159" s="78"/>
      <c r="BD159" s="78"/>
      <c r="BE159" s="78"/>
      <c r="BF159" s="78"/>
      <c r="BG159" s="78"/>
      <c r="BH159" s="78"/>
      <c r="BI159" s="78"/>
      <c r="BJ159" s="78"/>
      <c r="BK159" s="12" cm="1">
        <f t="array" ref="BK159">IFERROR(SUM(_xlfn._xlws.FILTER((N159:BJ159)-(M159:BI159),(N159:BJ159)-(M159:BI159)&gt;0))/(L159-1),0)</f>
        <v>0</v>
      </c>
    </row>
    <row r="160" spans="1:63" ht="18.75" customHeight="1" x14ac:dyDescent="0.35">
      <c r="A160" s="39" t="str">
        <f>'total Scrap'!A160</f>
        <v>10/2020</v>
      </c>
      <c r="B160" s="37">
        <f>'total Scrap'!D160</f>
        <v>96705</v>
      </c>
      <c r="C160" s="37" t="str">
        <f>'total Scrap'!E160</f>
        <v>68147F218071</v>
      </c>
      <c r="D160" s="80" cm="1">
        <f t="array" ref="D160">IF(COUNTIF(_xlfn.ANCHORARRAY($J$2),Tableau7[[#This Row],[Part Number]]),IFERROR(SUM(_xlfn._xlws.FILTER((N160:BJ160)-(M160:BI160),(N160:BJ160)-(M160:BI160)&gt;0))/(L160-1),0),0)</f>
        <v>0</v>
      </c>
      <c r="E16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0" s="12" t="str">
        <v>236202660171</v>
      </c>
      <c r="H160" s="12" t="str">
        <v>904071303071</v>
      </c>
      <c r="M160" s="78" t="e" cm="1" vm="1">
        <f t="array" ref="M160">TRANSPOSE(_xlfn._xlws.FILTER(Total_scrap[Month],(Total_scrap[Part Number]=J160)))</f>
        <v>#VALUE!</v>
      </c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  <c r="AX160" s="78"/>
      <c r="AY160" s="78"/>
      <c r="AZ160" s="78"/>
      <c r="BA160" s="78"/>
      <c r="BB160" s="78"/>
      <c r="BC160" s="78"/>
      <c r="BD160" s="78"/>
      <c r="BE160" s="78"/>
      <c r="BF160" s="78"/>
      <c r="BG160" s="78"/>
      <c r="BH160" s="78"/>
      <c r="BI160" s="78"/>
      <c r="BJ160" s="78"/>
      <c r="BK160" s="12" cm="1">
        <f t="array" ref="BK160">IFERROR(SUM(_xlfn._xlws.FILTER((N160:BJ160)-(M160:BI160),(N160:BJ160)-(M160:BI160)&gt;0))/(L160-1),0)</f>
        <v>0</v>
      </c>
    </row>
    <row r="161" spans="1:63" ht="18.75" customHeight="1" x14ac:dyDescent="0.35">
      <c r="A161" s="39" t="str">
        <f>'total Scrap'!A161</f>
        <v>10/2020</v>
      </c>
      <c r="B161" s="37">
        <f>'total Scrap'!D161</f>
        <v>95724</v>
      </c>
      <c r="C161" s="37" t="str">
        <f>'total Scrap'!E161</f>
        <v>566532660371</v>
      </c>
      <c r="D161" s="80" cm="1">
        <f t="array" ref="D161">IF(COUNTIF(_xlfn.ANCHORARRAY($J$2),Tableau7[[#This Row],[Part Number]]),IFERROR(SUM(_xlfn._xlws.FILTER((N161:BJ161)-(M161:BI161),(N161:BJ161)-(M161:BI161)&gt;0))/(L161-1),0),0)</f>
        <v>0</v>
      </c>
      <c r="E16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1" s="12" t="str">
        <v>571102662171</v>
      </c>
      <c r="H161" s="12" t="str">
        <v>56023F218071</v>
      </c>
      <c r="BK161" s="12" cm="1">
        <f t="array" ref="BK161">IFERROR(SUM(_xlfn._xlws.FILTER((N161:BJ161)-(M161:BI161),(N161:BJ161)-(M161:BI161)&gt;0))/(L161-1),0)</f>
        <v>0</v>
      </c>
    </row>
    <row r="162" spans="1:63" ht="18.75" customHeight="1" x14ac:dyDescent="0.35">
      <c r="A162" s="39" t="str">
        <f>'total Scrap'!A162</f>
        <v>10/2020</v>
      </c>
      <c r="B162" s="37">
        <f>'total Scrap'!D162</f>
        <v>96542</v>
      </c>
      <c r="C162" s="37" t="str">
        <f>'total Scrap'!E162</f>
        <v>678811132171</v>
      </c>
      <c r="D162" s="80" cm="1">
        <f t="array" ref="D162">IF(COUNTIF(_xlfn.ANCHORARRAY($J$2),Tableau7[[#This Row],[Part Number]]),IFERROR(SUM(_xlfn._xlws.FILTER((N162:BJ162)-(M162:BI162),(N162:BJ162)-(M162:BI162)&gt;0))/(L162-1),0),0)</f>
        <v>0</v>
      </c>
      <c r="E16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2" s="12" t="str">
        <v>111203660171</v>
      </c>
      <c r="H162" s="12" t="str">
        <v>56190F127071</v>
      </c>
      <c r="BK162" s="12" cm="1">
        <f t="array" ref="BK162">IFERROR(SUM(_xlfn._xlws.FILTER((N162:BJ162)-(M162:BI162),(N162:BJ162)-(M162:BI162)&gt;0))/(L162-1),0)</f>
        <v>0</v>
      </c>
    </row>
    <row r="163" spans="1:63" ht="18.75" customHeight="1" x14ac:dyDescent="0.35">
      <c r="A163" s="39" t="str">
        <f>'total Scrap'!A163</f>
        <v>10/2020</v>
      </c>
      <c r="B163" s="37">
        <f>'total Scrap'!D163</f>
        <v>95723</v>
      </c>
      <c r="C163" s="37" t="str">
        <f>'total Scrap'!E163</f>
        <v>566512660071</v>
      </c>
      <c r="D163" s="80" cm="1">
        <f t="array" ref="D163">IF(COUNTIF(_xlfn.ANCHORARRAY($J$2),Tableau7[[#This Row],[Part Number]]),IFERROR(SUM(_xlfn._xlws.FILTER((N163:BJ163)-(M163:BI163),(N163:BJ163)-(M163:BI163)&gt;0))/(L163-1),0),0)</f>
        <v>0</v>
      </c>
      <c r="E16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3" s="12" t="str">
        <v>266022660271</v>
      </c>
      <c r="H163" s="12" t="str">
        <v>38120F332171</v>
      </c>
      <c r="BK163" s="12" cm="1">
        <f t="array" ref="BK163">IFERROR(SUM(_xlfn._xlws.FILTER((N163:BJ163)-(M163:BI163),(N163:BJ163)-(M163:BI163)&gt;0))/(L163-1),0)</f>
        <v>0</v>
      </c>
    </row>
    <row r="164" spans="1:63" ht="18.75" customHeight="1" x14ac:dyDescent="0.35">
      <c r="A164" s="39" t="str">
        <f>'total Scrap'!A164</f>
        <v>10/2020</v>
      </c>
      <c r="B164" s="37">
        <f>'total Scrap'!D164</f>
        <v>95722</v>
      </c>
      <c r="C164" s="37" t="str">
        <f>'total Scrap'!E164</f>
        <v>537462665171</v>
      </c>
      <c r="D164" s="80" cm="1">
        <f t="array" ref="D164">IF(COUNTIF(_xlfn.ANCHORARRAY($J$2),Tableau7[[#This Row],[Part Number]]),IFERROR(SUM(_xlfn._xlws.FILTER((N164:BJ164)-(M164:BI164),(N164:BJ164)-(M164:BI164)&gt;0))/(L164-1),0),0)</f>
        <v>0</v>
      </c>
      <c r="E16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4" s="12" t="str">
        <v>111802665071</v>
      </c>
      <c r="H164" s="12" t="str">
        <v>55545F318171</v>
      </c>
      <c r="BK164" s="12" cm="1">
        <f t="array" ref="BK164">IFERROR(SUM(_xlfn._xlws.FILTER((N164:BJ164)-(M164:BI164),(N164:BJ164)-(M164:BI164)&gt;0))/(L164-1),0)</f>
        <v>0</v>
      </c>
    </row>
    <row r="165" spans="1:63" ht="18.75" customHeight="1" x14ac:dyDescent="0.35">
      <c r="A165" s="39" t="str">
        <f>'total Scrap'!A165</f>
        <v>11/2020</v>
      </c>
      <c r="B165" s="37">
        <f>'total Scrap'!D165</f>
        <v>97558</v>
      </c>
      <c r="C165" s="37" t="str">
        <f>'total Scrap'!E165</f>
        <v>90407F210771</v>
      </c>
      <c r="D165" s="80" cm="1">
        <f t="array" ref="D165">IF(COUNTIF(_xlfn.ANCHORARRAY($J$2),Tableau7[[#This Row],[Part Number]]),IFERROR(SUM(_xlfn._xlws.FILTER((N165:BJ165)-(M165:BI165),(N165:BJ165)-(M165:BI165)&gt;0))/(L165-1),0),0)</f>
        <v>0</v>
      </c>
      <c r="E16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5" s="12" t="str">
        <v>53724F222071</v>
      </c>
      <c r="H165" s="12" t="str">
        <v>28820F221071</v>
      </c>
      <c r="BK165" s="12" cm="1">
        <f t="array" ref="BK165">IFERROR(SUM(_xlfn._xlws.FILTER((N165:BJ165)-(M165:BI165),(N165:BJ165)-(M165:BI165)&gt;0))/(L165-1),0)</f>
        <v>0</v>
      </c>
    </row>
    <row r="166" spans="1:63" ht="18.75" customHeight="1" x14ac:dyDescent="0.35">
      <c r="A166" s="39" t="str">
        <f>'total Scrap'!A166</f>
        <v>11/2020</v>
      </c>
      <c r="B166" s="37">
        <f>'total Scrap'!D166</f>
        <v>95661</v>
      </c>
      <c r="C166" s="37" t="str">
        <f>'total Scrap'!E166</f>
        <v>38330F231271</v>
      </c>
      <c r="D166" s="80" cm="1">
        <f t="array" ref="D166">IF(COUNTIF(_xlfn.ANCHORARRAY($J$2),Tableau7[[#This Row],[Part Number]]),IFERROR(SUM(_xlfn._xlws.FILTER((N166:BJ166)-(M166:BI166),(N166:BJ166)-(M166:BI166)&gt;0))/(L166-1),0),0)</f>
        <v>0</v>
      </c>
      <c r="E16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6" s="12" t="str">
        <v>532212665071</v>
      </c>
      <c r="H166" s="12" t="str">
        <v>56310F319071</v>
      </c>
      <c r="BK166" s="12" cm="1">
        <f t="array" ref="BK166">IFERROR(SUM(_xlfn._xlws.FILTER((N166:BJ166)-(M166:BI166),(N166:BJ166)-(M166:BI166)&gt;0))/(L166-1),0)</f>
        <v>0</v>
      </c>
    </row>
    <row r="167" spans="1:63" ht="18.75" customHeight="1" x14ac:dyDescent="0.35">
      <c r="A167" s="39" t="str">
        <f>'total Scrap'!A167</f>
        <v>11/2020</v>
      </c>
      <c r="B167" s="37">
        <f>'total Scrap'!D167</f>
        <v>96924</v>
      </c>
      <c r="C167" s="37" t="str">
        <f>'total Scrap'!E167</f>
        <v>18450UM020</v>
      </c>
      <c r="D167" s="80" cm="1">
        <f t="array" ref="D167">IF(COUNTIF(_xlfn.ANCHORARRAY($J$2),Tableau7[[#This Row],[Part Number]]),IFERROR(SUM(_xlfn._xlws.FILTER((N167:BJ167)-(M167:BI167),(N167:BJ167)-(M167:BI167)&gt;0))/(L167-1),0),0)</f>
        <v>0</v>
      </c>
      <c r="E16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7" s="12" t="str">
        <v>96363F330071</v>
      </c>
      <c r="H167" s="12" t="str">
        <v>177502665071</v>
      </c>
      <c r="BK167" s="12" cm="1">
        <f t="array" ref="BK167">IFERROR(SUM(_xlfn._xlws.FILTER((N167:BJ167)-(M167:BI167),(N167:BJ167)-(M167:BI167)&gt;0))/(L167-1),0)</f>
        <v>0</v>
      </c>
    </row>
    <row r="168" spans="1:63" ht="18.75" customHeight="1" x14ac:dyDescent="0.35">
      <c r="A168" s="39" t="str">
        <f>'total Scrap'!A168</f>
        <v>11/2020</v>
      </c>
      <c r="B168" s="37">
        <f>'total Scrap'!D168</f>
        <v>95985</v>
      </c>
      <c r="C168" s="37" t="str">
        <f>'total Scrap'!E168</f>
        <v>17460UM010</v>
      </c>
      <c r="D168" s="80" cm="1">
        <f t="array" ref="D168">IF(COUNTIF(_xlfn.ANCHORARRAY($J$2),Tableau7[[#This Row],[Part Number]]),IFERROR(SUM(_xlfn._xlws.FILTER((N168:BJ168)-(M168:BI168),(N168:BJ168)-(M168:BI168)&gt;0))/(L168-1),0),0)</f>
        <v>0</v>
      </c>
      <c r="E16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8" s="12" t="str">
        <v>68161F225071</v>
      </c>
      <c r="H168" s="12" t="str">
        <v>56052F322071</v>
      </c>
      <c r="BK168" s="12" cm="1">
        <f t="array" ref="BK168">IFERROR(SUM(_xlfn._xlws.FILTER((N168:BJ168)-(M168:BI168),(N168:BJ168)-(M168:BI168)&gt;0))/(L168-1),0)</f>
        <v>0</v>
      </c>
    </row>
    <row r="169" spans="1:63" ht="18.75" customHeight="1" x14ac:dyDescent="0.35">
      <c r="A169" s="39" t="str">
        <f>'total Scrap'!A169</f>
        <v>11/2020</v>
      </c>
      <c r="B169" s="37">
        <f>'total Scrap'!D169</f>
        <v>96717</v>
      </c>
      <c r="C169" s="37" t="str">
        <f>'total Scrap'!E169</f>
        <v>89661UM090</v>
      </c>
      <c r="D169" s="80" cm="1">
        <f t="array" ref="D169">IF(COUNTIF(_xlfn.ANCHORARRAY($J$2),Tableau7[[#This Row],[Part Number]]),IFERROR(SUM(_xlfn._xlws.FILTER((N169:BJ169)-(M169:BI169),(N169:BJ169)-(M169:BI169)&gt;0))/(L169-1),0),0)</f>
        <v>0</v>
      </c>
      <c r="E16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69" s="12" t="str">
        <v>471102665171</v>
      </c>
      <c r="H169" s="12" t="str">
        <v>55109F218571</v>
      </c>
      <c r="BK169" s="12" cm="1">
        <f t="array" ref="BK169">IFERROR(SUM(_xlfn._xlws.FILTER((N169:BJ169)-(M169:BI169),(N169:BJ169)-(M169:BI169)&gt;0))/(L169-1),0)</f>
        <v>0</v>
      </c>
    </row>
    <row r="170" spans="1:63" ht="18.75" customHeight="1" x14ac:dyDescent="0.35">
      <c r="A170" s="39" t="str">
        <f>'total Scrap'!A170</f>
        <v>11/2020</v>
      </c>
      <c r="B170" s="37">
        <f>'total Scrap'!D170</f>
        <v>95977</v>
      </c>
      <c r="C170" s="37" t="str">
        <f>'total Scrap'!E170</f>
        <v>16420F118071</v>
      </c>
      <c r="D170" s="80" cm="1">
        <f t="array" ref="D170">IF(COUNTIF(_xlfn.ANCHORARRAY($J$2),Tableau7[[#This Row],[Part Number]]),IFERROR(SUM(_xlfn._xlws.FILTER((N170:BJ170)-(M170:BI170),(N170:BJ170)-(M170:BI170)&gt;0))/(L170-1),0),0)</f>
        <v>0</v>
      </c>
      <c r="E17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0" s="12" t="str">
        <v>56015F219371</v>
      </c>
      <c r="H170" s="12" t="str">
        <v>53113F318271</v>
      </c>
      <c r="BK170" s="12" cm="1">
        <f t="array" ref="BK170">IFERROR(SUM(_xlfn._xlws.FILTER((N170:BJ170)-(M170:BI170),(N170:BJ170)-(M170:BI170)&gt;0))/(L170-1),0)</f>
        <v>0</v>
      </c>
    </row>
    <row r="171" spans="1:63" ht="18.75" customHeight="1" x14ac:dyDescent="0.35">
      <c r="A171" s="39" t="str">
        <f>'total Scrap'!A171</f>
        <v>11/2020</v>
      </c>
      <c r="B171" s="37">
        <f>'total Scrap'!D171</f>
        <v>95744</v>
      </c>
      <c r="C171" s="37" t="str">
        <f>'total Scrap'!E171</f>
        <v>56210F118071</v>
      </c>
      <c r="D171" s="80" cm="1">
        <f t="array" ref="D171">IF(COUNTIF(_xlfn.ANCHORARRAY($J$2),Tableau7[[#This Row],[Part Number]]),IFERROR(SUM(_xlfn._xlws.FILTER((N171:BJ171)-(M171:BI171),(N171:BJ171)-(M171:BI171)&gt;0))/(L171-1),0),0)</f>
        <v>0</v>
      </c>
      <c r="E17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1" s="12" t="str">
        <v>574302660071</v>
      </c>
      <c r="H171" s="12" t="str">
        <v>237022662171</v>
      </c>
      <c r="BK171" s="12" cm="1">
        <f t="array" ref="BK171">IFERROR(SUM(_xlfn._xlws.FILTER((N171:BJ171)-(M171:BI171),(N171:BJ171)-(M171:BI171)&gt;0))/(L171-1),0)</f>
        <v>0</v>
      </c>
    </row>
    <row r="172" spans="1:63" ht="18.75" customHeight="1" x14ac:dyDescent="0.35">
      <c r="A172" s="39" t="str">
        <f>'total Scrap'!A172</f>
        <v>11/2020</v>
      </c>
      <c r="B172" s="37">
        <f>'total Scrap'!D172</f>
        <v>95991</v>
      </c>
      <c r="C172" s="37" t="str">
        <f>'total Scrap'!E172</f>
        <v>8987125010</v>
      </c>
      <c r="D172" s="80" cm="1">
        <f t="array" ref="D172">IF(COUNTIF(_xlfn.ANCHORARRAY($J$2),Tableau7[[#This Row],[Part Number]]),IFERROR(SUM(_xlfn._xlws.FILTER((N172:BJ172)-(M172:BI172),(N172:BJ172)-(M172:BI172)&gt;0))/(L172-1),0),0)</f>
        <v>0</v>
      </c>
      <c r="E17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2" s="12" t="str">
        <v>56058F320071</v>
      </c>
      <c r="H172" s="12" t="str">
        <v>96363F323071</v>
      </c>
      <c r="BK172" s="12" cm="1">
        <f t="array" ref="BK172">IFERROR(SUM(_xlfn._xlws.FILTER((N172:BJ172)-(M172:BI172),(N172:BJ172)-(M172:BI172)&gt;0))/(L172-1),0)</f>
        <v>0</v>
      </c>
    </row>
    <row r="173" spans="1:63" ht="18.75" customHeight="1" x14ac:dyDescent="0.35">
      <c r="A173" s="39" t="str">
        <f>'total Scrap'!A173</f>
        <v>11/2020</v>
      </c>
      <c r="B173" s="37">
        <f>'total Scrap'!D173</f>
        <v>96720</v>
      </c>
      <c r="C173" s="37" t="str">
        <f>'total Scrap'!E173</f>
        <v>16420F118071</v>
      </c>
      <c r="D173" s="80" cm="1">
        <f t="array" ref="D173">IF(COUNTIF(_xlfn.ANCHORARRAY($J$2),Tableau7[[#This Row],[Part Number]]),IFERROR(SUM(_xlfn._xlws.FILTER((N173:BJ173)-(M173:BI173),(N173:BJ173)-(M173:BI173)&gt;0))/(L173-1),0),0)</f>
        <v>0</v>
      </c>
      <c r="E17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3" s="12" t="str">
        <v>56110F220071</v>
      </c>
      <c r="H173" s="12" t="str">
        <v>521813664271</v>
      </c>
      <c r="BK173" s="12" cm="1">
        <f t="array" ref="BK173">IFERROR(SUM(_xlfn._xlws.FILTER((N173:BJ173)-(M173:BI173),(N173:BJ173)-(M173:BI173)&gt;0))/(L173-1),0)</f>
        <v>0</v>
      </c>
    </row>
    <row r="174" spans="1:63" ht="18.75" customHeight="1" x14ac:dyDescent="0.35">
      <c r="A174" s="39" t="str">
        <f>'total Scrap'!A174</f>
        <v>11/2020</v>
      </c>
      <c r="B174" s="37">
        <f>'total Scrap'!D174</f>
        <v>95738</v>
      </c>
      <c r="C174" s="37" t="str">
        <f>'total Scrap'!E174</f>
        <v>27060UB070</v>
      </c>
      <c r="D174" s="80" cm="1">
        <f t="array" ref="D174">IF(COUNTIF(_xlfn.ANCHORARRAY($J$2),Tableau7[[#This Row],[Part Number]]),IFERROR(SUM(_xlfn._xlws.FILTER((N174:BJ174)-(M174:BI174),(N174:BJ174)-(M174:BI174)&gt;0))/(L174-1),0),0)</f>
        <v>0</v>
      </c>
      <c r="E17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4" s="12" t="str">
        <v>56190F220071</v>
      </c>
      <c r="H174" s="12" t="str">
        <v>56092F219271</v>
      </c>
      <c r="BK174" s="12" cm="1">
        <f t="array" ref="BK174">IFERROR(SUM(_xlfn._xlws.FILTER((N174:BJ174)-(M174:BI174),(N174:BJ174)-(M174:BI174)&gt;0))/(L174-1),0)</f>
        <v>0</v>
      </c>
    </row>
    <row r="175" spans="1:63" ht="18.75" customHeight="1" x14ac:dyDescent="0.35">
      <c r="A175" s="39" t="str">
        <f>'total Scrap'!A175</f>
        <v>11/2020</v>
      </c>
      <c r="B175" s="37">
        <f>'total Scrap'!D175</f>
        <v>95984</v>
      </c>
      <c r="C175" s="37" t="str">
        <f>'total Scrap'!E175</f>
        <v>56044FPA2271</v>
      </c>
      <c r="D175" s="80" cm="1">
        <f t="array" ref="D175">IF(COUNTIF(_xlfn.ANCHORARRAY($J$2),Tableau7[[#This Row],[Part Number]]),IFERROR(SUM(_xlfn._xlws.FILTER((N175:BJ175)-(M175:BI175),(N175:BJ175)-(M175:BI175)&gt;0))/(L175-1),0),0)</f>
        <v>0</v>
      </c>
      <c r="E17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5" s="12" t="str">
        <v>571501662171</v>
      </c>
      <c r="H175" s="12" t="str">
        <v>58741F231071</v>
      </c>
      <c r="BK175" s="12" cm="1">
        <f t="array" ref="BK175">IFERROR(SUM(_xlfn._xlws.FILTER((N175:BJ175)-(M175:BI175),(N175:BJ175)-(M175:BI175)&gt;0))/(L175-1),0)</f>
        <v>0</v>
      </c>
    </row>
    <row r="176" spans="1:63" ht="18.75" customHeight="1" x14ac:dyDescent="0.35">
      <c r="A176" s="39" t="str">
        <f>'total Scrap'!A176</f>
        <v>11/2020</v>
      </c>
      <c r="B176" s="37">
        <f>'total Scrap'!D176</f>
        <v>96316</v>
      </c>
      <c r="C176" s="37" t="str">
        <f>'total Scrap'!E176</f>
        <v>566302661071</v>
      </c>
      <c r="D176" s="80" cm="1">
        <f t="array" ref="D176">IF(COUNTIF(_xlfn.ANCHORARRAY($J$2),Tableau7[[#This Row],[Part Number]]),IFERROR(SUM(_xlfn._xlws.FILTER((N176:BJ176)-(M176:BI176),(N176:BJ176)-(M176:BI176)&gt;0))/(L176-1),0),0)</f>
        <v>0</v>
      </c>
      <c r="E17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6" s="12" t="str">
        <v>461502661271</v>
      </c>
      <c r="BK176" s="12" cm="1">
        <f t="array" ref="BK176">IFERROR(SUM(_xlfn._xlws.FILTER((N176:BJ176)-(M176:BI176),(N176:BJ176)-(M176:BI176)&gt;0))/(L176-1),0)</f>
        <v>0</v>
      </c>
    </row>
    <row r="177" spans="1:63" ht="18.75" customHeight="1" x14ac:dyDescent="0.35">
      <c r="A177" s="39" t="str">
        <f>'total Scrap'!A177</f>
        <v>11/2020</v>
      </c>
      <c r="B177" s="37">
        <f>'total Scrap'!D177</f>
        <v>95981</v>
      </c>
      <c r="C177" s="37" t="str">
        <f>'total Scrap'!E177</f>
        <v>233002665071</v>
      </c>
      <c r="D177" s="80" cm="1">
        <f t="array" ref="D177">IF(COUNTIF(_xlfn.ANCHORARRAY($J$2),Tableau7[[#This Row],[Part Number]]),IFERROR(SUM(_xlfn._xlws.FILTER((N177:BJ177)-(M177:BI177),(N177:BJ177)-(M177:BI177)&gt;0))/(L177-1),0),0)</f>
        <v>0</v>
      </c>
      <c r="E17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7" s="12" t="str">
        <v>585111662071</v>
      </c>
      <c r="BK177" s="12" cm="1">
        <f t="array" ref="BK177">IFERROR(SUM(_xlfn._xlws.FILTER((N177:BJ177)-(M177:BI177),(N177:BJ177)-(M177:BI177)&gt;0))/(L177-1),0)</f>
        <v>0</v>
      </c>
    </row>
    <row r="178" spans="1:63" ht="18.75" customHeight="1" x14ac:dyDescent="0.35">
      <c r="A178" s="39" t="str">
        <f>'total Scrap'!A178</f>
        <v>11/2020</v>
      </c>
      <c r="B178" s="37">
        <f>'total Scrap'!D178</f>
        <v>95743</v>
      </c>
      <c r="C178" s="37" t="str">
        <f>'total Scrap'!E178</f>
        <v>38746F231171</v>
      </c>
      <c r="D178" s="80" cm="1">
        <f t="array" ref="D178">IF(COUNTIF(_xlfn.ANCHORARRAY($J$2),Tableau7[[#This Row],[Part Number]]),IFERROR(SUM(_xlfn._xlws.FILTER((N178:BJ178)-(M178:BI178),(N178:BJ178)-(M178:BI178)&gt;0))/(L178-1),0),0)</f>
        <v>0</v>
      </c>
      <c r="E17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8" s="12" t="str">
        <v>56031FPD2271</v>
      </c>
      <c r="BK178" s="12" cm="1">
        <f t="array" ref="BK178">IFERROR(SUM(_xlfn._xlws.FILTER((N178:BJ178)-(M178:BI178),(N178:BJ178)-(M178:BI178)&gt;0))/(L178-1),0)</f>
        <v>0</v>
      </c>
    </row>
    <row r="179" spans="1:63" ht="18.75" customHeight="1" x14ac:dyDescent="0.35">
      <c r="A179" s="39" t="str">
        <f>'total Scrap'!A179</f>
        <v>11/2020</v>
      </c>
      <c r="B179" s="37">
        <f>'total Scrap'!D179</f>
        <v>96208</v>
      </c>
      <c r="C179" s="37" t="str">
        <f>'total Scrap'!E179</f>
        <v>53233FPA2171</v>
      </c>
      <c r="D179" s="80" cm="1">
        <f t="array" ref="D179">IF(COUNTIF(_xlfn.ANCHORARRAY($J$2),Tableau7[[#This Row],[Part Number]]),IFERROR(SUM(_xlfn._xlws.FILTER((N179:BJ179)-(M179:BI179),(N179:BJ179)-(M179:BI179)&gt;0))/(L179-1),0),0)</f>
        <v>0</v>
      </c>
      <c r="E17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79" s="12" t="str">
        <v>177402665071</v>
      </c>
      <c r="BK179" s="12" cm="1">
        <f t="array" ref="BK179">IFERROR(SUM(_xlfn._xlws.FILTER((N179:BJ179)-(M179:BI179),(N179:BJ179)-(M179:BI179)&gt;0))/(L179-1),0)</f>
        <v>0</v>
      </c>
    </row>
    <row r="180" spans="1:63" ht="18.75" customHeight="1" x14ac:dyDescent="0.35">
      <c r="A180" s="39" t="str">
        <f>'total Scrap'!A180</f>
        <v>11/2020</v>
      </c>
      <c r="B180" s="37">
        <f>'total Scrap'!D180</f>
        <v>95745</v>
      </c>
      <c r="C180" s="37" t="str">
        <f>'total Scrap'!E180</f>
        <v>163612660071</v>
      </c>
      <c r="D180" s="80" cm="1">
        <f t="array" ref="D180">IF(COUNTIF(_xlfn.ANCHORARRAY($J$2),Tableau7[[#This Row],[Part Number]]),IFERROR(SUM(_xlfn._xlws.FILTER((N180:BJ180)-(M180:BI180),(N180:BJ180)-(M180:BI180)&gt;0))/(L180-1),0),0)</f>
        <v>0</v>
      </c>
      <c r="E18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0" s="12" t="str">
        <v>56530FPD2071</v>
      </c>
      <c r="BK180" s="12" cm="1">
        <f t="array" ref="BK180">IFERROR(SUM(_xlfn._xlws.FILTER((N180:BJ180)-(M180:BI180),(N180:BJ180)-(M180:BI180)&gt;0))/(L180-1),0)</f>
        <v>0</v>
      </c>
    </row>
    <row r="181" spans="1:63" ht="18.75" customHeight="1" x14ac:dyDescent="0.35">
      <c r="A181" s="39" t="str">
        <f>'total Scrap'!A181</f>
        <v>11/2020</v>
      </c>
      <c r="B181" s="37">
        <f>'total Scrap'!D181</f>
        <v>95733</v>
      </c>
      <c r="C181" s="37" t="str">
        <f>'total Scrap'!E181</f>
        <v>38711F331171</v>
      </c>
      <c r="D181" s="80" cm="1">
        <f t="array" ref="D181">IF(COUNTIF(_xlfn.ANCHORARRAY($J$2),Tableau7[[#This Row],[Part Number]]),IFERROR(SUM(_xlfn._xlws.FILTER((N181:BJ181)-(M181:BI181),(N181:BJ181)-(M181:BI181)&gt;0))/(L181-1),0),0)</f>
        <v>0</v>
      </c>
      <c r="E18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1" s="12" t="str">
        <v>57510F231071</v>
      </c>
      <c r="BK181" s="12" cm="1">
        <f t="array" ref="BK181">IFERROR(SUM(_xlfn._xlws.FILTER((N181:BJ181)-(M181:BI181),(N181:BJ181)-(M181:BI181)&gt;0))/(L181-1),0)</f>
        <v>0</v>
      </c>
    </row>
    <row r="182" spans="1:63" ht="18.75" customHeight="1" x14ac:dyDescent="0.35">
      <c r="A182" s="39" t="str">
        <f>'total Scrap'!A182</f>
        <v>11/2020</v>
      </c>
      <c r="B182" s="37">
        <f>'total Scrap'!D182</f>
        <v>95431</v>
      </c>
      <c r="C182" s="37" t="str">
        <f>'total Scrap'!E182</f>
        <v>53402F218171</v>
      </c>
      <c r="D182" s="80" cm="1">
        <f t="array" ref="D182">IF(COUNTIF(_xlfn.ANCHORARRAY($J$2),Tableau7[[#This Row],[Part Number]]),IFERROR(SUM(_xlfn._xlws.FILTER((N182:BJ182)-(M182:BI182),(N182:BJ182)-(M182:BI182)&gt;0))/(L182-1),0),0)</f>
        <v>0</v>
      </c>
      <c r="E18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2" s="12" t="str">
        <v>55538F318271</v>
      </c>
      <c r="BK182" s="12" cm="1">
        <f t="array" ref="BK182">IFERROR(SUM(_xlfn._xlws.FILTER((N182:BJ182)-(M182:BI182),(N182:BJ182)-(M182:BI182)&gt;0))/(L182-1),0)</f>
        <v>0</v>
      </c>
    </row>
    <row r="183" spans="1:63" ht="18.75" customHeight="1" x14ac:dyDescent="0.35">
      <c r="A183" s="39" t="str">
        <f>'total Scrap'!A183</f>
        <v>11/2020</v>
      </c>
      <c r="B183" s="37">
        <f>'total Scrap'!D183</f>
        <v>96153</v>
      </c>
      <c r="C183" s="37" t="str">
        <f>'total Scrap'!E183</f>
        <v>53402F218171</v>
      </c>
      <c r="D183" s="80" cm="1">
        <f t="array" ref="D183">IF(COUNTIF(_xlfn.ANCHORARRAY($J$2),Tableau7[[#This Row],[Part Number]]),IFERROR(SUM(_xlfn._xlws.FILTER((N183:BJ183)-(M183:BI183),(N183:BJ183)-(M183:BI183)&gt;0))/(L183-1),0),0)</f>
        <v>0</v>
      </c>
      <c r="E18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3" s="12" t="str">
        <v>38758F231171</v>
      </c>
      <c r="BK183" s="12" cm="1">
        <f t="array" ref="BK183">IFERROR(SUM(_xlfn._xlws.FILTER((N183:BJ183)-(M183:BI183),(N183:BJ183)-(M183:BI183)&gt;0))/(L183-1),0)</f>
        <v>0</v>
      </c>
    </row>
    <row r="184" spans="1:63" ht="18.75" customHeight="1" x14ac:dyDescent="0.35">
      <c r="A184" s="39" t="str">
        <f>'total Scrap'!A184</f>
        <v>11/2020</v>
      </c>
      <c r="B184" s="37">
        <f>'total Scrap'!D184</f>
        <v>95427</v>
      </c>
      <c r="C184" s="37" t="str">
        <f>'total Scrap'!E184</f>
        <v>17103F218071</v>
      </c>
      <c r="D184" s="80" cm="1">
        <f t="array" ref="D184">IF(COUNTIF(_xlfn.ANCHORARRAY($J$2),Tableau7[[#This Row],[Part Number]]),IFERROR(SUM(_xlfn._xlws.FILTER((N184:BJ184)-(M184:BI184),(N184:BJ184)-(M184:BI184)&gt;0))/(L184-1),0),0)</f>
        <v>0</v>
      </c>
      <c r="E18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4" s="12" t="str">
        <v>53212F218071</v>
      </c>
      <c r="BK184" s="12" cm="1">
        <f t="array" ref="BK184">IFERROR(SUM(_xlfn._xlws.FILTER((N184:BJ184)-(M184:BI184),(N184:BJ184)-(M184:BI184)&gt;0))/(L184-1),0)</f>
        <v>0</v>
      </c>
    </row>
    <row r="185" spans="1:63" ht="18.75" customHeight="1" x14ac:dyDescent="0.35">
      <c r="A185" s="39" t="str">
        <f>'total Scrap'!A185</f>
        <v>11/2020</v>
      </c>
      <c r="B185" s="37">
        <f>'total Scrap'!D185</f>
        <v>96713</v>
      </c>
      <c r="C185" s="37" t="str">
        <f>'total Scrap'!E185</f>
        <v>53220F218071</v>
      </c>
      <c r="D185" s="80" cm="1">
        <f t="array" ref="D185">IF(COUNTIF(_xlfn.ANCHORARRAY($J$2),Tableau7[[#This Row],[Part Number]]),IFERROR(SUM(_xlfn._xlws.FILTER((N185:BJ185)-(M185:BI185),(N185:BJ185)-(M185:BI185)&gt;0))/(L185-1),0),0)</f>
        <v>0</v>
      </c>
      <c r="E18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5" s="12" t="str">
        <v>68132F225071</v>
      </c>
      <c r="BK185" s="12" cm="1">
        <f t="array" ref="BK185">IFERROR(SUM(_xlfn._xlws.FILTER((N185:BJ185)-(M185:BI185),(N185:BJ185)-(M185:BI185)&gt;0))/(L185-1),0)</f>
        <v>0</v>
      </c>
    </row>
    <row r="186" spans="1:63" ht="18.75" customHeight="1" x14ac:dyDescent="0.35">
      <c r="A186" s="39" t="str">
        <f>'total Scrap'!A186</f>
        <v>11/2020</v>
      </c>
      <c r="B186" s="37">
        <f>'total Scrap'!D186</f>
        <v>96652</v>
      </c>
      <c r="C186" s="37" t="str">
        <f>'total Scrap'!E186</f>
        <v>58508F318071</v>
      </c>
      <c r="D186" s="80" cm="1">
        <f t="array" ref="D186">IF(COUNTIF(_xlfn.ANCHORARRAY($J$2),Tableau7[[#This Row],[Part Number]]),IFERROR(SUM(_xlfn._xlws.FILTER((N186:BJ186)-(M186:BI186),(N186:BJ186)-(M186:BI186)&gt;0))/(L186-1),0),0)</f>
        <v>0</v>
      </c>
      <c r="E18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6" s="12" t="str">
        <v>26620F231071</v>
      </c>
      <c r="BK186" s="12" cm="1">
        <f t="array" ref="BK186">IFERROR(SUM(_xlfn._xlws.FILTER((N186:BJ186)-(M186:BI186),(N186:BJ186)-(M186:BI186)&gt;0))/(L186-1),0)</f>
        <v>0</v>
      </c>
    </row>
    <row r="187" spans="1:63" ht="18.75" customHeight="1" x14ac:dyDescent="0.35">
      <c r="A187" s="39" t="str">
        <f>'total Scrap'!A187</f>
        <v>11/2020</v>
      </c>
      <c r="B187" s="37">
        <f>'total Scrap'!D187</f>
        <v>95191</v>
      </c>
      <c r="C187" s="37" t="str">
        <f>'total Scrap'!E187</f>
        <v>167202665171</v>
      </c>
      <c r="D187" s="80" cm="1">
        <f t="array" ref="D187">IF(COUNTIF(_xlfn.ANCHORARRAY($J$2),Tableau7[[#This Row],[Part Number]]),IFERROR(SUM(_xlfn._xlws.FILTER((N187:BJ187)-(M187:BI187),(N187:BJ187)-(M187:BI187)&gt;0))/(L187-1),0),0)</f>
        <v>0</v>
      </c>
      <c r="E18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7" s="12" t="str">
        <v>55636F231071</v>
      </c>
      <c r="BK187" s="12" cm="1">
        <f t="array" ref="BK187">IFERROR(SUM(_xlfn._xlws.FILTER((N187:BJ187)-(M187:BI187),(N187:BJ187)-(M187:BI187)&gt;0))/(L187-1),0)</f>
        <v>0</v>
      </c>
    </row>
    <row r="188" spans="1:63" ht="18.75" customHeight="1" x14ac:dyDescent="0.35">
      <c r="A188" s="39" t="str">
        <f>'total Scrap'!A188</f>
        <v>11/2020</v>
      </c>
      <c r="B188" s="37">
        <f>'total Scrap'!D188</f>
        <v>96716</v>
      </c>
      <c r="C188" s="37" t="str">
        <f>'total Scrap'!E188</f>
        <v>678202664171</v>
      </c>
      <c r="D188" s="80" cm="1">
        <f t="array" ref="D188">IF(COUNTIF(_xlfn.ANCHORARRAY($J$2),Tableau7[[#This Row],[Part Number]]),IFERROR(SUM(_xlfn._xlws.FILTER((N188:BJ188)-(M188:BI188),(N188:BJ188)-(M188:BI188)&gt;0))/(L188-1),0),0)</f>
        <v>0</v>
      </c>
      <c r="E18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8" s="12" t="str">
        <v>55215F318071</v>
      </c>
      <c r="BK188" s="12" cm="1">
        <f t="array" ref="BK188">IFERROR(SUM(_xlfn._xlws.FILTER((N188:BJ188)-(M188:BI188),(N188:BJ188)-(M188:BI188)&gt;0))/(L188-1),0)</f>
        <v>0</v>
      </c>
    </row>
    <row r="189" spans="1:63" ht="18.75" customHeight="1" x14ac:dyDescent="0.35">
      <c r="A189" s="39" t="str">
        <f>'total Scrap'!A189</f>
        <v>11/2020</v>
      </c>
      <c r="B189" s="37">
        <f>'total Scrap'!D189</f>
        <v>95746</v>
      </c>
      <c r="C189" s="37" t="str">
        <f>'total Scrap'!E189</f>
        <v>53401F218171</v>
      </c>
      <c r="D189" s="80" cm="1">
        <f t="array" ref="D189">IF(COUNTIF(_xlfn.ANCHORARRAY($J$2),Tableau7[[#This Row],[Part Number]]),IFERROR(SUM(_xlfn._xlws.FILTER((N189:BJ189)-(M189:BI189),(N189:BJ189)-(M189:BI189)&gt;0))/(L189-1),0),0)</f>
        <v>0</v>
      </c>
      <c r="E18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89" s="12" t="str">
        <v>574502663171</v>
      </c>
      <c r="BK189" s="12" cm="1">
        <f t="array" ref="BK189">IFERROR(SUM(_xlfn._xlws.FILTER((N189:BJ189)-(M189:BI189),(N189:BJ189)-(M189:BI189)&gt;0))/(L189-1),0)</f>
        <v>0</v>
      </c>
    </row>
    <row r="190" spans="1:63" ht="18.75" customHeight="1" x14ac:dyDescent="0.35">
      <c r="A190" s="39" t="str">
        <f>'total Scrap'!A190</f>
        <v>11/2020</v>
      </c>
      <c r="B190" s="37">
        <f>'total Scrap'!D190</f>
        <v>95990</v>
      </c>
      <c r="C190" s="37" t="str">
        <f>'total Scrap'!E190</f>
        <v>178022665071</v>
      </c>
      <c r="D190" s="80" cm="1">
        <f t="array" ref="D190">IF(COUNTIF(_xlfn.ANCHORARRAY($J$2),Tableau7[[#This Row],[Part Number]]),IFERROR(SUM(_xlfn._xlws.FILTER((N190:BJ190)-(M190:BI190),(N190:BJ190)-(M190:BI190)&gt;0))/(L190-1),0),0)</f>
        <v>0</v>
      </c>
      <c r="E19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0" s="12" t="str">
        <v>68148F218071</v>
      </c>
      <c r="BK190" s="12" cm="1">
        <f t="array" ref="BK190">IFERROR(SUM(_xlfn._xlws.FILTER((N190:BJ190)-(M190:BI190),(N190:BJ190)-(M190:BI190)&gt;0))/(L190-1),0)</f>
        <v>0</v>
      </c>
    </row>
    <row r="191" spans="1:63" ht="18.75" customHeight="1" x14ac:dyDescent="0.35">
      <c r="A191" s="39" t="str">
        <f>'total Scrap'!A191</f>
        <v>11/2020</v>
      </c>
      <c r="B191" s="37">
        <f>'total Scrap'!D191</f>
        <v>95742</v>
      </c>
      <c r="C191" s="37" t="str">
        <f>'total Scrap'!E191</f>
        <v>566302660171</v>
      </c>
      <c r="D191" s="80" cm="1">
        <f t="array" ref="D191">IF(COUNTIF(_xlfn.ANCHORARRAY($J$2),Tableau7[[#This Row],[Part Number]]),IFERROR(SUM(_xlfn._xlws.FILTER((N191:BJ191)-(M191:BI191),(N191:BJ191)-(M191:BI191)&gt;0))/(L191-1),0),0)</f>
        <v>0</v>
      </c>
      <c r="E19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1" s="12" t="str">
        <v>56014F320071</v>
      </c>
      <c r="BK191" s="12" cm="1">
        <f t="array" ref="BK191">IFERROR(SUM(_xlfn._xlws.FILTER((N191:BJ191)-(M191:BI191),(N191:BJ191)-(M191:BI191)&gt;0))/(L191-1),0)</f>
        <v>0</v>
      </c>
    </row>
    <row r="192" spans="1:63" ht="18.75" customHeight="1" x14ac:dyDescent="0.35">
      <c r="A192" s="39" t="str">
        <f>'total Scrap'!A192</f>
        <v>11/2020</v>
      </c>
      <c r="B192" s="37">
        <f>'total Scrap'!D192</f>
        <v>95980</v>
      </c>
      <c r="C192" s="37" t="str">
        <f>'total Scrap'!E192</f>
        <v>45672F331071</v>
      </c>
      <c r="D192" s="80" cm="1">
        <f t="array" ref="D192">IF(COUNTIF(_xlfn.ANCHORARRAY($J$2),Tableau7[[#This Row],[Part Number]]),IFERROR(SUM(_xlfn._xlws.FILTER((N192:BJ192)-(M192:BI192),(N192:BJ192)-(M192:BI192)&gt;0))/(L192-1),0),0)</f>
        <v>0</v>
      </c>
      <c r="E19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2" s="12" t="str">
        <v>566012661171</v>
      </c>
      <c r="BK192" s="12" cm="1">
        <f t="array" ref="BK192">IFERROR(SUM(_xlfn._xlws.FILTER((N192:BJ192)-(M192:BI192),(N192:BJ192)-(M192:BI192)&gt;0))/(L192-1),0)</f>
        <v>0</v>
      </c>
    </row>
    <row r="193" spans="1:63" ht="18.75" customHeight="1" x14ac:dyDescent="0.35">
      <c r="A193" s="39" t="str">
        <f>'total Scrap'!A193</f>
        <v>11/2020</v>
      </c>
      <c r="B193" s="37">
        <f>'total Scrap'!D193</f>
        <v>96654</v>
      </c>
      <c r="C193" s="37" t="str">
        <f>'total Scrap'!E193</f>
        <v>1A28085</v>
      </c>
      <c r="D193" s="80" cm="1">
        <f t="array" ref="D193">IF(COUNTIF(_xlfn.ANCHORARRAY($J$2),Tableau7[[#This Row],[Part Number]]),IFERROR(SUM(_xlfn._xlws.FILTER((N193:BJ193)-(M193:BI193),(N193:BJ193)-(M193:BI193)&gt;0))/(L193-1),0),0)</f>
        <v>0</v>
      </c>
      <c r="E19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3" s="12" t="str">
        <v>674702660071</v>
      </c>
      <c r="BK193" s="12" cm="1">
        <f t="array" ref="BK193">IFERROR(SUM(_xlfn._xlws.FILTER((N193:BJ193)-(M193:BI193),(N193:BJ193)-(M193:BI193)&gt;0))/(L193-1),0)</f>
        <v>0</v>
      </c>
    </row>
    <row r="194" spans="1:63" ht="18.75" customHeight="1" x14ac:dyDescent="0.35">
      <c r="A194" s="39" t="str">
        <f>'total Scrap'!A194</f>
        <v>11/2020</v>
      </c>
      <c r="B194" s="37">
        <f>'total Scrap'!D194</f>
        <v>95428</v>
      </c>
      <c r="C194" s="37" t="str">
        <f>'total Scrap'!E194</f>
        <v>566512664071</v>
      </c>
      <c r="D194" s="80" cm="1">
        <f t="array" ref="D194">IF(COUNTIF(_xlfn.ANCHORARRAY($J$2),Tableau7[[#This Row],[Part Number]]),IFERROR(SUM(_xlfn._xlws.FILTER((N194:BJ194)-(M194:BI194),(N194:BJ194)-(M194:BI194)&gt;0))/(L194-1),0),0)</f>
        <v>0</v>
      </c>
      <c r="E19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4" s="12" t="str">
        <v>536202661071</v>
      </c>
      <c r="BK194" s="12" cm="1">
        <f t="array" ref="BK194">IFERROR(SUM(_xlfn._xlws.FILTER((N194:BJ194)-(M194:BI194),(N194:BJ194)-(M194:BI194)&gt;0))/(L194-1),0)</f>
        <v>0</v>
      </c>
    </row>
    <row r="195" spans="1:63" ht="18.75" customHeight="1" x14ac:dyDescent="0.35">
      <c r="A195" s="39" t="str">
        <f>'total Scrap'!A195</f>
        <v>11/2020</v>
      </c>
      <c r="B195" s="37">
        <f>'total Scrap'!D195</f>
        <v>95430</v>
      </c>
      <c r="C195" s="37" t="str">
        <f>'total Scrap'!E195</f>
        <v>566512663071</v>
      </c>
      <c r="D195" s="80" cm="1">
        <f t="array" ref="D195">IF(COUNTIF(_xlfn.ANCHORARRAY($J$2),Tableau7[[#This Row],[Part Number]]),IFERROR(SUM(_xlfn._xlws.FILTER((N195:BJ195)-(M195:BI195),(N195:BJ195)-(M195:BI195)&gt;0))/(L195-1),0),0)</f>
        <v>0</v>
      </c>
      <c r="E19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5" s="12" t="str">
        <v>56606F219171</v>
      </c>
      <c r="BK195" s="12" cm="1">
        <f t="array" ref="BK195">IFERROR(SUM(_xlfn._xlws.FILTER((N195:BJ195)-(M195:BI195),(N195:BJ195)-(M195:BI195)&gt;0))/(L195-1),0)</f>
        <v>0</v>
      </c>
    </row>
    <row r="196" spans="1:63" ht="18.75" customHeight="1" x14ac:dyDescent="0.35">
      <c r="A196" s="39" t="str">
        <f>'total Scrap'!A196</f>
        <v>11/2020</v>
      </c>
      <c r="B196" s="37">
        <f>'total Scrap'!D196</f>
        <v>95739</v>
      </c>
      <c r="C196" s="37" t="str">
        <f>'total Scrap'!E196</f>
        <v>56051F225071</v>
      </c>
      <c r="D196" s="80" cm="1">
        <f t="array" ref="D196">IF(COUNTIF(_xlfn.ANCHORARRAY($J$2),Tableau7[[#This Row],[Part Number]]),IFERROR(SUM(_xlfn._xlws.FILTER((N196:BJ196)-(M196:BI196),(N196:BJ196)-(M196:BI196)&gt;0))/(L196-1),0),0)</f>
        <v>0</v>
      </c>
      <c r="E19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6" s="12" t="str">
        <v>175202661071</v>
      </c>
      <c r="BK196" s="12" cm="1">
        <f t="array" ref="BK196">IFERROR(SUM(_xlfn._xlws.FILTER((N196:BJ196)-(M196:BI196),(N196:BJ196)-(M196:BI196)&gt;0))/(L196-1),0)</f>
        <v>0</v>
      </c>
    </row>
    <row r="197" spans="1:63" ht="18.75" customHeight="1" x14ac:dyDescent="0.35">
      <c r="A197" s="39" t="str">
        <f>'total Scrap'!A197</f>
        <v>11/2020</v>
      </c>
      <c r="B197" s="37">
        <f>'total Scrap'!D197</f>
        <v>95982</v>
      </c>
      <c r="C197" s="37" t="str">
        <f>'total Scrap'!E197</f>
        <v>288013665071</v>
      </c>
      <c r="D197" s="80" cm="1">
        <f t="array" ref="D197">IF(COUNTIF(_xlfn.ANCHORARRAY($J$2),Tableau7[[#This Row],[Part Number]]),IFERROR(SUM(_xlfn._xlws.FILTER((N197:BJ197)-(M197:BI197),(N197:BJ197)-(M197:BI197)&gt;0))/(L197-1),0),0)</f>
        <v>0</v>
      </c>
      <c r="E19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7" s="12" t="str">
        <v>281002665171</v>
      </c>
      <c r="BK197" s="12" cm="1">
        <f t="array" ref="BK197">IFERROR(SUM(_xlfn._xlws.FILTER((N197:BJ197)-(M197:BI197),(N197:BJ197)-(M197:BI197)&gt;0))/(L197-1),0)</f>
        <v>0</v>
      </c>
    </row>
    <row r="198" spans="1:63" ht="18.75" customHeight="1" x14ac:dyDescent="0.35">
      <c r="A198" s="39" t="str">
        <f>'total Scrap'!A198</f>
        <v>11/2020</v>
      </c>
      <c r="B198" s="37">
        <f>'total Scrap'!D198</f>
        <v>95988</v>
      </c>
      <c r="C198" s="37" t="str">
        <f>'total Scrap'!E198</f>
        <v>238062665071</v>
      </c>
      <c r="D198" s="80" cm="1">
        <f t="array" ref="D198">IF(COUNTIF(_xlfn.ANCHORARRAY($J$2),Tableau7[[#This Row],[Part Number]]),IFERROR(SUM(_xlfn._xlws.FILTER((N198:BJ198)-(M198:BI198),(N198:BJ198)-(M198:BI198)&gt;0))/(L198-1),0),0)</f>
        <v>0</v>
      </c>
      <c r="E19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8" s="12" t="str">
        <v>111802665171</v>
      </c>
      <c r="BK198" s="12" cm="1">
        <f t="array" ref="BK198">IFERROR(SUM(_xlfn._xlws.FILTER((N198:BJ198)-(M198:BI198),(N198:BJ198)-(M198:BI198)&gt;0))/(L198-1),0)</f>
        <v>0</v>
      </c>
    </row>
    <row r="199" spans="1:63" ht="18.75" customHeight="1" x14ac:dyDescent="0.35">
      <c r="A199" s="39" t="str">
        <f>'total Scrap'!A199</f>
        <v>11/2020</v>
      </c>
      <c r="B199" s="37">
        <f>'total Scrap'!D199</f>
        <v>96711</v>
      </c>
      <c r="C199" s="37" t="str">
        <f>'total Scrap'!E199</f>
        <v>532801370071</v>
      </c>
      <c r="D199" s="80" cm="1">
        <f t="array" ref="D199">IF(COUNTIF(_xlfn.ANCHORARRAY($J$2),Tableau7[[#This Row],[Part Number]]),IFERROR(SUM(_xlfn._xlws.FILTER((N199:BJ199)-(M199:BI199),(N199:BJ199)-(M199:BI199)&gt;0))/(L199-1),0),0)</f>
        <v>0</v>
      </c>
      <c r="E19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199" s="12" t="str">
        <v>1B03095</v>
      </c>
      <c r="BK199" s="12" cm="1">
        <f t="array" ref="BK199">IFERROR(SUM(_xlfn._xlws.FILTER((N199:BJ199)-(M199:BI199),(N199:BJ199)-(M199:BI199)&gt;0))/(L199-1),0)</f>
        <v>0</v>
      </c>
    </row>
    <row r="200" spans="1:63" ht="18.75" customHeight="1" x14ac:dyDescent="0.35">
      <c r="A200" s="39" t="str">
        <f>'total Scrap'!A200</f>
        <v>11/2020</v>
      </c>
      <c r="B200" s="37">
        <f>'total Scrap'!D200</f>
        <v>95662</v>
      </c>
      <c r="C200" s="37" t="str">
        <f>'total Scrap'!E200</f>
        <v>440701074171</v>
      </c>
      <c r="D200" s="80" cm="1">
        <f t="array" ref="D200">IF(COUNTIF(_xlfn.ANCHORARRAY($J$2),Tableau7[[#This Row],[Part Number]]),IFERROR(SUM(_xlfn._xlws.FILTER((N200:BJ200)-(M200:BI200),(N200:BJ200)-(M200:BI200)&gt;0))/(L200-1),0),0)</f>
        <v>0</v>
      </c>
      <c r="E20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0" s="12" t="str">
        <v>2A28008</v>
      </c>
      <c r="BK200" s="12" cm="1">
        <f t="array" ref="BK200">IFERROR(SUM(_xlfn._xlws.FILTER((N200:BJ200)-(M200:BI200),(N200:BJ200)-(M200:BI200)&gt;0))/(L200-1),0)</f>
        <v>0</v>
      </c>
    </row>
    <row r="201" spans="1:63" ht="18.75" customHeight="1" x14ac:dyDescent="0.35">
      <c r="A201" s="39" t="str">
        <f>'total Scrap'!A201</f>
        <v>11/2020</v>
      </c>
      <c r="B201" s="37">
        <f>'total Scrap'!D201</f>
        <v>96318</v>
      </c>
      <c r="C201" s="37" t="str">
        <f>'total Scrap'!E201</f>
        <v>440701074171</v>
      </c>
      <c r="D201" s="80" cm="1">
        <f t="array" ref="D201">IF(COUNTIF(_xlfn.ANCHORARRAY($J$2),Tableau7[[#This Row],[Part Number]]),IFERROR(SUM(_xlfn._xlws.FILTER((N201:BJ201)-(M201:BI201),(N201:BJ201)-(M201:BI201)&gt;0))/(L201-1),0),0)</f>
        <v>0</v>
      </c>
      <c r="E20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1" s="12" t="str">
        <v>537302670571</v>
      </c>
      <c r="BK201" s="12" cm="1">
        <f t="array" ref="BK201">IFERROR(SUM(_xlfn._xlws.FILTER((N201:BJ201)-(M201:BI201),(N201:BJ201)-(M201:BI201)&gt;0))/(L201-1),0)</f>
        <v>0</v>
      </c>
    </row>
    <row r="202" spans="1:63" ht="18.75" customHeight="1" x14ac:dyDescent="0.35">
      <c r="A202" s="39" t="str">
        <f>'total Scrap'!A202</f>
        <v>11/2020</v>
      </c>
      <c r="B202" s="37">
        <f>'total Scrap'!D202</f>
        <v>95987</v>
      </c>
      <c r="C202" s="37" t="str">
        <f>'total Scrap'!E202</f>
        <v>563063665071</v>
      </c>
      <c r="D202" s="80" cm="1">
        <f t="array" ref="D202">IF(COUNTIF(_xlfn.ANCHORARRAY($J$2),Tableau7[[#This Row],[Part Number]]),IFERROR(SUM(_xlfn._xlws.FILTER((N202:BJ202)-(M202:BI202),(N202:BJ202)-(M202:BI202)&gt;0))/(L202-1),0),0)</f>
        <v>0</v>
      </c>
      <c r="E20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2" s="12" t="str">
        <v>470303661171</v>
      </c>
      <c r="BK202" s="12" cm="1">
        <f t="array" ref="BK202">IFERROR(SUM(_xlfn._xlws.FILTER((N202:BJ202)-(M202:BI202),(N202:BJ202)-(M202:BI202)&gt;0))/(L202-1),0)</f>
        <v>0</v>
      </c>
    </row>
    <row r="203" spans="1:63" ht="18.75" customHeight="1" x14ac:dyDescent="0.35">
      <c r="A203" s="39" t="str">
        <f>'total Scrap'!A203</f>
        <v>11/2020</v>
      </c>
      <c r="B203" s="37">
        <f>'total Scrap'!D203</f>
        <v>95978</v>
      </c>
      <c r="C203" s="37" t="str">
        <f>'total Scrap'!E203</f>
        <v>56606F218171</v>
      </c>
      <c r="D203" s="80" cm="1">
        <f t="array" ref="D203">IF(COUNTIF(_xlfn.ANCHORARRAY($J$2),Tableau7[[#This Row],[Part Number]]),IFERROR(SUM(_xlfn._xlws.FILTER((N203:BJ203)-(M203:BI203),(N203:BJ203)-(M203:BI203)&gt;0))/(L203-1),0),0)</f>
        <v>0</v>
      </c>
      <c r="E20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3" s="12" t="str">
        <v>55518FPA2071</v>
      </c>
      <c r="BK203" s="12" cm="1">
        <f t="array" ref="BK203">IFERROR(SUM(_xlfn._xlws.FILTER((N203:BJ203)-(M203:BI203),(N203:BJ203)-(M203:BI203)&gt;0))/(L203-1),0)</f>
        <v>0</v>
      </c>
    </row>
    <row r="204" spans="1:63" ht="18.75" customHeight="1" x14ac:dyDescent="0.35">
      <c r="A204" s="39" t="str">
        <f>'total Scrap'!A204</f>
        <v>12/2020</v>
      </c>
      <c r="B204" s="37">
        <f>'total Scrap'!D204</f>
        <v>95433</v>
      </c>
      <c r="C204" s="37" t="str">
        <f>'total Scrap'!E204</f>
        <v>56316FSYN971</v>
      </c>
      <c r="D204" s="80" cm="1">
        <f t="array" ref="D204">IF(COUNTIF(_xlfn.ANCHORARRAY($J$2),Tableau7[[#This Row],[Part Number]]),IFERROR(SUM(_xlfn._xlws.FILTER((N204:BJ204)-(M204:BI204),(N204:BJ204)-(M204:BI204)&gt;0))/(L204-1),0),0)</f>
        <v>0</v>
      </c>
      <c r="E20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4" s="12" t="str">
        <v>27060UB080</v>
      </c>
      <c r="BK204" s="12" cm="1">
        <f t="array" ref="BK204">IFERROR(SUM(_xlfn._xlws.FILTER((N204:BJ204)-(M204:BI204),(N204:BJ204)-(M204:BI204)&gt;0))/(L204-1),0)</f>
        <v>0</v>
      </c>
    </row>
    <row r="205" spans="1:63" ht="18.75" customHeight="1" x14ac:dyDescent="0.35">
      <c r="A205" s="39" t="str">
        <f>'total Scrap'!A205</f>
        <v>12/2020</v>
      </c>
      <c r="B205" s="37">
        <f>'total Scrap'!D205</f>
        <v>96229</v>
      </c>
      <c r="C205" s="37" t="str">
        <f>'total Scrap'!E205</f>
        <v>56210F225071</v>
      </c>
      <c r="D205" s="80" cm="1">
        <f t="array" ref="D205">IF(COUNTIF(_xlfn.ANCHORARRAY($J$2),Tableau7[[#This Row],[Part Number]]),IFERROR(SUM(_xlfn._xlws.FILTER((N205:BJ205)-(M205:BI205),(N205:BJ205)-(M205:BI205)&gt;0))/(L205-1),0),0)</f>
        <v>0</v>
      </c>
      <c r="E20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5" s="12" t="str">
        <v>470301661071</v>
      </c>
      <c r="BK205" s="12" cm="1">
        <f t="array" ref="BK205">IFERROR(SUM(_xlfn._xlws.FILTER((N205:BJ205)-(M205:BI205),(N205:BJ205)-(M205:BI205)&gt;0))/(L205-1),0)</f>
        <v>0</v>
      </c>
    </row>
    <row r="206" spans="1:63" ht="18.75" customHeight="1" x14ac:dyDescent="0.35">
      <c r="A206" s="39" t="str">
        <f>'total Scrap'!A206</f>
        <v>12/2020</v>
      </c>
      <c r="B206" s="37">
        <f>'total Scrap'!D206</f>
        <v>97501</v>
      </c>
      <c r="C206" s="37" t="str">
        <f>'total Scrap'!E206</f>
        <v>56210F225071</v>
      </c>
      <c r="D206" s="80" cm="1">
        <f t="array" ref="D206">IF(COUNTIF(_xlfn.ANCHORARRAY($J$2),Tableau7[[#This Row],[Part Number]]),IFERROR(SUM(_xlfn._xlws.FILTER((N206:BJ206)-(M206:BI206),(N206:BJ206)-(M206:BI206)&gt;0))/(L206-1),0),0)</f>
        <v>0</v>
      </c>
      <c r="E20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6" s="12" t="str">
        <v>56014F328071</v>
      </c>
      <c r="BK206" s="12" cm="1">
        <f t="array" ref="BK206">IFERROR(SUM(_xlfn._xlws.FILTER((N206:BJ206)-(M206:BI206),(N206:BJ206)-(M206:BI206)&gt;0))/(L206-1),0)</f>
        <v>0</v>
      </c>
    </row>
    <row r="207" spans="1:63" ht="18.75" customHeight="1" x14ac:dyDescent="0.35">
      <c r="A207" s="39" t="str">
        <f>'total Scrap'!A207</f>
        <v>12/2020</v>
      </c>
      <c r="B207" s="37">
        <f>'total Scrap'!D207</f>
        <v>95989</v>
      </c>
      <c r="C207" s="37" t="str">
        <f>'total Scrap'!E207</f>
        <v>236202660171</v>
      </c>
      <c r="D207" s="80" cm="1">
        <f t="array" ref="D207">IF(COUNTIF(_xlfn.ANCHORARRAY($J$2),Tableau7[[#This Row],[Part Number]]),IFERROR(SUM(_xlfn._xlws.FILTER((N207:BJ207)-(M207:BI207),(N207:BJ207)-(M207:BI207)&gt;0))/(L207-1),0),0)</f>
        <v>0</v>
      </c>
      <c r="E20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7" s="12" t="str">
        <v>38110F232171</v>
      </c>
      <c r="BK207" s="12" cm="1">
        <f t="array" ref="BK207">IFERROR(SUM(_xlfn._xlws.FILTER((N207:BJ207)-(M207:BI207),(N207:BJ207)-(M207:BI207)&gt;0))/(L207-1),0)</f>
        <v>0</v>
      </c>
    </row>
    <row r="208" spans="1:63" ht="18.75" customHeight="1" x14ac:dyDescent="0.35">
      <c r="A208" s="39" t="str">
        <f>'total Scrap'!A208</f>
        <v>12/2020</v>
      </c>
      <c r="B208" s="37">
        <f>'total Scrap'!D208</f>
        <v>97503</v>
      </c>
      <c r="C208" s="37" t="str">
        <f>'total Scrap'!E208</f>
        <v>56210F118071</v>
      </c>
      <c r="D208" s="80" cm="1">
        <f t="array" ref="D208">IF(COUNTIF(_xlfn.ANCHORARRAY($J$2),Tableau7[[#This Row],[Part Number]]),IFERROR(SUM(_xlfn._xlws.FILTER((N208:BJ208)-(M208:BI208),(N208:BJ208)-(M208:BI208)&gt;0))/(L208-1),0),0)</f>
        <v>0</v>
      </c>
      <c r="E20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8" s="12" t="str">
        <v>1A18133</v>
      </c>
      <c r="BK208" s="12" cm="1">
        <f t="array" ref="BK208">IFERROR(SUM(_xlfn._xlws.FILTER((N208:BJ208)-(M208:BI208),(N208:BJ208)-(M208:BI208)&gt;0))/(L208-1),0)</f>
        <v>0</v>
      </c>
    </row>
    <row r="209" spans="1:63" ht="18.75" customHeight="1" x14ac:dyDescent="0.35">
      <c r="A209" s="39" t="str">
        <f>'total Scrap'!A209</f>
        <v>12/2020</v>
      </c>
      <c r="B209" s="37">
        <f>'total Scrap'!D209</f>
        <v>95193</v>
      </c>
      <c r="C209" s="37" t="str">
        <f>'total Scrap'!E209</f>
        <v>16420F118071</v>
      </c>
      <c r="D209" s="80" cm="1">
        <f t="array" ref="D209">IF(COUNTIF(_xlfn.ANCHORARRAY($J$2),Tableau7[[#This Row],[Part Number]]),IFERROR(SUM(_xlfn._xlws.FILTER((N209:BJ209)-(M209:BI209),(N209:BJ209)-(M209:BI209)&gt;0))/(L209-1),0),0)</f>
        <v>0</v>
      </c>
      <c r="E20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09" s="12" t="str">
        <v>56310F225071</v>
      </c>
      <c r="BK209" s="12" cm="1">
        <f t="array" ref="BK209">IFERROR(SUM(_xlfn._xlws.FILTER((N209:BJ209)-(M209:BI209),(N209:BJ209)-(M209:BI209)&gt;0))/(L209-1),0)</f>
        <v>0</v>
      </c>
    </row>
    <row r="210" spans="1:63" ht="18.75" customHeight="1" x14ac:dyDescent="0.35">
      <c r="A210" s="39" t="str">
        <f>'total Scrap'!A210</f>
        <v>12/2020</v>
      </c>
      <c r="B210" s="37">
        <f>'total Scrap'!D210</f>
        <v>96604</v>
      </c>
      <c r="C210" s="37" t="str">
        <f>'total Scrap'!E210</f>
        <v>571102662171</v>
      </c>
      <c r="D210" s="80" cm="1">
        <f t="array" ref="D210">IF(COUNTIF(_xlfn.ANCHORARRAY($J$2),Tableau7[[#This Row],[Part Number]]),IFERROR(SUM(_xlfn._xlws.FILTER((N210:BJ210)-(M210:BI210),(N210:BJ210)-(M210:BI210)&gt;0))/(L210-1),0),0)</f>
        <v>0</v>
      </c>
      <c r="E21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0" s="12" t="str">
        <v>12361F231071</v>
      </c>
      <c r="BK210" s="12" cm="1">
        <f t="array" ref="BK210">IFERROR(SUM(_xlfn._xlws.FILTER((N210:BJ210)-(M210:BI210),(N210:BJ210)-(M210:BI210)&gt;0))/(L210-1),0)</f>
        <v>0</v>
      </c>
    </row>
    <row r="211" spans="1:63" ht="18.75" customHeight="1" x14ac:dyDescent="0.35">
      <c r="A211" s="39" t="str">
        <f>'total Scrap'!A211</f>
        <v>12/2020</v>
      </c>
      <c r="B211" s="37">
        <f>'total Scrap'!D211</f>
        <v>96655</v>
      </c>
      <c r="C211" s="37" t="str">
        <f>'total Scrap'!E211</f>
        <v>55213F218171</v>
      </c>
      <c r="D211" s="80" cm="1">
        <f t="array" ref="D211">IF(COUNTIF(_xlfn.ANCHORARRAY($J$2),Tableau7[[#This Row],[Part Number]]),IFERROR(SUM(_xlfn._xlws.FILTER((N211:BJ211)-(M211:BI211),(N211:BJ211)-(M211:BI211)&gt;0))/(L211-1),0),0)</f>
        <v>0</v>
      </c>
      <c r="E21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1" s="12" t="str">
        <v>2220430020</v>
      </c>
      <c r="BK211" s="12" cm="1">
        <f t="array" ref="BK211">IFERROR(SUM(_xlfn._xlws.FILTER((N211:BJ211)-(M211:BI211),(N211:BJ211)-(M211:BI211)&gt;0))/(L211-1),0)</f>
        <v>0</v>
      </c>
    </row>
    <row r="212" spans="1:63" ht="18.75" customHeight="1" x14ac:dyDescent="0.35">
      <c r="A212" s="39" t="str">
        <f>'total Scrap'!A212</f>
        <v>12/2020</v>
      </c>
      <c r="B212" s="37">
        <f>'total Scrap'!D212</f>
        <v>95211</v>
      </c>
      <c r="C212" s="37" t="str">
        <f>'total Scrap'!E212</f>
        <v>111203660171</v>
      </c>
      <c r="D212" s="80" cm="1">
        <f t="array" ref="D212">IF(COUNTIF(_xlfn.ANCHORARRAY($J$2),Tableau7[[#This Row],[Part Number]]),IFERROR(SUM(_xlfn._xlws.FILTER((N212:BJ212)-(M212:BI212),(N212:BJ212)-(M212:BI212)&gt;0))/(L212-1),0),0)</f>
        <v>0</v>
      </c>
      <c r="E21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2" s="12" t="str">
        <v>58720FPD2071</v>
      </c>
      <c r="BK212" s="12" cm="1">
        <f t="array" ref="BK212">IFERROR(SUM(_xlfn._xlws.FILTER((N212:BJ212)-(M212:BI212),(N212:BJ212)-(M212:BI212)&gt;0))/(L212-1),0)</f>
        <v>0</v>
      </c>
    </row>
    <row r="213" spans="1:63" ht="18.75" customHeight="1" x14ac:dyDescent="0.35">
      <c r="A213" s="39" t="str">
        <f>'total Scrap'!A213</f>
        <v>12/2020</v>
      </c>
      <c r="B213" s="37">
        <f>'total Scrap'!D213</f>
        <v>95194</v>
      </c>
      <c r="C213" s="37" t="str">
        <f>'total Scrap'!E213</f>
        <v>266022660271</v>
      </c>
      <c r="D213" s="80" cm="1">
        <f t="array" ref="D213">IF(COUNTIF(_xlfn.ANCHORARRAY($J$2),Tableau7[[#This Row],[Part Number]]),IFERROR(SUM(_xlfn._xlws.FILTER((N213:BJ213)-(M213:BI213),(N213:BJ213)-(M213:BI213)&gt;0))/(L213-1),0),0)</f>
        <v>0</v>
      </c>
      <c r="E21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3" s="12" t="str">
        <v>175072664071</v>
      </c>
      <c r="BK213" s="12" cm="1">
        <f t="array" ref="BK213">IFERROR(SUM(_xlfn._xlws.FILTER((N213:BJ213)-(M213:BI213),(N213:BJ213)-(M213:BI213)&gt;0))/(L213-1),0)</f>
        <v>0</v>
      </c>
    </row>
    <row r="214" spans="1:63" ht="18.75" customHeight="1" x14ac:dyDescent="0.35">
      <c r="A214" s="39" t="str">
        <f>'total Scrap'!A214</f>
        <v>12/2020</v>
      </c>
      <c r="B214" s="37">
        <f>'total Scrap'!D214</f>
        <v>96154</v>
      </c>
      <c r="C214" s="37" t="str">
        <f>'total Scrap'!E214</f>
        <v>111802665071</v>
      </c>
      <c r="D214" s="80" cm="1">
        <f t="array" ref="D214">IF(COUNTIF(_xlfn.ANCHORARRAY($J$2),Tableau7[[#This Row],[Part Number]]),IFERROR(SUM(_xlfn._xlws.FILTER((N214:BJ214)-(M214:BI214),(N214:BJ214)-(M214:BI214)&gt;0))/(L214-1),0),0)</f>
        <v>0</v>
      </c>
      <c r="E21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4" s="12" t="str">
        <v>45283F219171</v>
      </c>
      <c r="BK214" s="12" cm="1">
        <f t="array" ref="BK214">IFERROR(SUM(_xlfn._xlws.FILTER((N214:BJ214)-(M214:BI214),(N214:BJ214)-(M214:BI214)&gt;0))/(L214-1),0)</f>
        <v>0</v>
      </c>
    </row>
    <row r="215" spans="1:63" ht="18.75" customHeight="1" x14ac:dyDescent="0.35">
      <c r="A215" s="39" t="str">
        <f>'total Scrap'!A215</f>
        <v>12/2020</v>
      </c>
      <c r="B215" s="37">
        <f>'total Scrap'!D215</f>
        <v>95995</v>
      </c>
      <c r="C215" s="37" t="str">
        <f>'total Scrap'!E215</f>
        <v>163612660071</v>
      </c>
      <c r="D215" s="80" cm="1">
        <f t="array" ref="D215">IF(COUNTIF(_xlfn.ANCHORARRAY($J$2),Tableau7[[#This Row],[Part Number]]),IFERROR(SUM(_xlfn._xlws.FILTER((N215:BJ215)-(M215:BI215),(N215:BJ215)-(M215:BI215)&gt;0))/(L215-1),0),0)</f>
        <v>0</v>
      </c>
      <c r="E21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5" s="12" t="str">
        <v>56442F220071</v>
      </c>
      <c r="BK215" s="12" cm="1">
        <f t="array" ref="BK215">IFERROR(SUM(_xlfn._xlws.FILTER((N215:BJ215)-(M215:BI215),(N215:BJ215)-(M215:BI215)&gt;0))/(L215-1),0)</f>
        <v>0</v>
      </c>
    </row>
    <row r="216" spans="1:63" ht="18.75" customHeight="1" x14ac:dyDescent="0.35">
      <c r="A216" s="39" t="str">
        <f>'total Scrap'!A216</f>
        <v>12/2020</v>
      </c>
      <c r="B216" s="37">
        <f>'total Scrap'!D216</f>
        <v>96724</v>
      </c>
      <c r="C216" s="37" t="str">
        <f>'total Scrap'!E216</f>
        <v>68804F226071</v>
      </c>
      <c r="D216" s="80" cm="1">
        <f t="array" ref="D216">IF(COUNTIF(_xlfn.ANCHORARRAY($J$2),Tableau7[[#This Row],[Part Number]]),IFERROR(SUM(_xlfn._xlws.FILTER((N216:BJ216)-(M216:BI216),(N216:BJ216)-(M216:BI216)&gt;0))/(L216-1),0),0)</f>
        <v>0</v>
      </c>
      <c r="E21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6" s="12" t="str">
        <v>56022F219271</v>
      </c>
      <c r="BK216" s="12" cm="1">
        <f t="array" ref="BK216">IFERROR(SUM(_xlfn._xlws.FILTER((N216:BJ216)-(M216:BI216),(N216:BJ216)-(M216:BI216)&gt;0))/(L216-1),0)</f>
        <v>0</v>
      </c>
    </row>
    <row r="217" spans="1:63" ht="18.75" customHeight="1" x14ac:dyDescent="0.35">
      <c r="A217" s="39" t="str">
        <f>'total Scrap'!A217</f>
        <v>12/2020</v>
      </c>
      <c r="B217" s="37">
        <f>'total Scrap'!D217</f>
        <v>96180</v>
      </c>
      <c r="C217" s="37" t="str">
        <f>'total Scrap'!E217</f>
        <v>53402F218171</v>
      </c>
      <c r="D217" s="80" cm="1">
        <f t="array" ref="D217">IF(COUNTIF(_xlfn.ANCHORARRAY($J$2),Tableau7[[#This Row],[Part Number]]),IFERROR(SUM(_xlfn._xlws.FILTER((N217:BJ217)-(M217:BI217),(N217:BJ217)-(M217:BI217)&gt;0))/(L217-1),0),0)</f>
        <v>0</v>
      </c>
      <c r="E21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7" s="12" t="str">
        <v>53218F218071</v>
      </c>
      <c r="BK217" s="12" cm="1">
        <f t="array" ref="BK217">IFERROR(SUM(_xlfn._xlws.FILTER((N217:BJ217)-(M217:BI217),(N217:BJ217)-(M217:BI217)&gt;0))/(L217-1),0)</f>
        <v>0</v>
      </c>
    </row>
    <row r="218" spans="1:63" ht="18.75" customHeight="1" x14ac:dyDescent="0.35">
      <c r="A218" s="39" t="str">
        <f>'total Scrap'!A218</f>
        <v>12/2020</v>
      </c>
      <c r="B218" s="37">
        <f>'total Scrap'!D218</f>
        <v>92451</v>
      </c>
      <c r="C218" s="37" t="str">
        <f>'total Scrap'!E218</f>
        <v>53724F222071</v>
      </c>
      <c r="D218" s="80" cm="1">
        <f t="array" ref="D218">IF(COUNTIF(_xlfn.ANCHORARRAY($J$2),Tableau7[[#This Row],[Part Number]]),IFERROR(SUM(_xlfn._xlws.FILTER((N218:BJ218)-(M218:BI218),(N218:BJ218)-(M218:BI218)&gt;0))/(L218-1),0),0)</f>
        <v>0</v>
      </c>
      <c r="E21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8" s="12" t="str">
        <v>688022654071</v>
      </c>
      <c r="BK218" s="12" cm="1">
        <f t="array" ref="BK218">IFERROR(SUM(_xlfn._xlws.FILTER((N218:BJ218)-(M218:BI218),(N218:BJ218)-(M218:BI218)&gt;0))/(L218-1),0)</f>
        <v>0</v>
      </c>
    </row>
    <row r="219" spans="1:63" ht="18.75" customHeight="1" x14ac:dyDescent="0.35">
      <c r="A219" s="39" t="str">
        <f>'total Scrap'!A219</f>
        <v>12/2020</v>
      </c>
      <c r="B219" s="37">
        <f>'total Scrap'!D219</f>
        <v>96727</v>
      </c>
      <c r="C219" s="37" t="str">
        <f>'total Scrap'!E219</f>
        <v>53724F222071</v>
      </c>
      <c r="D219" s="80" cm="1">
        <f t="array" ref="D219">IF(COUNTIF(_xlfn.ANCHORARRAY($J$2),Tableau7[[#This Row],[Part Number]]),IFERROR(SUM(_xlfn._xlws.FILTER((N219:BJ219)-(M219:BI219),(N219:BJ219)-(M219:BI219)&gt;0))/(L219-1),0),0)</f>
        <v>0</v>
      </c>
      <c r="E21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19" s="12" t="str">
        <v>676303655071</v>
      </c>
      <c r="BK219" s="12" cm="1">
        <f t="array" ref="BK219">IFERROR(SUM(_xlfn._xlws.FILTER((N219:BJ219)-(M219:BI219),(N219:BJ219)-(M219:BI219)&gt;0))/(L219-1),0)</f>
        <v>0</v>
      </c>
    </row>
    <row r="220" spans="1:63" ht="18.75" customHeight="1" x14ac:dyDescent="0.35">
      <c r="A220" s="39" t="str">
        <f>'total Scrap'!A220</f>
        <v>12/2020</v>
      </c>
      <c r="B220" s="37">
        <f>'total Scrap'!D220</f>
        <v>96728</v>
      </c>
      <c r="C220" s="37" t="str">
        <f>'total Scrap'!E220</f>
        <v>532212665071</v>
      </c>
      <c r="D220" s="80" cm="1">
        <f t="array" ref="D220">IF(COUNTIF(_xlfn.ANCHORARRAY($J$2),Tableau7[[#This Row],[Part Number]]),IFERROR(SUM(_xlfn._xlws.FILTER((N220:BJ220)-(M220:BI220),(N220:BJ220)-(M220:BI220)&gt;0))/(L220-1),0),0)</f>
        <v>0</v>
      </c>
      <c r="E22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0" s="12" t="str">
        <v>425102667071</v>
      </c>
      <c r="BK220" s="12" cm="1">
        <f t="array" ref="BK220">IFERROR(SUM(_xlfn._xlws.FILTER((N220:BJ220)-(M220:BI220),(N220:BJ220)-(M220:BI220)&gt;0))/(L220-1),0)</f>
        <v>0</v>
      </c>
    </row>
    <row r="221" spans="1:63" ht="18.75" customHeight="1" x14ac:dyDescent="0.35">
      <c r="A221" s="39" t="str">
        <f>'total Scrap'!A221</f>
        <v>12/2020</v>
      </c>
      <c r="B221" s="37">
        <f>'total Scrap'!D221</f>
        <v>96211</v>
      </c>
      <c r="C221" s="37" t="str">
        <f>'total Scrap'!E221</f>
        <v>96363F330071</v>
      </c>
      <c r="D221" s="80" cm="1">
        <f t="array" ref="D221">IF(COUNTIF(_xlfn.ANCHORARRAY($J$2),Tableau7[[#This Row],[Part Number]]),IFERROR(SUM(_xlfn._xlws.FILTER((N221:BJ221)-(M221:BI221),(N221:BJ221)-(M221:BI221)&gt;0))/(L221-1),0),0)</f>
        <v>0</v>
      </c>
      <c r="E22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1" s="12" t="str">
        <v>56062F321071</v>
      </c>
      <c r="BK221" s="12" cm="1">
        <f t="array" ref="BK221">IFERROR(SUM(_xlfn._xlws.FILTER((N221:BJ221)-(M221:BI221),(N221:BJ221)-(M221:BI221)&gt;0))/(L221-1),0)</f>
        <v>0</v>
      </c>
    </row>
    <row r="222" spans="1:63" ht="18.75" customHeight="1" x14ac:dyDescent="0.35">
      <c r="A222" s="39" t="str">
        <f>'total Scrap'!A222</f>
        <v>12/2020</v>
      </c>
      <c r="B222" s="37">
        <f>'total Scrap'!D222</f>
        <v>92454</v>
      </c>
      <c r="C222" s="37" t="str">
        <f>'total Scrap'!E222</f>
        <v>68161F225071</v>
      </c>
      <c r="D222" s="80" cm="1">
        <f t="array" ref="D222">IF(COUNTIF(_xlfn.ANCHORARRAY($J$2),Tableau7[[#This Row],[Part Number]]),IFERROR(SUM(_xlfn._xlws.FILTER((N222:BJ222)-(M222:BI222),(N222:BJ222)-(M222:BI222)&gt;0))/(L222-1),0),0)</f>
        <v>0</v>
      </c>
      <c r="E22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2" s="12" t="str">
        <v>68402F220071</v>
      </c>
      <c r="BK222" s="12" cm="1">
        <f t="array" ref="BK222">IFERROR(SUM(_xlfn._xlws.FILTER((N222:BJ222)-(M222:BI222),(N222:BJ222)-(M222:BI222)&gt;0))/(L222-1),0)</f>
        <v>0</v>
      </c>
    </row>
    <row r="223" spans="1:63" ht="18.75" customHeight="1" x14ac:dyDescent="0.35">
      <c r="A223" s="39" t="str">
        <f>'total Scrap'!A223</f>
        <v>12/2020</v>
      </c>
      <c r="B223" s="37">
        <f>'total Scrap'!D223</f>
        <v>96722</v>
      </c>
      <c r="C223" s="37" t="str">
        <f>'total Scrap'!E223</f>
        <v>96365F509471</v>
      </c>
      <c r="D223" s="80" cm="1">
        <f t="array" ref="D223">IF(COUNTIF(_xlfn.ANCHORARRAY($J$2),Tableau7[[#This Row],[Part Number]]),IFERROR(SUM(_xlfn._xlws.FILTER((N223:BJ223)-(M223:BI223),(N223:BJ223)-(M223:BI223)&gt;0))/(L223-1),0),0)</f>
        <v>0</v>
      </c>
      <c r="E22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3" s="12" t="str">
        <v>56310F125071</v>
      </c>
      <c r="BK223" s="12" cm="1">
        <f t="array" ref="BK223">IFERROR(SUM(_xlfn._xlws.FILTER((N223:BJ223)-(M223:BI223),(N223:BJ223)-(M223:BI223)&gt;0))/(L223-1),0)</f>
        <v>0</v>
      </c>
    </row>
    <row r="224" spans="1:63" ht="18.75" customHeight="1" x14ac:dyDescent="0.35">
      <c r="A224" s="39" t="str">
        <f>'total Scrap'!A224</f>
        <v>12/2020</v>
      </c>
      <c r="B224" s="37">
        <f>'total Scrap'!D224</f>
        <v>95432</v>
      </c>
      <c r="C224" s="37" t="str">
        <f>'total Scrap'!E224</f>
        <v>566512664071</v>
      </c>
      <c r="D224" s="80" cm="1">
        <f t="array" ref="D224">IF(COUNTIF(_xlfn.ANCHORARRAY($J$2),Tableau7[[#This Row],[Part Number]]),IFERROR(SUM(_xlfn._xlws.FILTER((N224:BJ224)-(M224:BI224),(N224:BJ224)-(M224:BI224)&gt;0))/(L224-1),0),0)</f>
        <v>0</v>
      </c>
      <c r="E22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4" s="12" t="str">
        <v>678202660271</v>
      </c>
      <c r="BK224" s="12" cm="1">
        <f t="array" ref="BK224">IFERROR(SUM(_xlfn._xlws.FILTER((N224:BJ224)-(M224:BI224),(N224:BJ224)-(M224:BI224)&gt;0))/(L224-1),0)</f>
        <v>0</v>
      </c>
    </row>
    <row r="225" spans="1:63" ht="18.75" customHeight="1" x14ac:dyDescent="0.35">
      <c r="A225" s="39" t="str">
        <f>'total Scrap'!A225</f>
        <v>12/2020</v>
      </c>
      <c r="B225" s="37">
        <f>'total Scrap'!D225</f>
        <v>96723</v>
      </c>
      <c r="C225" s="37" t="str">
        <f>'total Scrap'!E225</f>
        <v>471102665171</v>
      </c>
      <c r="D225" s="80" cm="1">
        <f t="array" ref="D225">IF(COUNTIF(_xlfn.ANCHORARRAY($J$2),Tableau7[[#This Row],[Part Number]]),IFERROR(SUM(_xlfn._xlws.FILTER((N225:BJ225)-(M225:BI225),(N225:BJ225)-(M225:BI225)&gt;0))/(L225-1),0),0)</f>
        <v>0</v>
      </c>
      <c r="E22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5" s="12" t="str">
        <v>68155F231171</v>
      </c>
      <c r="BK225" s="12" cm="1">
        <f t="array" ref="BK225">IFERROR(SUM(_xlfn._xlws.FILTER((N225:BJ225)-(M225:BI225),(N225:BJ225)-(M225:BI225)&gt;0))/(L225-1),0)</f>
        <v>0</v>
      </c>
    </row>
    <row r="226" spans="1:63" ht="18.75" customHeight="1" x14ac:dyDescent="0.35">
      <c r="A226" s="39" t="str">
        <f>'total Scrap'!A226</f>
        <v>12/2020</v>
      </c>
      <c r="B226" s="37">
        <f>'total Scrap'!D226</f>
        <v>96725</v>
      </c>
      <c r="C226" s="37" t="str">
        <f>'total Scrap'!E226</f>
        <v>56015F219371</v>
      </c>
      <c r="D226" s="80" cm="1">
        <f t="array" ref="D226">IF(COUNTIF(_xlfn.ANCHORARRAY($J$2),Tableau7[[#This Row],[Part Number]]),IFERROR(SUM(_xlfn._xlws.FILTER((N226:BJ226)-(M226:BI226),(N226:BJ226)-(M226:BI226)&gt;0))/(L226-1),0),0)</f>
        <v>0</v>
      </c>
      <c r="E22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6" s="12" t="str">
        <v>56054F218271</v>
      </c>
      <c r="BK226" s="12" cm="1">
        <f t="array" ref="BK226">IFERROR(SUM(_xlfn._xlws.FILTER((N226:BJ226)-(M226:BI226),(N226:BJ226)-(M226:BI226)&gt;0))/(L226-1),0)</f>
        <v>0</v>
      </c>
    </row>
    <row r="227" spans="1:63" ht="18.75" customHeight="1" x14ac:dyDescent="0.35">
      <c r="A227" s="39" t="str">
        <f>'total Scrap'!A227</f>
        <v>12/2020</v>
      </c>
      <c r="B227" s="37">
        <f>'total Scrap'!D227</f>
        <v>95434</v>
      </c>
      <c r="C227" s="37" t="str">
        <f>'total Scrap'!E227</f>
        <v>574302660071</v>
      </c>
      <c r="D227" s="80" cm="1">
        <f t="array" ref="D227">IF(COUNTIF(_xlfn.ANCHORARRAY($J$2),Tableau7[[#This Row],[Part Number]]),IFERROR(SUM(_xlfn._xlws.FILTER((N227:BJ227)-(M227:BI227),(N227:BJ227)-(M227:BI227)&gt;0))/(L227-1),0),0)</f>
        <v>0</v>
      </c>
      <c r="E22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7" s="12" t="str">
        <v>56110F219071</v>
      </c>
      <c r="BK227" s="12" cm="1">
        <f t="array" ref="BK227">IFERROR(SUM(_xlfn._xlws.FILTER((N227:BJ227)-(M227:BI227),(N227:BJ227)-(M227:BI227)&gt;0))/(L227-1),0)</f>
        <v>0</v>
      </c>
    </row>
    <row r="228" spans="1:63" ht="18.75" customHeight="1" x14ac:dyDescent="0.35">
      <c r="A228" s="39" t="str">
        <f>'total Scrap'!A228</f>
        <v>12/2020</v>
      </c>
      <c r="B228" s="37">
        <f>'total Scrap'!D228</f>
        <v>96726</v>
      </c>
      <c r="C228" s="37" t="str">
        <f>'total Scrap'!E228</f>
        <v>56058F320071</v>
      </c>
      <c r="D228" s="80" cm="1">
        <f t="array" ref="D228">IF(COUNTIF(_xlfn.ANCHORARRAY($J$2),Tableau7[[#This Row],[Part Number]]),IFERROR(SUM(_xlfn._xlws.FILTER((N228:BJ228)-(M228:BI228),(N228:BJ228)-(M228:BI228)&gt;0))/(L228-1),0),0)</f>
        <v>0</v>
      </c>
      <c r="E22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8" s="12" t="str">
        <v>235502661071</v>
      </c>
      <c r="BK228" s="12" cm="1">
        <f t="array" ref="BK228">IFERROR(SUM(_xlfn._xlws.FILTER((N228:BJ228)-(M228:BI228),(N228:BJ228)-(M228:BI228)&gt;0))/(L228-1),0)</f>
        <v>0</v>
      </c>
    </row>
    <row r="229" spans="1:63" ht="18.75" customHeight="1" x14ac:dyDescent="0.35">
      <c r="A229" s="39" t="str">
        <f>'total Scrap'!A229</f>
        <v>01/2021</v>
      </c>
      <c r="B229" s="37">
        <f>'total Scrap'!D229</f>
        <v>95731</v>
      </c>
      <c r="C229" s="37" t="str">
        <f>'total Scrap'!E229</f>
        <v>56011F231071</v>
      </c>
      <c r="D229" s="80" cm="1">
        <f t="array" ref="D229">IF(COUNTIF(_xlfn.ANCHORARRAY($J$2),Tableau7[[#This Row],[Part Number]]),IFERROR(SUM(_xlfn._xlws.FILTER((N229:BJ229)-(M229:BI229),(N229:BJ229)-(M229:BI229)&gt;0))/(L229-1),0),0)</f>
        <v>0</v>
      </c>
      <c r="E22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29" s="12" t="str">
        <v>242102674071</v>
      </c>
      <c r="BK229" s="12" cm="1">
        <f t="array" ref="BK229">IFERROR(SUM(_xlfn._xlws.FILTER((N229:BJ229)-(M229:BI229),(N229:BJ229)-(M229:BI229)&gt;0))/(L229-1),0)</f>
        <v>0</v>
      </c>
    </row>
    <row r="230" spans="1:63" ht="18.75" customHeight="1" x14ac:dyDescent="0.35">
      <c r="A230" s="39" t="str">
        <f>'total Scrap'!A230</f>
        <v>01/2021</v>
      </c>
      <c r="B230" s="37">
        <f>'total Scrap'!D230</f>
        <v>96613</v>
      </c>
      <c r="C230" s="37" t="str">
        <f>'total Scrap'!E230</f>
        <v>56110F220071</v>
      </c>
      <c r="D230" s="80" cm="1">
        <f t="array" ref="D230">IF(COUNTIF(_xlfn.ANCHORARRAY($J$2),Tableau7[[#This Row],[Part Number]]),IFERROR(SUM(_xlfn._xlws.FILTER((N230:BJ230)-(M230:BI230),(N230:BJ230)-(M230:BI230)&gt;0))/(L230-1),0),0)</f>
        <v>0</v>
      </c>
      <c r="E23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0" s="12" t="str">
        <v>234202660071</v>
      </c>
      <c r="BK230" s="12" cm="1">
        <f t="array" ref="BK230">IFERROR(SUM(_xlfn._xlws.FILTER((N230:BJ230)-(M230:BI230),(N230:BJ230)-(M230:BI230)&gt;0))/(L230-1),0)</f>
        <v>0</v>
      </c>
    </row>
    <row r="231" spans="1:63" ht="18.75" customHeight="1" x14ac:dyDescent="0.35">
      <c r="A231" s="39" t="str">
        <f>'total Scrap'!A231</f>
        <v>01/2021</v>
      </c>
      <c r="B231" s="37">
        <f>'total Scrap'!D231</f>
        <v>95558</v>
      </c>
      <c r="C231" s="37" t="str">
        <f>'total Scrap'!E231</f>
        <v>56190F220071</v>
      </c>
      <c r="D231" s="80" cm="1">
        <f t="array" ref="D231">IF(COUNTIF(_xlfn.ANCHORARRAY($J$2),Tableau7[[#This Row],[Part Number]]),IFERROR(SUM(_xlfn._xlws.FILTER((N231:BJ231)-(M231:BI231),(N231:BJ231)-(M231:BI231)&gt;0))/(L231-1),0),0)</f>
        <v>0</v>
      </c>
      <c r="E23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1" s="12" t="str">
        <v>532222665071</v>
      </c>
      <c r="BK231" s="12" cm="1">
        <f t="array" ref="BK231">IFERROR(SUM(_xlfn._xlws.FILTER((N231:BJ231)-(M231:BI231),(N231:BJ231)-(M231:BI231)&gt;0))/(L231-1),0)</f>
        <v>0</v>
      </c>
    </row>
    <row r="232" spans="1:63" ht="18.75" customHeight="1" x14ac:dyDescent="0.35">
      <c r="A232" s="39" t="str">
        <f>'total Scrap'!A232</f>
        <v>01/2021</v>
      </c>
      <c r="B232" s="37">
        <f>'total Scrap'!D232</f>
        <v>96611</v>
      </c>
      <c r="C232" s="37" t="str">
        <f>'total Scrap'!E232</f>
        <v>56110F218071</v>
      </c>
      <c r="D232" s="80" cm="1">
        <f t="array" ref="D232">IF(COUNTIF(_xlfn.ANCHORARRAY($J$2),Tableau7[[#This Row],[Part Number]]),IFERROR(SUM(_xlfn._xlws.FILTER((N232:BJ232)-(M232:BI232),(N232:BJ232)-(M232:BI232)&gt;0))/(L232-1),0),0)</f>
        <v>0</v>
      </c>
      <c r="E23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2" s="12" t="str">
        <v>28820F201071</v>
      </c>
      <c r="BK232" s="12" cm="1">
        <f t="array" ref="BK232">IFERROR(SUM(_xlfn._xlws.FILTER((N232:BJ232)-(M232:BI232),(N232:BJ232)-(M232:BI232)&gt;0))/(L232-1),0)</f>
        <v>0</v>
      </c>
    </row>
    <row r="233" spans="1:63" ht="18.75" customHeight="1" x14ac:dyDescent="0.35">
      <c r="A233" s="39" t="str">
        <f>'total Scrap'!A233</f>
        <v>01/2021</v>
      </c>
      <c r="B233" s="37">
        <f>'total Scrap'!D233</f>
        <v>97508</v>
      </c>
      <c r="C233" s="37" t="str">
        <f>'total Scrap'!E233</f>
        <v>89661UM090</v>
      </c>
      <c r="D233" s="80" cm="1">
        <f t="array" ref="D233">IF(COUNTIF(_xlfn.ANCHORARRAY($J$2),Tableau7[[#This Row],[Part Number]]),IFERROR(SUM(_xlfn._xlws.FILTER((N233:BJ233)-(M233:BI233),(N233:BJ233)-(M233:BI233)&gt;0))/(L233-1),0),0)</f>
        <v>0</v>
      </c>
      <c r="E23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3" s="12" t="str">
        <v>55611F231171</v>
      </c>
      <c r="BK233" s="12" cm="1">
        <f t="array" ref="BK233">IFERROR(SUM(_xlfn._xlws.FILTER((N233:BJ233)-(M233:BI233),(N233:BJ233)-(M233:BI233)&gt;0))/(L233-1),0)</f>
        <v>0</v>
      </c>
    </row>
    <row r="234" spans="1:63" ht="18.75" customHeight="1" x14ac:dyDescent="0.35">
      <c r="A234" s="39" t="str">
        <f>'total Scrap'!A234</f>
        <v>01/2021</v>
      </c>
      <c r="B234" s="37">
        <f>'total Scrap'!D234</f>
        <v>95445</v>
      </c>
      <c r="C234" s="37" t="str">
        <f>'total Scrap'!E234</f>
        <v>565302660071</v>
      </c>
      <c r="D234" s="80" cm="1">
        <f t="array" ref="D234">IF(COUNTIF(_xlfn.ANCHORARRAY($J$2),Tableau7[[#This Row],[Part Number]]),IFERROR(SUM(_xlfn._xlws.FILTER((N234:BJ234)-(M234:BI234),(N234:BJ234)-(M234:BI234)&gt;0))/(L234-1),0),0)</f>
        <v>0</v>
      </c>
      <c r="E23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4" s="12" t="str">
        <v>56138FPA2071</v>
      </c>
      <c r="BK234" s="12" cm="1">
        <f t="array" ref="BK234">IFERROR(SUM(_xlfn._xlws.FILTER((N234:BJ234)-(M234:BI234),(N234:BJ234)-(M234:BI234)&gt;0))/(L234-1),0)</f>
        <v>0</v>
      </c>
    </row>
    <row r="235" spans="1:63" ht="18.75" customHeight="1" x14ac:dyDescent="0.35">
      <c r="A235" s="39" t="str">
        <f>'total Scrap'!A235</f>
        <v>01/2021</v>
      </c>
      <c r="B235" s="37">
        <f>'total Scrap'!D235</f>
        <v>95440</v>
      </c>
      <c r="C235" s="37" t="str">
        <f>'total Scrap'!E235</f>
        <v>565302660071</v>
      </c>
      <c r="D235" s="80" cm="1">
        <f t="array" ref="D235">IF(COUNTIF(_xlfn.ANCHORARRAY($J$2),Tableau7[[#This Row],[Part Number]]),IFERROR(SUM(_xlfn._xlws.FILTER((N235:BJ235)-(M235:BI235),(N235:BJ235)-(M235:BI235)&gt;0))/(L235-1),0),0)</f>
        <v>0</v>
      </c>
      <c r="E23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5" s="12" t="str">
        <v>163612386071</v>
      </c>
      <c r="BK235" s="12" cm="1">
        <f t="array" ref="BK235">IFERROR(SUM(_xlfn._xlws.FILTER((N235:BJ235)-(M235:BI235),(N235:BJ235)-(M235:BI235)&gt;0))/(L235-1),0)</f>
        <v>0</v>
      </c>
    </row>
    <row r="236" spans="1:63" ht="18.75" customHeight="1" x14ac:dyDescent="0.35">
      <c r="A236" s="39" t="str">
        <f>'total Scrap'!A236</f>
        <v>01/2021</v>
      </c>
      <c r="B236" s="37">
        <f>'total Scrap'!D236</f>
        <v>97006</v>
      </c>
      <c r="C236" s="37" t="str">
        <f>'total Scrap'!E236</f>
        <v>56210F118071</v>
      </c>
      <c r="D236" s="80" cm="1">
        <f t="array" ref="D236">IF(COUNTIF(_xlfn.ANCHORARRAY($J$2),Tableau7[[#This Row],[Part Number]]),IFERROR(SUM(_xlfn._xlws.FILTER((N236:BJ236)-(M236:BI236),(N236:BJ236)-(M236:BI236)&gt;0))/(L236-1),0),0)</f>
        <v>0</v>
      </c>
      <c r="E23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6" s="12" t="str">
        <v>56024F218371</v>
      </c>
      <c r="BK236" s="12" cm="1">
        <f t="array" ref="BK236">IFERROR(SUM(_xlfn._xlws.FILTER((N236:BJ236)-(M236:BI236),(N236:BJ236)-(M236:BI236)&gt;0))/(L236-1),0)</f>
        <v>0</v>
      </c>
    </row>
    <row r="237" spans="1:63" ht="18.75" customHeight="1" x14ac:dyDescent="0.35">
      <c r="A237" s="39" t="str">
        <f>'total Scrap'!A237</f>
        <v>01/2021</v>
      </c>
      <c r="B237" s="37">
        <f>'total Scrap'!D237</f>
        <v>97505</v>
      </c>
      <c r="C237" s="37" t="str">
        <f>'total Scrap'!E237</f>
        <v>56210F219071</v>
      </c>
      <c r="D237" s="80" cm="1">
        <f t="array" ref="D237">IF(COUNTIF(_xlfn.ANCHORARRAY($J$2),Tableau7[[#This Row],[Part Number]]),IFERROR(SUM(_xlfn._xlws.FILTER((N237:BJ237)-(M237:BI237),(N237:BJ237)-(M237:BI237)&gt;0))/(L237-1),0),0)</f>
        <v>0</v>
      </c>
      <c r="E23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7" s="12" t="str">
        <v>904071303071</v>
      </c>
      <c r="BK237" s="12" cm="1">
        <f t="array" ref="BK237">IFERROR(SUM(_xlfn._xlws.FILTER((N237:BJ237)-(M237:BI237),(N237:BJ237)-(M237:BI237)&gt;0))/(L237-1),0)</f>
        <v>0</v>
      </c>
    </row>
    <row r="238" spans="1:63" ht="18.75" customHeight="1" x14ac:dyDescent="0.35">
      <c r="A238" s="39" t="str">
        <f>'total Scrap'!A238</f>
        <v>01/2021</v>
      </c>
      <c r="B238" s="37">
        <f>'total Scrap'!D238</f>
        <v>95444</v>
      </c>
      <c r="C238" s="37" t="str">
        <f>'total Scrap'!E238</f>
        <v>571501662171</v>
      </c>
      <c r="D238" s="80" cm="1">
        <f t="array" ref="D238">IF(COUNTIF(_xlfn.ANCHORARRAY($J$2),Tableau7[[#This Row],[Part Number]]),IFERROR(SUM(_xlfn._xlws.FILTER((N238:BJ238)-(M238:BI238),(N238:BJ238)-(M238:BI238)&gt;0))/(L238-1),0),0)</f>
        <v>0</v>
      </c>
      <c r="E23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8" s="12" t="str">
        <v>56023F218071</v>
      </c>
      <c r="BK238" s="12" cm="1">
        <f t="array" ref="BK238">IFERROR(SUM(_xlfn._xlws.FILTER((N238:BJ238)-(M238:BI238),(N238:BJ238)-(M238:BI238)&gt;0))/(L238-1),0)</f>
        <v>0</v>
      </c>
    </row>
    <row r="239" spans="1:63" ht="18.75" customHeight="1" x14ac:dyDescent="0.35">
      <c r="A239" s="39" t="str">
        <f>'total Scrap'!A239</f>
        <v>01/2021</v>
      </c>
      <c r="B239" s="37">
        <f>'total Scrap'!D239</f>
        <v>97509</v>
      </c>
      <c r="C239" s="37" t="str">
        <f>'total Scrap'!E239</f>
        <v>461502661271</v>
      </c>
      <c r="D239" s="80" cm="1">
        <f t="array" ref="D239">IF(COUNTIF(_xlfn.ANCHORARRAY($J$2),Tableau7[[#This Row],[Part Number]]),IFERROR(SUM(_xlfn._xlws.FILTER((N239:BJ239)-(M239:BI239),(N239:BJ239)-(M239:BI239)&gt;0))/(L239-1),0),0)</f>
        <v>0</v>
      </c>
      <c r="E23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39" s="12" t="str">
        <v>56190F127071</v>
      </c>
      <c r="BK239" s="12" cm="1">
        <f t="array" ref="BK239">IFERROR(SUM(_xlfn._xlws.FILTER((N239:BJ239)-(M239:BI239),(N239:BJ239)-(M239:BI239)&gt;0))/(L239-1),0)</f>
        <v>0</v>
      </c>
    </row>
    <row r="240" spans="1:63" ht="18.75" customHeight="1" x14ac:dyDescent="0.35">
      <c r="A240" s="39" t="str">
        <f>'total Scrap'!A240</f>
        <v>01/2021</v>
      </c>
      <c r="B240" s="37">
        <f>'total Scrap'!D240</f>
        <v>96662</v>
      </c>
      <c r="C240" s="37" t="str">
        <f>'total Scrap'!E240</f>
        <v>585111662071</v>
      </c>
      <c r="D240" s="80" cm="1">
        <f t="array" ref="D240">IF(COUNTIF(_xlfn.ANCHORARRAY($J$2),Tableau7[[#This Row],[Part Number]]),IFERROR(SUM(_xlfn._xlws.FILTER((N240:BJ240)-(M240:BI240),(N240:BJ240)-(M240:BI240)&gt;0))/(L240-1),0),0)</f>
        <v>0</v>
      </c>
      <c r="E24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0" s="12" t="str">
        <v>38120F332171</v>
      </c>
      <c r="BK240" s="12" cm="1">
        <f t="array" ref="BK240">IFERROR(SUM(_xlfn._xlws.FILTER((N240:BJ240)-(M240:BI240),(N240:BJ240)-(M240:BI240)&gt;0))/(L240-1),0)</f>
        <v>0</v>
      </c>
    </row>
    <row r="241" spans="1:63" ht="18.75" customHeight="1" x14ac:dyDescent="0.35">
      <c r="A241" s="39" t="str">
        <f>'total Scrap'!A241</f>
        <v>01/2021</v>
      </c>
      <c r="B241" s="37">
        <f>'total Scrap'!D241</f>
        <v>95441</v>
      </c>
      <c r="C241" s="37" t="str">
        <f>'total Scrap'!E241</f>
        <v>565903676071</v>
      </c>
      <c r="D241" s="80" cm="1">
        <f t="array" ref="D241">IF(COUNTIF(_xlfn.ANCHORARRAY($J$2),Tableau7[[#This Row],[Part Number]]),IFERROR(SUM(_xlfn._xlws.FILTER((N241:BJ241)-(M241:BI241),(N241:BJ241)-(M241:BI241)&gt;0))/(L241-1),0),0)</f>
        <v>0</v>
      </c>
      <c r="E24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1" s="12" t="str">
        <v>55545F318171</v>
      </c>
      <c r="BK241" s="12" cm="1">
        <f t="array" ref="BK241">IFERROR(SUM(_xlfn._xlws.FILTER((N241:BJ241)-(M241:BI241),(N241:BJ241)-(M241:BI241)&gt;0))/(L241-1),0)</f>
        <v>0</v>
      </c>
    </row>
    <row r="242" spans="1:63" ht="18.75" customHeight="1" x14ac:dyDescent="0.35">
      <c r="A242" s="39" t="str">
        <f>'total Scrap'!A242</f>
        <v>01/2021</v>
      </c>
      <c r="B242" s="37">
        <f>'total Scrap'!D242</f>
        <v>97507</v>
      </c>
      <c r="C242" s="37" t="str">
        <f>'total Scrap'!E242</f>
        <v>56044FPA2271</v>
      </c>
      <c r="D242" s="80" cm="1">
        <f t="array" ref="D242">IF(COUNTIF(_xlfn.ANCHORARRAY($J$2),Tableau7[[#This Row],[Part Number]]),IFERROR(SUM(_xlfn._xlws.FILTER((N242:BJ242)-(M242:BI242),(N242:BJ242)-(M242:BI242)&gt;0))/(L242-1),0),0)</f>
        <v>0</v>
      </c>
      <c r="E24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2" s="12" t="str">
        <v>28820F221071</v>
      </c>
      <c r="BK242" s="12" cm="1">
        <f t="array" ref="BK242">IFERROR(SUM(_xlfn._xlws.FILTER((N242:BJ242)-(M242:BI242),(N242:BJ242)-(M242:BI242)&gt;0))/(L242-1),0)</f>
        <v>0</v>
      </c>
    </row>
    <row r="243" spans="1:63" ht="18.75" customHeight="1" x14ac:dyDescent="0.35">
      <c r="A243" s="39" t="str">
        <f>'total Scrap'!A243</f>
        <v>01/2021</v>
      </c>
      <c r="B243" s="37">
        <f>'total Scrap'!D243</f>
        <v>96242</v>
      </c>
      <c r="C243" s="37" t="str">
        <f>'total Scrap'!E243</f>
        <v>111203660171</v>
      </c>
      <c r="D243" s="80" cm="1">
        <f t="array" ref="D243">IF(COUNTIF(_xlfn.ANCHORARRAY($J$2),Tableau7[[#This Row],[Part Number]]),IFERROR(SUM(_xlfn._xlws.FILTER((N243:BJ243)-(M243:BI243),(N243:BJ243)-(M243:BI243)&gt;0))/(L243-1),0),0)</f>
        <v>0</v>
      </c>
      <c r="E24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3" s="12" t="str">
        <v>56310F319071</v>
      </c>
      <c r="BK243" s="12" cm="1">
        <f t="array" ref="BK243">IFERROR(SUM(_xlfn._xlws.FILTER((N243:BJ243)-(M243:BI243),(N243:BJ243)-(M243:BI243)&gt;0))/(L243-1),0)</f>
        <v>0</v>
      </c>
    </row>
    <row r="244" spans="1:63" ht="18.75" customHeight="1" x14ac:dyDescent="0.35">
      <c r="A244" s="39" t="str">
        <f>'total Scrap'!A244</f>
        <v>01/2021</v>
      </c>
      <c r="B244" s="37">
        <f>'total Scrap'!D244</f>
        <v>96610</v>
      </c>
      <c r="C244" s="37" t="str">
        <f>'total Scrap'!E244</f>
        <v>56031FPD2271</v>
      </c>
      <c r="D244" s="80" cm="1">
        <f t="array" ref="D244">IF(COUNTIF(_xlfn.ANCHORARRAY($J$2),Tableau7[[#This Row],[Part Number]]),IFERROR(SUM(_xlfn._xlws.FILTER((N244:BJ244)-(M244:BI244),(N244:BJ244)-(M244:BI244)&gt;0))/(L244-1),0),0)</f>
        <v>0</v>
      </c>
      <c r="E24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4" s="12" t="str">
        <v>177502665071</v>
      </c>
      <c r="BK244" s="12" cm="1">
        <f t="array" ref="BK244">IFERROR(SUM(_xlfn._xlws.FILTER((N244:BJ244)-(M244:BI244),(N244:BJ244)-(M244:BI244)&gt;0))/(L244-1),0)</f>
        <v>0</v>
      </c>
    </row>
    <row r="245" spans="1:63" ht="18.75" customHeight="1" x14ac:dyDescent="0.35">
      <c r="A245" s="39" t="str">
        <f>'total Scrap'!A245</f>
        <v>01/2021</v>
      </c>
      <c r="B245" s="37">
        <f>'total Scrap'!D245</f>
        <v>96737</v>
      </c>
      <c r="C245" s="37" t="str">
        <f>'total Scrap'!E245</f>
        <v>56031F232071</v>
      </c>
      <c r="D245" s="80" cm="1">
        <f t="array" ref="D245">IF(COUNTIF(_xlfn.ANCHORARRAY($J$2),Tableau7[[#This Row],[Part Number]]),IFERROR(SUM(_xlfn._xlws.FILTER((N245:BJ245)-(M245:BI245),(N245:BJ245)-(M245:BI245)&gt;0))/(L245-1),0),0)</f>
        <v>0</v>
      </c>
      <c r="E24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5" s="12" t="str">
        <v>56052F322071</v>
      </c>
      <c r="BK245" s="12" cm="1">
        <f t="array" ref="BK245">IFERROR(SUM(_xlfn._xlws.FILTER((N245:BJ245)-(M245:BI245),(N245:BJ245)-(M245:BI245)&gt;0))/(L245-1),0)</f>
        <v>0</v>
      </c>
    </row>
    <row r="246" spans="1:63" ht="18.75" customHeight="1" x14ac:dyDescent="0.35">
      <c r="A246" s="39" t="str">
        <f>'total Scrap'!A246</f>
        <v>01/2021</v>
      </c>
      <c r="B246" s="37">
        <f>'total Scrap'!D246</f>
        <v>95443</v>
      </c>
      <c r="C246" s="37" t="str">
        <f>'total Scrap'!E246</f>
        <v>177402665071</v>
      </c>
      <c r="D246" s="80" cm="1">
        <f t="array" ref="D246">IF(COUNTIF(_xlfn.ANCHORARRAY($J$2),Tableau7[[#This Row],[Part Number]]),IFERROR(SUM(_xlfn._xlws.FILTER((N246:BJ246)-(M246:BI246),(N246:BJ246)-(M246:BI246)&gt;0))/(L246-1),0),0)</f>
        <v>0</v>
      </c>
      <c r="E24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6" s="12" t="str">
        <v>55109F218571</v>
      </c>
      <c r="BK246" s="12" cm="1">
        <f t="array" ref="BK246">IFERROR(SUM(_xlfn._xlws.FILTER((N246:BJ246)-(M246:BI246),(N246:BJ246)-(M246:BI246)&gt;0))/(L246-1),0)</f>
        <v>0</v>
      </c>
    </row>
    <row r="247" spans="1:63" ht="18.75" customHeight="1" x14ac:dyDescent="0.35">
      <c r="A247" s="39" t="str">
        <f>'total Scrap'!A247</f>
        <v>01/2021</v>
      </c>
      <c r="B247" s="37">
        <f>'total Scrap'!D247</f>
        <v>96609</v>
      </c>
      <c r="C247" s="37" t="str">
        <f>'total Scrap'!E247</f>
        <v>56530FPD2071</v>
      </c>
      <c r="D247" s="80" cm="1">
        <f t="array" ref="D247">IF(COUNTIF(_xlfn.ANCHORARRAY($J$2),Tableau7[[#This Row],[Part Number]]),IFERROR(SUM(_xlfn._xlws.FILTER((N247:BJ247)-(M247:BI247),(N247:BJ247)-(M247:BI247)&gt;0))/(L247-1),0),0)</f>
        <v>0</v>
      </c>
      <c r="E24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7" s="12" t="str">
        <v>56680F218101</v>
      </c>
      <c r="BK247" s="12" cm="1">
        <f t="array" ref="BK247">IFERROR(SUM(_xlfn._xlws.FILTER((N247:BJ247)-(M247:BI247),(N247:BJ247)-(M247:BI247)&gt;0))/(L247-1),0)</f>
        <v>0</v>
      </c>
    </row>
    <row r="248" spans="1:63" ht="18.75" customHeight="1" x14ac:dyDescent="0.35">
      <c r="A248" s="39" t="str">
        <f>'total Scrap'!A248</f>
        <v>01/2021</v>
      </c>
      <c r="B248" s="37">
        <f>'total Scrap'!D248</f>
        <v>96734</v>
      </c>
      <c r="C248" s="37" t="str">
        <f>'total Scrap'!E248</f>
        <v>56052F227071</v>
      </c>
      <c r="D248" s="80" cm="1">
        <f t="array" ref="D248">IF(COUNTIF(_xlfn.ANCHORARRAY($J$2),Tableau7[[#This Row],[Part Number]]),IFERROR(SUM(_xlfn._xlws.FILTER((N248:BJ248)-(M248:BI248),(N248:BJ248)-(M248:BI248)&gt;0))/(L248-1),0),0)</f>
        <v>0</v>
      </c>
      <c r="E24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8" s="12" t="str">
        <v>53113F318271</v>
      </c>
      <c r="BK248" s="12" cm="1">
        <f t="array" ref="BK248">IFERROR(SUM(_xlfn._xlws.FILTER((N248:BJ248)-(M248:BI248),(N248:BJ248)-(M248:BI248)&gt;0))/(L248-1),0)</f>
        <v>0</v>
      </c>
    </row>
    <row r="249" spans="1:63" ht="18.75" customHeight="1" x14ac:dyDescent="0.35">
      <c r="A249" s="39" t="str">
        <f>'total Scrap'!A249</f>
        <v>01/2021</v>
      </c>
      <c r="B249" s="37">
        <f>'total Scrap'!D249</f>
        <v>96741</v>
      </c>
      <c r="C249" s="37" t="str">
        <f>'total Scrap'!E249</f>
        <v>56570F210071</v>
      </c>
      <c r="D249" s="80" cm="1">
        <f t="array" ref="D249">IF(COUNTIF(_xlfn.ANCHORARRAY($J$2),Tableau7[[#This Row],[Part Number]]),IFERROR(SUM(_xlfn._xlws.FILTER((N249:BJ249)-(M249:BI249),(N249:BJ249)-(M249:BI249)&gt;0))/(L249-1),0),0)</f>
        <v>0</v>
      </c>
      <c r="E24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49" s="12" t="str">
        <v>237022662171</v>
      </c>
      <c r="BK249" s="12" cm="1">
        <f t="array" ref="BK249">IFERROR(SUM(_xlfn._xlws.FILTER((N249:BJ249)-(M249:BI249),(N249:BJ249)-(M249:BI249)&gt;0))/(L249-1),0)</f>
        <v>0</v>
      </c>
    </row>
    <row r="250" spans="1:63" ht="18.75" customHeight="1" x14ac:dyDescent="0.35">
      <c r="A250" s="39" t="str">
        <f>'total Scrap'!A250</f>
        <v>01/2021</v>
      </c>
      <c r="B250" s="37">
        <f>'total Scrap'!D250</f>
        <v>95438</v>
      </c>
      <c r="C250" s="37" t="str">
        <f>'total Scrap'!E250</f>
        <v>56570F210071</v>
      </c>
      <c r="D250" s="80" cm="1">
        <f t="array" ref="D250">IF(COUNTIF(_xlfn.ANCHORARRAY($J$2),Tableau7[[#This Row],[Part Number]]),IFERROR(SUM(_xlfn._xlws.FILTER((N250:BJ250)-(M250:BI250),(N250:BJ250)-(M250:BI250)&gt;0))/(L250-1),0),0)</f>
        <v>0</v>
      </c>
      <c r="E25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50" s="12" t="str">
        <v>96363F323071</v>
      </c>
      <c r="BK250" s="12" cm="1">
        <f t="array" ref="BK250">IFERROR(SUM(_xlfn._xlws.FILTER((N250:BJ250)-(M250:BI250),(N250:BJ250)-(M250:BI250)&gt;0))/(L250-1),0)</f>
        <v>0</v>
      </c>
    </row>
    <row r="251" spans="1:63" ht="18.75" customHeight="1" x14ac:dyDescent="0.35">
      <c r="A251" s="39" t="str">
        <f>'total Scrap'!A251</f>
        <v>01/2021</v>
      </c>
      <c r="B251" s="37">
        <f>'total Scrap'!D251</f>
        <v>97512</v>
      </c>
      <c r="C251" s="37" t="str">
        <f>'total Scrap'!E251</f>
        <v>57510F231071</v>
      </c>
      <c r="D251" s="80" cm="1">
        <f t="array" ref="D251">IF(COUNTIF(_xlfn.ANCHORARRAY($J$2),Tableau7[[#This Row],[Part Number]]),IFERROR(SUM(_xlfn._xlws.FILTER((N251:BJ251)-(M251:BI251),(N251:BJ251)-(M251:BI251)&gt;0))/(L251-1),0),0)</f>
        <v>0</v>
      </c>
      <c r="E25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51" s="12" t="str">
        <v>521813664271</v>
      </c>
      <c r="BK251" s="12" cm="1">
        <f t="array" ref="BK251">IFERROR(SUM(_xlfn._xlws.FILTER((N251:BJ251)-(M251:BI251),(N251:BJ251)-(M251:BI251)&gt;0))/(L251-1),0)</f>
        <v>0</v>
      </c>
    </row>
    <row r="252" spans="1:63" ht="18.75" customHeight="1" x14ac:dyDescent="0.35">
      <c r="A252" s="39" t="str">
        <f>'total Scrap'!A252</f>
        <v>01/2021</v>
      </c>
      <c r="B252" s="37">
        <f>'total Scrap'!D252</f>
        <v>96013</v>
      </c>
      <c r="C252" s="37" t="str">
        <f>'total Scrap'!E252</f>
        <v>17106F225071</v>
      </c>
      <c r="D252" s="80" cm="1">
        <f t="array" ref="D252">IF(COUNTIF(_xlfn.ANCHORARRAY($J$2),Tableau7[[#This Row],[Part Number]]),IFERROR(SUM(_xlfn._xlws.FILTER((N252:BJ252)-(M252:BI252),(N252:BJ252)-(M252:BI252)&gt;0))/(L252-1),0),0)</f>
        <v>0</v>
      </c>
      <c r="E25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52" s="12" t="str">
        <v>56092F219271</v>
      </c>
      <c r="BK252" s="12" cm="1">
        <f t="array" ref="BK252">IFERROR(SUM(_xlfn._xlws.FILTER((N252:BJ252)-(M252:BI252),(N252:BJ252)-(M252:BI252)&gt;0))/(L252-1),0)</f>
        <v>0</v>
      </c>
    </row>
    <row r="253" spans="1:63" ht="18.75" customHeight="1" x14ac:dyDescent="0.35">
      <c r="A253" s="39" t="str">
        <f>'total Scrap'!A253</f>
        <v>01/2021</v>
      </c>
      <c r="B253" s="37">
        <f>'total Scrap'!D253</f>
        <v>95213</v>
      </c>
      <c r="C253" s="37" t="str">
        <f>'total Scrap'!E253</f>
        <v>68804F226071</v>
      </c>
      <c r="D253" s="80" cm="1">
        <f t="array" ref="D253">IF(COUNTIF(_xlfn.ANCHORARRAY($J$2),Tableau7[[#This Row],[Part Number]]),IFERROR(SUM(_xlfn._xlws.FILTER((N253:BJ253)-(M253:BI253),(N253:BJ253)-(M253:BI253)&gt;0))/(L253-1),0),0)</f>
        <v>0</v>
      </c>
      <c r="E25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  <c r="F253" s="12" t="str">
        <v>58741F231071</v>
      </c>
    </row>
    <row r="254" spans="1:63" ht="18.75" customHeight="1" x14ac:dyDescent="0.35">
      <c r="A254" s="39" t="str">
        <f>'total Scrap'!A254</f>
        <v>01/2021</v>
      </c>
      <c r="B254" s="37">
        <f>'total Scrap'!D254</f>
        <v>96663</v>
      </c>
      <c r="C254" s="37" t="str">
        <f>'total Scrap'!E254</f>
        <v>55537F318471</v>
      </c>
      <c r="D254" s="80" cm="1">
        <f t="array" ref="D254">IF(COUNTIF(_xlfn.ANCHORARRAY($J$2),Tableau7[[#This Row],[Part Number]]),IFERROR(SUM(_xlfn._xlws.FILTER((N254:BJ254)-(M254:BI254),(N254:BJ254)-(M254:BI254)&gt;0))/(L254-1),0),0)</f>
        <v>0</v>
      </c>
      <c r="E25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55" spans="1:63" ht="18.75" customHeight="1" x14ac:dyDescent="0.35">
      <c r="A255" s="39" t="str">
        <f>'total Scrap'!A255</f>
        <v>01/2021</v>
      </c>
      <c r="B255" s="37">
        <f>'total Scrap'!D255</f>
        <v>95442</v>
      </c>
      <c r="C255" s="37" t="str">
        <f>'total Scrap'!E255</f>
        <v>53401F218171</v>
      </c>
      <c r="D255" s="80" cm="1">
        <f t="array" ref="D255">IF(COUNTIF(_xlfn.ANCHORARRAY($J$2),Tableau7[[#This Row],[Part Number]]),IFERROR(SUM(_xlfn._xlws.FILTER((N255:BJ255)-(M255:BI255),(N255:BJ255)-(M255:BI255)&gt;0))/(L255-1),0),0)</f>
        <v>0</v>
      </c>
      <c r="E25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56" spans="1:63" ht="18.75" customHeight="1" x14ac:dyDescent="0.35">
      <c r="A256" s="39" t="str">
        <f>'total Scrap'!A256</f>
        <v>01/2021</v>
      </c>
      <c r="B256" s="37">
        <f>'total Scrap'!D256</f>
        <v>96664</v>
      </c>
      <c r="C256" s="37" t="str">
        <f>'total Scrap'!E256</f>
        <v>55538F318271</v>
      </c>
      <c r="D256" s="80" cm="1">
        <f t="array" ref="D256">IF(COUNTIF(_xlfn.ANCHORARRAY($J$2),Tableau7[[#This Row],[Part Number]]),IFERROR(SUM(_xlfn._xlws.FILTER((N256:BJ256)-(M256:BI256),(N256:BJ256)-(M256:BI256)&gt;0))/(L256-1),0),0)</f>
        <v>0</v>
      </c>
      <c r="E25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57" spans="1:5" ht="18.75" customHeight="1" x14ac:dyDescent="0.35">
      <c r="A257" s="39" t="str">
        <f>'total Scrap'!A257</f>
        <v>01/2021</v>
      </c>
      <c r="B257" s="37">
        <f>'total Scrap'!D257</f>
        <v>96608</v>
      </c>
      <c r="C257" s="37" t="str">
        <f>'total Scrap'!E257</f>
        <v>38758F231171</v>
      </c>
      <c r="D257" s="80" cm="1">
        <f t="array" ref="D257">IF(COUNTIF(_xlfn.ANCHORARRAY($J$2),Tableau7[[#This Row],[Part Number]]),IFERROR(SUM(_xlfn._xlws.FILTER((N257:BJ257)-(M257:BI257),(N257:BJ257)-(M257:BI257)&gt;0))/(L257-1),0),0)</f>
        <v>0</v>
      </c>
      <c r="E25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58" spans="1:5" ht="18.75" customHeight="1" x14ac:dyDescent="0.35">
      <c r="A258" s="39" t="str">
        <f>'total Scrap'!A258</f>
        <v>01/2021</v>
      </c>
      <c r="B258" s="37">
        <f>'total Scrap'!D258</f>
        <v>96732</v>
      </c>
      <c r="C258" s="37" t="str">
        <f>'total Scrap'!E258</f>
        <v>53212F218071</v>
      </c>
      <c r="D258" s="80" cm="1">
        <f t="array" ref="D258">IF(COUNTIF(_xlfn.ANCHORARRAY($J$2),Tableau7[[#This Row],[Part Number]]),IFERROR(SUM(_xlfn._xlws.FILTER((N258:BJ258)-(M258:BI258),(N258:BJ258)-(M258:BI258)&gt;0))/(L258-1),0),0)</f>
        <v>0</v>
      </c>
      <c r="E25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59" spans="1:5" ht="18.75" customHeight="1" x14ac:dyDescent="0.35">
      <c r="A259" s="39" t="str">
        <f>'total Scrap'!A259</f>
        <v>01/2021</v>
      </c>
      <c r="B259" s="37">
        <f>'total Scrap'!D259</f>
        <v>95214</v>
      </c>
      <c r="C259" s="37" t="str">
        <f>'total Scrap'!E259</f>
        <v>68132F225071</v>
      </c>
      <c r="D259" s="80" cm="1">
        <f t="array" ref="D259">IF(COUNTIF(_xlfn.ANCHORARRAY($J$2),Tableau7[[#This Row],[Part Number]]),IFERROR(SUM(_xlfn._xlws.FILTER((N259:BJ259)-(M259:BI259),(N259:BJ259)-(M259:BI259)&gt;0))/(L259-1),0),0)</f>
        <v>0</v>
      </c>
      <c r="E25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0" spans="1:5" ht="18.75" customHeight="1" x14ac:dyDescent="0.35">
      <c r="A260" s="39" t="str">
        <f>'total Scrap'!A260</f>
        <v>01/2021</v>
      </c>
      <c r="B260" s="37">
        <f>'total Scrap'!D260</f>
        <v>95750</v>
      </c>
      <c r="C260" s="37" t="str">
        <f>'total Scrap'!E260</f>
        <v>56042F318071</v>
      </c>
      <c r="D260" s="80" cm="1">
        <f t="array" ref="D260">IF(COUNTIF(_xlfn.ANCHORARRAY($J$2),Tableau7[[#This Row],[Part Number]]),IFERROR(SUM(_xlfn._xlws.FILTER((N260:BJ260)-(M260:BI260),(N260:BJ260)-(M260:BI260)&gt;0))/(L260-1),0),0)</f>
        <v>0</v>
      </c>
      <c r="E26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1" spans="1:5" ht="18.75" customHeight="1" x14ac:dyDescent="0.35">
      <c r="A261" s="39" t="str">
        <f>'total Scrap'!A261</f>
        <v>01/2021</v>
      </c>
      <c r="B261" s="37">
        <f>'total Scrap'!D261</f>
        <v>95436</v>
      </c>
      <c r="C261" s="37" t="str">
        <f>'total Scrap'!E261</f>
        <v>56051F225071</v>
      </c>
      <c r="D261" s="80" cm="1">
        <f t="array" ref="D261">IF(COUNTIF(_xlfn.ANCHORARRAY($J$2),Tableau7[[#This Row],[Part Number]]),IFERROR(SUM(_xlfn._xlws.FILTER((N261:BJ261)-(M261:BI261),(N261:BJ261)-(M261:BI261)&gt;0))/(L261-1),0),0)</f>
        <v>0</v>
      </c>
      <c r="E26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2" spans="1:5" ht="18.75" customHeight="1" x14ac:dyDescent="0.35">
      <c r="A262" s="39" t="str">
        <f>'total Scrap'!A262</f>
        <v>02/2021</v>
      </c>
      <c r="B262" s="37">
        <f>'total Scrap'!D262</f>
        <v>97806</v>
      </c>
      <c r="C262" s="37" t="str">
        <f>'total Scrap'!E262</f>
        <v>175102662071</v>
      </c>
      <c r="D262" s="80" cm="1">
        <f t="array" ref="D262">IF(COUNTIF(_xlfn.ANCHORARRAY($J$2),Tableau7[[#This Row],[Part Number]]),IFERROR(SUM(_xlfn._xlws.FILTER((N262:BJ262)-(M262:BI262),(N262:BJ262)-(M262:BI262)&gt;0))/(L262-1),0),0)</f>
        <v>0</v>
      </c>
      <c r="E26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3" spans="1:5" ht="18.75" customHeight="1" x14ac:dyDescent="0.35">
      <c r="A263" s="39" t="str">
        <f>'total Scrap'!A263</f>
        <v>02/2021</v>
      </c>
      <c r="B263" s="37">
        <f>'total Scrap'!D263</f>
        <v>97050</v>
      </c>
      <c r="C263" s="37" t="str">
        <f>'total Scrap'!E263</f>
        <v>26620F231071</v>
      </c>
      <c r="D263" s="80" cm="1">
        <f t="array" ref="D263">IF(COUNTIF(_xlfn.ANCHORARRAY($J$2),Tableau7[[#This Row],[Part Number]]),IFERROR(SUM(_xlfn._xlws.FILTER((N263:BJ263)-(M263:BI263),(N263:BJ263)-(M263:BI263)&gt;0))/(L263-1),0),0)</f>
        <v>0</v>
      </c>
      <c r="E26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4" spans="1:5" ht="18.75" customHeight="1" x14ac:dyDescent="0.35">
      <c r="A264" s="39" t="str">
        <f>'total Scrap'!A264</f>
        <v>02/2021</v>
      </c>
      <c r="B264" s="37">
        <f>'total Scrap'!D264</f>
        <v>97209</v>
      </c>
      <c r="C264" s="37" t="str">
        <f>'total Scrap'!E264</f>
        <v>55636F231071</v>
      </c>
      <c r="D264" s="80" cm="1">
        <f t="array" ref="D264">IF(COUNTIF(_xlfn.ANCHORARRAY($J$2),Tableau7[[#This Row],[Part Number]]),IFERROR(SUM(_xlfn._xlws.FILTER((N264:BJ264)-(M264:BI264),(N264:BJ264)-(M264:BI264)&gt;0))/(L264-1),0),0)</f>
        <v>0</v>
      </c>
      <c r="E26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5" spans="1:5" ht="18.75" customHeight="1" x14ac:dyDescent="0.35">
      <c r="A265" s="39" t="str">
        <f>'total Scrap'!A265</f>
        <v>02/2021</v>
      </c>
      <c r="B265" s="37">
        <f>'total Scrap'!D265</f>
        <v>96746</v>
      </c>
      <c r="C265" s="37" t="str">
        <f>'total Scrap'!E265</f>
        <v>56210F225071</v>
      </c>
      <c r="D265" s="80" cm="1">
        <f t="array" ref="D265">IF(COUNTIF(_xlfn.ANCHORARRAY($J$2),Tableau7[[#This Row],[Part Number]]),IFERROR(SUM(_xlfn._xlws.FILTER((N265:BJ265)-(M265:BI265),(N265:BJ265)-(M265:BI265)&gt;0))/(L265-1),0),0)</f>
        <v>0</v>
      </c>
      <c r="E26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6" spans="1:5" ht="18.75" customHeight="1" x14ac:dyDescent="0.35">
      <c r="A266" s="39" t="str">
        <f>'total Scrap'!A266</f>
        <v>02/2021</v>
      </c>
      <c r="B266" s="37">
        <f>'total Scrap'!D266</f>
        <v>96743</v>
      </c>
      <c r="C266" s="37" t="str">
        <f>'total Scrap'!E266</f>
        <v>56210F225071</v>
      </c>
      <c r="D266" s="80" cm="1">
        <f t="array" ref="D266">IF(COUNTIF(_xlfn.ANCHORARRAY($J$2),Tableau7[[#This Row],[Part Number]]),IFERROR(SUM(_xlfn._xlws.FILTER((N266:BJ266)-(M266:BI266),(N266:BJ266)-(M266:BI266)&gt;0))/(L266-1),0),0)</f>
        <v>0</v>
      </c>
      <c r="E26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7" spans="1:5" ht="18.75" customHeight="1" x14ac:dyDescent="0.35">
      <c r="A267" s="39" t="str">
        <f>'total Scrap'!A267</f>
        <v>02/2021</v>
      </c>
      <c r="B267" s="37">
        <f>'total Scrap'!D267</f>
        <v>96744</v>
      </c>
      <c r="C267" s="37" t="str">
        <f>'total Scrap'!E267</f>
        <v>27060UB060</v>
      </c>
      <c r="D267" s="80" cm="1">
        <f t="array" ref="D267">IF(COUNTIF(_xlfn.ANCHORARRAY($J$2),Tableau7[[#This Row],[Part Number]]),IFERROR(SUM(_xlfn._xlws.FILTER((N267:BJ267)-(M267:BI267),(N267:BJ267)-(M267:BI267)&gt;0))/(L267-1),0),0)</f>
        <v>0</v>
      </c>
      <c r="E26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8" spans="1:5" ht="18.75" customHeight="1" x14ac:dyDescent="0.35">
      <c r="A268" s="39" t="str">
        <f>'total Scrap'!A268</f>
        <v>02/2021</v>
      </c>
      <c r="B268" s="37">
        <f>'total Scrap'!D268</f>
        <v>96666</v>
      </c>
      <c r="C268" s="37" t="str">
        <f>'total Scrap'!E268</f>
        <v>55215F318071</v>
      </c>
      <c r="D268" s="80" cm="1">
        <f t="array" ref="D268">IF(COUNTIF(_xlfn.ANCHORARRAY($J$2),Tableau7[[#This Row],[Part Number]]),IFERROR(SUM(_xlfn._xlws.FILTER((N268:BJ268)-(M268:BI268),(N268:BJ268)-(M268:BI268)&gt;0))/(L268-1),0),0)</f>
        <v>0</v>
      </c>
      <c r="E26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69" spans="1:5" ht="18.75" customHeight="1" x14ac:dyDescent="0.35">
      <c r="A269" s="39" t="str">
        <f>'total Scrap'!A269</f>
        <v>02/2021</v>
      </c>
      <c r="B269" s="37">
        <f>'total Scrap'!D269</f>
        <v>96669</v>
      </c>
      <c r="C269" s="37" t="str">
        <f>'total Scrap'!E269</f>
        <v>2A28005</v>
      </c>
      <c r="D269" s="80" cm="1">
        <f t="array" ref="D269">IF(COUNTIF(_xlfn.ANCHORARRAY($J$2),Tableau7[[#This Row],[Part Number]]),IFERROR(SUM(_xlfn._xlws.FILTER((N269:BJ269)-(M269:BI269),(N269:BJ269)-(M269:BI269)&gt;0))/(L269-1),0),0)</f>
        <v>0</v>
      </c>
      <c r="E26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0" spans="1:5" ht="18.75" customHeight="1" x14ac:dyDescent="0.35">
      <c r="A270" s="39" t="str">
        <f>'total Scrap'!A270</f>
        <v>02/2021</v>
      </c>
      <c r="B270" s="37">
        <f>'total Scrap'!D270</f>
        <v>96615</v>
      </c>
      <c r="C270" s="37" t="str">
        <f>'total Scrap'!E270</f>
        <v>56210F220071</v>
      </c>
      <c r="D270" s="80" cm="1">
        <f t="array" ref="D270">IF(COUNTIF(_xlfn.ANCHORARRAY($J$2),Tableau7[[#This Row],[Part Number]]),IFERROR(SUM(_xlfn._xlws.FILTER((N270:BJ270)-(M270:BI270),(N270:BJ270)-(M270:BI270)&gt;0))/(L270-1),0),0)</f>
        <v>0</v>
      </c>
      <c r="E27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1" spans="1:5" ht="18.75" customHeight="1" x14ac:dyDescent="0.35">
      <c r="A271" s="39" t="str">
        <f>'total Scrap'!A271</f>
        <v>02/2021</v>
      </c>
      <c r="B271" s="37">
        <f>'total Scrap'!D271</f>
        <v>97517</v>
      </c>
      <c r="C271" s="37" t="str">
        <f>'total Scrap'!E271</f>
        <v>574502663171</v>
      </c>
      <c r="D271" s="80" cm="1">
        <f t="array" ref="D271">IF(COUNTIF(_xlfn.ANCHORARRAY($J$2),Tableau7[[#This Row],[Part Number]]),IFERROR(SUM(_xlfn._xlws.FILTER((N271:BJ271)-(M271:BI271),(N271:BJ271)-(M271:BI271)&gt;0))/(L271-1),0),0)</f>
        <v>0</v>
      </c>
      <c r="E27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2" spans="1:5" ht="18.75" customHeight="1" x14ac:dyDescent="0.35">
      <c r="A272" s="39" t="str">
        <f>'total Scrap'!A272</f>
        <v>02/2021</v>
      </c>
      <c r="B272" s="37">
        <f>'total Scrap'!D272</f>
        <v>97516</v>
      </c>
      <c r="C272" s="37" t="str">
        <f>'total Scrap'!E272</f>
        <v>56052F227071</v>
      </c>
      <c r="D272" s="80" cm="1">
        <f t="array" ref="D272">IF(COUNTIF(_xlfn.ANCHORARRAY($J$2),Tableau7[[#This Row],[Part Number]]),IFERROR(SUM(_xlfn._xlws.FILTER((N272:BJ272)-(M272:BI272),(N272:BJ272)-(M272:BI272)&gt;0))/(L272-1),0),0)</f>
        <v>0</v>
      </c>
      <c r="E27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3" spans="1:5" ht="18.75" customHeight="1" x14ac:dyDescent="0.35">
      <c r="A273" s="39" t="str">
        <f>'total Scrap'!A273</f>
        <v>02/2021</v>
      </c>
      <c r="B273" s="37">
        <f>'total Scrap'!D273</f>
        <v>97651</v>
      </c>
      <c r="C273" s="37" t="str">
        <f>'total Scrap'!E273</f>
        <v>56052F227071</v>
      </c>
      <c r="D273" s="80" cm="1">
        <f t="array" ref="D273">IF(COUNTIF(_xlfn.ANCHORARRAY($J$2),Tableau7[[#This Row],[Part Number]]),IFERROR(SUM(_xlfn._xlws.FILTER((N273:BJ273)-(M273:BI273),(N273:BJ273)-(M273:BI273)&gt;0))/(L273-1),0),0)</f>
        <v>0</v>
      </c>
      <c r="E27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4" spans="1:5" ht="18.75" customHeight="1" x14ac:dyDescent="0.35">
      <c r="A274" s="39" t="str">
        <f>'total Scrap'!A274</f>
        <v>02/2021</v>
      </c>
      <c r="B274" s="37">
        <f>'total Scrap'!D274</f>
        <v>95999</v>
      </c>
      <c r="C274" s="37" t="str">
        <f>'total Scrap'!E274</f>
        <v>175102662071</v>
      </c>
      <c r="D274" s="80" cm="1">
        <f t="array" ref="D274">IF(COUNTIF(_xlfn.ANCHORARRAY($J$2),Tableau7[[#This Row],[Part Number]]),IFERROR(SUM(_xlfn._xlws.FILTER((N274:BJ274)-(M274:BI274),(N274:BJ274)-(M274:BI274)&gt;0))/(L274-1),0),0)</f>
        <v>0</v>
      </c>
      <c r="E27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5" spans="1:5" ht="18.75" customHeight="1" x14ac:dyDescent="0.35">
      <c r="A275" s="39" t="str">
        <f>'total Scrap'!A275</f>
        <v>02/2021</v>
      </c>
      <c r="B275" s="37">
        <f>'total Scrap'!D275</f>
        <v>97807</v>
      </c>
      <c r="C275" s="37" t="str">
        <f>'total Scrap'!E275</f>
        <v>163612660071</v>
      </c>
      <c r="D275" s="80" cm="1">
        <f t="array" ref="D275">IF(COUNTIF(_xlfn.ANCHORARRAY($J$2),Tableau7[[#This Row],[Part Number]]),IFERROR(SUM(_xlfn._xlws.FILTER((N275:BJ275)-(M275:BI275),(N275:BJ275)-(M275:BI275)&gt;0))/(L275-1),0),0)</f>
        <v>0</v>
      </c>
      <c r="E27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6" spans="1:5" ht="18.75" customHeight="1" x14ac:dyDescent="0.35">
      <c r="A276" s="39" t="str">
        <f>'total Scrap'!A276</f>
        <v>02/2021</v>
      </c>
      <c r="B276" s="37">
        <f>'total Scrap'!D276</f>
        <v>97810</v>
      </c>
      <c r="C276" s="37" t="str">
        <f>'total Scrap'!E276</f>
        <v>163612660071</v>
      </c>
      <c r="D276" s="80" cm="1">
        <f t="array" ref="D276">IF(COUNTIF(_xlfn.ANCHORARRAY($J$2),Tableau7[[#This Row],[Part Number]]),IFERROR(SUM(_xlfn._xlws.FILTER((N276:BJ276)-(M276:BI276),(N276:BJ276)-(M276:BI276)&gt;0))/(L276-1),0),0)</f>
        <v>0</v>
      </c>
      <c r="E27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7" spans="1:5" ht="18.75" customHeight="1" x14ac:dyDescent="0.35">
      <c r="A277" s="39" t="str">
        <f>'total Scrap'!A277</f>
        <v>02/2021</v>
      </c>
      <c r="B277" s="37">
        <f>'total Scrap'!D277</f>
        <v>97805</v>
      </c>
      <c r="C277" s="37" t="str">
        <f>'total Scrap'!E277</f>
        <v>163612660071</v>
      </c>
      <c r="D277" s="80" cm="1">
        <f t="array" ref="D277">IF(COUNTIF(_xlfn.ANCHORARRAY($J$2),Tableau7[[#This Row],[Part Number]]),IFERROR(SUM(_xlfn._xlws.FILTER((N277:BJ277)-(M277:BI277),(N277:BJ277)-(M277:BI277)&gt;0))/(L277-1),0),0)</f>
        <v>0</v>
      </c>
      <c r="E27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8" spans="1:5" ht="18.75" customHeight="1" x14ac:dyDescent="0.35">
      <c r="A278" s="39" t="str">
        <f>'total Scrap'!A278</f>
        <v>02/2021</v>
      </c>
      <c r="B278" s="37">
        <f>'total Scrap'!D278</f>
        <v>95447</v>
      </c>
      <c r="C278" s="37" t="str">
        <f>'total Scrap'!E278</f>
        <v>53402F218171</v>
      </c>
      <c r="D278" s="80" cm="1">
        <f t="array" ref="D278">IF(COUNTIF(_xlfn.ANCHORARRAY($J$2),Tableau7[[#This Row],[Part Number]]),IFERROR(SUM(_xlfn._xlws.FILTER((N278:BJ278)-(M278:BI278),(N278:BJ278)-(M278:BI278)&gt;0))/(L278-1),0),0)</f>
        <v>0</v>
      </c>
      <c r="E27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79" spans="1:5" ht="18.75" customHeight="1" x14ac:dyDescent="0.35">
      <c r="A279" s="39" t="str">
        <f>'total Scrap'!A279</f>
        <v>02/2021</v>
      </c>
      <c r="B279" s="37">
        <f>'total Scrap'!D279</f>
        <v>96745</v>
      </c>
      <c r="C279" s="37" t="str">
        <f>'total Scrap'!E279</f>
        <v>53724F222071</v>
      </c>
      <c r="D279" s="80" cm="1">
        <f t="array" ref="D279">IF(COUNTIF(_xlfn.ANCHORARRAY($J$2),Tableau7[[#This Row],[Part Number]]),IFERROR(SUM(_xlfn._xlws.FILTER((N279:BJ279)-(M279:BI279),(N279:BJ279)-(M279:BI279)&gt;0))/(L279-1),0),0)</f>
        <v>0</v>
      </c>
      <c r="E27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0" spans="1:5" ht="18.75" customHeight="1" x14ac:dyDescent="0.35">
      <c r="A280" s="39" t="str">
        <f>'total Scrap'!A280</f>
        <v>02/2021</v>
      </c>
      <c r="B280" s="37">
        <f>'total Scrap'!D280</f>
        <v>96667</v>
      </c>
      <c r="C280" s="37" t="str">
        <f>'total Scrap'!E280</f>
        <v>2A14398G3</v>
      </c>
      <c r="D280" s="80" cm="1">
        <f t="array" ref="D280">IF(COUNTIF(_xlfn.ANCHORARRAY($J$2),Tableau7[[#This Row],[Part Number]]),IFERROR(SUM(_xlfn._xlws.FILTER((N280:BJ280)-(M280:BI280),(N280:BJ280)-(M280:BI280)&gt;0))/(L280-1),0),0)</f>
        <v>0</v>
      </c>
      <c r="E28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1" spans="1:5" ht="18.75" customHeight="1" x14ac:dyDescent="0.35">
      <c r="A281" s="39" t="str">
        <f>'total Scrap'!A281</f>
        <v>02/2021</v>
      </c>
      <c r="B281" s="37">
        <f>'total Scrap'!D281</f>
        <v>95664</v>
      </c>
      <c r="C281" s="37" t="str">
        <f>'total Scrap'!E281</f>
        <v>68148F218071</v>
      </c>
      <c r="D281" s="80" cm="1">
        <f t="array" ref="D281">IF(COUNTIF(_xlfn.ANCHORARRAY($J$2),Tableau7[[#This Row],[Part Number]]),IFERROR(SUM(_xlfn._xlws.FILTER((N281:BJ281)-(M281:BI281),(N281:BJ281)-(M281:BI281)&gt;0))/(L281-1),0),0)</f>
        <v>0</v>
      </c>
      <c r="E28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2" spans="1:5" ht="18.75" customHeight="1" x14ac:dyDescent="0.35">
      <c r="A282" s="39" t="str">
        <f>'total Scrap'!A282</f>
        <v>02/2021</v>
      </c>
      <c r="B282" s="37">
        <f>'total Scrap'!D282</f>
        <v>97652</v>
      </c>
      <c r="C282" s="37" t="str">
        <f>'total Scrap'!E282</f>
        <v>532212665071</v>
      </c>
      <c r="D282" s="80" cm="1">
        <f t="array" ref="D282">IF(COUNTIF(_xlfn.ANCHORARRAY($J$2),Tableau7[[#This Row],[Part Number]]),IFERROR(SUM(_xlfn._xlws.FILTER((N282:BJ282)-(M282:BI282),(N282:BJ282)-(M282:BI282)&gt;0))/(L282-1),0),0)</f>
        <v>0</v>
      </c>
      <c r="E28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3" spans="1:5" ht="18.75" customHeight="1" x14ac:dyDescent="0.35">
      <c r="A283" s="39" t="str">
        <f>'total Scrap'!A283</f>
        <v>02/2021</v>
      </c>
      <c r="B283" s="37">
        <f>'total Scrap'!D283</f>
        <v>97802</v>
      </c>
      <c r="C283" s="37" t="str">
        <f>'total Scrap'!E283</f>
        <v>56014F320071</v>
      </c>
      <c r="D283" s="80" cm="1">
        <f t="array" ref="D283">IF(COUNTIF(_xlfn.ANCHORARRAY($J$2),Tableau7[[#This Row],[Part Number]]),IFERROR(SUM(_xlfn._xlws.FILTER((N283:BJ283)-(M283:BI283),(N283:BJ283)-(M283:BI283)&gt;0))/(L283-1),0),0)</f>
        <v>0</v>
      </c>
      <c r="E28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4" spans="1:5" ht="18.75" customHeight="1" x14ac:dyDescent="0.35">
      <c r="A284" s="39" t="str">
        <f>'total Scrap'!A284</f>
        <v>02/2021</v>
      </c>
      <c r="B284" s="37">
        <f>'total Scrap'!D284</f>
        <v>97519</v>
      </c>
      <c r="C284" s="37" t="str">
        <f>'total Scrap'!E284</f>
        <v>566512664071</v>
      </c>
      <c r="D284" s="80" cm="1">
        <f t="array" ref="D284">IF(COUNTIF(_xlfn.ANCHORARRAY($J$2),Tableau7[[#This Row],[Part Number]]),IFERROR(SUM(_xlfn._xlws.FILTER((N284:BJ284)-(M284:BI284),(N284:BJ284)-(M284:BI284)&gt;0))/(L284-1),0),0)</f>
        <v>0</v>
      </c>
      <c r="E28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5" spans="1:5" ht="18.75" customHeight="1" x14ac:dyDescent="0.35">
      <c r="A285" s="39" t="str">
        <f>'total Scrap'!A285</f>
        <v>02/2021</v>
      </c>
      <c r="B285" s="37">
        <f>'total Scrap'!D285</f>
        <v>96618</v>
      </c>
      <c r="C285" s="37" t="str">
        <f>'total Scrap'!E285</f>
        <v>566012661171</v>
      </c>
      <c r="D285" s="80" cm="1">
        <f t="array" ref="D285">IF(COUNTIF(_xlfn.ANCHORARRAY($J$2),Tableau7[[#This Row],[Part Number]]),IFERROR(SUM(_xlfn._xlws.FILTER((N285:BJ285)-(M285:BI285),(N285:BJ285)-(M285:BI285)&gt;0))/(L285-1),0),0)</f>
        <v>0</v>
      </c>
      <c r="E28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6" spans="1:5" ht="18.75" customHeight="1" x14ac:dyDescent="0.35">
      <c r="A286" s="39" t="str">
        <f>'total Scrap'!A286</f>
        <v>02/2021</v>
      </c>
      <c r="B286" s="37">
        <f>'total Scrap'!D286</f>
        <v>96551</v>
      </c>
      <c r="C286" s="37" t="str">
        <f>'total Scrap'!E286</f>
        <v>532801370071</v>
      </c>
      <c r="D286" s="80" cm="1">
        <f t="array" ref="D286">IF(COUNTIF(_xlfn.ANCHORARRAY($J$2),Tableau7[[#This Row],[Part Number]]),IFERROR(SUM(_xlfn._xlws.FILTER((N286:BJ286)-(M286:BI286),(N286:BJ286)-(M286:BI286)&gt;0))/(L286-1),0),0)</f>
        <v>0</v>
      </c>
      <c r="E28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7" spans="1:5" ht="18.75" customHeight="1" x14ac:dyDescent="0.35">
      <c r="A287" s="39" t="str">
        <f>'total Scrap'!A287</f>
        <v>02/2021</v>
      </c>
      <c r="B287" s="37">
        <f>'total Scrap'!D287</f>
        <v>96552</v>
      </c>
      <c r="C287" s="37" t="str">
        <f>'total Scrap'!E287</f>
        <v>532801370071</v>
      </c>
      <c r="D287" s="80" cm="1">
        <f t="array" ref="D287">IF(COUNTIF(_xlfn.ANCHORARRAY($J$2),Tableau7[[#This Row],[Part Number]]),IFERROR(SUM(_xlfn._xlws.FILTER((N287:BJ287)-(M287:BI287),(N287:BJ287)-(M287:BI287)&gt;0))/(L287-1),0),0)</f>
        <v>0</v>
      </c>
      <c r="E28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8" spans="1:5" ht="18.75" customHeight="1" x14ac:dyDescent="0.35">
      <c r="A288" s="39" t="str">
        <f>'total Scrap'!A288</f>
        <v>02/2021</v>
      </c>
      <c r="B288" s="37">
        <f>'total Scrap'!D288</f>
        <v>96553</v>
      </c>
      <c r="C288" s="37" t="str">
        <f>'total Scrap'!E288</f>
        <v>674702660071</v>
      </c>
      <c r="D288" s="80" cm="1">
        <f t="array" ref="D288">IF(COUNTIF(_xlfn.ANCHORARRAY($J$2),Tableau7[[#This Row],[Part Number]]),IFERROR(SUM(_xlfn._xlws.FILTER((N288:BJ288)-(M288:BI288),(N288:BJ288)-(M288:BI288)&gt;0))/(L288-1),0),0)</f>
        <v>0</v>
      </c>
      <c r="E28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89" spans="1:5" ht="18.75" customHeight="1" x14ac:dyDescent="0.35">
      <c r="A289" s="39" t="str">
        <f>'total Scrap'!A289</f>
        <v>02/2021</v>
      </c>
      <c r="B289" s="37">
        <f>'total Scrap'!D289</f>
        <v>97518</v>
      </c>
      <c r="C289" s="37" t="str">
        <f>'total Scrap'!E289</f>
        <v>536202661071</v>
      </c>
      <c r="D289" s="80" cm="1">
        <f t="array" ref="D289">IF(COUNTIF(_xlfn.ANCHORARRAY($J$2),Tableau7[[#This Row],[Part Number]]),IFERROR(SUM(_xlfn._xlws.FILTER((N289:BJ289)-(M289:BI289),(N289:BJ289)-(M289:BI289)&gt;0))/(L289-1),0),0)</f>
        <v>0</v>
      </c>
      <c r="E28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0" spans="1:5" ht="18.75" customHeight="1" x14ac:dyDescent="0.35">
      <c r="A290" s="39" t="str">
        <f>'total Scrap'!A290</f>
        <v>02/2021</v>
      </c>
      <c r="B290" s="37">
        <f>'total Scrap'!D290</f>
        <v>97804</v>
      </c>
      <c r="C290" s="37" t="str">
        <f>'total Scrap'!E290</f>
        <v>56606F219171</v>
      </c>
      <c r="D290" s="80" cm="1">
        <f t="array" ref="D290">IF(COUNTIF(_xlfn.ANCHORARRAY($J$2),Tableau7[[#This Row],[Part Number]]),IFERROR(SUM(_xlfn._xlws.FILTER((N290:BJ290)-(M290:BI290),(N290:BJ290)-(M290:BI290)&gt;0))/(L290-1),0),0)</f>
        <v>0</v>
      </c>
      <c r="E29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1" spans="1:5" ht="18.75" customHeight="1" x14ac:dyDescent="0.35">
      <c r="A291" s="39" t="str">
        <f>'total Scrap'!A291</f>
        <v>03/2021</v>
      </c>
      <c r="B291" s="37">
        <f>'total Scrap'!D291</f>
        <v>97813</v>
      </c>
      <c r="C291" s="37" t="str">
        <f>'total Scrap'!E291</f>
        <v>175202661071</v>
      </c>
      <c r="D291" s="80" cm="1">
        <f t="array" ref="D291">IF(COUNTIF(_xlfn.ANCHORARRAY($J$2),Tableau7[[#This Row],[Part Number]]),IFERROR(SUM(_xlfn._xlws.FILTER((N291:BJ291)-(M291:BI291),(N291:BJ291)-(M291:BI291)&gt;0))/(L291-1),0),0)</f>
        <v>0</v>
      </c>
      <c r="E29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2" spans="1:5" ht="18.75" customHeight="1" x14ac:dyDescent="0.35">
      <c r="A292" s="39" t="str">
        <f>'total Scrap'!A292</f>
        <v>03/2021</v>
      </c>
      <c r="B292" s="37">
        <f>'total Scrap'!D292</f>
        <v>96682</v>
      </c>
      <c r="C292" s="37" t="str">
        <f>'total Scrap'!E292</f>
        <v>18450UM020</v>
      </c>
      <c r="D292" s="80" cm="1">
        <f t="array" ref="D292">IF(COUNTIF(_xlfn.ANCHORARRAY($J$2),Tableau7[[#This Row],[Part Number]]),IFERROR(SUM(_xlfn._xlws.FILTER((N292:BJ292)-(M292:BI292),(N292:BJ292)-(M292:BI292)&gt;0))/(L292-1),0),0)</f>
        <v>0</v>
      </c>
      <c r="E29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3" spans="1:5" ht="18.75" customHeight="1" x14ac:dyDescent="0.35">
      <c r="A293" s="39" t="str">
        <f>'total Scrap'!A293</f>
        <v>03/2021</v>
      </c>
      <c r="B293" s="37">
        <f>'total Scrap'!D293</f>
        <v>97901</v>
      </c>
      <c r="C293" s="37" t="str">
        <f>'total Scrap'!E293</f>
        <v>89661UM090</v>
      </c>
      <c r="D293" s="80" cm="1">
        <f t="array" ref="D293">IF(COUNTIF(_xlfn.ANCHORARRAY($J$2),Tableau7[[#This Row],[Part Number]]),IFERROR(SUM(_xlfn._xlws.FILTER((N293:BJ293)-(M293:BI293),(N293:BJ293)-(M293:BI293)&gt;0))/(L293-1),0),0)</f>
        <v>0</v>
      </c>
      <c r="E29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4" spans="1:5" ht="18.75" customHeight="1" x14ac:dyDescent="0.35">
      <c r="A294" s="39" t="str">
        <f>'total Scrap'!A294</f>
        <v>03/2021</v>
      </c>
      <c r="B294" s="37">
        <f>'total Scrap'!D294</f>
        <v>97904</v>
      </c>
      <c r="C294" s="37" t="str">
        <f>'total Scrap'!E294</f>
        <v>89661UM090</v>
      </c>
      <c r="D294" s="80" cm="1">
        <f t="array" ref="D294">IF(COUNTIF(_xlfn.ANCHORARRAY($J$2),Tableau7[[#This Row],[Part Number]]),IFERROR(SUM(_xlfn._xlws.FILTER((N294:BJ294)-(M294:BI294),(N294:BJ294)-(M294:BI294)&gt;0))/(L294-1),0),0)</f>
        <v>0</v>
      </c>
      <c r="E29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5" spans="1:5" ht="18.75" customHeight="1" x14ac:dyDescent="0.35">
      <c r="A295" s="39" t="str">
        <f>'total Scrap'!A295</f>
        <v>03/2021</v>
      </c>
      <c r="B295" s="37">
        <f>'total Scrap'!D295</f>
        <v>96674</v>
      </c>
      <c r="C295" s="37" t="str">
        <f>'total Scrap'!E295</f>
        <v>55231F231071</v>
      </c>
      <c r="D295" s="80" cm="1">
        <f t="array" ref="D295">IF(COUNTIF(_xlfn.ANCHORARRAY($J$2),Tableau7[[#This Row],[Part Number]]),IFERROR(SUM(_xlfn._xlws.FILTER((N295:BJ295)-(M295:BI295),(N295:BJ295)-(M295:BI295)&gt;0))/(L295-1),0),0)</f>
        <v>0</v>
      </c>
      <c r="E29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6" spans="1:5" ht="18.75" customHeight="1" x14ac:dyDescent="0.35">
      <c r="A296" s="39" t="str">
        <f>'total Scrap'!A296</f>
        <v>03/2021</v>
      </c>
      <c r="B296" s="37">
        <f>'total Scrap'!D296</f>
        <v>95198</v>
      </c>
      <c r="C296" s="37" t="str">
        <f>'total Scrap'!E296</f>
        <v>281002665171</v>
      </c>
      <c r="D296" s="80" cm="1">
        <f t="array" ref="D296">IF(COUNTIF(_xlfn.ANCHORARRAY($J$2),Tableau7[[#This Row],[Part Number]]),IFERROR(SUM(_xlfn._xlws.FILTER((N296:BJ296)-(M296:BI296),(N296:BJ296)-(M296:BI296)&gt;0))/(L296-1),0),0)</f>
        <v>0</v>
      </c>
      <c r="E29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7" spans="1:5" ht="18.75" customHeight="1" x14ac:dyDescent="0.35">
      <c r="A297" s="39" t="str">
        <f>'total Scrap'!A297</f>
        <v>03/2021</v>
      </c>
      <c r="B297" s="37">
        <f>'total Scrap'!D297</f>
        <v>96555</v>
      </c>
      <c r="C297" s="37" t="str">
        <f>'total Scrap'!E297</f>
        <v>111802665171</v>
      </c>
      <c r="D297" s="80" cm="1">
        <f t="array" ref="D297">IF(COUNTIF(_xlfn.ANCHORARRAY($J$2),Tableau7[[#This Row],[Part Number]]),IFERROR(SUM(_xlfn._xlws.FILTER((N297:BJ297)-(M297:BI297),(N297:BJ297)-(M297:BI297)&gt;0))/(L297-1),0),0)</f>
        <v>0</v>
      </c>
      <c r="E29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8" spans="1:5" ht="18.75" customHeight="1" x14ac:dyDescent="0.35">
      <c r="A298" s="39" t="str">
        <f>'total Scrap'!A298</f>
        <v>03/2021</v>
      </c>
      <c r="B298" s="37">
        <f>'total Scrap'!D298</f>
        <v>97137</v>
      </c>
      <c r="C298" s="37" t="str">
        <f>'total Scrap'!E298</f>
        <v>1B03095</v>
      </c>
      <c r="D298" s="80" cm="1">
        <f t="array" ref="D298">IF(COUNTIF(_xlfn.ANCHORARRAY($J$2),Tableau7[[#This Row],[Part Number]]),IFERROR(SUM(_xlfn._xlws.FILTER((N298:BJ298)-(M298:BI298),(N298:BJ298)-(M298:BI298)&gt;0))/(L298-1),0),0)</f>
        <v>0</v>
      </c>
      <c r="E29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299" spans="1:5" ht="18.75" customHeight="1" x14ac:dyDescent="0.35">
      <c r="A299" s="39" t="str">
        <f>'total Scrap'!A299</f>
        <v>03/2021</v>
      </c>
      <c r="B299" s="37">
        <f>'total Scrap'!D299</f>
        <v>95668</v>
      </c>
      <c r="C299" s="37" t="str">
        <f>'total Scrap'!E299</f>
        <v>455103664071</v>
      </c>
      <c r="D299" s="80" cm="1">
        <f t="array" ref="D299">IF(COUNTIF(_xlfn.ANCHORARRAY($J$2),Tableau7[[#This Row],[Part Number]]),IFERROR(SUM(_xlfn._xlws.FILTER((N299:BJ299)-(M299:BI299),(N299:BJ299)-(M299:BI299)&gt;0))/(L299-1),0),0)</f>
        <v>0</v>
      </c>
      <c r="E29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0" spans="1:5" ht="18.75" customHeight="1" x14ac:dyDescent="0.35">
      <c r="A300" s="39" t="str">
        <f>'total Scrap'!A300</f>
        <v>03/2021</v>
      </c>
      <c r="B300" s="37">
        <f>'total Scrap'!D300</f>
        <v>96683</v>
      </c>
      <c r="C300" s="37" t="str">
        <f>'total Scrap'!E300</f>
        <v>2A28008</v>
      </c>
      <c r="D300" s="80" cm="1">
        <f t="array" ref="D300">IF(COUNTIF(_xlfn.ANCHORARRAY($J$2),Tableau7[[#This Row],[Part Number]]),IFERROR(SUM(_xlfn._xlws.FILTER((N300:BJ300)-(M300:BI300),(N300:BJ300)-(M300:BI300)&gt;0))/(L300-1),0),0)</f>
        <v>0</v>
      </c>
      <c r="E30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1" spans="1:5" ht="18.75" customHeight="1" x14ac:dyDescent="0.35">
      <c r="A301" s="39" t="str">
        <f>'total Scrap'!A301</f>
        <v>03/2021</v>
      </c>
      <c r="B301" s="37">
        <f>'total Scrap'!D301</f>
        <v>96619</v>
      </c>
      <c r="C301" s="37" t="str">
        <f>'total Scrap'!E301</f>
        <v>56210F225071</v>
      </c>
      <c r="D301" s="80" cm="1">
        <f t="array" ref="D301">IF(COUNTIF(_xlfn.ANCHORARRAY($J$2),Tableau7[[#This Row],[Part Number]]),IFERROR(SUM(_xlfn._xlws.FILTER((N301:BJ301)-(M301:BI301),(N301:BJ301)-(M301:BI301)&gt;0))/(L301-1),0),0)</f>
        <v>0</v>
      </c>
      <c r="E30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2" spans="1:5" ht="18.75" customHeight="1" x14ac:dyDescent="0.35">
      <c r="A302" s="39" t="str">
        <f>'total Scrap'!A302</f>
        <v>03/2021</v>
      </c>
      <c r="B302" s="37">
        <f>'total Scrap'!D302</f>
        <v>96617</v>
      </c>
      <c r="C302" s="37" t="str">
        <f>'total Scrap'!E302</f>
        <v>56210F225071</v>
      </c>
      <c r="D302" s="80" cm="1">
        <f t="array" ref="D302">IF(COUNTIF(_xlfn.ANCHORARRAY($J$2),Tableau7[[#This Row],[Part Number]]),IFERROR(SUM(_xlfn._xlws.FILTER((N302:BJ302)-(M302:BI302),(N302:BJ302)-(M302:BI302)&gt;0))/(L302-1),0),0)</f>
        <v>0</v>
      </c>
      <c r="E30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3" spans="1:5" ht="18.75" customHeight="1" x14ac:dyDescent="0.35">
      <c r="A303" s="39" t="str">
        <f>'total Scrap'!A303</f>
        <v>03/2021</v>
      </c>
      <c r="B303" s="37">
        <f>'total Scrap'!D303</f>
        <v>96567</v>
      </c>
      <c r="C303" s="37" t="str">
        <f>'total Scrap'!E303</f>
        <v>537302670571</v>
      </c>
      <c r="D303" s="80" cm="1">
        <f t="array" ref="D303">IF(COUNTIF(_xlfn.ANCHORARRAY($J$2),Tableau7[[#This Row],[Part Number]]),IFERROR(SUM(_xlfn._xlws.FILTER((N303:BJ303)-(M303:BI303),(N303:BJ303)-(M303:BI303)&gt;0))/(L303-1),0),0)</f>
        <v>0</v>
      </c>
      <c r="E30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4" spans="1:5" ht="18.75" customHeight="1" x14ac:dyDescent="0.35">
      <c r="A304" s="39" t="str">
        <f>'total Scrap'!A304</f>
        <v>03/2021</v>
      </c>
      <c r="B304" s="37">
        <f>'total Scrap'!D304</f>
        <v>97812</v>
      </c>
      <c r="C304" s="37" t="str">
        <f>'total Scrap'!E304</f>
        <v>565302660071</v>
      </c>
      <c r="D304" s="80" cm="1">
        <f t="array" ref="D304">IF(COUNTIF(_xlfn.ANCHORARRAY($J$2),Tableau7[[#This Row],[Part Number]]),IFERROR(SUM(_xlfn._xlws.FILTER((N304:BJ304)-(M304:BI304),(N304:BJ304)-(M304:BI304)&gt;0))/(L304-1),0),0)</f>
        <v>0</v>
      </c>
      <c r="E30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5" spans="1:5" ht="18.75" customHeight="1" x14ac:dyDescent="0.35">
      <c r="A305" s="39" t="str">
        <f>'total Scrap'!A305</f>
        <v>03/2021</v>
      </c>
      <c r="B305" s="37">
        <f>'total Scrap'!D305</f>
        <v>97224</v>
      </c>
      <c r="C305" s="37" t="str">
        <f>'total Scrap'!E305</f>
        <v>281002665171</v>
      </c>
      <c r="D305" s="80" cm="1">
        <f t="array" ref="D305">IF(COUNTIF(_xlfn.ANCHORARRAY($J$2),Tableau7[[#This Row],[Part Number]]),IFERROR(SUM(_xlfn._xlws.FILTER((N305:BJ305)-(M305:BI305),(N305:BJ305)-(M305:BI305)&gt;0))/(L305-1),0),0)</f>
        <v>0</v>
      </c>
      <c r="E30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6" spans="1:5" ht="18.75" customHeight="1" x14ac:dyDescent="0.35">
      <c r="A306" s="39" t="str">
        <f>'total Scrap'!A306</f>
        <v>03/2021</v>
      </c>
      <c r="B306" s="37">
        <f>'total Scrap'!D306</f>
        <v>95562</v>
      </c>
      <c r="C306" s="37" t="str">
        <f>'total Scrap'!E306</f>
        <v>470303661171</v>
      </c>
      <c r="D306" s="80" cm="1">
        <f t="array" ref="D306">IF(COUNTIF(_xlfn.ANCHORARRAY($J$2),Tableau7[[#This Row],[Part Number]]),IFERROR(SUM(_xlfn._xlws.FILTER((N306:BJ306)-(M306:BI306),(N306:BJ306)-(M306:BI306)&gt;0))/(L306-1),0),0)</f>
        <v>0</v>
      </c>
      <c r="E30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7" spans="1:5" ht="18.75" customHeight="1" x14ac:dyDescent="0.35">
      <c r="A307" s="39" t="str">
        <f>'total Scrap'!A307</f>
        <v>03/2021</v>
      </c>
      <c r="B307" s="37">
        <f>'total Scrap'!D307</f>
        <v>95666</v>
      </c>
      <c r="C307" s="37" t="str">
        <f>'total Scrap'!E307</f>
        <v>56210F219071</v>
      </c>
      <c r="D307" s="80" cm="1">
        <f t="array" ref="D307">IF(COUNTIF(_xlfn.ANCHORARRAY($J$2),Tableau7[[#This Row],[Part Number]]),IFERROR(SUM(_xlfn._xlws.FILTER((N307:BJ307)-(M307:BI307),(N307:BJ307)-(M307:BI307)&gt;0))/(L307-1),0),0)</f>
        <v>0</v>
      </c>
      <c r="E30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8" spans="1:5" ht="18.75" customHeight="1" x14ac:dyDescent="0.35">
      <c r="A308" s="39" t="str">
        <f>'total Scrap'!A308</f>
        <v>03/2021</v>
      </c>
      <c r="B308" s="37">
        <f>'total Scrap'!D308</f>
        <v>96563</v>
      </c>
      <c r="C308" s="37" t="str">
        <f>'total Scrap'!E308</f>
        <v>56210F219071</v>
      </c>
      <c r="D308" s="80" cm="1">
        <f t="array" ref="D308">IF(COUNTIF(_xlfn.ANCHORARRAY($J$2),Tableau7[[#This Row],[Part Number]]),IFERROR(SUM(_xlfn._xlws.FILTER((N308:BJ308)-(M308:BI308),(N308:BJ308)-(M308:BI308)&gt;0))/(L308-1),0),0)</f>
        <v>0</v>
      </c>
      <c r="E30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09" spans="1:5" ht="18.75" customHeight="1" x14ac:dyDescent="0.35">
      <c r="A309" s="39" t="str">
        <f>'total Scrap'!A309</f>
        <v>03/2021</v>
      </c>
      <c r="B309" s="37">
        <f>'total Scrap'!D309</f>
        <v>96747</v>
      </c>
      <c r="C309" s="37" t="str">
        <f>'total Scrap'!E309</f>
        <v>56210F219071</v>
      </c>
      <c r="D309" s="80" cm="1">
        <f t="array" ref="D309">IF(COUNTIF(_xlfn.ANCHORARRAY($J$2),Tableau7[[#This Row],[Part Number]]),IFERROR(SUM(_xlfn._xlws.FILTER((N309:BJ309)-(M309:BI309),(N309:BJ309)-(M309:BI309)&gt;0))/(L309-1),0),0)</f>
        <v>0</v>
      </c>
      <c r="E30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0" spans="1:5" ht="18.75" customHeight="1" x14ac:dyDescent="0.35">
      <c r="A310" s="39" t="str">
        <f>'total Scrap'!A310</f>
        <v>03/2021</v>
      </c>
      <c r="B310" s="37">
        <f>'total Scrap'!D310</f>
        <v>96750</v>
      </c>
      <c r="C310" s="37" t="str">
        <f>'total Scrap'!E310</f>
        <v>56210F219071</v>
      </c>
      <c r="D310" s="80" cm="1">
        <f t="array" ref="D310">IF(COUNTIF(_xlfn.ANCHORARRAY($J$2),Tableau7[[#This Row],[Part Number]]),IFERROR(SUM(_xlfn._xlws.FILTER((N310:BJ310)-(M310:BI310),(N310:BJ310)-(M310:BI310)&gt;0))/(L310-1),0),0)</f>
        <v>0</v>
      </c>
      <c r="E31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1" spans="1:5" ht="18.75" customHeight="1" x14ac:dyDescent="0.35">
      <c r="A311" s="39" t="str">
        <f>'total Scrap'!A311</f>
        <v>03/2021</v>
      </c>
      <c r="B311" s="37">
        <f>'total Scrap'!D311</f>
        <v>97811</v>
      </c>
      <c r="C311" s="37" t="str">
        <f>'total Scrap'!E311</f>
        <v>235102661171</v>
      </c>
      <c r="D311" s="80" cm="1">
        <f t="array" ref="D311">IF(COUNTIF(_xlfn.ANCHORARRAY($J$2),Tableau7[[#This Row],[Part Number]]),IFERROR(SUM(_xlfn._xlws.FILTER((N311:BJ311)-(M311:BI311),(N311:BJ311)-(M311:BI311)&gt;0))/(L311-1),0),0)</f>
        <v>0</v>
      </c>
      <c r="E31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2" spans="1:5" ht="18.75" customHeight="1" x14ac:dyDescent="0.35">
      <c r="A312" s="39" t="str">
        <f>'total Scrap'!A312</f>
        <v>03/2021</v>
      </c>
      <c r="B312" s="37">
        <f>'total Scrap'!D312</f>
        <v>97653</v>
      </c>
      <c r="C312" s="37" t="str">
        <f>'total Scrap'!E312</f>
        <v>55518FPA2071</v>
      </c>
      <c r="D312" s="80" cm="1">
        <f t="array" ref="D312">IF(COUNTIF(_xlfn.ANCHORARRAY($J$2),Tableau7[[#This Row],[Part Number]]),IFERROR(SUM(_xlfn._xlws.FILTER((N312:BJ312)-(M312:BI312),(N312:BJ312)-(M312:BI312)&gt;0))/(L312-1),0),0)</f>
        <v>0</v>
      </c>
      <c r="E31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3" spans="1:5" ht="18.75" customHeight="1" x14ac:dyDescent="0.35">
      <c r="A313" s="39" t="str">
        <f>'total Scrap'!A313</f>
        <v>03/2021</v>
      </c>
      <c r="B313" s="37">
        <f>'total Scrap'!D313</f>
        <v>97654</v>
      </c>
      <c r="C313" s="37" t="str">
        <f>'total Scrap'!E313</f>
        <v>27060UB080</v>
      </c>
      <c r="D313" s="80" cm="1">
        <f t="array" ref="D313">IF(COUNTIF(_xlfn.ANCHORARRAY($J$2),Tableau7[[#This Row],[Part Number]]),IFERROR(SUM(_xlfn._xlws.FILTER((N313:BJ313)-(M313:BI313),(N313:BJ313)-(M313:BI313)&gt;0))/(L313-1),0),0)</f>
        <v>0</v>
      </c>
      <c r="E31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4" spans="1:5" ht="18.75" customHeight="1" x14ac:dyDescent="0.35">
      <c r="A314" s="39" t="str">
        <f>'total Scrap'!A314</f>
        <v>03/2021</v>
      </c>
      <c r="B314" s="37">
        <f>'total Scrap'!D314</f>
        <v>96679</v>
      </c>
      <c r="C314" s="37" t="str">
        <f>'total Scrap'!E314</f>
        <v>2A28005</v>
      </c>
      <c r="D314" s="80" cm="1">
        <f t="array" ref="D314">IF(COUNTIF(_xlfn.ANCHORARRAY($J$2),Tableau7[[#This Row],[Part Number]]),IFERROR(SUM(_xlfn._xlws.FILTER((N314:BJ314)-(M314:BI314),(N314:BJ314)-(M314:BI314)&gt;0))/(L314-1),0),0)</f>
        <v>0</v>
      </c>
      <c r="E31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5" spans="1:5" ht="18.75" customHeight="1" x14ac:dyDescent="0.35">
      <c r="A315" s="39" t="str">
        <f>'total Scrap'!A315</f>
        <v>03/2021</v>
      </c>
      <c r="B315" s="37">
        <f>'total Scrap'!D315</f>
        <v>96566</v>
      </c>
      <c r="C315" s="37" t="str">
        <f>'total Scrap'!E315</f>
        <v>461502661271</v>
      </c>
      <c r="D315" s="80" cm="1">
        <f t="array" ref="D315">IF(COUNTIF(_xlfn.ANCHORARRAY($J$2),Tableau7[[#This Row],[Part Number]]),IFERROR(SUM(_xlfn._xlws.FILTER((N315:BJ315)-(M315:BI315),(N315:BJ315)-(M315:BI315)&gt;0))/(L315-1),0),0)</f>
        <v>0</v>
      </c>
      <c r="E31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6" spans="1:5" ht="18.75" customHeight="1" x14ac:dyDescent="0.35">
      <c r="A316" s="39" t="str">
        <f>'total Scrap'!A316</f>
        <v>03/2021</v>
      </c>
      <c r="B316" s="37">
        <f>'total Scrap'!D316</f>
        <v>96748</v>
      </c>
      <c r="C316" s="37" t="str">
        <f>'total Scrap'!E316</f>
        <v>461502661271</v>
      </c>
      <c r="D316" s="80" cm="1">
        <f t="array" ref="D316">IF(COUNTIF(_xlfn.ANCHORARRAY($J$2),Tableau7[[#This Row],[Part Number]]),IFERROR(SUM(_xlfn._xlws.FILTER((N316:BJ316)-(M316:BI316),(N316:BJ316)-(M316:BI316)&gt;0))/(L316-1),0),0)</f>
        <v>0</v>
      </c>
      <c r="E31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7" spans="1:5" ht="18.75" customHeight="1" x14ac:dyDescent="0.35">
      <c r="A317" s="39" t="str">
        <f>'total Scrap'!A317</f>
        <v>03/2021</v>
      </c>
      <c r="B317" s="37">
        <f>'total Scrap'!D317</f>
        <v>97525</v>
      </c>
      <c r="C317" s="37" t="str">
        <f>'total Scrap'!E317</f>
        <v>56021F219471</v>
      </c>
      <c r="D317" s="80" cm="1">
        <f t="array" ref="D317">IF(COUNTIF(_xlfn.ANCHORARRAY($J$2),Tableau7[[#This Row],[Part Number]]),IFERROR(SUM(_xlfn._xlws.FILTER((N317:BJ317)-(M317:BI317),(N317:BJ317)-(M317:BI317)&gt;0))/(L317-1),0),0)</f>
        <v>0</v>
      </c>
      <c r="E31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8" spans="1:5" ht="18.75" customHeight="1" x14ac:dyDescent="0.35">
      <c r="A318" s="39" t="str">
        <f>'total Scrap'!A318</f>
        <v>03/2021</v>
      </c>
      <c r="B318" s="37">
        <f>'total Scrap'!D318</f>
        <v>96561</v>
      </c>
      <c r="C318" s="37" t="str">
        <f>'total Scrap'!E318</f>
        <v>565903676071</v>
      </c>
      <c r="D318" s="80" cm="1">
        <f t="array" ref="D318">IF(COUNTIF(_xlfn.ANCHORARRAY($J$2),Tableau7[[#This Row],[Part Number]]),IFERROR(SUM(_xlfn._xlws.FILTER((N318:BJ318)-(M318:BI318),(N318:BJ318)-(M318:BI318)&gt;0))/(L318-1),0),0)</f>
        <v>0</v>
      </c>
      <c r="E31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19" spans="1:5" ht="18.75" customHeight="1" x14ac:dyDescent="0.35">
      <c r="A319" s="39" t="str">
        <f>'total Scrap'!A319</f>
        <v>03/2021</v>
      </c>
      <c r="B319" s="37">
        <f>'total Scrap'!D319</f>
        <v>97523</v>
      </c>
      <c r="C319" s="37" t="str">
        <f>'total Scrap'!E319</f>
        <v>470301661071</v>
      </c>
      <c r="D319" s="80" cm="1">
        <f t="array" ref="D319">IF(COUNTIF(_xlfn.ANCHORARRAY($J$2),Tableau7[[#This Row],[Part Number]]),IFERROR(SUM(_xlfn._xlws.FILTER((N319:BJ319)-(M319:BI319),(N319:BJ319)-(M319:BI319)&gt;0))/(L319-1),0),0)</f>
        <v>0</v>
      </c>
      <c r="E31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0" spans="1:5" ht="18.75" customHeight="1" x14ac:dyDescent="0.35">
      <c r="A320" s="39" t="str">
        <f>'total Scrap'!A320</f>
        <v>03/2021</v>
      </c>
      <c r="B320" s="37">
        <f>'total Scrap'!D320</f>
        <v>97522</v>
      </c>
      <c r="C320" s="37" t="str">
        <f>'total Scrap'!E320</f>
        <v>566302661071</v>
      </c>
      <c r="D320" s="80" cm="1">
        <f t="array" ref="D320">IF(COUNTIF(_xlfn.ANCHORARRAY($J$2),Tableau7[[#This Row],[Part Number]]),IFERROR(SUM(_xlfn._xlws.FILTER((N320:BJ320)-(M320:BI320),(N320:BJ320)-(M320:BI320)&gt;0))/(L320-1),0),0)</f>
        <v>0</v>
      </c>
      <c r="E32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1" spans="1:5" ht="18.75" customHeight="1" x14ac:dyDescent="0.35">
      <c r="A321" s="39" t="str">
        <f>'total Scrap'!A321</f>
        <v>03/2021</v>
      </c>
      <c r="B321" s="37">
        <f>'total Scrap'!D321</f>
        <v>96558</v>
      </c>
      <c r="C321" s="37" t="str">
        <f>'total Scrap'!E321</f>
        <v>56014F328071</v>
      </c>
      <c r="D321" s="80" cm="1">
        <f t="array" ref="D321">IF(COUNTIF(_xlfn.ANCHORARRAY($J$2),Tableau7[[#This Row],[Part Number]]),IFERROR(SUM(_xlfn._xlws.FILTER((N321:BJ321)-(M321:BI321),(N321:BJ321)-(M321:BI321)&gt;0))/(L321-1),0),0)</f>
        <v>0</v>
      </c>
      <c r="E32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2" spans="1:5" ht="18.75" customHeight="1" x14ac:dyDescent="0.35">
      <c r="A322" s="39" t="str">
        <f>'total Scrap'!A322</f>
        <v>03/2021</v>
      </c>
      <c r="B322" s="37">
        <f>'total Scrap'!D322</f>
        <v>96562</v>
      </c>
      <c r="C322" s="37" t="str">
        <f>'total Scrap'!E322</f>
        <v>38110F232171</v>
      </c>
      <c r="D322" s="80" cm="1">
        <f t="array" ref="D322">IF(COUNTIF(_xlfn.ANCHORARRAY($J$2),Tableau7[[#This Row],[Part Number]]),IFERROR(SUM(_xlfn._xlws.FILTER((N322:BJ322)-(M322:BI322),(N322:BJ322)-(M322:BI322)&gt;0))/(L322-1),0),0)</f>
        <v>0</v>
      </c>
      <c r="E32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3" spans="1:5" ht="18.75" customHeight="1" x14ac:dyDescent="0.35">
      <c r="A323" s="39" t="str">
        <f>'total Scrap'!A323</f>
        <v>03/2021</v>
      </c>
      <c r="B323" s="37">
        <f>'total Scrap'!D323</f>
        <v>96680</v>
      </c>
      <c r="C323" s="37" t="str">
        <f>'total Scrap'!E323</f>
        <v>574502663171</v>
      </c>
      <c r="D323" s="80" cm="1">
        <f t="array" ref="D323">IF(COUNTIF(_xlfn.ANCHORARRAY($J$2),Tableau7[[#This Row],[Part Number]]),IFERROR(SUM(_xlfn._xlws.FILTER((N323:BJ323)-(M323:BI323),(N323:BJ323)-(M323:BI323)&gt;0))/(L323-1),0),0)</f>
        <v>0</v>
      </c>
      <c r="E32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4" spans="1:5" ht="18.75" customHeight="1" x14ac:dyDescent="0.35">
      <c r="A324" s="39" t="str">
        <f>'total Scrap'!A324</f>
        <v>03/2021</v>
      </c>
      <c r="B324" s="37">
        <f>'total Scrap'!D324</f>
        <v>96813</v>
      </c>
      <c r="C324" s="37" t="str">
        <f>'total Scrap'!E324</f>
        <v>1A18133</v>
      </c>
      <c r="D324" s="80" cm="1">
        <f t="array" ref="D324">IF(COUNTIF(_xlfn.ANCHORARRAY($J$2),Tableau7[[#This Row],[Part Number]]),IFERROR(SUM(_xlfn._xlws.FILTER((N324:BJ324)-(M324:BI324),(N324:BJ324)-(M324:BI324)&gt;0))/(L324-1),0),0)</f>
        <v>0</v>
      </c>
      <c r="E32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5" spans="1:5" ht="18.75" customHeight="1" x14ac:dyDescent="0.35">
      <c r="A325" s="39" t="str">
        <f>'total Scrap'!A325</f>
        <v>03/2021</v>
      </c>
      <c r="B325" s="37">
        <f>'total Scrap'!D325</f>
        <v>96559</v>
      </c>
      <c r="C325" s="37" t="str">
        <f>'total Scrap'!E325</f>
        <v>56310F225071</v>
      </c>
      <c r="D325" s="80" cm="1">
        <f t="array" ref="D325">IF(COUNTIF(_xlfn.ANCHORARRAY($J$2),Tableau7[[#This Row],[Part Number]]),IFERROR(SUM(_xlfn._xlws.FILTER((N325:BJ325)-(M325:BI325),(N325:BJ325)-(M325:BI325)&gt;0))/(L325-1),0),0)</f>
        <v>0</v>
      </c>
      <c r="E32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6" spans="1:5" ht="18.75" customHeight="1" x14ac:dyDescent="0.35">
      <c r="A326" s="39" t="str">
        <f>'total Scrap'!A326</f>
        <v>03/2021</v>
      </c>
      <c r="B326" s="37">
        <f>'total Scrap'!D326</f>
        <v>97751</v>
      </c>
      <c r="C326" s="37" t="str">
        <f>'total Scrap'!E326</f>
        <v>56052F227071</v>
      </c>
      <c r="D326" s="80" cm="1">
        <f t="array" ref="D326">IF(COUNTIF(_xlfn.ANCHORARRAY($J$2),Tableau7[[#This Row],[Part Number]]),IFERROR(SUM(_xlfn._xlws.FILTER((N326:BJ326)-(M326:BI326),(N326:BJ326)-(M326:BI326)&gt;0))/(L326-1),0),0)</f>
        <v>0</v>
      </c>
      <c r="E32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7" spans="1:5" ht="18.75" customHeight="1" x14ac:dyDescent="0.35">
      <c r="A327" s="39" t="str">
        <f>'total Scrap'!A327</f>
        <v>03/2021</v>
      </c>
      <c r="B327" s="37">
        <f>'total Scrap'!D327</f>
        <v>96673</v>
      </c>
      <c r="C327" s="37" t="str">
        <f>'total Scrap'!E327</f>
        <v>12361F231071</v>
      </c>
      <c r="D327" s="80" cm="1">
        <f t="array" ref="D327">IF(COUNTIF(_xlfn.ANCHORARRAY($J$2),Tableau7[[#This Row],[Part Number]]),IFERROR(SUM(_xlfn._xlws.FILTER((N327:BJ327)-(M327:BI327),(N327:BJ327)-(M327:BI327)&gt;0))/(L327-1),0),0)</f>
        <v>0</v>
      </c>
      <c r="E32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8" spans="1:5" ht="18.75" customHeight="1" x14ac:dyDescent="0.35">
      <c r="A328" s="39" t="str">
        <f>'total Scrap'!A328</f>
        <v>03/2021</v>
      </c>
      <c r="B328" s="37">
        <f>'total Scrap'!D328</f>
        <v>97814</v>
      </c>
      <c r="C328" s="37" t="str">
        <f>'total Scrap'!E328</f>
        <v>163612660071</v>
      </c>
      <c r="D328" s="80" cm="1">
        <f t="array" ref="D328">IF(COUNTIF(_xlfn.ANCHORARRAY($J$2),Tableau7[[#This Row],[Part Number]]),IFERROR(SUM(_xlfn._xlws.FILTER((N328:BJ328)-(M328:BI328),(N328:BJ328)-(M328:BI328)&gt;0))/(L328-1),0),0)</f>
        <v>0</v>
      </c>
      <c r="E32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29" spans="1:5" ht="18.75" customHeight="1" x14ac:dyDescent="0.35">
      <c r="A329" s="39" t="str">
        <f>'total Scrap'!A329</f>
        <v>03/2021</v>
      </c>
      <c r="B329" s="37">
        <f>'total Scrap'!D329</f>
        <v>96564</v>
      </c>
      <c r="C329" s="37" t="str">
        <f>'total Scrap'!E329</f>
        <v>17106F225071</v>
      </c>
      <c r="D329" s="80" cm="1">
        <f t="array" ref="D329">IF(COUNTIF(_xlfn.ANCHORARRAY($J$2),Tableau7[[#This Row],[Part Number]]),IFERROR(SUM(_xlfn._xlws.FILTER((N329:BJ329)-(M329:BI329),(N329:BJ329)-(M329:BI329)&gt;0))/(L329-1),0),0)</f>
        <v>0</v>
      </c>
      <c r="E32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0" spans="1:5" ht="18.75" customHeight="1" x14ac:dyDescent="0.35">
      <c r="A330" s="39" t="str">
        <f>'total Scrap'!A330</f>
        <v>03/2021</v>
      </c>
      <c r="B330" s="37">
        <f>'total Scrap'!D330</f>
        <v>96616</v>
      </c>
      <c r="C330" s="37" t="str">
        <f>'total Scrap'!E330</f>
        <v>2220430020</v>
      </c>
      <c r="D330" s="80" cm="1">
        <f t="array" ref="D330">IF(COUNTIF(_xlfn.ANCHORARRAY($J$2),Tableau7[[#This Row],[Part Number]]),IFERROR(SUM(_xlfn._xlws.FILTER((N330:BJ330)-(M330:BI330),(N330:BJ330)-(M330:BI330)&gt;0))/(L330-1),0),0)</f>
        <v>0</v>
      </c>
      <c r="E33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1" spans="1:5" ht="18.75" customHeight="1" x14ac:dyDescent="0.35">
      <c r="A331" s="39" t="str">
        <f>'total Scrap'!A331</f>
        <v>03/2021</v>
      </c>
      <c r="B331" s="37">
        <f>'total Scrap'!D331</f>
        <v>96554</v>
      </c>
      <c r="C331" s="37" t="str">
        <f>'total Scrap'!E331</f>
        <v>451101247371</v>
      </c>
      <c r="D331" s="80" cm="1">
        <f t="array" ref="D331">IF(COUNTIF(_xlfn.ANCHORARRAY($J$2),Tableau7[[#This Row],[Part Number]]),IFERROR(SUM(_xlfn._xlws.FILTER((N331:BJ331)-(M331:BI331),(N331:BJ331)-(M331:BI331)&gt;0))/(L331-1),0),0)</f>
        <v>0</v>
      </c>
      <c r="E33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2" spans="1:5" ht="18.75" customHeight="1" x14ac:dyDescent="0.35">
      <c r="A332" s="39" t="str">
        <f>'total Scrap'!A332</f>
        <v>03/2021</v>
      </c>
      <c r="B332" s="37">
        <f>'total Scrap'!D332</f>
        <v>97808</v>
      </c>
      <c r="C332" s="37" t="str">
        <f>'total Scrap'!E332</f>
        <v>58720FPD2071</v>
      </c>
      <c r="D332" s="80" cm="1">
        <f t="array" ref="D332">IF(COUNTIF(_xlfn.ANCHORARRAY($J$2),Tableau7[[#This Row],[Part Number]]),IFERROR(SUM(_xlfn._xlws.FILTER((N332:BJ332)-(M332:BI332),(N332:BJ332)-(M332:BI332)&gt;0))/(L332-1),0),0)</f>
        <v>0</v>
      </c>
      <c r="E33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3" spans="1:5" ht="18.75" customHeight="1" x14ac:dyDescent="0.35">
      <c r="A333" s="39" t="str">
        <f>'total Scrap'!A333</f>
        <v>03/2021</v>
      </c>
      <c r="B333" s="37">
        <f>'total Scrap'!D333</f>
        <v>96676</v>
      </c>
      <c r="C333" s="37" t="str">
        <f>'total Scrap'!E333</f>
        <v>2A14398G3</v>
      </c>
      <c r="D333" s="80" cm="1">
        <f t="array" ref="D333">IF(COUNTIF(_xlfn.ANCHORARRAY($J$2),Tableau7[[#This Row],[Part Number]]),IFERROR(SUM(_xlfn._xlws.FILTER((N333:BJ333)-(M333:BI333),(N333:BJ333)-(M333:BI333)&gt;0))/(L333-1),0),0)</f>
        <v>0</v>
      </c>
      <c r="E33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4" spans="1:5" ht="18.75" customHeight="1" x14ac:dyDescent="0.35">
      <c r="A334" s="39" t="str">
        <f>'total Scrap'!A334</f>
        <v>03/2021</v>
      </c>
      <c r="B334" s="37">
        <f>'total Scrap'!D334</f>
        <v>95665</v>
      </c>
      <c r="C334" s="37" t="str">
        <f>'total Scrap'!E334</f>
        <v>175072664071</v>
      </c>
      <c r="D334" s="80" cm="1">
        <f t="array" ref="D334">IF(COUNTIF(_xlfn.ANCHORARRAY($J$2),Tableau7[[#This Row],[Part Number]]),IFERROR(SUM(_xlfn._xlws.FILTER((N334:BJ334)-(M334:BI334),(N334:BJ334)-(M334:BI334)&gt;0))/(L334-1),0),0)</f>
        <v>0</v>
      </c>
      <c r="E33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5" spans="1:5" ht="18.75" customHeight="1" x14ac:dyDescent="0.35">
      <c r="A335" s="39" t="str">
        <f>'total Scrap'!A335</f>
        <v>03/2021</v>
      </c>
      <c r="B335" s="37">
        <f>'total Scrap'!D335</f>
        <v>97225</v>
      </c>
      <c r="C335" s="37" t="str">
        <f>'total Scrap'!E335</f>
        <v>45283F219171</v>
      </c>
      <c r="D335" s="80" cm="1">
        <f t="array" ref="D335">IF(COUNTIF(_xlfn.ANCHORARRAY($J$2),Tableau7[[#This Row],[Part Number]]),IFERROR(SUM(_xlfn._xlws.FILTER((N335:BJ335)-(M335:BI335),(N335:BJ335)-(M335:BI335)&gt;0))/(L335-1),0),0)</f>
        <v>0</v>
      </c>
      <c r="E33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6" spans="1:5" ht="18.75" customHeight="1" x14ac:dyDescent="0.35">
      <c r="A336" s="39" t="str">
        <f>'total Scrap'!A336</f>
        <v>03/2021</v>
      </c>
      <c r="B336" s="37">
        <f>'total Scrap'!D336</f>
        <v>96565</v>
      </c>
      <c r="C336" s="37" t="str">
        <f>'total Scrap'!E336</f>
        <v>56442F220071</v>
      </c>
      <c r="D336" s="80" cm="1">
        <f t="array" ref="D336">IF(COUNTIF(_xlfn.ANCHORARRAY($J$2),Tableau7[[#This Row],[Part Number]]),IFERROR(SUM(_xlfn._xlws.FILTER((N336:BJ336)-(M336:BI336),(N336:BJ336)-(M336:BI336)&gt;0))/(L336-1),0),0)</f>
        <v>0</v>
      </c>
      <c r="E33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7" spans="1:5" ht="18.75" customHeight="1" x14ac:dyDescent="0.35">
      <c r="A337" s="39" t="str">
        <f>'total Scrap'!A337</f>
        <v>03/2021</v>
      </c>
      <c r="B337" s="37">
        <f>'total Scrap'!D337</f>
        <v>97193</v>
      </c>
      <c r="C337" s="37" t="str">
        <f>'total Scrap'!E337</f>
        <v>56022F219271</v>
      </c>
      <c r="D337" s="80" cm="1">
        <f t="array" ref="D337">IF(COUNTIF(_xlfn.ANCHORARRAY($J$2),Tableau7[[#This Row],[Part Number]]),IFERROR(SUM(_xlfn._xlws.FILTER((N337:BJ337)-(M337:BI337),(N337:BJ337)-(M337:BI337)&gt;0))/(L337-1),0),0)</f>
        <v>0</v>
      </c>
      <c r="E33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8" spans="1:5" ht="18.75" customHeight="1" x14ac:dyDescent="0.35">
      <c r="A338" s="39" t="str">
        <f>'total Scrap'!A338</f>
        <v>03/2021</v>
      </c>
      <c r="B338" s="37">
        <f>'total Scrap'!D338</f>
        <v>97183</v>
      </c>
      <c r="C338" s="37" t="str">
        <f>'total Scrap'!E338</f>
        <v>53218F218071</v>
      </c>
      <c r="D338" s="80" cm="1">
        <f t="array" ref="D338">IF(COUNTIF(_xlfn.ANCHORARRAY($J$2),Tableau7[[#This Row],[Part Number]]),IFERROR(SUM(_xlfn._xlws.FILTER((N338:BJ338)-(M338:BI338),(N338:BJ338)-(M338:BI338)&gt;0))/(L338-1),0),0)</f>
        <v>0</v>
      </c>
      <c r="E33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39" spans="1:5" ht="18.75" customHeight="1" x14ac:dyDescent="0.35">
      <c r="A339" s="39" t="str">
        <f>'total Scrap'!A339</f>
        <v>03/2021</v>
      </c>
      <c r="B339" s="37">
        <f>'total Scrap'!D339</f>
        <v>96556</v>
      </c>
      <c r="C339" s="37" t="str">
        <f>'total Scrap'!E339</f>
        <v>532801370071</v>
      </c>
      <c r="D339" s="80" cm="1">
        <f t="array" ref="D339">IF(COUNTIF(_xlfn.ANCHORARRAY($J$2),Tableau7[[#This Row],[Part Number]]),IFERROR(SUM(_xlfn._xlws.FILTER((N339:BJ339)-(M339:BI339),(N339:BJ339)-(M339:BI339)&gt;0))/(L339-1),0),0)</f>
        <v>0</v>
      </c>
      <c r="E33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0" spans="1:5" ht="18.75" customHeight="1" x14ac:dyDescent="0.35">
      <c r="A340" s="39" t="str">
        <f>'total Scrap'!A340</f>
        <v>03/2021</v>
      </c>
      <c r="B340" s="37">
        <f>'total Scrap'!D340</f>
        <v>95667</v>
      </c>
      <c r="C340" s="37" t="str">
        <f>'total Scrap'!E340</f>
        <v>566532661371</v>
      </c>
      <c r="D340" s="80" cm="1">
        <f t="array" ref="D340">IF(COUNTIF(_xlfn.ANCHORARRAY($J$2),Tableau7[[#This Row],[Part Number]]),IFERROR(SUM(_xlfn._xlws.FILTER((N340:BJ340)-(M340:BI340),(N340:BJ340)-(M340:BI340)&gt;0))/(L340-1),0),0)</f>
        <v>0</v>
      </c>
      <c r="E34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1" spans="1:5" ht="18.75" customHeight="1" x14ac:dyDescent="0.35">
      <c r="A341" s="39" t="str">
        <f>'total Scrap'!A341</f>
        <v>03/2021</v>
      </c>
      <c r="B341" s="37">
        <f>'total Scrap'!D341</f>
        <v>97809</v>
      </c>
      <c r="C341" s="37" t="str">
        <f>'total Scrap'!E341</f>
        <v>688022654071</v>
      </c>
      <c r="D341" s="80" cm="1">
        <f t="array" ref="D341">IF(COUNTIF(_xlfn.ANCHORARRAY($J$2),Tableau7[[#This Row],[Part Number]]),IFERROR(SUM(_xlfn._xlws.FILTER((N341:BJ341)-(M341:BI341),(N341:BJ341)-(M341:BI341)&gt;0))/(L341-1),0),0)</f>
        <v>0</v>
      </c>
      <c r="E34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2" spans="1:5" ht="18.75" customHeight="1" x14ac:dyDescent="0.35">
      <c r="A342" s="39" t="str">
        <f>'total Scrap'!A342</f>
        <v>04/2021</v>
      </c>
      <c r="B342" s="37">
        <f>'total Scrap'!D342</f>
        <v>96684</v>
      </c>
      <c r="C342" s="37" t="str">
        <f>'total Scrap'!E342</f>
        <v>676303655071</v>
      </c>
      <c r="D342" s="80" cm="1">
        <f t="array" ref="D342">IF(COUNTIF(_xlfn.ANCHORARRAY($J$2),Tableau7[[#This Row],[Part Number]]),IFERROR(SUM(_xlfn._xlws.FILTER((N342:BJ342)-(M342:BI342),(N342:BJ342)-(M342:BI342)&gt;0))/(L342-1),0),0)</f>
        <v>0</v>
      </c>
      <c r="E34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3" spans="1:5" ht="18.75" customHeight="1" x14ac:dyDescent="0.35">
      <c r="A343" s="39" t="str">
        <f>'total Scrap'!A343</f>
        <v>04/2021</v>
      </c>
      <c r="B343" s="37">
        <f>'total Scrap'!D343</f>
        <v>98058</v>
      </c>
      <c r="C343" s="37" t="str">
        <f>'total Scrap'!E343</f>
        <v>425102667071</v>
      </c>
      <c r="D343" s="80" cm="1">
        <f t="array" ref="D343">IF(COUNTIF(_xlfn.ANCHORARRAY($J$2),Tableau7[[#This Row],[Part Number]]),IFERROR(SUM(_xlfn._xlws.FILTER((N343:BJ343)-(M343:BI343),(N343:BJ343)-(M343:BI343)&gt;0))/(L343-1),0),0)</f>
        <v>0</v>
      </c>
      <c r="E34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4" spans="1:5" ht="18.75" customHeight="1" x14ac:dyDescent="0.35">
      <c r="A344" s="39" t="str">
        <f>'total Scrap'!A344</f>
        <v>04/2021</v>
      </c>
      <c r="B344" s="37">
        <f>'total Scrap'!D344</f>
        <v>96623</v>
      </c>
      <c r="C344" s="37" t="str">
        <f>'total Scrap'!E344</f>
        <v>565302660071</v>
      </c>
      <c r="D344" s="80" cm="1">
        <f t="array" ref="D344">IF(COUNTIF(_xlfn.ANCHORARRAY($J$2),Tableau7[[#This Row],[Part Number]]),IFERROR(SUM(_xlfn._xlws.FILTER((N344:BJ344)-(M344:BI344),(N344:BJ344)-(M344:BI344)&gt;0))/(L344-1),0),0)</f>
        <v>0</v>
      </c>
      <c r="E34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5" spans="1:5" ht="18.75" customHeight="1" x14ac:dyDescent="0.35">
      <c r="A345" s="39" t="str">
        <f>'total Scrap'!A345</f>
        <v>04/2021</v>
      </c>
      <c r="B345" s="37">
        <f>'total Scrap'!D345</f>
        <v>97820</v>
      </c>
      <c r="C345" s="37" t="str">
        <f>'total Scrap'!E345</f>
        <v>565302660071</v>
      </c>
      <c r="D345" s="80" cm="1">
        <f t="array" ref="D345">IF(COUNTIF(_xlfn.ANCHORARRAY($J$2),Tableau7[[#This Row],[Part Number]]),IFERROR(SUM(_xlfn._xlws.FILTER((N345:BJ345)-(M345:BI345),(N345:BJ345)-(M345:BI345)&gt;0))/(L345-1),0),0)</f>
        <v>0</v>
      </c>
      <c r="E34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6" spans="1:5" ht="18.75" customHeight="1" x14ac:dyDescent="0.35">
      <c r="A346" s="39" t="str">
        <f>'total Scrap'!A346</f>
        <v>04/2021</v>
      </c>
      <c r="B346" s="37">
        <f>'total Scrap'!D346</f>
        <v>97818</v>
      </c>
      <c r="C346" s="37" t="str">
        <f>'total Scrap'!E346</f>
        <v>8987125010</v>
      </c>
      <c r="D346" s="80" cm="1">
        <f t="array" ref="D346">IF(COUNTIF(_xlfn.ANCHORARRAY($J$2),Tableau7[[#This Row],[Part Number]]),IFERROR(SUM(_xlfn._xlws.FILTER((N346:BJ346)-(M346:BI346),(N346:BJ346)-(M346:BI346)&gt;0))/(L346-1),0),0)</f>
        <v>0</v>
      </c>
      <c r="E34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7" spans="1:5" ht="18.75" customHeight="1" x14ac:dyDescent="0.35">
      <c r="A347" s="39" t="str">
        <f>'total Scrap'!A347</f>
        <v>04/2021</v>
      </c>
      <c r="B347" s="37">
        <f>'total Scrap'!D347</f>
        <v>96570</v>
      </c>
      <c r="C347" s="37" t="str">
        <f>'total Scrap'!E347</f>
        <v>461502661271</v>
      </c>
      <c r="D347" s="80" cm="1">
        <f t="array" ref="D347">IF(COUNTIF(_xlfn.ANCHORARRAY($J$2),Tableau7[[#This Row],[Part Number]]),IFERROR(SUM(_xlfn._xlws.FILTER((N347:BJ347)-(M347:BI347),(N347:BJ347)-(M347:BI347)&gt;0))/(L347-1),0),0)</f>
        <v>0</v>
      </c>
      <c r="E34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8" spans="1:5" ht="18.75" customHeight="1" x14ac:dyDescent="0.35">
      <c r="A348" s="39" t="str">
        <f>'total Scrap'!A348</f>
        <v>04/2021</v>
      </c>
      <c r="B348" s="37">
        <f>'total Scrap'!D348</f>
        <v>97960</v>
      </c>
      <c r="C348" s="37" t="str">
        <f>'total Scrap'!E348</f>
        <v>565903676071</v>
      </c>
      <c r="D348" s="80" cm="1">
        <f t="array" ref="D348">IF(COUNTIF(_xlfn.ANCHORARRAY($J$2),Tableau7[[#This Row],[Part Number]]),IFERROR(SUM(_xlfn._xlws.FILTER((N348:BJ348)-(M348:BI348),(N348:BJ348)-(M348:BI348)&gt;0))/(L348-1),0),0)</f>
        <v>0</v>
      </c>
      <c r="E34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49" spans="1:5" ht="18.75" customHeight="1" x14ac:dyDescent="0.35">
      <c r="A349" s="39" t="str">
        <f>'total Scrap'!A349</f>
        <v>04/2021</v>
      </c>
      <c r="B349" s="37">
        <f>'total Scrap'!D349</f>
        <v>97822</v>
      </c>
      <c r="C349" s="37" t="str">
        <f>'total Scrap'!E349</f>
        <v>566302661071</v>
      </c>
      <c r="D349" s="80" cm="1">
        <f t="array" ref="D349">IF(COUNTIF(_xlfn.ANCHORARRAY($J$2),Tableau7[[#This Row],[Part Number]]),IFERROR(SUM(_xlfn._xlws.FILTER((N349:BJ349)-(M349:BI349),(N349:BJ349)-(M349:BI349)&gt;0))/(L349-1),0),0)</f>
        <v>0</v>
      </c>
      <c r="E34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0" spans="1:5" ht="18.75" customHeight="1" x14ac:dyDescent="0.35">
      <c r="A350" s="39" t="str">
        <f>'total Scrap'!A350</f>
        <v>04/2021</v>
      </c>
      <c r="B350" s="37">
        <f>'total Scrap'!D350</f>
        <v>96568</v>
      </c>
      <c r="C350" s="37" t="str">
        <f>'total Scrap'!E350</f>
        <v>56062F321071</v>
      </c>
      <c r="D350" s="80" cm="1">
        <f t="array" ref="D350">IF(COUNTIF(_xlfn.ANCHORARRAY($J$2),Tableau7[[#This Row],[Part Number]]),IFERROR(SUM(_xlfn._xlws.FILTER((N350:BJ350)-(M350:BI350),(N350:BJ350)-(M350:BI350)&gt;0))/(L350-1),0),0)</f>
        <v>0</v>
      </c>
      <c r="E35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1" spans="1:5" ht="18.75" customHeight="1" x14ac:dyDescent="0.35">
      <c r="A351" s="39" t="str">
        <f>'total Scrap'!A351</f>
        <v>04/2021</v>
      </c>
      <c r="B351" s="37">
        <f>'total Scrap'!D351</f>
        <v>97663</v>
      </c>
      <c r="C351" s="37" t="str">
        <f>'total Scrap'!E351</f>
        <v>68402F220071</v>
      </c>
      <c r="D351" s="80" cm="1">
        <f t="array" ref="D351">IF(COUNTIF(_xlfn.ANCHORARRAY($J$2),Tableau7[[#This Row],[Part Number]]),IFERROR(SUM(_xlfn._xlws.FILTER((N351:BJ351)-(M351:BI351),(N351:BJ351)-(M351:BI351)&gt;0))/(L351-1),0),0)</f>
        <v>0</v>
      </c>
      <c r="E35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2" spans="1:5" ht="18.75" customHeight="1" x14ac:dyDescent="0.35">
      <c r="A352" s="39" t="str">
        <f>'total Scrap'!A352</f>
        <v>04/2021</v>
      </c>
      <c r="B352" s="37">
        <f>'total Scrap'!D352</f>
        <v>96576</v>
      </c>
      <c r="C352" s="37" t="str">
        <f>'total Scrap'!E352</f>
        <v>56310F125071</v>
      </c>
      <c r="D352" s="80" cm="1">
        <f t="array" ref="D352">IF(COUNTIF(_xlfn.ANCHORARRAY($J$2),Tableau7[[#This Row],[Part Number]]),IFERROR(SUM(_xlfn._xlws.FILTER((N352:BJ352)-(M352:BI352),(N352:BJ352)-(M352:BI352)&gt;0))/(L352-1),0),0)</f>
        <v>0</v>
      </c>
      <c r="E35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3" spans="1:5" ht="18.75" customHeight="1" x14ac:dyDescent="0.35">
      <c r="A353" s="39" t="str">
        <f>'total Scrap'!A353</f>
        <v>04/2021</v>
      </c>
      <c r="B353" s="37">
        <f>'total Scrap'!D353</f>
        <v>96578</v>
      </c>
      <c r="C353" s="37" t="str">
        <f>'total Scrap'!E353</f>
        <v>23507FPA2171</v>
      </c>
      <c r="D353" s="80" cm="1">
        <f t="array" ref="D353">IF(COUNTIF(_xlfn.ANCHORARRAY($J$2),Tableau7[[#This Row],[Part Number]]),IFERROR(SUM(_xlfn._xlws.FILTER((N353:BJ353)-(M353:BI353),(N353:BJ353)-(M353:BI353)&gt;0))/(L353-1),0),0)</f>
        <v>0</v>
      </c>
      <c r="E35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4" spans="1:5" ht="18.75" customHeight="1" x14ac:dyDescent="0.35">
      <c r="A354" s="39" t="str">
        <f>'total Scrap'!A354</f>
        <v>04/2021</v>
      </c>
      <c r="B354" s="37">
        <f>'total Scrap'!D354</f>
        <v>97819</v>
      </c>
      <c r="C354" s="37" t="str">
        <f>'total Scrap'!E354</f>
        <v>23507FPA2171</v>
      </c>
      <c r="D354" s="80" cm="1">
        <f t="array" ref="D354">IF(COUNTIF(_xlfn.ANCHORARRAY($J$2),Tableau7[[#This Row],[Part Number]]),IFERROR(SUM(_xlfn._xlws.FILTER((N354:BJ354)-(M354:BI354),(N354:BJ354)-(M354:BI354)&gt;0))/(L354-1),0),0)</f>
        <v>0</v>
      </c>
      <c r="E35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5" spans="1:5" ht="18.75" customHeight="1" x14ac:dyDescent="0.35">
      <c r="A355" s="39" t="str">
        <f>'total Scrap'!A355</f>
        <v>04/2021</v>
      </c>
      <c r="B355" s="37">
        <f>'total Scrap'!D355</f>
        <v>96574</v>
      </c>
      <c r="C355" s="37" t="str">
        <f>'total Scrap'!E355</f>
        <v>17106F225071</v>
      </c>
      <c r="D355" s="80" cm="1">
        <f t="array" ref="D355">IF(COUNTIF(_xlfn.ANCHORARRAY($J$2),Tableau7[[#This Row],[Part Number]]),IFERROR(SUM(_xlfn._xlws.FILTER((N355:BJ355)-(M355:BI355),(N355:BJ355)-(M355:BI355)&gt;0))/(L355-1),0),0)</f>
        <v>0</v>
      </c>
      <c r="E35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6" spans="1:5" ht="18.75" customHeight="1" x14ac:dyDescent="0.35">
      <c r="A356" s="39" t="str">
        <f>'total Scrap'!A356</f>
        <v>04/2021</v>
      </c>
      <c r="B356" s="37">
        <f>'total Scrap'!D356</f>
        <v>97658</v>
      </c>
      <c r="C356" s="37" t="str">
        <f>'total Scrap'!E356</f>
        <v>17106F225071</v>
      </c>
      <c r="D356" s="80" cm="1">
        <f t="array" ref="D356">IF(COUNTIF(_xlfn.ANCHORARRAY($J$2),Tableau7[[#This Row],[Part Number]]),IFERROR(SUM(_xlfn._xlws.FILTER((N356:BJ356)-(M356:BI356),(N356:BJ356)-(M356:BI356)&gt;0))/(L356-1),0),0)</f>
        <v>0</v>
      </c>
      <c r="E35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7" spans="1:5" ht="18.75" customHeight="1" x14ac:dyDescent="0.35">
      <c r="A357" s="39" t="str">
        <f>'total Scrap'!A357</f>
        <v>04/2021</v>
      </c>
      <c r="B357" s="37">
        <f>'total Scrap'!D357</f>
        <v>96575</v>
      </c>
      <c r="C357" s="37" t="str">
        <f>'total Scrap'!E357</f>
        <v>38711F331171</v>
      </c>
      <c r="D357" s="80" cm="1">
        <f t="array" ref="D357">IF(COUNTIF(_xlfn.ANCHORARRAY($J$2),Tableau7[[#This Row],[Part Number]]),IFERROR(SUM(_xlfn._xlws.FILTER((N357:BJ357)-(M357:BI357),(N357:BJ357)-(M357:BI357)&gt;0))/(L357-1),0),0)</f>
        <v>0</v>
      </c>
      <c r="E35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8" spans="1:5" ht="18.75" customHeight="1" x14ac:dyDescent="0.35">
      <c r="A358" s="39" t="str">
        <f>'total Scrap'!A358</f>
        <v>04/2021</v>
      </c>
      <c r="B358" s="37">
        <f>'total Scrap'!D358</f>
        <v>96624</v>
      </c>
      <c r="C358" s="37" t="str">
        <f>'total Scrap'!E358</f>
        <v>53220F219071</v>
      </c>
      <c r="D358" s="80" cm="1">
        <f t="array" ref="D358">IF(COUNTIF(_xlfn.ANCHORARRAY($J$2),Tableau7[[#This Row],[Part Number]]),IFERROR(SUM(_xlfn._xlws.FILTER((N358:BJ358)-(M358:BI358),(N358:BJ358)-(M358:BI358)&gt;0))/(L358-1),0),0)</f>
        <v>0</v>
      </c>
      <c r="E35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59" spans="1:5" ht="18.75" customHeight="1" x14ac:dyDescent="0.35">
      <c r="A359" s="39" t="str">
        <f>'total Scrap'!A359</f>
        <v>04/2021</v>
      </c>
      <c r="B359" s="37">
        <f>'total Scrap'!D359</f>
        <v>97656</v>
      </c>
      <c r="C359" s="37" t="str">
        <f>'total Scrap'!E359</f>
        <v>68805F226071</v>
      </c>
      <c r="D359" s="80" cm="1">
        <f t="array" ref="D359">IF(COUNTIF(_xlfn.ANCHORARRAY($J$2),Tableau7[[#This Row],[Part Number]]),IFERROR(SUM(_xlfn._xlws.FILTER((N359:BJ359)-(M359:BI359),(N359:BJ359)-(M359:BI359)&gt;0))/(L359-1),0),0)</f>
        <v>0</v>
      </c>
      <c r="E35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0" spans="1:5" ht="18.75" customHeight="1" x14ac:dyDescent="0.35">
      <c r="A360" s="39" t="str">
        <f>'total Scrap'!A360</f>
        <v>04/2021</v>
      </c>
      <c r="B360" s="37">
        <f>'total Scrap'!D360</f>
        <v>97821</v>
      </c>
      <c r="C360" s="37" t="str">
        <f>'total Scrap'!E360</f>
        <v>238062665071</v>
      </c>
      <c r="D360" s="80" cm="1">
        <f t="array" ref="D360">IF(COUNTIF(_xlfn.ANCHORARRAY($J$2),Tableau7[[#This Row],[Part Number]]),IFERROR(SUM(_xlfn._xlws.FILTER((N360:BJ360)-(M360:BI360),(N360:BJ360)-(M360:BI360)&gt;0))/(L360-1),0),0)</f>
        <v>0</v>
      </c>
      <c r="E36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1" spans="1:5" ht="18.75" customHeight="1" x14ac:dyDescent="0.35">
      <c r="A361" s="39" t="str">
        <f>'total Scrap'!A361</f>
        <v>04/2021</v>
      </c>
      <c r="B361" s="37">
        <f>'total Scrap'!D361</f>
        <v>97659</v>
      </c>
      <c r="C361" s="37" t="str">
        <f>'total Scrap'!E361</f>
        <v>678202660271</v>
      </c>
      <c r="D361" s="80" cm="1">
        <f t="array" ref="D361">IF(COUNTIF(_xlfn.ANCHORARRAY($J$2),Tableau7[[#This Row],[Part Number]]),IFERROR(SUM(_xlfn._xlws.FILTER((N361:BJ361)-(M361:BI361),(N361:BJ361)-(M361:BI361)&gt;0))/(L361-1),0),0)</f>
        <v>0</v>
      </c>
      <c r="E36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2" spans="1:5" ht="18.75" customHeight="1" x14ac:dyDescent="0.35">
      <c r="A362" s="39" t="str">
        <f>'total Scrap'!A362</f>
        <v>04/2021</v>
      </c>
      <c r="B362" s="37">
        <f>'total Scrap'!D362</f>
        <v>98645</v>
      </c>
      <c r="C362" s="37" t="str">
        <f>'total Scrap'!E362</f>
        <v>68155F231171</v>
      </c>
      <c r="D362" s="80" cm="1">
        <f t="array" ref="D362">IF(COUNTIF(_xlfn.ANCHORARRAY($J$2),Tableau7[[#This Row],[Part Number]]),IFERROR(SUM(_xlfn._xlws.FILTER((N362:BJ362)-(M362:BI362),(N362:BJ362)-(M362:BI362)&gt;0))/(L362-1),0),0)</f>
        <v>0</v>
      </c>
      <c r="E36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3" spans="1:5" ht="18.75" customHeight="1" x14ac:dyDescent="0.35">
      <c r="A363" s="39" t="str">
        <f>'total Scrap'!A363</f>
        <v>04/2021</v>
      </c>
      <c r="B363" s="37">
        <f>'total Scrap'!D363</f>
        <v>97816</v>
      </c>
      <c r="C363" s="37" t="str">
        <f>'total Scrap'!E363</f>
        <v>56054F218271</v>
      </c>
      <c r="D363" s="80" cm="1">
        <f t="array" ref="D363">IF(COUNTIF(_xlfn.ANCHORARRAY($J$2),Tableau7[[#This Row],[Part Number]]),IFERROR(SUM(_xlfn._xlws.FILTER((N363:BJ363)-(M363:BI363),(N363:BJ363)-(M363:BI363)&gt;0))/(L363-1),0),0)</f>
        <v>0</v>
      </c>
      <c r="E36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4" spans="1:5" ht="18.75" customHeight="1" x14ac:dyDescent="0.35">
      <c r="A364" s="39" t="str">
        <f>'total Scrap'!A364</f>
        <v>04/2021</v>
      </c>
      <c r="B364" s="37">
        <f>'total Scrap'!D364</f>
        <v>96572</v>
      </c>
      <c r="C364" s="37" t="str">
        <f>'total Scrap'!E364</f>
        <v>56042F318071</v>
      </c>
      <c r="D364" s="80" cm="1">
        <f t="array" ref="D364">IF(COUNTIF(_xlfn.ANCHORARRAY($J$2),Tableau7[[#This Row],[Part Number]]),IFERROR(SUM(_xlfn._xlws.FILTER((N364:BJ364)-(M364:BI364),(N364:BJ364)-(M364:BI364)&gt;0))/(L364-1),0),0)</f>
        <v>0</v>
      </c>
      <c r="E36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5" spans="1:5" ht="18.75" customHeight="1" x14ac:dyDescent="0.35">
      <c r="A365" s="39" t="str">
        <f>'total Scrap'!A365</f>
        <v>04/2021</v>
      </c>
      <c r="B365" s="37">
        <f>'total Scrap'!D365</f>
        <v>97815</v>
      </c>
      <c r="C365" s="37" t="str">
        <f>'total Scrap'!E365</f>
        <v>238062665071</v>
      </c>
      <c r="D365" s="80" cm="1">
        <f t="array" ref="D365">IF(COUNTIF(_xlfn.ANCHORARRAY($J$2),Tableau7[[#This Row],[Part Number]]),IFERROR(SUM(_xlfn._xlws.FILTER((N365:BJ365)-(M365:BI365),(N365:BJ365)-(M365:BI365)&gt;0))/(L365-1),0),0)</f>
        <v>0</v>
      </c>
      <c r="E36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6" spans="1:5" ht="18.75" customHeight="1" x14ac:dyDescent="0.35">
      <c r="A366" s="39" t="str">
        <f>'total Scrap'!A366</f>
        <v>04/2021</v>
      </c>
      <c r="B366" s="37">
        <f>'total Scrap'!D366</f>
        <v>97817</v>
      </c>
      <c r="C366" s="37" t="str">
        <f>'total Scrap'!E366</f>
        <v>238062665071</v>
      </c>
      <c r="D366" s="80" cm="1">
        <f t="array" ref="D366">IF(COUNTIF(_xlfn.ANCHORARRAY($J$2),Tableau7[[#This Row],[Part Number]]),IFERROR(SUM(_xlfn._xlws.FILTER((N366:BJ366)-(M366:BI366),(N366:BJ366)-(M366:BI366)&gt;0))/(L366-1),0),0)</f>
        <v>0</v>
      </c>
      <c r="E36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7" spans="1:5" ht="18.75" customHeight="1" x14ac:dyDescent="0.35">
      <c r="A367" s="39" t="str">
        <f>'total Scrap'!A367</f>
        <v>04/2021</v>
      </c>
      <c r="B367" s="37">
        <f>'total Scrap'!D367</f>
        <v>96569</v>
      </c>
      <c r="C367" s="37" t="str">
        <f>'total Scrap'!E367</f>
        <v>532801370071</v>
      </c>
      <c r="D367" s="80" cm="1">
        <f t="array" ref="D367">IF(COUNTIF(_xlfn.ANCHORARRAY($J$2),Tableau7[[#This Row],[Part Number]]),IFERROR(SUM(_xlfn._xlws.FILTER((N367:BJ367)-(M367:BI367),(N367:BJ367)-(M367:BI367)&gt;0))/(L367-1),0),0)</f>
        <v>0</v>
      </c>
      <c r="E36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8" spans="1:5" ht="18.75" customHeight="1" x14ac:dyDescent="0.35">
      <c r="A368" s="39" t="str">
        <f>'total Scrap'!A368</f>
        <v>04/2021</v>
      </c>
      <c r="B368" s="37">
        <f>'total Scrap'!D368</f>
        <v>96571</v>
      </c>
      <c r="C368" s="37" t="str">
        <f>'total Scrap'!E368</f>
        <v>532801370071</v>
      </c>
      <c r="D368" s="80" cm="1">
        <f t="array" ref="D368">IF(COUNTIF(_xlfn.ANCHORARRAY($J$2),Tableau7[[#This Row],[Part Number]]),IFERROR(SUM(_xlfn._xlws.FILTER((N368:BJ368)-(M368:BI368),(N368:BJ368)-(M368:BI368)&gt;0))/(L368-1),0),0)</f>
        <v>0</v>
      </c>
      <c r="E36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69" spans="1:5" ht="18.75" customHeight="1" x14ac:dyDescent="0.35">
      <c r="A369" s="39" t="str">
        <f>'total Scrap'!A369</f>
        <v>04/2021</v>
      </c>
      <c r="B369" s="37">
        <f>'total Scrap'!D369</f>
        <v>97657</v>
      </c>
      <c r="C369" s="37" t="str">
        <f>'total Scrap'!E369</f>
        <v>532801370071</v>
      </c>
      <c r="D369" s="80" cm="1">
        <f t="array" ref="D369">IF(COUNTIF(_xlfn.ANCHORARRAY($J$2),Tableau7[[#This Row],[Part Number]]),IFERROR(SUM(_xlfn._xlws.FILTER((N369:BJ369)-(M369:BI369),(N369:BJ369)-(M369:BI369)&gt;0))/(L369-1),0),0)</f>
        <v>0</v>
      </c>
      <c r="E36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0" spans="1:5" ht="18.75" customHeight="1" x14ac:dyDescent="0.35">
      <c r="A370" s="39" t="str">
        <f>'total Scrap'!A370</f>
        <v>04/2021</v>
      </c>
      <c r="B370" s="37">
        <f>'total Scrap'!D370</f>
        <v>97660</v>
      </c>
      <c r="C370" s="37" t="str">
        <f>'total Scrap'!E370</f>
        <v>532801370071</v>
      </c>
      <c r="D370" s="80" cm="1">
        <f t="array" ref="D370">IF(COUNTIF(_xlfn.ANCHORARRAY($J$2),Tableau7[[#This Row],[Part Number]]),IFERROR(SUM(_xlfn._xlws.FILTER((N370:BJ370)-(M370:BI370),(N370:BJ370)-(M370:BI370)&gt;0))/(L370-1),0),0)</f>
        <v>0</v>
      </c>
      <c r="E37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1" spans="1:5" ht="18.75" customHeight="1" x14ac:dyDescent="0.35">
      <c r="A371" s="39" t="str">
        <f>'total Scrap'!A371</f>
        <v>05/2021</v>
      </c>
      <c r="B371" s="37">
        <f>'total Scrap'!D371</f>
        <v>97531</v>
      </c>
      <c r="C371" s="37" t="str">
        <f>'total Scrap'!E371</f>
        <v>56110F219071</v>
      </c>
      <c r="D371" s="80" cm="1">
        <f t="array" ref="D371">IF(COUNTIF(_xlfn.ANCHORARRAY($J$2),Tableau7[[#This Row],[Part Number]]),IFERROR(SUM(_xlfn._xlws.FILTER((N371:BJ371)-(M371:BI371),(N371:BJ371)-(M371:BI371)&gt;0))/(L371-1),0),0)</f>
        <v>0</v>
      </c>
      <c r="E37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2" spans="1:5" ht="18.75" customHeight="1" x14ac:dyDescent="0.35">
      <c r="A372" s="39" t="str">
        <f>'total Scrap'!A372</f>
        <v>05/2021</v>
      </c>
      <c r="B372" s="37">
        <f>'total Scrap'!D372</f>
        <v>97825</v>
      </c>
      <c r="C372" s="37" t="str">
        <f>'total Scrap'!E372</f>
        <v>235502661071</v>
      </c>
      <c r="D372" s="80" cm="1">
        <f t="array" ref="D372">IF(COUNTIF(_xlfn.ANCHORARRAY($J$2),Tableau7[[#This Row],[Part Number]]),IFERROR(SUM(_xlfn._xlws.FILTER((N372:BJ372)-(M372:BI372),(N372:BJ372)-(M372:BI372)&gt;0))/(L372-1),0),0)</f>
        <v>0</v>
      </c>
      <c r="E37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3" spans="1:5" ht="18.75" customHeight="1" x14ac:dyDescent="0.35">
      <c r="A373" s="39" t="str">
        <f>'total Scrap'!A373</f>
        <v>05/2021</v>
      </c>
      <c r="B373" s="37">
        <f>'total Scrap'!D373</f>
        <v>96583</v>
      </c>
      <c r="C373" s="37" t="str">
        <f>'total Scrap'!E373</f>
        <v>27060UB070</v>
      </c>
      <c r="D373" s="80" cm="1">
        <f t="array" ref="D373">IF(COUNTIF(_xlfn.ANCHORARRAY($J$2),Tableau7[[#This Row],[Part Number]]),IFERROR(SUM(_xlfn._xlws.FILTER((N373:BJ373)-(M373:BI373),(N373:BJ373)-(M373:BI373)&gt;0))/(L373-1),0),0)</f>
        <v>0</v>
      </c>
      <c r="E37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4" spans="1:5" ht="18.75" customHeight="1" x14ac:dyDescent="0.35">
      <c r="A374" s="39" t="str">
        <f>'total Scrap'!A374</f>
        <v>05/2021</v>
      </c>
      <c r="B374" s="37">
        <f>'total Scrap'!D374</f>
        <v>97976</v>
      </c>
      <c r="C374" s="37" t="str">
        <f>'total Scrap'!E374</f>
        <v>242102674071</v>
      </c>
      <c r="D374" s="80" cm="1">
        <f t="array" ref="D374">IF(COUNTIF(_xlfn.ANCHORARRAY($J$2),Tableau7[[#This Row],[Part Number]]),IFERROR(SUM(_xlfn._xlws.FILTER((N374:BJ374)-(M374:BI374),(N374:BJ374)-(M374:BI374)&gt;0))/(L374-1),0),0)</f>
        <v>0</v>
      </c>
      <c r="E37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5" spans="1:5" ht="18.75" customHeight="1" x14ac:dyDescent="0.35">
      <c r="A375" s="39" t="str">
        <f>'total Scrap'!A375</f>
        <v>05/2021</v>
      </c>
      <c r="B375" s="37">
        <f>'total Scrap'!D375</f>
        <v>96579</v>
      </c>
      <c r="C375" s="37" t="str">
        <f>'total Scrap'!E375</f>
        <v>234202660071</v>
      </c>
      <c r="D375" s="80" cm="1">
        <f t="array" ref="D375">IF(COUNTIF(_xlfn.ANCHORARRAY($J$2),Tableau7[[#This Row],[Part Number]]),IFERROR(SUM(_xlfn._xlws.FILTER((N375:BJ375)-(M375:BI375),(N375:BJ375)-(M375:BI375)&gt;0))/(L375-1),0),0)</f>
        <v>0</v>
      </c>
      <c r="E37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6" spans="1:5" ht="18.75" customHeight="1" x14ac:dyDescent="0.35">
      <c r="A376" s="39" t="str">
        <f>'total Scrap'!A376</f>
        <v>05/2021</v>
      </c>
      <c r="B376" s="37">
        <f>'total Scrap'!D376</f>
        <v>97908</v>
      </c>
      <c r="C376" s="37" t="str">
        <f>'total Scrap'!E376</f>
        <v>281003677071</v>
      </c>
      <c r="D376" s="80" cm="1">
        <f t="array" ref="D376">IF(COUNTIF(_xlfn.ANCHORARRAY($J$2),Tableau7[[#This Row],[Part Number]]),IFERROR(SUM(_xlfn._xlws.FILTER((N376:BJ376)-(M376:BI376),(N376:BJ376)-(M376:BI376)&gt;0))/(L376-1),0),0)</f>
        <v>0</v>
      </c>
      <c r="E37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7" spans="1:5" ht="18.75" customHeight="1" x14ac:dyDescent="0.35">
      <c r="A377" s="39" t="str">
        <f>'total Scrap'!A377</f>
        <v>05/2021</v>
      </c>
      <c r="B377" s="37">
        <f>'total Scrap'!D377</f>
        <v>97530</v>
      </c>
      <c r="C377" s="37" t="str">
        <f>'total Scrap'!E377</f>
        <v>532222665071</v>
      </c>
      <c r="D377" s="80" cm="1">
        <f t="array" ref="D377">IF(COUNTIF(_xlfn.ANCHORARRAY($J$2),Tableau7[[#This Row],[Part Number]]),IFERROR(SUM(_xlfn._xlws.FILTER((N377:BJ377)-(M377:BI377),(N377:BJ377)-(M377:BI377)&gt;0))/(L377-1),0),0)</f>
        <v>0</v>
      </c>
      <c r="E37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8" spans="1:5" ht="18.75" customHeight="1" x14ac:dyDescent="0.35">
      <c r="A378" s="39" t="str">
        <f>'total Scrap'!A378</f>
        <v>05/2021</v>
      </c>
      <c r="B378" s="37">
        <f>'total Scrap'!D378</f>
        <v>96580</v>
      </c>
      <c r="C378" s="37" t="str">
        <f>'total Scrap'!E378</f>
        <v>56031FPD2271</v>
      </c>
      <c r="D378" s="80" cm="1">
        <f t="array" ref="D378">IF(COUNTIF(_xlfn.ANCHORARRAY($J$2),Tableau7[[#This Row],[Part Number]]),IFERROR(SUM(_xlfn._xlws.FILTER((N378:BJ378)-(M378:BI378),(N378:BJ378)-(M378:BI378)&gt;0))/(L378-1),0),0)</f>
        <v>0</v>
      </c>
      <c r="E37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79" spans="1:5" ht="18.75" customHeight="1" x14ac:dyDescent="0.35">
      <c r="A379" s="39" t="str">
        <f>'total Scrap'!A379</f>
        <v>05/2021</v>
      </c>
      <c r="B379" s="37">
        <f>'total Scrap'!D379</f>
        <v>95200</v>
      </c>
      <c r="C379" s="37" t="str">
        <f>'total Scrap'!E379</f>
        <v>28820F201071</v>
      </c>
      <c r="D379" s="80" cm="1">
        <f t="array" ref="D379">IF(COUNTIF(_xlfn.ANCHORARRAY($J$2),Tableau7[[#This Row],[Part Number]]),IFERROR(SUM(_xlfn._xlws.FILTER((N379:BJ379)-(M379:BI379),(N379:BJ379)-(M379:BI379)&gt;0))/(L379-1),0),0)</f>
        <v>0</v>
      </c>
      <c r="E37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0" spans="1:5" ht="18.75" customHeight="1" x14ac:dyDescent="0.35">
      <c r="A380" s="39" t="str">
        <f>'total Scrap'!A380</f>
        <v>05/2021</v>
      </c>
      <c r="B380" s="37">
        <f>'total Scrap'!D380</f>
        <v>97981</v>
      </c>
      <c r="C380" s="37" t="str">
        <f>'total Scrap'!E380</f>
        <v>55611F231171</v>
      </c>
      <c r="D380" s="80" cm="1">
        <f t="array" ref="D380">IF(COUNTIF(_xlfn.ANCHORARRAY($J$2),Tableau7[[#This Row],[Part Number]]),IFERROR(SUM(_xlfn._xlws.FILTER((N380:BJ380)-(M380:BI380),(N380:BJ380)-(M380:BI380)&gt;0))/(L380-1),0),0)</f>
        <v>0</v>
      </c>
      <c r="E38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1" spans="1:5" ht="18.75" customHeight="1" x14ac:dyDescent="0.35">
      <c r="A381" s="39" t="str">
        <f>'total Scrap'!A381</f>
        <v>05/2021</v>
      </c>
      <c r="B381" s="37">
        <f>'total Scrap'!D381</f>
        <v>95671</v>
      </c>
      <c r="C381" s="37" t="str">
        <f>'total Scrap'!E381</f>
        <v>451101247371</v>
      </c>
      <c r="D381" s="80" cm="1">
        <f t="array" ref="D381">IF(COUNTIF(_xlfn.ANCHORARRAY($J$2),Tableau7[[#This Row],[Part Number]]),IFERROR(SUM(_xlfn._xlws.FILTER((N381:BJ381)-(M381:BI381),(N381:BJ381)-(M381:BI381)&gt;0))/(L381-1),0),0)</f>
        <v>0</v>
      </c>
      <c r="E38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2" spans="1:5" ht="18.75" customHeight="1" x14ac:dyDescent="0.35">
      <c r="A382" s="39" t="str">
        <f>'total Scrap'!A382</f>
        <v>05/2021</v>
      </c>
      <c r="B382" s="37">
        <f>'total Scrap'!D382</f>
        <v>95568</v>
      </c>
      <c r="C382" s="37" t="str">
        <f>'total Scrap'!E382</f>
        <v>53724F222071</v>
      </c>
      <c r="D382" s="80" cm="1">
        <f t="array" ref="D382">IF(COUNTIF(_xlfn.ANCHORARRAY($J$2),Tableau7[[#This Row],[Part Number]]),IFERROR(SUM(_xlfn._xlws.FILTER((N382:BJ382)-(M382:BI382),(N382:BJ382)-(M382:BI382)&gt;0))/(L382-1),0),0)</f>
        <v>0</v>
      </c>
      <c r="E38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3" spans="1:5" ht="18.75" customHeight="1" x14ac:dyDescent="0.35">
      <c r="A383" s="39" t="str">
        <f>'total Scrap'!A383</f>
        <v>05/2021</v>
      </c>
      <c r="B383" s="37">
        <f>'total Scrap'!D383</f>
        <v>97529</v>
      </c>
      <c r="C383" s="37" t="str">
        <f>'total Scrap'!E383</f>
        <v>53724F222071</v>
      </c>
      <c r="D383" s="80" cm="1">
        <f t="array" ref="D383">IF(COUNTIF(_xlfn.ANCHORARRAY($J$2),Tableau7[[#This Row],[Part Number]]),IFERROR(SUM(_xlfn._xlws.FILTER((N383:BJ383)-(M383:BI383),(N383:BJ383)-(M383:BI383)&gt;0))/(L383-1),0),0)</f>
        <v>0</v>
      </c>
      <c r="E38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4" spans="1:5" ht="18.75" customHeight="1" x14ac:dyDescent="0.35">
      <c r="A384" s="39" t="str">
        <f>'total Scrap'!A384</f>
        <v>05/2021</v>
      </c>
      <c r="B384" s="37">
        <f>'total Scrap'!D384</f>
        <v>97826</v>
      </c>
      <c r="C384" s="37" t="str">
        <f>'total Scrap'!E384</f>
        <v>178022665071</v>
      </c>
      <c r="D384" s="80" cm="1">
        <f t="array" ref="D384">IF(COUNTIF(_xlfn.ANCHORARRAY($J$2),Tableau7[[#This Row],[Part Number]]),IFERROR(SUM(_xlfn._xlws.FILTER((N384:BJ384)-(M384:BI384),(N384:BJ384)-(M384:BI384)&gt;0))/(L384-1),0),0)</f>
        <v>0</v>
      </c>
      <c r="E38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5" spans="1:5" ht="18.75" customHeight="1" x14ac:dyDescent="0.35">
      <c r="A385" s="39" t="str">
        <f>'total Scrap'!A385</f>
        <v>05/2021</v>
      </c>
      <c r="B385" s="37">
        <f>'total Scrap'!D385</f>
        <v>95567</v>
      </c>
      <c r="C385" s="37" t="str">
        <f>'total Scrap'!E385</f>
        <v>56138FPA2071</v>
      </c>
      <c r="D385" s="80" cm="1">
        <f t="array" ref="D385">IF(COUNTIF(_xlfn.ANCHORARRAY($J$2),Tableau7[[#This Row],[Part Number]]),IFERROR(SUM(_xlfn._xlws.FILTER((N385:BJ385)-(M385:BI385),(N385:BJ385)-(M385:BI385)&gt;0))/(L385-1),0),0)</f>
        <v>0</v>
      </c>
      <c r="E38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6" spans="1:5" ht="18.75" customHeight="1" x14ac:dyDescent="0.35">
      <c r="A386" s="39" t="str">
        <f>'total Scrap'!A386</f>
        <v>05/2021</v>
      </c>
      <c r="B386" s="37">
        <f>'total Scrap'!D386</f>
        <v>96586</v>
      </c>
      <c r="C386" s="37" t="str">
        <f>'total Scrap'!E386</f>
        <v>521823675171</v>
      </c>
      <c r="D386" s="80" cm="1">
        <f t="array" ref="D386">IF(COUNTIF(_xlfn.ANCHORARRAY($J$2),Tableau7[[#This Row],[Part Number]]),IFERROR(SUM(_xlfn._xlws.FILTER((N386:BJ386)-(M386:BI386),(N386:BJ386)-(M386:BI386)&gt;0))/(L386-1),0),0)</f>
        <v>0</v>
      </c>
      <c r="E38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7" spans="1:5" ht="18.75" customHeight="1" x14ac:dyDescent="0.35">
      <c r="A387" s="39" t="str">
        <f>'total Scrap'!A387</f>
        <v>05/2021</v>
      </c>
      <c r="B387" s="37">
        <f>'total Scrap'!D387</f>
        <v>96585</v>
      </c>
      <c r="C387" s="37" t="str">
        <f>'total Scrap'!E387</f>
        <v>163612386071</v>
      </c>
      <c r="D387" s="80" cm="1">
        <f t="array" ref="D387">IF(COUNTIF(_xlfn.ANCHORARRAY($J$2),Tableau7[[#This Row],[Part Number]]),IFERROR(SUM(_xlfn._xlws.FILTER((N387:BJ387)-(M387:BI387),(N387:BJ387)-(M387:BI387)&gt;0))/(L387-1),0),0)</f>
        <v>0</v>
      </c>
      <c r="E38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8" spans="1:5" ht="18.75" customHeight="1" x14ac:dyDescent="0.35">
      <c r="A388" s="39" t="str">
        <f>'total Scrap'!A388</f>
        <v>05/2021</v>
      </c>
      <c r="B388" s="37">
        <f>'total Scrap'!D388</f>
        <v>97827</v>
      </c>
      <c r="C388" s="37" t="str">
        <f>'total Scrap'!E388</f>
        <v>56024F218371</v>
      </c>
      <c r="D388" s="80" cm="1">
        <f t="array" ref="D388">IF(COUNTIF(_xlfn.ANCHORARRAY($J$2),Tableau7[[#This Row],[Part Number]]),IFERROR(SUM(_xlfn._xlws.FILTER((N388:BJ388)-(M388:BI388),(N388:BJ388)-(M388:BI388)&gt;0))/(L388-1),0),0)</f>
        <v>0</v>
      </c>
      <c r="E38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89" spans="1:5" ht="18.75" customHeight="1" x14ac:dyDescent="0.35">
      <c r="A389" s="39" t="str">
        <f>'total Scrap'!A389</f>
        <v>05/2021</v>
      </c>
      <c r="B389" s="37">
        <f>'total Scrap'!D389</f>
        <v>96581</v>
      </c>
      <c r="C389" s="37" t="str">
        <f>'total Scrap'!E389</f>
        <v>904071303071</v>
      </c>
      <c r="D389" s="80" cm="1">
        <f t="array" ref="D389">IF(COUNTIF(_xlfn.ANCHORARRAY($J$2),Tableau7[[#This Row],[Part Number]]),IFERROR(SUM(_xlfn._xlws.FILTER((N389:BJ389)-(M389:BI389),(N389:BJ389)-(M389:BI389)&gt;0))/(L389-1),0),0)</f>
        <v>0</v>
      </c>
      <c r="E38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0" spans="1:5" ht="18.75" customHeight="1" x14ac:dyDescent="0.35">
      <c r="A390" s="39" t="str">
        <f>'total Scrap'!A390</f>
        <v>05/2021</v>
      </c>
      <c r="B390" s="37">
        <f>'total Scrap'!D390</f>
        <v>97828</v>
      </c>
      <c r="C390" s="37" t="str">
        <f>'total Scrap'!E390</f>
        <v>56023F218071</v>
      </c>
      <c r="D390" s="80" cm="1">
        <f t="array" ref="D390">IF(COUNTIF(_xlfn.ANCHORARRAY($J$2),Tableau7[[#This Row],[Part Number]]),IFERROR(SUM(_xlfn._xlws.FILTER((N390:BJ390)-(M390:BI390),(N390:BJ390)-(M390:BI390)&gt;0))/(L390-1),0),0)</f>
        <v>0</v>
      </c>
      <c r="E39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1" spans="1:5" ht="18.75" customHeight="1" x14ac:dyDescent="0.35">
      <c r="A391" s="39" t="str">
        <f>'total Scrap'!A391</f>
        <v>06/2021</v>
      </c>
      <c r="B391" s="37">
        <f>'total Scrap'!D391</f>
        <v>97666</v>
      </c>
      <c r="C391" s="37" t="str">
        <f>'total Scrap'!E391</f>
        <v>111802665171</v>
      </c>
      <c r="D391" s="80" cm="1">
        <f t="array" ref="D391">IF(COUNTIF(_xlfn.ANCHORARRAY($J$2),Tableau7[[#This Row],[Part Number]]),IFERROR(SUM(_xlfn._xlws.FILTER((N391:BJ391)-(M391:BI391),(N391:BJ391)-(M391:BI391)&gt;0))/(L391-1),0),0)</f>
        <v>0</v>
      </c>
      <c r="E39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2" spans="1:5" ht="18.75" customHeight="1" x14ac:dyDescent="0.35">
      <c r="A392" s="39" t="str">
        <f>'total Scrap'!A392</f>
        <v>06/2021</v>
      </c>
      <c r="B392" s="37">
        <f>'total Scrap'!D392</f>
        <v>98024</v>
      </c>
      <c r="C392" s="37" t="str">
        <f>'total Scrap'!E392</f>
        <v>18450UM020</v>
      </c>
      <c r="D392" s="80" cm="1">
        <f t="array" ref="D392">IF(COUNTIF(_xlfn.ANCHORARRAY($J$2),Tableau7[[#This Row],[Part Number]]),IFERROR(SUM(_xlfn._xlws.FILTER((N392:BJ392)-(M392:BI392),(N392:BJ392)-(M392:BI392)&gt;0))/(L392-1),0),0)</f>
        <v>0</v>
      </c>
      <c r="E39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3" spans="1:5" ht="18.75" customHeight="1" x14ac:dyDescent="0.35">
      <c r="A393" s="39" t="str">
        <f>'total Scrap'!A393</f>
        <v>06/2021</v>
      </c>
      <c r="B393" s="37">
        <f>'total Scrap'!D393</f>
        <v>97701</v>
      </c>
      <c r="C393" s="37" t="str">
        <f>'total Scrap'!E393</f>
        <v>56190F220071</v>
      </c>
      <c r="D393" s="80" cm="1">
        <f t="array" ref="D393">IF(COUNTIF(_xlfn.ANCHORARRAY($J$2),Tableau7[[#This Row],[Part Number]]),IFERROR(SUM(_xlfn._xlws.FILTER((N393:BJ393)-(M393:BI393),(N393:BJ393)-(M393:BI393)&gt;0))/(L393-1),0),0)</f>
        <v>0</v>
      </c>
      <c r="E39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4" spans="1:5" ht="18.75" customHeight="1" x14ac:dyDescent="0.35">
      <c r="A394" s="39" t="str">
        <f>'total Scrap'!A394</f>
        <v>06/2021</v>
      </c>
      <c r="B394" s="37">
        <f>'total Scrap'!D394</f>
        <v>95573</v>
      </c>
      <c r="C394" s="37" t="str">
        <f>'total Scrap'!E394</f>
        <v>56190F220071</v>
      </c>
      <c r="D394" s="80" cm="1">
        <f t="array" ref="D394">IF(COUNTIF(_xlfn.ANCHORARRAY($J$2),Tableau7[[#This Row],[Part Number]]),IFERROR(SUM(_xlfn._xlws.FILTER((N394:BJ394)-(M394:BI394),(N394:BJ394)-(M394:BI394)&gt;0))/(L394-1),0),0)</f>
        <v>0</v>
      </c>
      <c r="E39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5" spans="1:5" ht="18.75" customHeight="1" x14ac:dyDescent="0.35">
      <c r="A395" s="39" t="str">
        <f>'total Scrap'!A395</f>
        <v>06/2021</v>
      </c>
      <c r="B395" s="37">
        <f>'total Scrap'!D395</f>
        <v>96595</v>
      </c>
      <c r="C395" s="37" t="str">
        <f>'total Scrap'!E395</f>
        <v>56190F220071</v>
      </c>
      <c r="D395" s="80" cm="1">
        <f t="array" ref="D395">IF(COUNTIF(_xlfn.ANCHORARRAY($J$2),Tableau7[[#This Row],[Part Number]]),IFERROR(SUM(_xlfn._xlws.FILTER((N395:BJ395)-(M395:BI395),(N395:BJ395)-(M395:BI395)&gt;0))/(L395-1),0),0)</f>
        <v>0</v>
      </c>
      <c r="E39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6" spans="1:5" ht="18.75" customHeight="1" x14ac:dyDescent="0.35">
      <c r="A396" s="39" t="str">
        <f>'total Scrap'!A396</f>
        <v>06/2021</v>
      </c>
      <c r="B396" s="37">
        <f>'total Scrap'!D396</f>
        <v>96591</v>
      </c>
      <c r="C396" s="37" t="str">
        <f>'total Scrap'!E396</f>
        <v>56190F127071</v>
      </c>
      <c r="D396" s="80" cm="1">
        <f t="array" ref="D396">IF(COUNTIF(_xlfn.ANCHORARRAY($J$2),Tableau7[[#This Row],[Part Number]]),IFERROR(SUM(_xlfn._xlws.FILTER((N396:BJ396)-(M396:BI396),(N396:BJ396)-(M396:BI396)&gt;0))/(L396-1),0),0)</f>
        <v>0</v>
      </c>
      <c r="E39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7" spans="1:5" ht="18.75" customHeight="1" x14ac:dyDescent="0.35">
      <c r="A397" s="39" t="str">
        <f>'total Scrap'!A397</f>
        <v>06/2021</v>
      </c>
      <c r="B397" s="37">
        <f>'total Scrap'!D397</f>
        <v>97442</v>
      </c>
      <c r="C397" s="37" t="str">
        <f>'total Scrap'!E397</f>
        <v>56110F218071</v>
      </c>
      <c r="D397" s="80" cm="1">
        <f t="array" ref="D397">IF(COUNTIF(_xlfn.ANCHORARRAY($J$2),Tableau7[[#This Row],[Part Number]]),IFERROR(SUM(_xlfn._xlws.FILTER((N397:BJ397)-(M397:BI397),(N397:BJ397)-(M397:BI397)&gt;0))/(L397-1),0),0)</f>
        <v>0</v>
      </c>
      <c r="E39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8" spans="1:5" ht="18.75" customHeight="1" x14ac:dyDescent="0.35">
      <c r="A398" s="39" t="str">
        <f>'total Scrap'!A398</f>
        <v>06/2021</v>
      </c>
      <c r="B398" s="37">
        <f>'total Scrap'!D398</f>
        <v>96697</v>
      </c>
      <c r="C398" s="37" t="str">
        <f>'total Scrap'!E398</f>
        <v>38120F332171</v>
      </c>
      <c r="D398" s="80" cm="1">
        <f t="array" ref="D398">IF(COUNTIF(_xlfn.ANCHORARRAY($J$2),Tableau7[[#This Row],[Part Number]]),IFERROR(SUM(_xlfn._xlws.FILTER((N398:BJ398)-(M398:BI398),(N398:BJ398)-(M398:BI398)&gt;0))/(L398-1),0),0)</f>
        <v>0</v>
      </c>
      <c r="E39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399" spans="1:5" ht="18.75" customHeight="1" x14ac:dyDescent="0.35">
      <c r="A399" s="39" t="str">
        <f>'total Scrap'!A399</f>
        <v>06/2021</v>
      </c>
      <c r="B399" s="37">
        <f>'total Scrap'!D399</f>
        <v>98059</v>
      </c>
      <c r="C399" s="37" t="str">
        <f>'total Scrap'!E399</f>
        <v>55231F231071</v>
      </c>
      <c r="D399" s="80" cm="1">
        <f t="array" ref="D399">IF(COUNTIF(_xlfn.ANCHORARRAY($J$2),Tableau7[[#This Row],[Part Number]]),IFERROR(SUM(_xlfn._xlws.FILTER((N399:BJ399)-(M399:BI399),(N399:BJ399)-(M399:BI399)&gt;0))/(L399-1),0),0)</f>
        <v>0</v>
      </c>
      <c r="E39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0" spans="1:5" ht="18.75" customHeight="1" x14ac:dyDescent="0.35">
      <c r="A400" s="39" t="str">
        <f>'total Scrap'!A400</f>
        <v>06/2021</v>
      </c>
      <c r="B400" s="37">
        <f>'total Scrap'!D400</f>
        <v>97834</v>
      </c>
      <c r="C400" s="37" t="str">
        <f>'total Scrap'!E400</f>
        <v>565302660071</v>
      </c>
      <c r="D400" s="80" cm="1">
        <f t="array" ref="D400">IF(COUNTIF(_xlfn.ANCHORARRAY($J$2),Tableau7[[#This Row],[Part Number]]),IFERROR(SUM(_xlfn._xlws.FILTER((N400:BJ400)-(M400:BI400),(N400:BJ400)-(M400:BI400)&gt;0))/(L400-1),0),0)</f>
        <v>0</v>
      </c>
      <c r="E40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1" spans="1:5" ht="18.75" customHeight="1" x14ac:dyDescent="0.35">
      <c r="A401" s="39" t="str">
        <f>'total Scrap'!A401</f>
        <v>06/2021</v>
      </c>
      <c r="B401" s="37">
        <f>'total Scrap'!D401</f>
        <v>97752</v>
      </c>
      <c r="C401" s="37" t="str">
        <f>'total Scrap'!E401</f>
        <v>8987125010</v>
      </c>
      <c r="D401" s="80" cm="1">
        <f t="array" ref="D401">IF(COUNTIF(_xlfn.ANCHORARRAY($J$2),Tableau7[[#This Row],[Part Number]]),IFERROR(SUM(_xlfn._xlws.FILTER((N401:BJ401)-(M401:BI401),(N401:BJ401)-(M401:BI401)&gt;0))/(L401-1),0),0)</f>
        <v>0</v>
      </c>
      <c r="E40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2" spans="1:5" ht="18.75" customHeight="1" x14ac:dyDescent="0.35">
      <c r="A402" s="39" t="str">
        <f>'total Scrap'!A402</f>
        <v>06/2021</v>
      </c>
      <c r="B402" s="37">
        <f>'total Scrap'!D402</f>
        <v>96590</v>
      </c>
      <c r="C402" s="37" t="str">
        <f>'total Scrap'!E402</f>
        <v>56210F219071</v>
      </c>
      <c r="D402" s="80" cm="1">
        <f t="array" ref="D402">IF(COUNTIF(_xlfn.ANCHORARRAY($J$2),Tableau7[[#This Row],[Part Number]]),IFERROR(SUM(_xlfn._xlws.FILTER((N402:BJ402)-(M402:BI402),(N402:BJ402)-(M402:BI402)&gt;0))/(L402-1),0),0)</f>
        <v>0</v>
      </c>
      <c r="E40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3" spans="1:5" ht="18.75" customHeight="1" x14ac:dyDescent="0.35">
      <c r="A403" s="39" t="str">
        <f>'total Scrap'!A403</f>
        <v>06/2021</v>
      </c>
      <c r="B403" s="37">
        <f>'total Scrap'!D403</f>
        <v>96588</v>
      </c>
      <c r="C403" s="37" t="str">
        <f>'total Scrap'!E403</f>
        <v>16420F118071</v>
      </c>
      <c r="D403" s="80" cm="1">
        <f t="array" ref="D403">IF(COUNTIF(_xlfn.ANCHORARRAY($J$2),Tableau7[[#This Row],[Part Number]]),IFERROR(SUM(_xlfn._xlws.FILTER((N403:BJ403)-(M403:BI403),(N403:BJ403)-(M403:BI403)&gt;0))/(L403-1),0),0)</f>
        <v>0</v>
      </c>
      <c r="E40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4" spans="1:5" ht="18.75" customHeight="1" x14ac:dyDescent="0.35">
      <c r="A404" s="39" t="str">
        <f>'total Scrap'!A404</f>
        <v>06/2021</v>
      </c>
      <c r="B404" s="37">
        <f>'total Scrap'!D404</f>
        <v>96598</v>
      </c>
      <c r="C404" s="37" t="str">
        <f>'total Scrap'!E404</f>
        <v>27060UB070</v>
      </c>
      <c r="D404" s="80" cm="1">
        <f t="array" ref="D404">IF(COUNTIF(_xlfn.ANCHORARRAY($J$2),Tableau7[[#This Row],[Part Number]]),IFERROR(SUM(_xlfn._xlws.FILTER((N404:BJ404)-(M404:BI404),(N404:BJ404)-(M404:BI404)&gt;0))/(L404-1),0),0)</f>
        <v>0</v>
      </c>
      <c r="E40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5" spans="1:5" ht="18.75" customHeight="1" x14ac:dyDescent="0.35">
      <c r="A405" s="39" t="str">
        <f>'total Scrap'!A405</f>
        <v>06/2021</v>
      </c>
      <c r="B405" s="37">
        <f>'total Scrap'!D405</f>
        <v>96695</v>
      </c>
      <c r="C405" s="37" t="str">
        <f>'total Scrap'!E405</f>
        <v>55545F318171</v>
      </c>
      <c r="D405" s="80" cm="1">
        <f t="array" ref="D405">IF(COUNTIF(_xlfn.ANCHORARRAY($J$2),Tableau7[[#This Row],[Part Number]]),IFERROR(SUM(_xlfn._xlws.FILTER((N405:BJ405)-(M405:BI405),(N405:BJ405)-(M405:BI405)&gt;0))/(L405-1),0),0)</f>
        <v>0</v>
      </c>
      <c r="E40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6" spans="1:5" ht="18.75" customHeight="1" x14ac:dyDescent="0.35">
      <c r="A406" s="39" t="str">
        <f>'total Scrap'!A406</f>
        <v>06/2021</v>
      </c>
      <c r="B406" s="37">
        <f>'total Scrap'!D406</f>
        <v>98653</v>
      </c>
      <c r="C406" s="37" t="str">
        <f>'total Scrap'!E406</f>
        <v>28820F221071</v>
      </c>
      <c r="D406" s="80" cm="1">
        <f t="array" ref="D406">IF(COUNTIF(_xlfn.ANCHORARRAY($J$2),Tableau7[[#This Row],[Part Number]]),IFERROR(SUM(_xlfn._xlws.FILTER((N406:BJ406)-(M406:BI406),(N406:BJ406)-(M406:BI406)&gt;0))/(L406-1),0),0)</f>
        <v>0</v>
      </c>
      <c r="E40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7" spans="1:5" ht="18.75" customHeight="1" x14ac:dyDescent="0.35">
      <c r="A407" s="39" t="str">
        <f>'total Scrap'!A407</f>
        <v>06/2021</v>
      </c>
      <c r="B407" s="37">
        <f>'total Scrap'!D407</f>
        <v>97537</v>
      </c>
      <c r="C407" s="37" t="str">
        <f>'total Scrap'!E407</f>
        <v>56310F319071</v>
      </c>
      <c r="D407" s="80" cm="1">
        <f t="array" ref="D407">IF(COUNTIF(_xlfn.ANCHORARRAY($J$2),Tableau7[[#This Row],[Part Number]]),IFERROR(SUM(_xlfn._xlws.FILTER((N407:BJ407)-(M407:BI407),(N407:BJ407)-(M407:BI407)&gt;0))/(L407-1),0),0)</f>
        <v>0</v>
      </c>
      <c r="E40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8" spans="1:5" ht="18.75" customHeight="1" x14ac:dyDescent="0.35">
      <c r="A408" s="39" t="str">
        <f>'total Scrap'!A408</f>
        <v>06/2021</v>
      </c>
      <c r="B408" s="37">
        <f>'total Scrap'!D408</f>
        <v>95217</v>
      </c>
      <c r="C408" s="37" t="str">
        <f>'total Scrap'!E408</f>
        <v>461502661271</v>
      </c>
      <c r="D408" s="80" cm="1">
        <f t="array" ref="D408">IF(COUNTIF(_xlfn.ANCHORARRAY($J$2),Tableau7[[#This Row],[Part Number]]),IFERROR(SUM(_xlfn._xlws.FILTER((N408:BJ408)-(M408:BI408),(N408:BJ408)-(M408:BI408)&gt;0))/(L408-1),0),0)</f>
        <v>0</v>
      </c>
      <c r="E40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09" spans="1:5" ht="18.75" customHeight="1" x14ac:dyDescent="0.35">
      <c r="A409" s="39" t="str">
        <f>'total Scrap'!A409</f>
        <v>06/2021</v>
      </c>
      <c r="B409" s="37">
        <f>'total Scrap'!D409</f>
        <v>95571</v>
      </c>
      <c r="C409" s="37" t="str">
        <f>'total Scrap'!E409</f>
        <v>461502661271</v>
      </c>
      <c r="D409" s="80" cm="1">
        <f t="array" ref="D409">IF(COUNTIF(_xlfn.ANCHORARRAY($J$2),Tableau7[[#This Row],[Part Number]]),IFERROR(SUM(_xlfn._xlws.FILTER((N409:BJ409)-(M409:BI409),(N409:BJ409)-(M409:BI409)&gt;0))/(L409-1),0),0)</f>
        <v>0</v>
      </c>
      <c r="E40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0" spans="1:5" ht="18.75" customHeight="1" x14ac:dyDescent="0.35">
      <c r="A410" s="39" t="str">
        <f>'total Scrap'!A410</f>
        <v>06/2021</v>
      </c>
      <c r="B410" s="37">
        <f>'total Scrap'!D410</f>
        <v>95577</v>
      </c>
      <c r="C410" s="37" t="str">
        <f>'total Scrap'!E410</f>
        <v>57413F231071</v>
      </c>
      <c r="D410" s="80" cm="1">
        <f t="array" ref="D410">IF(COUNTIF(_xlfn.ANCHORARRAY($J$2),Tableau7[[#This Row],[Part Number]]),IFERROR(SUM(_xlfn._xlws.FILTER((N410:BJ410)-(M410:BI410),(N410:BJ410)-(M410:BI410)&gt;0))/(L410-1),0),0)</f>
        <v>0</v>
      </c>
      <c r="E41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1" spans="1:5" ht="18.75" customHeight="1" x14ac:dyDescent="0.35">
      <c r="A411" s="39" t="str">
        <f>'total Scrap'!A411</f>
        <v>06/2021</v>
      </c>
      <c r="B411" s="37">
        <f>'total Scrap'!D411</f>
        <v>98656</v>
      </c>
      <c r="C411" s="37" t="str">
        <f>'total Scrap'!E411</f>
        <v>177502665071</v>
      </c>
      <c r="D411" s="80" cm="1">
        <f t="array" ref="D411">IF(COUNTIF(_xlfn.ANCHORARRAY($J$2),Tableau7[[#This Row],[Part Number]]),IFERROR(SUM(_xlfn._xlws.FILTER((N411:BJ411)-(M411:BI411),(N411:BJ411)-(M411:BI411)&gt;0))/(L411-1),0),0)</f>
        <v>0</v>
      </c>
      <c r="E41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2" spans="1:5" ht="18.75" customHeight="1" x14ac:dyDescent="0.35">
      <c r="A412" s="39" t="str">
        <f>'total Scrap'!A412</f>
        <v>06/2021</v>
      </c>
      <c r="B412" s="37">
        <f>'total Scrap'!D412</f>
        <v>97526</v>
      </c>
      <c r="C412" s="37" t="str">
        <f>'total Scrap'!E412</f>
        <v>233002665071</v>
      </c>
      <c r="D412" s="80" cm="1">
        <f t="array" ref="D412">IF(COUNTIF(_xlfn.ANCHORARRAY($J$2),Tableau7[[#This Row],[Part Number]]),IFERROR(SUM(_xlfn._xlws.FILTER((N412:BJ412)-(M412:BI412),(N412:BJ412)-(M412:BI412)&gt;0))/(L412-1),0),0)</f>
        <v>0</v>
      </c>
      <c r="E41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3" spans="1:5" ht="18.75" customHeight="1" x14ac:dyDescent="0.35">
      <c r="A413" s="39" t="str">
        <f>'total Scrap'!A413</f>
        <v>06/2021</v>
      </c>
      <c r="B413" s="37">
        <f>'total Scrap'!D413</f>
        <v>98104</v>
      </c>
      <c r="C413" s="37" t="str">
        <f>'total Scrap'!E413</f>
        <v>178022665071</v>
      </c>
      <c r="D413" s="80" cm="1">
        <f t="array" ref="D413">IF(COUNTIF(_xlfn.ANCHORARRAY($J$2),Tableau7[[#This Row],[Part Number]]),IFERROR(SUM(_xlfn._xlws.FILTER((N413:BJ413)-(M413:BI413),(N413:BJ413)-(M413:BI413)&gt;0))/(L413-1),0),0)</f>
        <v>0</v>
      </c>
      <c r="E41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4" spans="1:5" ht="18.75" customHeight="1" x14ac:dyDescent="0.35">
      <c r="A414" s="39" t="str">
        <f>'total Scrap'!A414</f>
        <v>06/2021</v>
      </c>
      <c r="B414" s="37">
        <f>'total Scrap'!D414</f>
        <v>98584</v>
      </c>
      <c r="C414" s="37" t="str">
        <f>'total Scrap'!E414</f>
        <v>56052F322071</v>
      </c>
      <c r="D414" s="80" cm="1">
        <f t="array" ref="D414">IF(COUNTIF(_xlfn.ANCHORARRAY($J$2),Tableau7[[#This Row],[Part Number]]),IFERROR(SUM(_xlfn._xlws.FILTER((N414:BJ414)-(M414:BI414),(N414:BJ414)-(M414:BI414)&gt;0))/(L414-1),0),0)</f>
        <v>0</v>
      </c>
      <c r="E41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5" spans="1:5" ht="18.75" customHeight="1" x14ac:dyDescent="0.35">
      <c r="A415" s="39" t="str">
        <f>'total Scrap'!A415</f>
        <v>06/2021</v>
      </c>
      <c r="B415" s="37">
        <f>'total Scrap'!D415</f>
        <v>96699</v>
      </c>
      <c r="C415" s="37" t="str">
        <f>'total Scrap'!E415</f>
        <v>55109F218571</v>
      </c>
      <c r="D415" s="80" cm="1">
        <f t="array" ref="D415">IF(COUNTIF(_xlfn.ANCHORARRAY($J$2),Tableau7[[#This Row],[Part Number]]),IFERROR(SUM(_xlfn._xlws.FILTER((N415:BJ415)-(M415:BI415),(N415:BJ415)-(M415:BI415)&gt;0))/(L415-1),0),0)</f>
        <v>0</v>
      </c>
      <c r="E41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6" spans="1:5" ht="18.75" customHeight="1" x14ac:dyDescent="0.35">
      <c r="A416" s="39" t="str">
        <f>'total Scrap'!A416</f>
        <v>06/2021</v>
      </c>
      <c r="B416" s="37">
        <f>'total Scrap'!D416</f>
        <v>96889</v>
      </c>
      <c r="C416" s="37" t="str">
        <f>'total Scrap'!E416</f>
        <v>56680F218101</v>
      </c>
      <c r="D416" s="80" cm="1">
        <f t="array" ref="D416">IF(COUNTIF(_xlfn.ANCHORARRAY($J$2),Tableau7[[#This Row],[Part Number]]),IFERROR(SUM(_xlfn._xlws.FILTER((N416:BJ416)-(M416:BI416),(N416:BJ416)-(M416:BI416)&gt;0))/(L416-1),0),0)</f>
        <v>0</v>
      </c>
      <c r="E41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7" spans="1:5" ht="18.75" customHeight="1" x14ac:dyDescent="0.35">
      <c r="A417" s="39" t="str">
        <f>'total Scrap'!A417</f>
        <v>06/2021</v>
      </c>
      <c r="B417" s="37">
        <f>'total Scrap'!D417</f>
        <v>96890</v>
      </c>
      <c r="C417" s="37" t="str">
        <f>'total Scrap'!E417</f>
        <v>56680F218101</v>
      </c>
      <c r="D417" s="80" cm="1">
        <f t="array" ref="D417">IF(COUNTIF(_xlfn.ANCHORARRAY($J$2),Tableau7[[#This Row],[Part Number]]),IFERROR(SUM(_xlfn._xlws.FILTER((N417:BJ417)-(M417:BI417),(N417:BJ417)-(M417:BI417)&gt;0))/(L417-1),0),0)</f>
        <v>0</v>
      </c>
      <c r="E41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8" spans="1:5" ht="18.75" customHeight="1" x14ac:dyDescent="0.35">
      <c r="A418" s="39" t="str">
        <f>'total Scrap'!A418</f>
        <v>06/2021</v>
      </c>
      <c r="B418" s="37">
        <f>'total Scrap'!D418</f>
        <v>97295</v>
      </c>
      <c r="C418" s="37" t="str">
        <f>'total Scrap'!E418</f>
        <v>53113F318271</v>
      </c>
      <c r="D418" s="80" cm="1">
        <f t="array" ref="D418">IF(COUNTIF(_xlfn.ANCHORARRAY($J$2),Tableau7[[#This Row],[Part Number]]),IFERROR(SUM(_xlfn._xlws.FILTER((N418:BJ418)-(M418:BI418),(N418:BJ418)-(M418:BI418)&gt;0))/(L418-1),0),0)</f>
        <v>0</v>
      </c>
      <c r="E41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19" spans="1:5" ht="18.75" customHeight="1" x14ac:dyDescent="0.35">
      <c r="A419" s="39" t="str">
        <f>'total Scrap'!A419</f>
        <v>06/2021</v>
      </c>
      <c r="B419" s="37">
        <f>'total Scrap'!D419</f>
        <v>96597</v>
      </c>
      <c r="C419" s="37" t="str">
        <f>'total Scrap'!E419</f>
        <v>17106F225071</v>
      </c>
      <c r="D419" s="80" cm="1">
        <f t="array" ref="D419">IF(COUNTIF(_xlfn.ANCHORARRAY($J$2),Tableau7[[#This Row],[Part Number]]),IFERROR(SUM(_xlfn._xlws.FILTER((N419:BJ419)-(M419:BI419),(N419:BJ419)-(M419:BI419)&gt;0))/(L419-1),0),0)</f>
        <v>0</v>
      </c>
      <c r="E41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0" spans="1:5" ht="18.75" customHeight="1" x14ac:dyDescent="0.35">
      <c r="A420" s="39" t="str">
        <f>'total Scrap'!A420</f>
        <v>06/2021</v>
      </c>
      <c r="B420" s="37">
        <f>'total Scrap'!D420</f>
        <v>97536</v>
      </c>
      <c r="C420" s="37" t="str">
        <f>'total Scrap'!E420</f>
        <v>17106F225071</v>
      </c>
      <c r="D420" s="80" cm="1">
        <f t="array" ref="D420">IF(COUNTIF(_xlfn.ANCHORARRAY($J$2),Tableau7[[#This Row],[Part Number]]),IFERROR(SUM(_xlfn._xlws.FILTER((N420:BJ420)-(M420:BI420),(N420:BJ420)-(M420:BI420)&gt;0))/(L420-1),0),0)</f>
        <v>0</v>
      </c>
      <c r="E42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1" spans="1:5" ht="18.75" customHeight="1" x14ac:dyDescent="0.35">
      <c r="A421" s="39" t="str">
        <f>'total Scrap'!A421</f>
        <v>06/2021</v>
      </c>
      <c r="B421" s="37">
        <f>'total Scrap'!D421</f>
        <v>96693</v>
      </c>
      <c r="C421" s="37" t="str">
        <f>'total Scrap'!E421</f>
        <v>163612660071</v>
      </c>
      <c r="D421" s="80" cm="1">
        <f t="array" ref="D421">IF(COUNTIF(_xlfn.ANCHORARRAY($J$2),Tableau7[[#This Row],[Part Number]]),IFERROR(SUM(_xlfn._xlws.FILTER((N421:BJ421)-(M421:BI421),(N421:BJ421)-(M421:BI421)&gt;0))/(L421-1),0),0)</f>
        <v>0</v>
      </c>
      <c r="E42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2" spans="1:5" ht="18.75" customHeight="1" x14ac:dyDescent="0.35">
      <c r="A422" s="39" t="str">
        <f>'total Scrap'!A422</f>
        <v>06/2021</v>
      </c>
      <c r="B422" s="37">
        <f>'total Scrap'!D422</f>
        <v>95570</v>
      </c>
      <c r="C422" s="37" t="str">
        <f>'total Scrap'!E422</f>
        <v>53220F219071</v>
      </c>
      <c r="D422" s="80" cm="1">
        <f t="array" ref="D422">IF(COUNTIF(_xlfn.ANCHORARRAY($J$2),Tableau7[[#This Row],[Part Number]]),IFERROR(SUM(_xlfn._xlws.FILTER((N422:BJ422)-(M422:BI422),(N422:BJ422)-(M422:BI422)&gt;0))/(L422-1),0),0)</f>
        <v>0</v>
      </c>
      <c r="E42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3" spans="1:5" ht="18.75" customHeight="1" x14ac:dyDescent="0.35">
      <c r="A423" s="39" t="str">
        <f>'total Scrap'!A423</f>
        <v>06/2021</v>
      </c>
      <c r="B423" s="37">
        <f>'total Scrap'!D423</f>
        <v>95576</v>
      </c>
      <c r="C423" s="37" t="str">
        <f>'total Scrap'!E423</f>
        <v>68805F226071</v>
      </c>
      <c r="D423" s="80" cm="1">
        <f t="array" ref="D423">IF(COUNTIF(_xlfn.ANCHORARRAY($J$2),Tableau7[[#This Row],[Part Number]]),IFERROR(SUM(_xlfn._xlws.FILTER((N423:BJ423)-(M423:BI423),(N423:BJ423)-(M423:BI423)&gt;0))/(L423-1),0),0)</f>
        <v>0</v>
      </c>
      <c r="E42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4" spans="1:5" ht="18.75" customHeight="1" x14ac:dyDescent="0.35">
      <c r="A424" s="39" t="str">
        <f>'total Scrap'!A424</f>
        <v>06/2021</v>
      </c>
      <c r="B424" s="37">
        <f>'total Scrap'!D424</f>
        <v>97829</v>
      </c>
      <c r="C424" s="37" t="str">
        <f>'total Scrap'!E424</f>
        <v>68805F226071</v>
      </c>
      <c r="D424" s="80" cm="1">
        <f t="array" ref="D424">IF(COUNTIF(_xlfn.ANCHORARRAY($J$2),Tableau7[[#This Row],[Part Number]]),IFERROR(SUM(_xlfn._xlws.FILTER((N424:BJ424)-(M424:BI424),(N424:BJ424)-(M424:BI424)&gt;0))/(L424-1),0),0)</f>
        <v>0</v>
      </c>
      <c r="E42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5" spans="1:5" ht="18.75" customHeight="1" x14ac:dyDescent="0.35">
      <c r="A425" s="39" t="str">
        <f>'total Scrap'!A425</f>
        <v>06/2021</v>
      </c>
      <c r="B425" s="37">
        <f>'total Scrap'!D425</f>
        <v>98654</v>
      </c>
      <c r="C425" s="37" t="str">
        <f>'total Scrap'!E425</f>
        <v>167202665171</v>
      </c>
      <c r="D425" s="80" cm="1">
        <f t="array" ref="D425">IF(COUNTIF(_xlfn.ANCHORARRAY($J$2),Tableau7[[#This Row],[Part Number]]),IFERROR(SUM(_xlfn._xlws.FILTER((N425:BJ425)-(M425:BI425),(N425:BJ425)-(M425:BI425)&gt;0))/(L425-1),0),0)</f>
        <v>0</v>
      </c>
      <c r="E42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6" spans="1:5" ht="18.75" customHeight="1" x14ac:dyDescent="0.35">
      <c r="A426" s="39" t="str">
        <f>'total Scrap'!A426</f>
        <v>06/2021</v>
      </c>
      <c r="B426" s="37">
        <f>'total Scrap'!D426</f>
        <v>98262</v>
      </c>
      <c r="C426" s="37" t="str">
        <f>'total Scrap'!E426</f>
        <v>58770F218071</v>
      </c>
      <c r="D426" s="80" cm="1">
        <f t="array" ref="D426">IF(COUNTIF(_xlfn.ANCHORARRAY($J$2),Tableau7[[#This Row],[Part Number]]),IFERROR(SUM(_xlfn._xlws.FILTER((N426:BJ426)-(M426:BI426),(N426:BJ426)-(M426:BI426)&gt;0))/(L426-1),0),0)</f>
        <v>0</v>
      </c>
      <c r="E42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7" spans="1:5" ht="18.75" customHeight="1" x14ac:dyDescent="0.35">
      <c r="A427" s="39" t="str">
        <f>'total Scrap'!A427</f>
        <v>06/2021</v>
      </c>
      <c r="B427" s="37">
        <f>'total Scrap'!D427</f>
        <v>95572</v>
      </c>
      <c r="C427" s="37" t="str">
        <f>'total Scrap'!E427</f>
        <v>451101247371</v>
      </c>
      <c r="D427" s="80" cm="1">
        <f t="array" ref="D427">IF(COUNTIF(_xlfn.ANCHORARRAY($J$2),Tableau7[[#This Row],[Part Number]]),IFERROR(SUM(_xlfn._xlws.FILTER((N427:BJ427)-(M427:BI427),(N427:BJ427)-(M427:BI427)&gt;0))/(L427-1),0),0)</f>
        <v>0</v>
      </c>
      <c r="E42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8" spans="1:5" ht="18.75" customHeight="1" x14ac:dyDescent="0.35">
      <c r="A428" s="39" t="str">
        <f>'total Scrap'!A428</f>
        <v>06/2021</v>
      </c>
      <c r="B428" s="37">
        <f>'total Scrap'!D428</f>
        <v>96694</v>
      </c>
      <c r="C428" s="37" t="str">
        <f>'total Scrap'!E428</f>
        <v>2A14497G3</v>
      </c>
      <c r="D428" s="80" cm="1">
        <f t="array" ref="D428">IF(COUNTIF(_xlfn.ANCHORARRAY($J$2),Tableau7[[#This Row],[Part Number]]),IFERROR(SUM(_xlfn._xlws.FILTER((N428:BJ428)-(M428:BI428),(N428:BJ428)-(M428:BI428)&gt;0))/(L428-1),0),0)</f>
        <v>0</v>
      </c>
      <c r="E42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29" spans="1:5" ht="18.75" customHeight="1" x14ac:dyDescent="0.35">
      <c r="A429" s="39" t="str">
        <f>'total Scrap'!A429</f>
        <v>06/2021</v>
      </c>
      <c r="B429" s="37">
        <f>'total Scrap'!D429</f>
        <v>97753</v>
      </c>
      <c r="C429" s="37" t="str">
        <f>'total Scrap'!E429</f>
        <v>237022662171</v>
      </c>
      <c r="D429" s="80" cm="1">
        <f t="array" ref="D429">IF(COUNTIF(_xlfn.ANCHORARRAY($J$2),Tableau7[[#This Row],[Part Number]]),IFERROR(SUM(_xlfn._xlws.FILTER((N429:BJ429)-(M429:BI429),(N429:BJ429)-(M429:BI429)&gt;0))/(L429-1),0),0)</f>
        <v>0</v>
      </c>
      <c r="E42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0" spans="1:5" ht="18.75" customHeight="1" x14ac:dyDescent="0.35">
      <c r="A430" s="39" t="str">
        <f>'total Scrap'!A430</f>
        <v>06/2021</v>
      </c>
      <c r="B430" s="37">
        <f>'total Scrap'!D430</f>
        <v>97535</v>
      </c>
      <c r="C430" s="37" t="str">
        <f>'total Scrap'!E430</f>
        <v>96363F323071</v>
      </c>
      <c r="D430" s="80" cm="1">
        <f t="array" ref="D430">IF(COUNTIF(_xlfn.ANCHORARRAY($J$2),Tableau7[[#This Row],[Part Number]]),IFERROR(SUM(_xlfn._xlws.FILTER((N430:BJ430)-(M430:BI430),(N430:BJ430)-(M430:BI430)&gt;0))/(L430-1),0),0)</f>
        <v>0</v>
      </c>
      <c r="E43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1" spans="1:5" ht="18.75" customHeight="1" x14ac:dyDescent="0.35">
      <c r="A431" s="39" t="str">
        <f>'total Scrap'!A431</f>
        <v>06/2021</v>
      </c>
      <c r="B431" s="37">
        <f>'total Scrap'!D431</f>
        <v>97540</v>
      </c>
      <c r="C431" s="37" t="str">
        <f>'total Scrap'!E431</f>
        <v>521813664271</v>
      </c>
      <c r="D431" s="80" cm="1">
        <f t="array" ref="D431">IF(COUNTIF(_xlfn.ANCHORARRAY($J$2),Tableau7[[#This Row],[Part Number]]),IFERROR(SUM(_xlfn._xlws.FILTER((N431:BJ431)-(M431:BI431),(N431:BJ431)-(M431:BI431)&gt;0))/(L431-1),0),0)</f>
        <v>0</v>
      </c>
      <c r="E43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2" spans="1:5" ht="18.75" customHeight="1" x14ac:dyDescent="0.35">
      <c r="A432" s="39" t="str">
        <f>'total Scrap'!A432</f>
        <v>06/2021</v>
      </c>
      <c r="B432" s="37">
        <f>'total Scrap'!D432</f>
        <v>95575</v>
      </c>
      <c r="C432" s="37" t="str">
        <f>'total Scrap'!E432</f>
        <v>566512663071</v>
      </c>
      <c r="D432" s="80" cm="1">
        <f t="array" ref="D432">IF(COUNTIF(_xlfn.ANCHORARRAY($J$2),Tableau7[[#This Row],[Part Number]]),IFERROR(SUM(_xlfn._xlws.FILTER((N432:BJ432)-(M432:BI432),(N432:BJ432)-(M432:BI432)&gt;0))/(L432-1),0),0)</f>
        <v>0</v>
      </c>
      <c r="E43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3" spans="1:5" ht="18.75" customHeight="1" x14ac:dyDescent="0.35">
      <c r="A433" s="39" t="str">
        <f>'total Scrap'!A433</f>
        <v>06/2021</v>
      </c>
      <c r="B433" s="37">
        <f>'total Scrap'!D433</f>
        <v>97833</v>
      </c>
      <c r="C433" s="37" t="str">
        <f>'total Scrap'!E433</f>
        <v>163612386071</v>
      </c>
      <c r="D433" s="80" cm="1">
        <f t="array" ref="D433">IF(COUNTIF(_xlfn.ANCHORARRAY($J$2),Tableau7[[#This Row],[Part Number]]),IFERROR(SUM(_xlfn._xlws.FILTER((N433:BJ433)-(M433:BI433),(N433:BJ433)-(M433:BI433)&gt;0))/(L433-1),0),0)</f>
        <v>0</v>
      </c>
      <c r="E43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4" spans="1:5" ht="18.75" customHeight="1" x14ac:dyDescent="0.35">
      <c r="A434" s="39" t="str">
        <f>'total Scrap'!A434</f>
        <v>06/2021</v>
      </c>
      <c r="B434" s="37">
        <f>'total Scrap'!D434</f>
        <v>97830</v>
      </c>
      <c r="C434" s="37" t="str">
        <f>'total Scrap'!E434</f>
        <v>238062665071</v>
      </c>
      <c r="D434" s="80" cm="1">
        <f t="array" ref="D434">IF(COUNTIF(_xlfn.ANCHORARRAY($J$2),Tableau7[[#This Row],[Part Number]]),IFERROR(SUM(_xlfn._xlws.FILTER((N434:BJ434)-(M434:BI434),(N434:BJ434)-(M434:BI434)&gt;0))/(L434-1),0),0)</f>
        <v>0</v>
      </c>
      <c r="E43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5" spans="1:5" ht="18.75" customHeight="1" x14ac:dyDescent="0.35">
      <c r="A435" s="39" t="str">
        <f>'total Scrap'!A435</f>
        <v>06/2021</v>
      </c>
      <c r="B435" s="37">
        <f>'total Scrap'!D435</f>
        <v>95574</v>
      </c>
      <c r="C435" s="37" t="str">
        <f>'total Scrap'!E435</f>
        <v>56092F219271</v>
      </c>
      <c r="D435" s="80" cm="1">
        <f t="array" ref="D435">IF(COUNTIF(_xlfn.ANCHORARRAY($J$2),Tableau7[[#This Row],[Part Number]]),IFERROR(SUM(_xlfn._xlws.FILTER((N435:BJ435)-(M435:BI435),(N435:BJ435)-(M435:BI435)&gt;0))/(L435-1),0),0)</f>
        <v>0</v>
      </c>
      <c r="E43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6" spans="1:5" ht="18.75" customHeight="1" x14ac:dyDescent="0.35">
      <c r="A436" s="39" t="str">
        <f>'total Scrap'!A436</f>
        <v>06/2021</v>
      </c>
      <c r="B436" s="37">
        <f>'total Scrap'!D436</f>
        <v>97539</v>
      </c>
      <c r="C436" s="37" t="str">
        <f>'total Scrap'!E436</f>
        <v>566532660371</v>
      </c>
      <c r="D436" s="80" cm="1">
        <f t="array" ref="D436">IF(COUNTIF(_xlfn.ANCHORARRAY($J$2),Tableau7[[#This Row],[Part Number]]),IFERROR(SUM(_xlfn._xlws.FILTER((N436:BJ436)-(M436:BI436),(N436:BJ436)-(M436:BI436)&gt;0))/(L436-1),0),0)</f>
        <v>0</v>
      </c>
      <c r="E436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7" spans="1:5" ht="18.75" customHeight="1" x14ac:dyDescent="0.35">
      <c r="A437" s="39" t="str">
        <f>'total Scrap'!A437</f>
        <v>06/2021</v>
      </c>
      <c r="B437" s="37">
        <f>'total Scrap'!D437</f>
        <v>96596</v>
      </c>
      <c r="C437" s="37" t="str">
        <f>'total Scrap'!E437</f>
        <v>58741F231071</v>
      </c>
      <c r="D437" s="80" cm="1">
        <f t="array" ref="D437">IF(COUNTIF(_xlfn.ANCHORARRAY($J$2),Tableau7[[#This Row],[Part Number]]),IFERROR(SUM(_xlfn._xlws.FILTER((N437:BJ437)-(M437:BI437),(N437:BJ437)-(M437:BI437)&gt;0))/(L437-1),0),0)</f>
        <v>0</v>
      </c>
      <c r="E437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8" spans="1:5" ht="18.75" customHeight="1" x14ac:dyDescent="0.35">
      <c r="A438" s="39">
        <f>'total Scrap'!A438</f>
        <v>0</v>
      </c>
      <c r="B438" s="37">
        <f>'total Scrap'!D438</f>
        <v>0</v>
      </c>
      <c r="C438" s="37">
        <f>'total Scrap'!E438</f>
        <v>0</v>
      </c>
      <c r="D438" s="80" cm="1">
        <f t="array" ref="D438">IF(COUNTIF(_xlfn.ANCHORARRAY($J$2),Tableau7[[#This Row],[Part Number]]),IFERROR(SUM(_xlfn._xlws.FILTER((N438:BJ438)-(M438:BI438),(N438:BJ438)-(M438:BI438)&gt;0))/(L438-1),0),0)</f>
        <v>0</v>
      </c>
      <c r="E438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39" spans="1:5" ht="18.75" customHeight="1" x14ac:dyDescent="0.35">
      <c r="A439" s="39">
        <f>'total Scrap'!A439</f>
        <v>0</v>
      </c>
      <c r="B439" s="37">
        <f>'total Scrap'!D439</f>
        <v>0</v>
      </c>
      <c r="C439" s="37">
        <f>'total Scrap'!E439</f>
        <v>0</v>
      </c>
      <c r="D439" s="80" cm="1">
        <f t="array" ref="D439">IF(COUNTIF(_xlfn.ANCHORARRAY($J$2),Tableau7[[#This Row],[Part Number]]),IFERROR(SUM(_xlfn._xlws.FILTER((N439:BJ439)-(M439:BI439),(N439:BJ439)-(M439:BI439)&gt;0))/(L439-1),0),0)</f>
        <v>0</v>
      </c>
      <c r="E439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0" spans="1:5" ht="18.75" customHeight="1" x14ac:dyDescent="0.35">
      <c r="A440" s="39">
        <f>'total Scrap'!A440</f>
        <v>0</v>
      </c>
      <c r="B440" s="37">
        <f>'total Scrap'!D440</f>
        <v>0</v>
      </c>
      <c r="C440" s="37">
        <f>'total Scrap'!E440</f>
        <v>0</v>
      </c>
      <c r="D440" s="80" cm="1">
        <f t="array" ref="D440">IF(COUNTIF(_xlfn.ANCHORARRAY($J$2),Tableau7[[#This Row],[Part Number]]),IFERROR(SUM(_xlfn._xlws.FILTER((N440:BJ440)-(M440:BI440),(N440:BJ440)-(M440:BI440)&gt;0))/(L440-1),0),0)</f>
        <v>0</v>
      </c>
      <c r="E440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1" spans="1:5" ht="18.75" customHeight="1" x14ac:dyDescent="0.35">
      <c r="A441" s="42">
        <f>'total Scrap'!A441</f>
        <v>0</v>
      </c>
      <c r="B441" s="30">
        <f>'total Scrap'!D441</f>
        <v>0</v>
      </c>
      <c r="C441" s="30">
        <f>'total Scrap'!E441</f>
        <v>0</v>
      </c>
      <c r="D441" s="81" cm="1">
        <f t="array" ref="D441">IF(COUNTIF(_xlfn.ANCHORARRAY($J$2),Tableau7[[#This Row],[Part Number]]),IFERROR(SUM(_xlfn._xlws.FILTER((N441:BJ441)-(M441:BI441),(N441:BJ441)-(M441:BI441)&gt;0))/(L441-1),0),0)</f>
        <v>0</v>
      </c>
      <c r="E441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2" spans="1:5" ht="18.75" customHeight="1" x14ac:dyDescent="0.35">
      <c r="A442" s="39">
        <f>'total Scrap'!A442</f>
        <v>0</v>
      </c>
      <c r="B442" s="37">
        <f>'total Scrap'!D442</f>
        <v>0</v>
      </c>
      <c r="C442" s="37">
        <f>'total Scrap'!E442</f>
        <v>0</v>
      </c>
      <c r="D442" s="80" cm="1">
        <f t="array" ref="D442">IF(COUNTIF(_xlfn.ANCHORARRAY($J$2),Tableau7[[#This Row],[Part Number]]),IFERROR(SUM(_xlfn._xlws.FILTER((N442:BJ442)-(M442:BI442),(N442:BJ442)-(M442:BI442)&gt;0))/(L442-1),0),0)</f>
        <v>0</v>
      </c>
      <c r="E442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3" spans="1:5" ht="18.75" customHeight="1" x14ac:dyDescent="0.35">
      <c r="A443" s="39">
        <f>'total Scrap'!A443</f>
        <v>0</v>
      </c>
      <c r="B443" s="37">
        <f>'total Scrap'!D443</f>
        <v>0</v>
      </c>
      <c r="C443" s="37">
        <f>'total Scrap'!E443</f>
        <v>0</v>
      </c>
      <c r="D443" s="80" cm="1">
        <f t="array" ref="D443">IF(COUNTIF(_xlfn.ANCHORARRAY($J$2),Tableau7[[#This Row],[Part Number]]),IFERROR(SUM(_xlfn._xlws.FILTER((N443:BJ443)-(M443:BI443),(N443:BJ443)-(M443:BI443)&gt;0))/(L443-1),0),0)</f>
        <v>0</v>
      </c>
      <c r="E443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4" spans="1:5" ht="18.75" customHeight="1" x14ac:dyDescent="0.35">
      <c r="A444" s="42">
        <f>'total Scrap'!A444</f>
        <v>0</v>
      </c>
      <c r="B444" s="30">
        <f>'total Scrap'!D444</f>
        <v>0</v>
      </c>
      <c r="C444" s="30">
        <f>'total Scrap'!E444</f>
        <v>0</v>
      </c>
      <c r="D444" s="81" cm="1">
        <f t="array" ref="D444">IF(COUNTIF(_xlfn.ANCHORARRAY($J$2),Tableau7[[#This Row],[Part Number]]),IFERROR(SUM(_xlfn._xlws.FILTER((N444:BJ444)-(M444:BI444),(N444:BJ444)-(M444:BI444)&gt;0))/(L444-1),0),0)</f>
        <v>0</v>
      </c>
      <c r="E444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  <row r="445" spans="1:5" ht="18.75" customHeight="1" x14ac:dyDescent="0.35">
      <c r="A445" s="39">
        <f>'total Scrap'!A445</f>
        <v>0</v>
      </c>
      <c r="B445" s="37">
        <f>'total Scrap'!D445</f>
        <v>0</v>
      </c>
      <c r="C445" s="37">
        <f>'total Scrap'!E445</f>
        <v>0</v>
      </c>
      <c r="D445" s="80" cm="1">
        <f t="array" ref="D445">IF(COUNTIF(_xlfn.ANCHORARRAY($J$2),Tableau7[[#This Row],[Part Number]]),IFERROR(SUM(_xlfn._xlws.FILTER((N445:BJ445)-(M445:BI445),(N445:BJ445)-(M445:BI445)&gt;0))/(L445-1),0),0)</f>
        <v>0</v>
      </c>
      <c r="E445" s="82">
        <f>_xlfn.IFS(Tableau7[[#This Row],[Nombres de jours moyens entre deux occurrences]]&lt;=45,4,Tableau7[[#This Row],[Nombres de jours moyens entre deux occurrences]]&lt;=90,3,Tableau7[[#This Row],[Nombres de jours moyens entre deux occurrences]]&lt;=135,2,Tableau7[[#This Row],[Nombres de jours moyens entre deux occurrences]]&gt;135,1)</f>
        <v>4</v>
      </c>
    </row>
  </sheetData>
  <phoneticPr fontId="9" type="noConversion"/>
  <conditionalFormatting sqref="E1:E1048576">
    <cfRule type="cellIs" dxfId="9" priority="4" operator="equal">
      <formula>4</formula>
    </cfRule>
  </conditionalFormatting>
  <conditionalFormatting sqref="E2:E445">
    <cfRule type="cellIs" dxfId="8" priority="1" operator="equal">
      <formula>1</formula>
    </cfRule>
    <cfRule type="cellIs" dxfId="7" priority="2" operator="equal">
      <formula>2</formula>
    </cfRule>
    <cfRule type="cellIs" dxfId="6" priority="3" operator="equal">
      <formula>3</formula>
    </cfRule>
  </conditionalFormatting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14F0-BC94-4681-A2B3-6B86F76F80FE}">
  <sheetPr codeName="Feuil7">
    <tabColor theme="0" tint="-0.499984740745262"/>
  </sheetPr>
  <dimension ref="A1:T437"/>
  <sheetViews>
    <sheetView tabSelected="1" topLeftCell="C1" zoomScale="75" zoomScaleNormal="75" workbookViewId="0">
      <pane ySplit="1" topLeftCell="A2" activePane="bottomLeft" state="frozen"/>
      <selection activeCell="B1" sqref="B1"/>
      <selection pane="bottomLeft" activeCell="P7" sqref="P7"/>
    </sheetView>
  </sheetViews>
  <sheetFormatPr baseColWidth="10" defaultColWidth="9.1796875" defaultRowHeight="18.75" customHeight="1" x14ac:dyDescent="0.35"/>
  <cols>
    <col min="1" max="1" width="8.1796875" style="59" customWidth="1"/>
    <col min="2" max="2" width="13.90625" style="59" customWidth="1"/>
    <col min="3" max="3" width="12.81640625" style="27" bestFit="1" customWidth="1"/>
    <col min="4" max="4" width="11.08984375" style="27" customWidth="1"/>
    <col min="5" max="5" width="14" style="48" customWidth="1"/>
    <col min="6" max="6" width="30.453125" style="49" customWidth="1"/>
    <col min="7" max="7" width="5.6328125" style="60" customWidth="1"/>
    <col min="8" max="8" width="10.6328125" style="61" customWidth="1"/>
    <col min="9" max="9" width="10.6328125" style="62" customWidth="1"/>
    <col min="10" max="10" width="10.6328125" style="63" customWidth="1"/>
    <col min="11" max="11" width="61.1796875" style="49" customWidth="1"/>
    <col min="12" max="13" width="10.6328125" style="27" customWidth="1"/>
    <col min="14" max="14" width="10.6328125" style="50" customWidth="1"/>
    <col min="15" max="15" width="14" style="51" customWidth="1"/>
    <col min="16" max="16" width="24.36328125" style="52" customWidth="1"/>
    <col min="17" max="17" width="16.453125" style="51" customWidth="1"/>
    <col min="18" max="18" width="10.6328125" style="24" bestFit="1" customWidth="1"/>
    <col min="19" max="19" width="9.1796875" style="24"/>
    <col min="20" max="20" width="0" style="24" hidden="1" customWidth="1"/>
    <col min="21" max="253" width="9.1796875" style="24"/>
    <col min="254" max="254" width="12" style="24" customWidth="1"/>
    <col min="255" max="255" width="16.1796875" style="24" customWidth="1"/>
    <col min="256" max="256" width="13.81640625" style="24" customWidth="1"/>
    <col min="257" max="257" width="14.81640625" style="24" bestFit="1" customWidth="1"/>
    <col min="258" max="258" width="17.81640625" style="24" customWidth="1"/>
    <col min="259" max="259" width="38" style="24" customWidth="1"/>
    <col min="260" max="260" width="10.81640625" style="24" customWidth="1"/>
    <col min="261" max="262" width="21.54296875" style="24" customWidth="1"/>
    <col min="263" max="263" width="21.81640625" style="24" customWidth="1"/>
    <col min="264" max="264" width="95" style="24" bestFit="1" customWidth="1"/>
    <col min="265" max="509" width="9.1796875" style="24"/>
    <col min="510" max="510" width="12" style="24" customWidth="1"/>
    <col min="511" max="511" width="16.1796875" style="24" customWidth="1"/>
    <col min="512" max="512" width="13.81640625" style="24" customWidth="1"/>
    <col min="513" max="513" width="14.81640625" style="24" bestFit="1" customWidth="1"/>
    <col min="514" max="514" width="17.81640625" style="24" customWidth="1"/>
    <col min="515" max="515" width="38" style="24" customWidth="1"/>
    <col min="516" max="516" width="10.81640625" style="24" customWidth="1"/>
    <col min="517" max="518" width="21.54296875" style="24" customWidth="1"/>
    <col min="519" max="519" width="21.81640625" style="24" customWidth="1"/>
    <col min="520" max="520" width="95" style="24" bestFit="1" customWidth="1"/>
    <col min="521" max="765" width="9.1796875" style="24"/>
    <col min="766" max="766" width="12" style="24" customWidth="1"/>
    <col min="767" max="767" width="16.1796875" style="24" customWidth="1"/>
    <col min="768" max="768" width="13.81640625" style="24" customWidth="1"/>
    <col min="769" max="769" width="14.81640625" style="24" bestFit="1" customWidth="1"/>
    <col min="770" max="770" width="17.81640625" style="24" customWidth="1"/>
    <col min="771" max="771" width="38" style="24" customWidth="1"/>
    <col min="772" max="772" width="10.81640625" style="24" customWidth="1"/>
    <col min="773" max="774" width="21.54296875" style="24" customWidth="1"/>
    <col min="775" max="775" width="21.81640625" style="24" customWidth="1"/>
    <col min="776" max="776" width="95" style="24" bestFit="1" customWidth="1"/>
    <col min="777" max="1021" width="9.1796875" style="24"/>
    <col min="1022" max="1022" width="12" style="24" customWidth="1"/>
    <col min="1023" max="1023" width="16.1796875" style="24" customWidth="1"/>
    <col min="1024" max="1024" width="13.81640625" style="24" customWidth="1"/>
    <col min="1025" max="1025" width="14.81640625" style="24" bestFit="1" customWidth="1"/>
    <col min="1026" max="1026" width="17.81640625" style="24" customWidth="1"/>
    <col min="1027" max="1027" width="38" style="24" customWidth="1"/>
    <col min="1028" max="1028" width="10.81640625" style="24" customWidth="1"/>
    <col min="1029" max="1030" width="21.54296875" style="24" customWidth="1"/>
    <col min="1031" max="1031" width="21.81640625" style="24" customWidth="1"/>
    <col min="1032" max="1032" width="95" style="24" bestFit="1" customWidth="1"/>
    <col min="1033" max="1277" width="9.1796875" style="24"/>
    <col min="1278" max="1278" width="12" style="24" customWidth="1"/>
    <col min="1279" max="1279" width="16.1796875" style="24" customWidth="1"/>
    <col min="1280" max="1280" width="13.81640625" style="24" customWidth="1"/>
    <col min="1281" max="1281" width="14.81640625" style="24" bestFit="1" customWidth="1"/>
    <col min="1282" max="1282" width="17.81640625" style="24" customWidth="1"/>
    <col min="1283" max="1283" width="38" style="24" customWidth="1"/>
    <col min="1284" max="1284" width="10.81640625" style="24" customWidth="1"/>
    <col min="1285" max="1286" width="21.54296875" style="24" customWidth="1"/>
    <col min="1287" max="1287" width="21.81640625" style="24" customWidth="1"/>
    <col min="1288" max="1288" width="95" style="24" bestFit="1" customWidth="1"/>
    <col min="1289" max="1533" width="9.1796875" style="24"/>
    <col min="1534" max="1534" width="12" style="24" customWidth="1"/>
    <col min="1535" max="1535" width="16.1796875" style="24" customWidth="1"/>
    <col min="1536" max="1536" width="13.81640625" style="24" customWidth="1"/>
    <col min="1537" max="1537" width="14.81640625" style="24" bestFit="1" customWidth="1"/>
    <col min="1538" max="1538" width="17.81640625" style="24" customWidth="1"/>
    <col min="1539" max="1539" width="38" style="24" customWidth="1"/>
    <col min="1540" max="1540" width="10.81640625" style="24" customWidth="1"/>
    <col min="1541" max="1542" width="21.54296875" style="24" customWidth="1"/>
    <col min="1543" max="1543" width="21.81640625" style="24" customWidth="1"/>
    <col min="1544" max="1544" width="95" style="24" bestFit="1" customWidth="1"/>
    <col min="1545" max="1789" width="9.1796875" style="24"/>
    <col min="1790" max="1790" width="12" style="24" customWidth="1"/>
    <col min="1791" max="1791" width="16.1796875" style="24" customWidth="1"/>
    <col min="1792" max="1792" width="13.81640625" style="24" customWidth="1"/>
    <col min="1793" max="1793" width="14.81640625" style="24" bestFit="1" customWidth="1"/>
    <col min="1794" max="1794" width="17.81640625" style="24" customWidth="1"/>
    <col min="1795" max="1795" width="38" style="24" customWidth="1"/>
    <col min="1796" max="1796" width="10.81640625" style="24" customWidth="1"/>
    <col min="1797" max="1798" width="21.54296875" style="24" customWidth="1"/>
    <col min="1799" max="1799" width="21.81640625" style="24" customWidth="1"/>
    <col min="1800" max="1800" width="95" style="24" bestFit="1" customWidth="1"/>
    <col min="1801" max="2045" width="9.1796875" style="24"/>
    <col min="2046" max="2046" width="12" style="24" customWidth="1"/>
    <col min="2047" max="2047" width="16.1796875" style="24" customWidth="1"/>
    <col min="2048" max="2048" width="13.81640625" style="24" customWidth="1"/>
    <col min="2049" max="2049" width="14.81640625" style="24" bestFit="1" customWidth="1"/>
    <col min="2050" max="2050" width="17.81640625" style="24" customWidth="1"/>
    <col min="2051" max="2051" width="38" style="24" customWidth="1"/>
    <col min="2052" max="2052" width="10.81640625" style="24" customWidth="1"/>
    <col min="2053" max="2054" width="21.54296875" style="24" customWidth="1"/>
    <col min="2055" max="2055" width="21.81640625" style="24" customWidth="1"/>
    <col min="2056" max="2056" width="95" style="24" bestFit="1" customWidth="1"/>
    <col min="2057" max="2301" width="9.1796875" style="24"/>
    <col min="2302" max="2302" width="12" style="24" customWidth="1"/>
    <col min="2303" max="2303" width="16.1796875" style="24" customWidth="1"/>
    <col min="2304" max="2304" width="13.81640625" style="24" customWidth="1"/>
    <col min="2305" max="2305" width="14.81640625" style="24" bestFit="1" customWidth="1"/>
    <col min="2306" max="2306" width="17.81640625" style="24" customWidth="1"/>
    <col min="2307" max="2307" width="38" style="24" customWidth="1"/>
    <col min="2308" max="2308" width="10.81640625" style="24" customWidth="1"/>
    <col min="2309" max="2310" width="21.54296875" style="24" customWidth="1"/>
    <col min="2311" max="2311" width="21.81640625" style="24" customWidth="1"/>
    <col min="2312" max="2312" width="95" style="24" bestFit="1" customWidth="1"/>
    <col min="2313" max="2557" width="9.1796875" style="24"/>
    <col min="2558" max="2558" width="12" style="24" customWidth="1"/>
    <col min="2559" max="2559" width="16.1796875" style="24" customWidth="1"/>
    <col min="2560" max="2560" width="13.81640625" style="24" customWidth="1"/>
    <col min="2561" max="2561" width="14.81640625" style="24" bestFit="1" customWidth="1"/>
    <col min="2562" max="2562" width="17.81640625" style="24" customWidth="1"/>
    <col min="2563" max="2563" width="38" style="24" customWidth="1"/>
    <col min="2564" max="2564" width="10.81640625" style="24" customWidth="1"/>
    <col min="2565" max="2566" width="21.54296875" style="24" customWidth="1"/>
    <col min="2567" max="2567" width="21.81640625" style="24" customWidth="1"/>
    <col min="2568" max="2568" width="95" style="24" bestFit="1" customWidth="1"/>
    <col min="2569" max="2813" width="9.1796875" style="24"/>
    <col min="2814" max="2814" width="12" style="24" customWidth="1"/>
    <col min="2815" max="2815" width="16.1796875" style="24" customWidth="1"/>
    <col min="2816" max="2816" width="13.81640625" style="24" customWidth="1"/>
    <col min="2817" max="2817" width="14.81640625" style="24" bestFit="1" customWidth="1"/>
    <col min="2818" max="2818" width="17.81640625" style="24" customWidth="1"/>
    <col min="2819" max="2819" width="38" style="24" customWidth="1"/>
    <col min="2820" max="2820" width="10.81640625" style="24" customWidth="1"/>
    <col min="2821" max="2822" width="21.54296875" style="24" customWidth="1"/>
    <col min="2823" max="2823" width="21.81640625" style="24" customWidth="1"/>
    <col min="2824" max="2824" width="95" style="24" bestFit="1" customWidth="1"/>
    <col min="2825" max="3069" width="9.1796875" style="24"/>
    <col min="3070" max="3070" width="12" style="24" customWidth="1"/>
    <col min="3071" max="3071" width="16.1796875" style="24" customWidth="1"/>
    <col min="3072" max="3072" width="13.81640625" style="24" customWidth="1"/>
    <col min="3073" max="3073" width="14.81640625" style="24" bestFit="1" customWidth="1"/>
    <col min="3074" max="3074" width="17.81640625" style="24" customWidth="1"/>
    <col min="3075" max="3075" width="38" style="24" customWidth="1"/>
    <col min="3076" max="3076" width="10.81640625" style="24" customWidth="1"/>
    <col min="3077" max="3078" width="21.54296875" style="24" customWidth="1"/>
    <col min="3079" max="3079" width="21.81640625" style="24" customWidth="1"/>
    <col min="3080" max="3080" width="95" style="24" bestFit="1" customWidth="1"/>
    <col min="3081" max="3325" width="9.1796875" style="24"/>
    <col min="3326" max="3326" width="12" style="24" customWidth="1"/>
    <col min="3327" max="3327" width="16.1796875" style="24" customWidth="1"/>
    <col min="3328" max="3328" width="13.81640625" style="24" customWidth="1"/>
    <col min="3329" max="3329" width="14.81640625" style="24" bestFit="1" customWidth="1"/>
    <col min="3330" max="3330" width="17.81640625" style="24" customWidth="1"/>
    <col min="3331" max="3331" width="38" style="24" customWidth="1"/>
    <col min="3332" max="3332" width="10.81640625" style="24" customWidth="1"/>
    <col min="3333" max="3334" width="21.54296875" style="24" customWidth="1"/>
    <col min="3335" max="3335" width="21.81640625" style="24" customWidth="1"/>
    <col min="3336" max="3336" width="95" style="24" bestFit="1" customWidth="1"/>
    <col min="3337" max="3581" width="9.1796875" style="24"/>
    <col min="3582" max="3582" width="12" style="24" customWidth="1"/>
    <col min="3583" max="3583" width="16.1796875" style="24" customWidth="1"/>
    <col min="3584" max="3584" width="13.81640625" style="24" customWidth="1"/>
    <col min="3585" max="3585" width="14.81640625" style="24" bestFit="1" customWidth="1"/>
    <col min="3586" max="3586" width="17.81640625" style="24" customWidth="1"/>
    <col min="3587" max="3587" width="38" style="24" customWidth="1"/>
    <col min="3588" max="3588" width="10.81640625" style="24" customWidth="1"/>
    <col min="3589" max="3590" width="21.54296875" style="24" customWidth="1"/>
    <col min="3591" max="3591" width="21.81640625" style="24" customWidth="1"/>
    <col min="3592" max="3592" width="95" style="24" bestFit="1" customWidth="1"/>
    <col min="3593" max="3837" width="9.1796875" style="24"/>
    <col min="3838" max="3838" width="12" style="24" customWidth="1"/>
    <col min="3839" max="3839" width="16.1796875" style="24" customWidth="1"/>
    <col min="3840" max="3840" width="13.81640625" style="24" customWidth="1"/>
    <col min="3841" max="3841" width="14.81640625" style="24" bestFit="1" customWidth="1"/>
    <col min="3842" max="3842" width="17.81640625" style="24" customWidth="1"/>
    <col min="3843" max="3843" width="38" style="24" customWidth="1"/>
    <col min="3844" max="3844" width="10.81640625" style="24" customWidth="1"/>
    <col min="3845" max="3846" width="21.54296875" style="24" customWidth="1"/>
    <col min="3847" max="3847" width="21.81640625" style="24" customWidth="1"/>
    <col min="3848" max="3848" width="95" style="24" bestFit="1" customWidth="1"/>
    <col min="3849" max="4093" width="9.1796875" style="24"/>
    <col min="4094" max="4094" width="12" style="24" customWidth="1"/>
    <col min="4095" max="4095" width="16.1796875" style="24" customWidth="1"/>
    <col min="4096" max="4096" width="13.81640625" style="24" customWidth="1"/>
    <col min="4097" max="4097" width="14.81640625" style="24" bestFit="1" customWidth="1"/>
    <col min="4098" max="4098" width="17.81640625" style="24" customWidth="1"/>
    <col min="4099" max="4099" width="38" style="24" customWidth="1"/>
    <col min="4100" max="4100" width="10.81640625" style="24" customWidth="1"/>
    <col min="4101" max="4102" width="21.54296875" style="24" customWidth="1"/>
    <col min="4103" max="4103" width="21.81640625" style="24" customWidth="1"/>
    <col min="4104" max="4104" width="95" style="24" bestFit="1" customWidth="1"/>
    <col min="4105" max="4349" width="9.1796875" style="24"/>
    <col min="4350" max="4350" width="12" style="24" customWidth="1"/>
    <col min="4351" max="4351" width="16.1796875" style="24" customWidth="1"/>
    <col min="4352" max="4352" width="13.81640625" style="24" customWidth="1"/>
    <col min="4353" max="4353" width="14.81640625" style="24" bestFit="1" customWidth="1"/>
    <col min="4354" max="4354" width="17.81640625" style="24" customWidth="1"/>
    <col min="4355" max="4355" width="38" style="24" customWidth="1"/>
    <col min="4356" max="4356" width="10.81640625" style="24" customWidth="1"/>
    <col min="4357" max="4358" width="21.54296875" style="24" customWidth="1"/>
    <col min="4359" max="4359" width="21.81640625" style="24" customWidth="1"/>
    <col min="4360" max="4360" width="95" style="24" bestFit="1" customWidth="1"/>
    <col min="4361" max="4605" width="9.1796875" style="24"/>
    <col min="4606" max="4606" width="12" style="24" customWidth="1"/>
    <col min="4607" max="4607" width="16.1796875" style="24" customWidth="1"/>
    <col min="4608" max="4608" width="13.81640625" style="24" customWidth="1"/>
    <col min="4609" max="4609" width="14.81640625" style="24" bestFit="1" customWidth="1"/>
    <col min="4610" max="4610" width="17.81640625" style="24" customWidth="1"/>
    <col min="4611" max="4611" width="38" style="24" customWidth="1"/>
    <col min="4612" max="4612" width="10.81640625" style="24" customWidth="1"/>
    <col min="4613" max="4614" width="21.54296875" style="24" customWidth="1"/>
    <col min="4615" max="4615" width="21.81640625" style="24" customWidth="1"/>
    <col min="4616" max="4616" width="95" style="24" bestFit="1" customWidth="1"/>
    <col min="4617" max="4861" width="9.1796875" style="24"/>
    <col min="4862" max="4862" width="12" style="24" customWidth="1"/>
    <col min="4863" max="4863" width="16.1796875" style="24" customWidth="1"/>
    <col min="4864" max="4864" width="13.81640625" style="24" customWidth="1"/>
    <col min="4865" max="4865" width="14.81640625" style="24" bestFit="1" customWidth="1"/>
    <col min="4866" max="4866" width="17.81640625" style="24" customWidth="1"/>
    <col min="4867" max="4867" width="38" style="24" customWidth="1"/>
    <col min="4868" max="4868" width="10.81640625" style="24" customWidth="1"/>
    <col min="4869" max="4870" width="21.54296875" style="24" customWidth="1"/>
    <col min="4871" max="4871" width="21.81640625" style="24" customWidth="1"/>
    <col min="4872" max="4872" width="95" style="24" bestFit="1" customWidth="1"/>
    <col min="4873" max="5117" width="9.1796875" style="24"/>
    <col min="5118" max="5118" width="12" style="24" customWidth="1"/>
    <col min="5119" max="5119" width="16.1796875" style="24" customWidth="1"/>
    <col min="5120" max="5120" width="13.81640625" style="24" customWidth="1"/>
    <col min="5121" max="5121" width="14.81640625" style="24" bestFit="1" customWidth="1"/>
    <col min="5122" max="5122" width="17.81640625" style="24" customWidth="1"/>
    <col min="5123" max="5123" width="38" style="24" customWidth="1"/>
    <col min="5124" max="5124" width="10.81640625" style="24" customWidth="1"/>
    <col min="5125" max="5126" width="21.54296875" style="24" customWidth="1"/>
    <col min="5127" max="5127" width="21.81640625" style="24" customWidth="1"/>
    <col min="5128" max="5128" width="95" style="24" bestFit="1" customWidth="1"/>
    <col min="5129" max="5373" width="9.1796875" style="24"/>
    <col min="5374" max="5374" width="12" style="24" customWidth="1"/>
    <col min="5375" max="5375" width="16.1796875" style="24" customWidth="1"/>
    <col min="5376" max="5376" width="13.81640625" style="24" customWidth="1"/>
    <col min="5377" max="5377" width="14.81640625" style="24" bestFit="1" customWidth="1"/>
    <col min="5378" max="5378" width="17.81640625" style="24" customWidth="1"/>
    <col min="5379" max="5379" width="38" style="24" customWidth="1"/>
    <col min="5380" max="5380" width="10.81640625" style="24" customWidth="1"/>
    <col min="5381" max="5382" width="21.54296875" style="24" customWidth="1"/>
    <col min="5383" max="5383" width="21.81640625" style="24" customWidth="1"/>
    <col min="5384" max="5384" width="95" style="24" bestFit="1" customWidth="1"/>
    <col min="5385" max="5629" width="9.1796875" style="24"/>
    <col min="5630" max="5630" width="12" style="24" customWidth="1"/>
    <col min="5631" max="5631" width="16.1796875" style="24" customWidth="1"/>
    <col min="5632" max="5632" width="13.81640625" style="24" customWidth="1"/>
    <col min="5633" max="5633" width="14.81640625" style="24" bestFit="1" customWidth="1"/>
    <col min="5634" max="5634" width="17.81640625" style="24" customWidth="1"/>
    <col min="5635" max="5635" width="38" style="24" customWidth="1"/>
    <col min="5636" max="5636" width="10.81640625" style="24" customWidth="1"/>
    <col min="5637" max="5638" width="21.54296875" style="24" customWidth="1"/>
    <col min="5639" max="5639" width="21.81640625" style="24" customWidth="1"/>
    <col min="5640" max="5640" width="95" style="24" bestFit="1" customWidth="1"/>
    <col min="5641" max="5885" width="9.1796875" style="24"/>
    <col min="5886" max="5886" width="12" style="24" customWidth="1"/>
    <col min="5887" max="5887" width="16.1796875" style="24" customWidth="1"/>
    <col min="5888" max="5888" width="13.81640625" style="24" customWidth="1"/>
    <col min="5889" max="5889" width="14.81640625" style="24" bestFit="1" customWidth="1"/>
    <col min="5890" max="5890" width="17.81640625" style="24" customWidth="1"/>
    <col min="5891" max="5891" width="38" style="24" customWidth="1"/>
    <col min="5892" max="5892" width="10.81640625" style="24" customWidth="1"/>
    <col min="5893" max="5894" width="21.54296875" style="24" customWidth="1"/>
    <col min="5895" max="5895" width="21.81640625" style="24" customWidth="1"/>
    <col min="5896" max="5896" width="95" style="24" bestFit="1" customWidth="1"/>
    <col min="5897" max="6141" width="9.1796875" style="24"/>
    <col min="6142" max="6142" width="12" style="24" customWidth="1"/>
    <col min="6143" max="6143" width="16.1796875" style="24" customWidth="1"/>
    <col min="6144" max="6144" width="13.81640625" style="24" customWidth="1"/>
    <col min="6145" max="6145" width="14.81640625" style="24" bestFit="1" customWidth="1"/>
    <col min="6146" max="6146" width="17.81640625" style="24" customWidth="1"/>
    <col min="6147" max="6147" width="38" style="24" customWidth="1"/>
    <col min="6148" max="6148" width="10.81640625" style="24" customWidth="1"/>
    <col min="6149" max="6150" width="21.54296875" style="24" customWidth="1"/>
    <col min="6151" max="6151" width="21.81640625" style="24" customWidth="1"/>
    <col min="6152" max="6152" width="95" style="24" bestFit="1" customWidth="1"/>
    <col min="6153" max="6397" width="9.1796875" style="24"/>
    <col min="6398" max="6398" width="12" style="24" customWidth="1"/>
    <col min="6399" max="6399" width="16.1796875" style="24" customWidth="1"/>
    <col min="6400" max="6400" width="13.81640625" style="24" customWidth="1"/>
    <col min="6401" max="6401" width="14.81640625" style="24" bestFit="1" customWidth="1"/>
    <col min="6402" max="6402" width="17.81640625" style="24" customWidth="1"/>
    <col min="6403" max="6403" width="38" style="24" customWidth="1"/>
    <col min="6404" max="6404" width="10.81640625" style="24" customWidth="1"/>
    <col min="6405" max="6406" width="21.54296875" style="24" customWidth="1"/>
    <col min="6407" max="6407" width="21.81640625" style="24" customWidth="1"/>
    <col min="6408" max="6408" width="95" style="24" bestFit="1" customWidth="1"/>
    <col min="6409" max="6653" width="9.1796875" style="24"/>
    <col min="6654" max="6654" width="12" style="24" customWidth="1"/>
    <col min="6655" max="6655" width="16.1796875" style="24" customWidth="1"/>
    <col min="6656" max="6656" width="13.81640625" style="24" customWidth="1"/>
    <col min="6657" max="6657" width="14.81640625" style="24" bestFit="1" customWidth="1"/>
    <col min="6658" max="6658" width="17.81640625" style="24" customWidth="1"/>
    <col min="6659" max="6659" width="38" style="24" customWidth="1"/>
    <col min="6660" max="6660" width="10.81640625" style="24" customWidth="1"/>
    <col min="6661" max="6662" width="21.54296875" style="24" customWidth="1"/>
    <col min="6663" max="6663" width="21.81640625" style="24" customWidth="1"/>
    <col min="6664" max="6664" width="95" style="24" bestFit="1" customWidth="1"/>
    <col min="6665" max="6909" width="9.1796875" style="24"/>
    <col min="6910" max="6910" width="12" style="24" customWidth="1"/>
    <col min="6911" max="6911" width="16.1796875" style="24" customWidth="1"/>
    <col min="6912" max="6912" width="13.81640625" style="24" customWidth="1"/>
    <col min="6913" max="6913" width="14.81640625" style="24" bestFit="1" customWidth="1"/>
    <col min="6914" max="6914" width="17.81640625" style="24" customWidth="1"/>
    <col min="6915" max="6915" width="38" style="24" customWidth="1"/>
    <col min="6916" max="6916" width="10.81640625" style="24" customWidth="1"/>
    <col min="6917" max="6918" width="21.54296875" style="24" customWidth="1"/>
    <col min="6919" max="6919" width="21.81640625" style="24" customWidth="1"/>
    <col min="6920" max="6920" width="95" style="24" bestFit="1" customWidth="1"/>
    <col min="6921" max="7165" width="9.1796875" style="24"/>
    <col min="7166" max="7166" width="12" style="24" customWidth="1"/>
    <col min="7167" max="7167" width="16.1796875" style="24" customWidth="1"/>
    <col min="7168" max="7168" width="13.81640625" style="24" customWidth="1"/>
    <col min="7169" max="7169" width="14.81640625" style="24" bestFit="1" customWidth="1"/>
    <col min="7170" max="7170" width="17.81640625" style="24" customWidth="1"/>
    <col min="7171" max="7171" width="38" style="24" customWidth="1"/>
    <col min="7172" max="7172" width="10.81640625" style="24" customWidth="1"/>
    <col min="7173" max="7174" width="21.54296875" style="24" customWidth="1"/>
    <col min="7175" max="7175" width="21.81640625" style="24" customWidth="1"/>
    <col min="7176" max="7176" width="95" style="24" bestFit="1" customWidth="1"/>
    <col min="7177" max="7421" width="9.1796875" style="24"/>
    <col min="7422" max="7422" width="12" style="24" customWidth="1"/>
    <col min="7423" max="7423" width="16.1796875" style="24" customWidth="1"/>
    <col min="7424" max="7424" width="13.81640625" style="24" customWidth="1"/>
    <col min="7425" max="7425" width="14.81640625" style="24" bestFit="1" customWidth="1"/>
    <col min="7426" max="7426" width="17.81640625" style="24" customWidth="1"/>
    <col min="7427" max="7427" width="38" style="24" customWidth="1"/>
    <col min="7428" max="7428" width="10.81640625" style="24" customWidth="1"/>
    <col min="7429" max="7430" width="21.54296875" style="24" customWidth="1"/>
    <col min="7431" max="7431" width="21.81640625" style="24" customWidth="1"/>
    <col min="7432" max="7432" width="95" style="24" bestFit="1" customWidth="1"/>
    <col min="7433" max="7677" width="9.1796875" style="24"/>
    <col min="7678" max="7678" width="12" style="24" customWidth="1"/>
    <col min="7679" max="7679" width="16.1796875" style="24" customWidth="1"/>
    <col min="7680" max="7680" width="13.81640625" style="24" customWidth="1"/>
    <col min="7681" max="7681" width="14.81640625" style="24" bestFit="1" customWidth="1"/>
    <col min="7682" max="7682" width="17.81640625" style="24" customWidth="1"/>
    <col min="7683" max="7683" width="38" style="24" customWidth="1"/>
    <col min="7684" max="7684" width="10.81640625" style="24" customWidth="1"/>
    <col min="7685" max="7686" width="21.54296875" style="24" customWidth="1"/>
    <col min="7687" max="7687" width="21.81640625" style="24" customWidth="1"/>
    <col min="7688" max="7688" width="95" style="24" bestFit="1" customWidth="1"/>
    <col min="7689" max="7933" width="9.1796875" style="24"/>
    <col min="7934" max="7934" width="12" style="24" customWidth="1"/>
    <col min="7935" max="7935" width="16.1796875" style="24" customWidth="1"/>
    <col min="7936" max="7936" width="13.81640625" style="24" customWidth="1"/>
    <col min="7937" max="7937" width="14.81640625" style="24" bestFit="1" customWidth="1"/>
    <col min="7938" max="7938" width="17.81640625" style="24" customWidth="1"/>
    <col min="7939" max="7939" width="38" style="24" customWidth="1"/>
    <col min="7940" max="7940" width="10.81640625" style="24" customWidth="1"/>
    <col min="7941" max="7942" width="21.54296875" style="24" customWidth="1"/>
    <col min="7943" max="7943" width="21.81640625" style="24" customWidth="1"/>
    <col min="7944" max="7944" width="95" style="24" bestFit="1" customWidth="1"/>
    <col min="7945" max="8189" width="9.1796875" style="24"/>
    <col min="8190" max="8190" width="12" style="24" customWidth="1"/>
    <col min="8191" max="8191" width="16.1796875" style="24" customWidth="1"/>
    <col min="8192" max="8192" width="13.81640625" style="24" customWidth="1"/>
    <col min="8193" max="8193" width="14.81640625" style="24" bestFit="1" customWidth="1"/>
    <col min="8194" max="8194" width="17.81640625" style="24" customWidth="1"/>
    <col min="8195" max="8195" width="38" style="24" customWidth="1"/>
    <col min="8196" max="8196" width="10.81640625" style="24" customWidth="1"/>
    <col min="8197" max="8198" width="21.54296875" style="24" customWidth="1"/>
    <col min="8199" max="8199" width="21.81640625" style="24" customWidth="1"/>
    <col min="8200" max="8200" width="95" style="24" bestFit="1" customWidth="1"/>
    <col min="8201" max="8445" width="9.1796875" style="24"/>
    <col min="8446" max="8446" width="12" style="24" customWidth="1"/>
    <col min="8447" max="8447" width="16.1796875" style="24" customWidth="1"/>
    <col min="8448" max="8448" width="13.81640625" style="24" customWidth="1"/>
    <col min="8449" max="8449" width="14.81640625" style="24" bestFit="1" customWidth="1"/>
    <col min="8450" max="8450" width="17.81640625" style="24" customWidth="1"/>
    <col min="8451" max="8451" width="38" style="24" customWidth="1"/>
    <col min="8452" max="8452" width="10.81640625" style="24" customWidth="1"/>
    <col min="8453" max="8454" width="21.54296875" style="24" customWidth="1"/>
    <col min="8455" max="8455" width="21.81640625" style="24" customWidth="1"/>
    <col min="8456" max="8456" width="95" style="24" bestFit="1" customWidth="1"/>
    <col min="8457" max="8701" width="9.1796875" style="24"/>
    <col min="8702" max="8702" width="12" style="24" customWidth="1"/>
    <col min="8703" max="8703" width="16.1796875" style="24" customWidth="1"/>
    <col min="8704" max="8704" width="13.81640625" style="24" customWidth="1"/>
    <col min="8705" max="8705" width="14.81640625" style="24" bestFit="1" customWidth="1"/>
    <col min="8706" max="8706" width="17.81640625" style="24" customWidth="1"/>
    <col min="8707" max="8707" width="38" style="24" customWidth="1"/>
    <col min="8708" max="8708" width="10.81640625" style="24" customWidth="1"/>
    <col min="8709" max="8710" width="21.54296875" style="24" customWidth="1"/>
    <col min="8711" max="8711" width="21.81640625" style="24" customWidth="1"/>
    <col min="8712" max="8712" width="95" style="24" bestFit="1" customWidth="1"/>
    <col min="8713" max="8957" width="9.1796875" style="24"/>
    <col min="8958" max="8958" width="12" style="24" customWidth="1"/>
    <col min="8959" max="8959" width="16.1796875" style="24" customWidth="1"/>
    <col min="8960" max="8960" width="13.81640625" style="24" customWidth="1"/>
    <col min="8961" max="8961" width="14.81640625" style="24" bestFit="1" customWidth="1"/>
    <col min="8962" max="8962" width="17.81640625" style="24" customWidth="1"/>
    <col min="8963" max="8963" width="38" style="24" customWidth="1"/>
    <col min="8964" max="8964" width="10.81640625" style="24" customWidth="1"/>
    <col min="8965" max="8966" width="21.54296875" style="24" customWidth="1"/>
    <col min="8967" max="8967" width="21.81640625" style="24" customWidth="1"/>
    <col min="8968" max="8968" width="95" style="24" bestFit="1" customWidth="1"/>
    <col min="8969" max="9213" width="9.1796875" style="24"/>
    <col min="9214" max="9214" width="12" style="24" customWidth="1"/>
    <col min="9215" max="9215" width="16.1796875" style="24" customWidth="1"/>
    <col min="9216" max="9216" width="13.81640625" style="24" customWidth="1"/>
    <col min="9217" max="9217" width="14.81640625" style="24" bestFit="1" customWidth="1"/>
    <col min="9218" max="9218" width="17.81640625" style="24" customWidth="1"/>
    <col min="9219" max="9219" width="38" style="24" customWidth="1"/>
    <col min="9220" max="9220" width="10.81640625" style="24" customWidth="1"/>
    <col min="9221" max="9222" width="21.54296875" style="24" customWidth="1"/>
    <col min="9223" max="9223" width="21.81640625" style="24" customWidth="1"/>
    <col min="9224" max="9224" width="95" style="24" bestFit="1" customWidth="1"/>
    <col min="9225" max="9469" width="9.1796875" style="24"/>
    <col min="9470" max="9470" width="12" style="24" customWidth="1"/>
    <col min="9471" max="9471" width="16.1796875" style="24" customWidth="1"/>
    <col min="9472" max="9472" width="13.81640625" style="24" customWidth="1"/>
    <col min="9473" max="9473" width="14.81640625" style="24" bestFit="1" customWidth="1"/>
    <col min="9474" max="9474" width="17.81640625" style="24" customWidth="1"/>
    <col min="9475" max="9475" width="38" style="24" customWidth="1"/>
    <col min="9476" max="9476" width="10.81640625" style="24" customWidth="1"/>
    <col min="9477" max="9478" width="21.54296875" style="24" customWidth="1"/>
    <col min="9479" max="9479" width="21.81640625" style="24" customWidth="1"/>
    <col min="9480" max="9480" width="95" style="24" bestFit="1" customWidth="1"/>
    <col min="9481" max="9725" width="9.1796875" style="24"/>
    <col min="9726" max="9726" width="12" style="24" customWidth="1"/>
    <col min="9727" max="9727" width="16.1796875" style="24" customWidth="1"/>
    <col min="9728" max="9728" width="13.81640625" style="24" customWidth="1"/>
    <col min="9729" max="9729" width="14.81640625" style="24" bestFit="1" customWidth="1"/>
    <col min="9730" max="9730" width="17.81640625" style="24" customWidth="1"/>
    <col min="9731" max="9731" width="38" style="24" customWidth="1"/>
    <col min="9732" max="9732" width="10.81640625" style="24" customWidth="1"/>
    <col min="9733" max="9734" width="21.54296875" style="24" customWidth="1"/>
    <col min="9735" max="9735" width="21.81640625" style="24" customWidth="1"/>
    <col min="9736" max="9736" width="95" style="24" bestFit="1" customWidth="1"/>
    <col min="9737" max="9981" width="9.1796875" style="24"/>
    <col min="9982" max="9982" width="12" style="24" customWidth="1"/>
    <col min="9983" max="9983" width="16.1796875" style="24" customWidth="1"/>
    <col min="9984" max="9984" width="13.81640625" style="24" customWidth="1"/>
    <col min="9985" max="9985" width="14.81640625" style="24" bestFit="1" customWidth="1"/>
    <col min="9986" max="9986" width="17.81640625" style="24" customWidth="1"/>
    <col min="9987" max="9987" width="38" style="24" customWidth="1"/>
    <col min="9988" max="9988" width="10.81640625" style="24" customWidth="1"/>
    <col min="9989" max="9990" width="21.54296875" style="24" customWidth="1"/>
    <col min="9991" max="9991" width="21.81640625" style="24" customWidth="1"/>
    <col min="9992" max="9992" width="95" style="24" bestFit="1" customWidth="1"/>
    <col min="9993" max="10237" width="9.1796875" style="24"/>
    <col min="10238" max="10238" width="12" style="24" customWidth="1"/>
    <col min="10239" max="10239" width="16.1796875" style="24" customWidth="1"/>
    <col min="10240" max="10240" width="13.81640625" style="24" customWidth="1"/>
    <col min="10241" max="10241" width="14.81640625" style="24" bestFit="1" customWidth="1"/>
    <col min="10242" max="10242" width="17.81640625" style="24" customWidth="1"/>
    <col min="10243" max="10243" width="38" style="24" customWidth="1"/>
    <col min="10244" max="10244" width="10.81640625" style="24" customWidth="1"/>
    <col min="10245" max="10246" width="21.54296875" style="24" customWidth="1"/>
    <col min="10247" max="10247" width="21.81640625" style="24" customWidth="1"/>
    <col min="10248" max="10248" width="95" style="24" bestFit="1" customWidth="1"/>
    <col min="10249" max="10493" width="9.1796875" style="24"/>
    <col min="10494" max="10494" width="12" style="24" customWidth="1"/>
    <col min="10495" max="10495" width="16.1796875" style="24" customWidth="1"/>
    <col min="10496" max="10496" width="13.81640625" style="24" customWidth="1"/>
    <col min="10497" max="10497" width="14.81640625" style="24" bestFit="1" customWidth="1"/>
    <col min="10498" max="10498" width="17.81640625" style="24" customWidth="1"/>
    <col min="10499" max="10499" width="38" style="24" customWidth="1"/>
    <col min="10500" max="10500" width="10.81640625" style="24" customWidth="1"/>
    <col min="10501" max="10502" width="21.54296875" style="24" customWidth="1"/>
    <col min="10503" max="10503" width="21.81640625" style="24" customWidth="1"/>
    <col min="10504" max="10504" width="95" style="24" bestFit="1" customWidth="1"/>
    <col min="10505" max="10749" width="9.1796875" style="24"/>
    <col min="10750" max="10750" width="12" style="24" customWidth="1"/>
    <col min="10751" max="10751" width="16.1796875" style="24" customWidth="1"/>
    <col min="10752" max="10752" width="13.81640625" style="24" customWidth="1"/>
    <col min="10753" max="10753" width="14.81640625" style="24" bestFit="1" customWidth="1"/>
    <col min="10754" max="10754" width="17.81640625" style="24" customWidth="1"/>
    <col min="10755" max="10755" width="38" style="24" customWidth="1"/>
    <col min="10756" max="10756" width="10.81640625" style="24" customWidth="1"/>
    <col min="10757" max="10758" width="21.54296875" style="24" customWidth="1"/>
    <col min="10759" max="10759" width="21.81640625" style="24" customWidth="1"/>
    <col min="10760" max="10760" width="95" style="24" bestFit="1" customWidth="1"/>
    <col min="10761" max="11005" width="9.1796875" style="24"/>
    <col min="11006" max="11006" width="12" style="24" customWidth="1"/>
    <col min="11007" max="11007" width="16.1796875" style="24" customWidth="1"/>
    <col min="11008" max="11008" width="13.81640625" style="24" customWidth="1"/>
    <col min="11009" max="11009" width="14.81640625" style="24" bestFit="1" customWidth="1"/>
    <col min="11010" max="11010" width="17.81640625" style="24" customWidth="1"/>
    <col min="11011" max="11011" width="38" style="24" customWidth="1"/>
    <col min="11012" max="11012" width="10.81640625" style="24" customWidth="1"/>
    <col min="11013" max="11014" width="21.54296875" style="24" customWidth="1"/>
    <col min="11015" max="11015" width="21.81640625" style="24" customWidth="1"/>
    <col min="11016" max="11016" width="95" style="24" bestFit="1" customWidth="1"/>
    <col min="11017" max="11261" width="9.1796875" style="24"/>
    <col min="11262" max="11262" width="12" style="24" customWidth="1"/>
    <col min="11263" max="11263" width="16.1796875" style="24" customWidth="1"/>
    <col min="11264" max="11264" width="13.81640625" style="24" customWidth="1"/>
    <col min="11265" max="11265" width="14.81640625" style="24" bestFit="1" customWidth="1"/>
    <col min="11266" max="11266" width="17.81640625" style="24" customWidth="1"/>
    <col min="11267" max="11267" width="38" style="24" customWidth="1"/>
    <col min="11268" max="11268" width="10.81640625" style="24" customWidth="1"/>
    <col min="11269" max="11270" width="21.54296875" style="24" customWidth="1"/>
    <col min="11271" max="11271" width="21.81640625" style="24" customWidth="1"/>
    <col min="11272" max="11272" width="95" style="24" bestFit="1" customWidth="1"/>
    <col min="11273" max="11517" width="9.1796875" style="24"/>
    <col min="11518" max="11518" width="12" style="24" customWidth="1"/>
    <col min="11519" max="11519" width="16.1796875" style="24" customWidth="1"/>
    <col min="11520" max="11520" width="13.81640625" style="24" customWidth="1"/>
    <col min="11521" max="11521" width="14.81640625" style="24" bestFit="1" customWidth="1"/>
    <col min="11522" max="11522" width="17.81640625" style="24" customWidth="1"/>
    <col min="11523" max="11523" width="38" style="24" customWidth="1"/>
    <col min="11524" max="11524" width="10.81640625" style="24" customWidth="1"/>
    <col min="11525" max="11526" width="21.54296875" style="24" customWidth="1"/>
    <col min="11527" max="11527" width="21.81640625" style="24" customWidth="1"/>
    <col min="11528" max="11528" width="95" style="24" bestFit="1" customWidth="1"/>
    <col min="11529" max="11773" width="9.1796875" style="24"/>
    <col min="11774" max="11774" width="12" style="24" customWidth="1"/>
    <col min="11775" max="11775" width="16.1796875" style="24" customWidth="1"/>
    <col min="11776" max="11776" width="13.81640625" style="24" customWidth="1"/>
    <col min="11777" max="11777" width="14.81640625" style="24" bestFit="1" customWidth="1"/>
    <col min="11778" max="11778" width="17.81640625" style="24" customWidth="1"/>
    <col min="11779" max="11779" width="38" style="24" customWidth="1"/>
    <col min="11780" max="11780" width="10.81640625" style="24" customWidth="1"/>
    <col min="11781" max="11782" width="21.54296875" style="24" customWidth="1"/>
    <col min="11783" max="11783" width="21.81640625" style="24" customWidth="1"/>
    <col min="11784" max="11784" width="95" style="24" bestFit="1" customWidth="1"/>
    <col min="11785" max="12029" width="9.1796875" style="24"/>
    <col min="12030" max="12030" width="12" style="24" customWidth="1"/>
    <col min="12031" max="12031" width="16.1796875" style="24" customWidth="1"/>
    <col min="12032" max="12032" width="13.81640625" style="24" customWidth="1"/>
    <col min="12033" max="12033" width="14.81640625" style="24" bestFit="1" customWidth="1"/>
    <col min="12034" max="12034" width="17.81640625" style="24" customWidth="1"/>
    <col min="12035" max="12035" width="38" style="24" customWidth="1"/>
    <col min="12036" max="12036" width="10.81640625" style="24" customWidth="1"/>
    <col min="12037" max="12038" width="21.54296875" style="24" customWidth="1"/>
    <col min="12039" max="12039" width="21.81640625" style="24" customWidth="1"/>
    <col min="12040" max="12040" width="95" style="24" bestFit="1" customWidth="1"/>
    <col min="12041" max="12285" width="9.1796875" style="24"/>
    <col min="12286" max="12286" width="12" style="24" customWidth="1"/>
    <col min="12287" max="12287" width="16.1796875" style="24" customWidth="1"/>
    <col min="12288" max="12288" width="13.81640625" style="24" customWidth="1"/>
    <col min="12289" max="12289" width="14.81640625" style="24" bestFit="1" customWidth="1"/>
    <col min="12290" max="12290" width="17.81640625" style="24" customWidth="1"/>
    <col min="12291" max="12291" width="38" style="24" customWidth="1"/>
    <col min="12292" max="12292" width="10.81640625" style="24" customWidth="1"/>
    <col min="12293" max="12294" width="21.54296875" style="24" customWidth="1"/>
    <col min="12295" max="12295" width="21.81640625" style="24" customWidth="1"/>
    <col min="12296" max="12296" width="95" style="24" bestFit="1" customWidth="1"/>
    <col min="12297" max="12541" width="9.1796875" style="24"/>
    <col min="12542" max="12542" width="12" style="24" customWidth="1"/>
    <col min="12543" max="12543" width="16.1796875" style="24" customWidth="1"/>
    <col min="12544" max="12544" width="13.81640625" style="24" customWidth="1"/>
    <col min="12545" max="12545" width="14.81640625" style="24" bestFit="1" customWidth="1"/>
    <col min="12546" max="12546" width="17.81640625" style="24" customWidth="1"/>
    <col min="12547" max="12547" width="38" style="24" customWidth="1"/>
    <col min="12548" max="12548" width="10.81640625" style="24" customWidth="1"/>
    <col min="12549" max="12550" width="21.54296875" style="24" customWidth="1"/>
    <col min="12551" max="12551" width="21.81640625" style="24" customWidth="1"/>
    <col min="12552" max="12552" width="95" style="24" bestFit="1" customWidth="1"/>
    <col min="12553" max="12797" width="9.1796875" style="24"/>
    <col min="12798" max="12798" width="12" style="24" customWidth="1"/>
    <col min="12799" max="12799" width="16.1796875" style="24" customWidth="1"/>
    <col min="12800" max="12800" width="13.81640625" style="24" customWidth="1"/>
    <col min="12801" max="12801" width="14.81640625" style="24" bestFit="1" customWidth="1"/>
    <col min="12802" max="12802" width="17.81640625" style="24" customWidth="1"/>
    <col min="12803" max="12803" width="38" style="24" customWidth="1"/>
    <col min="12804" max="12804" width="10.81640625" style="24" customWidth="1"/>
    <col min="12805" max="12806" width="21.54296875" style="24" customWidth="1"/>
    <col min="12807" max="12807" width="21.81640625" style="24" customWidth="1"/>
    <col min="12808" max="12808" width="95" style="24" bestFit="1" customWidth="1"/>
    <col min="12809" max="13053" width="9.1796875" style="24"/>
    <col min="13054" max="13054" width="12" style="24" customWidth="1"/>
    <col min="13055" max="13055" width="16.1796875" style="24" customWidth="1"/>
    <col min="13056" max="13056" width="13.81640625" style="24" customWidth="1"/>
    <col min="13057" max="13057" width="14.81640625" style="24" bestFit="1" customWidth="1"/>
    <col min="13058" max="13058" width="17.81640625" style="24" customWidth="1"/>
    <col min="13059" max="13059" width="38" style="24" customWidth="1"/>
    <col min="13060" max="13060" width="10.81640625" style="24" customWidth="1"/>
    <col min="13061" max="13062" width="21.54296875" style="24" customWidth="1"/>
    <col min="13063" max="13063" width="21.81640625" style="24" customWidth="1"/>
    <col min="13064" max="13064" width="95" style="24" bestFit="1" customWidth="1"/>
    <col min="13065" max="13309" width="9.1796875" style="24"/>
    <col min="13310" max="13310" width="12" style="24" customWidth="1"/>
    <col min="13311" max="13311" width="16.1796875" style="24" customWidth="1"/>
    <col min="13312" max="13312" width="13.81640625" style="24" customWidth="1"/>
    <col min="13313" max="13313" width="14.81640625" style="24" bestFit="1" customWidth="1"/>
    <col min="13314" max="13314" width="17.81640625" style="24" customWidth="1"/>
    <col min="13315" max="13315" width="38" style="24" customWidth="1"/>
    <col min="13316" max="13316" width="10.81640625" style="24" customWidth="1"/>
    <col min="13317" max="13318" width="21.54296875" style="24" customWidth="1"/>
    <col min="13319" max="13319" width="21.81640625" style="24" customWidth="1"/>
    <col min="13320" max="13320" width="95" style="24" bestFit="1" customWidth="1"/>
    <col min="13321" max="13565" width="9.1796875" style="24"/>
    <col min="13566" max="13566" width="12" style="24" customWidth="1"/>
    <col min="13567" max="13567" width="16.1796875" style="24" customWidth="1"/>
    <col min="13568" max="13568" width="13.81640625" style="24" customWidth="1"/>
    <col min="13569" max="13569" width="14.81640625" style="24" bestFit="1" customWidth="1"/>
    <col min="13570" max="13570" width="17.81640625" style="24" customWidth="1"/>
    <col min="13571" max="13571" width="38" style="24" customWidth="1"/>
    <col min="13572" max="13572" width="10.81640625" style="24" customWidth="1"/>
    <col min="13573" max="13574" width="21.54296875" style="24" customWidth="1"/>
    <col min="13575" max="13575" width="21.81640625" style="24" customWidth="1"/>
    <col min="13576" max="13576" width="95" style="24" bestFit="1" customWidth="1"/>
    <col min="13577" max="13821" width="9.1796875" style="24"/>
    <col min="13822" max="13822" width="12" style="24" customWidth="1"/>
    <col min="13823" max="13823" width="16.1796875" style="24" customWidth="1"/>
    <col min="13824" max="13824" width="13.81640625" style="24" customWidth="1"/>
    <col min="13825" max="13825" width="14.81640625" style="24" bestFit="1" customWidth="1"/>
    <col min="13826" max="13826" width="17.81640625" style="24" customWidth="1"/>
    <col min="13827" max="13827" width="38" style="24" customWidth="1"/>
    <col min="13828" max="13828" width="10.81640625" style="24" customWidth="1"/>
    <col min="13829" max="13830" width="21.54296875" style="24" customWidth="1"/>
    <col min="13831" max="13831" width="21.81640625" style="24" customWidth="1"/>
    <col min="13832" max="13832" width="95" style="24" bestFit="1" customWidth="1"/>
    <col min="13833" max="14077" width="9.1796875" style="24"/>
    <col min="14078" max="14078" width="12" style="24" customWidth="1"/>
    <col min="14079" max="14079" width="16.1796875" style="24" customWidth="1"/>
    <col min="14080" max="14080" width="13.81640625" style="24" customWidth="1"/>
    <col min="14081" max="14081" width="14.81640625" style="24" bestFit="1" customWidth="1"/>
    <col min="14082" max="14082" width="17.81640625" style="24" customWidth="1"/>
    <col min="14083" max="14083" width="38" style="24" customWidth="1"/>
    <col min="14084" max="14084" width="10.81640625" style="24" customWidth="1"/>
    <col min="14085" max="14086" width="21.54296875" style="24" customWidth="1"/>
    <col min="14087" max="14087" width="21.81640625" style="24" customWidth="1"/>
    <col min="14088" max="14088" width="95" style="24" bestFit="1" customWidth="1"/>
    <col min="14089" max="14333" width="9.1796875" style="24"/>
    <col min="14334" max="14334" width="12" style="24" customWidth="1"/>
    <col min="14335" max="14335" width="16.1796875" style="24" customWidth="1"/>
    <col min="14336" max="14336" width="13.81640625" style="24" customWidth="1"/>
    <col min="14337" max="14337" width="14.81640625" style="24" bestFit="1" customWidth="1"/>
    <col min="14338" max="14338" width="17.81640625" style="24" customWidth="1"/>
    <col min="14339" max="14339" width="38" style="24" customWidth="1"/>
    <col min="14340" max="14340" width="10.81640625" style="24" customWidth="1"/>
    <col min="14341" max="14342" width="21.54296875" style="24" customWidth="1"/>
    <col min="14343" max="14343" width="21.81640625" style="24" customWidth="1"/>
    <col min="14344" max="14344" width="95" style="24" bestFit="1" customWidth="1"/>
    <col min="14345" max="14589" width="9.1796875" style="24"/>
    <col min="14590" max="14590" width="12" style="24" customWidth="1"/>
    <col min="14591" max="14591" width="16.1796875" style="24" customWidth="1"/>
    <col min="14592" max="14592" width="13.81640625" style="24" customWidth="1"/>
    <col min="14593" max="14593" width="14.81640625" style="24" bestFit="1" customWidth="1"/>
    <col min="14594" max="14594" width="17.81640625" style="24" customWidth="1"/>
    <col min="14595" max="14595" width="38" style="24" customWidth="1"/>
    <col min="14596" max="14596" width="10.81640625" style="24" customWidth="1"/>
    <col min="14597" max="14598" width="21.54296875" style="24" customWidth="1"/>
    <col min="14599" max="14599" width="21.81640625" style="24" customWidth="1"/>
    <col min="14600" max="14600" width="95" style="24" bestFit="1" customWidth="1"/>
    <col min="14601" max="14845" width="9.1796875" style="24"/>
    <col min="14846" max="14846" width="12" style="24" customWidth="1"/>
    <col min="14847" max="14847" width="16.1796875" style="24" customWidth="1"/>
    <col min="14848" max="14848" width="13.81640625" style="24" customWidth="1"/>
    <col min="14849" max="14849" width="14.81640625" style="24" bestFit="1" customWidth="1"/>
    <col min="14850" max="14850" width="17.81640625" style="24" customWidth="1"/>
    <col min="14851" max="14851" width="38" style="24" customWidth="1"/>
    <col min="14852" max="14852" width="10.81640625" style="24" customWidth="1"/>
    <col min="14853" max="14854" width="21.54296875" style="24" customWidth="1"/>
    <col min="14855" max="14855" width="21.81640625" style="24" customWidth="1"/>
    <col min="14856" max="14856" width="95" style="24" bestFit="1" customWidth="1"/>
    <col min="14857" max="15101" width="9.1796875" style="24"/>
    <col min="15102" max="15102" width="12" style="24" customWidth="1"/>
    <col min="15103" max="15103" width="16.1796875" style="24" customWidth="1"/>
    <col min="15104" max="15104" width="13.81640625" style="24" customWidth="1"/>
    <col min="15105" max="15105" width="14.81640625" style="24" bestFit="1" customWidth="1"/>
    <col min="15106" max="15106" width="17.81640625" style="24" customWidth="1"/>
    <col min="15107" max="15107" width="38" style="24" customWidth="1"/>
    <col min="15108" max="15108" width="10.81640625" style="24" customWidth="1"/>
    <col min="15109" max="15110" width="21.54296875" style="24" customWidth="1"/>
    <col min="15111" max="15111" width="21.81640625" style="24" customWidth="1"/>
    <col min="15112" max="15112" width="95" style="24" bestFit="1" customWidth="1"/>
    <col min="15113" max="15357" width="9.1796875" style="24"/>
    <col min="15358" max="15358" width="12" style="24" customWidth="1"/>
    <col min="15359" max="15359" width="16.1796875" style="24" customWidth="1"/>
    <col min="15360" max="15360" width="13.81640625" style="24" customWidth="1"/>
    <col min="15361" max="15361" width="14.81640625" style="24" bestFit="1" customWidth="1"/>
    <col min="15362" max="15362" width="17.81640625" style="24" customWidth="1"/>
    <col min="15363" max="15363" width="38" style="24" customWidth="1"/>
    <col min="15364" max="15364" width="10.81640625" style="24" customWidth="1"/>
    <col min="15365" max="15366" width="21.54296875" style="24" customWidth="1"/>
    <col min="15367" max="15367" width="21.81640625" style="24" customWidth="1"/>
    <col min="15368" max="15368" width="95" style="24" bestFit="1" customWidth="1"/>
    <col min="15369" max="15613" width="9.1796875" style="24"/>
    <col min="15614" max="15614" width="12" style="24" customWidth="1"/>
    <col min="15615" max="15615" width="16.1796875" style="24" customWidth="1"/>
    <col min="15616" max="15616" width="13.81640625" style="24" customWidth="1"/>
    <col min="15617" max="15617" width="14.81640625" style="24" bestFit="1" customWidth="1"/>
    <col min="15618" max="15618" width="17.81640625" style="24" customWidth="1"/>
    <col min="15619" max="15619" width="38" style="24" customWidth="1"/>
    <col min="15620" max="15620" width="10.81640625" style="24" customWidth="1"/>
    <col min="15621" max="15622" width="21.54296875" style="24" customWidth="1"/>
    <col min="15623" max="15623" width="21.81640625" style="24" customWidth="1"/>
    <col min="15624" max="15624" width="95" style="24" bestFit="1" customWidth="1"/>
    <col min="15625" max="15869" width="9.1796875" style="24"/>
    <col min="15870" max="15870" width="12" style="24" customWidth="1"/>
    <col min="15871" max="15871" width="16.1796875" style="24" customWidth="1"/>
    <col min="15872" max="15872" width="13.81640625" style="24" customWidth="1"/>
    <col min="15873" max="15873" width="14.81640625" style="24" bestFit="1" customWidth="1"/>
    <col min="15874" max="15874" width="17.81640625" style="24" customWidth="1"/>
    <col min="15875" max="15875" width="38" style="24" customWidth="1"/>
    <col min="15876" max="15876" width="10.81640625" style="24" customWidth="1"/>
    <col min="15877" max="15878" width="21.54296875" style="24" customWidth="1"/>
    <col min="15879" max="15879" width="21.81640625" style="24" customWidth="1"/>
    <col min="15880" max="15880" width="95" style="24" bestFit="1" customWidth="1"/>
    <col min="15881" max="16125" width="9.1796875" style="24"/>
    <col min="16126" max="16126" width="12" style="24" customWidth="1"/>
    <col min="16127" max="16127" width="16.1796875" style="24" customWidth="1"/>
    <col min="16128" max="16128" width="13.81640625" style="24" customWidth="1"/>
    <col min="16129" max="16129" width="14.81640625" style="24" bestFit="1" customWidth="1"/>
    <col min="16130" max="16130" width="17.81640625" style="24" customWidth="1"/>
    <col min="16131" max="16131" width="38" style="24" customWidth="1"/>
    <col min="16132" max="16132" width="10.81640625" style="24" customWidth="1"/>
    <col min="16133" max="16134" width="21.54296875" style="24" customWidth="1"/>
    <col min="16135" max="16135" width="21.81640625" style="24" customWidth="1"/>
    <col min="16136" max="16136" width="95" style="24" bestFit="1" customWidth="1"/>
    <col min="16137" max="16384" width="9.1796875" style="24"/>
  </cols>
  <sheetData>
    <row r="1" spans="1:20" s="57" customFormat="1" ht="42.75" customHeight="1" x14ac:dyDescent="0.35">
      <c r="A1" s="53" t="s">
        <v>0</v>
      </c>
      <c r="B1" s="54" t="s">
        <v>1</v>
      </c>
      <c r="C1" s="1" t="s">
        <v>2</v>
      </c>
      <c r="D1" s="31" t="s">
        <v>3</v>
      </c>
      <c r="E1" s="38" t="s">
        <v>4</v>
      </c>
      <c r="F1" s="1" t="s">
        <v>5</v>
      </c>
      <c r="G1" s="1" t="s">
        <v>6</v>
      </c>
      <c r="H1" s="34" t="s">
        <v>7</v>
      </c>
      <c r="I1" s="34" t="s">
        <v>8</v>
      </c>
      <c r="J1" s="34" t="s">
        <v>9</v>
      </c>
      <c r="K1" s="2" t="s">
        <v>10</v>
      </c>
      <c r="L1" s="23" t="s">
        <v>738</v>
      </c>
      <c r="M1" s="2" t="s">
        <v>739</v>
      </c>
      <c r="N1" s="64" t="s">
        <v>810</v>
      </c>
      <c r="O1" s="55" t="s">
        <v>740</v>
      </c>
      <c r="P1" s="56" t="s">
        <v>808</v>
      </c>
      <c r="Q1" s="55" t="s">
        <v>809</v>
      </c>
      <c r="T1" s="58">
        <f ca="1">TODAY()</f>
        <v>44397</v>
      </c>
    </row>
    <row r="2" spans="1:20" ht="18.75" customHeight="1" x14ac:dyDescent="0.35">
      <c r="A2" s="47" t="str">
        <f>'total Scrap'!A2</f>
        <v>04/2020</v>
      </c>
      <c r="B2" s="27">
        <f>'total Scrap'!B2</f>
        <v>72999</v>
      </c>
      <c r="C2" s="37" t="str">
        <f>'total Scrap'!C2</f>
        <v>B. Metreau</v>
      </c>
      <c r="D2" s="37">
        <f>'total Scrap'!D2</f>
        <v>95402</v>
      </c>
      <c r="E2" s="28" t="str">
        <f>'total Scrap'!E2</f>
        <v>57110F118271</v>
      </c>
      <c r="F2" s="37" t="str">
        <f>'total Scrap'!F2</f>
        <v>METER ASSY, COMBINATION</v>
      </c>
      <c r="G2" s="37">
        <f>'total Scrap'!G2</f>
        <v>1</v>
      </c>
      <c r="H2" s="25">
        <f>'total Scrap'!H2</f>
        <v>34.57507705856451</v>
      </c>
      <c r="I2" s="37">
        <f>'total Scrap'!I2</f>
        <v>13.72</v>
      </c>
      <c r="J2" s="25">
        <f>'total Scrap'!J2</f>
        <v>48.295077058564509</v>
      </c>
      <c r="K2" s="7" t="str">
        <f>'total Scrap'!K2</f>
        <v>PIÈCE TOMBÉE LORS DU MONTAGE SUR CHAINE (PIECE CASSÉE)</v>
      </c>
      <c r="L2" s="35">
        <f>Tableau7[[#This Row],[facteur associé]]</f>
        <v>4</v>
      </c>
      <c r="M2" s="37">
        <f>Tableau6[[#This Row],[facteur récurrence]]</f>
        <v>4</v>
      </c>
      <c r="N2" s="65" t="str">
        <f>_xlfn.IFS(M2&gt;32,"CRITIQUE",M2&lt;=8,"RAS",M2&lt;=16,"ATTENTION",M2&lt;=32,"DANGER")</f>
        <v>RAS</v>
      </c>
      <c r="Q2" s="51">
        <f>O2+6*30+3</f>
        <v>183</v>
      </c>
    </row>
    <row r="3" spans="1:20" ht="18.75" customHeight="1" x14ac:dyDescent="0.35">
      <c r="A3" s="47" t="str">
        <f>'total Scrap'!A3</f>
        <v>04/2020</v>
      </c>
      <c r="B3" s="27">
        <f>'total Scrap'!B3</f>
        <v>72007</v>
      </c>
      <c r="C3" s="37" t="str">
        <f>'total Scrap'!C3</f>
        <v>JP Dupas</v>
      </c>
      <c r="D3" s="37">
        <f>'total Scrap'!D3</f>
        <v>95403</v>
      </c>
      <c r="E3" s="28" t="str">
        <f>'total Scrap'!E3</f>
        <v>57413F231071</v>
      </c>
      <c r="F3" s="37" t="str">
        <f>'total Scrap'!F3</f>
        <v>BOX ASSY, KEYPAD, LOG-ON</v>
      </c>
      <c r="G3" s="37">
        <f>'total Scrap'!G3</f>
        <v>1</v>
      </c>
      <c r="H3" s="25">
        <f>'total Scrap'!H3</f>
        <v>38.46</v>
      </c>
      <c r="I3" s="37">
        <f>'total Scrap'!I3</f>
        <v>13.72</v>
      </c>
      <c r="J3" s="25">
        <f>'total Scrap'!J3</f>
        <v>52.18</v>
      </c>
      <c r="K3" s="7" t="str">
        <f>'total Scrap'!K3</f>
        <v>MQ PIÈCE POUR VISSER LE DIJICODE (DÉMONTÉ PAR LA DES)</v>
      </c>
      <c r="L3" s="35">
        <f>Tableau7[[#This Row],[facteur associé]]</f>
        <v>1</v>
      </c>
      <c r="M3" s="37">
        <f>Tableau6[[#This Row],[facteur récurrence]]</f>
        <v>1</v>
      </c>
      <c r="N3" s="65" t="str">
        <f t="shared" ref="N3:N66" si="0">_xlfn.IFS(M3&gt;32,"CRITIQUE",M3&lt;=8,"RAS",M3&lt;=16,"ATTENTION",M3&lt;=32,"DANGER")</f>
        <v>RAS</v>
      </c>
      <c r="Q3" s="51">
        <f>O3+6*30+3</f>
        <v>183</v>
      </c>
    </row>
    <row r="4" spans="1:20" ht="18.75" customHeight="1" x14ac:dyDescent="0.35">
      <c r="A4" s="47" t="str">
        <f>'total Scrap'!A4</f>
        <v>04/2020</v>
      </c>
      <c r="B4" s="27">
        <f>'total Scrap'!B4</f>
        <v>72999</v>
      </c>
      <c r="C4" s="37" t="str">
        <f>'total Scrap'!C4</f>
        <v>B. Metreau</v>
      </c>
      <c r="D4" s="37">
        <f>'total Scrap'!D4</f>
        <v>95504</v>
      </c>
      <c r="E4" s="28" t="str">
        <f>'total Scrap'!E4</f>
        <v>56232F231171</v>
      </c>
      <c r="F4" s="37" t="str">
        <f>'total Scrap'!F4</f>
        <v>WIRE</v>
      </c>
      <c r="G4" s="37">
        <f>'total Scrap'!G4</f>
        <v>1</v>
      </c>
      <c r="H4" s="25">
        <f>'total Scrap'!H4</f>
        <v>10.93</v>
      </c>
      <c r="I4" s="37">
        <f>'total Scrap'!I4</f>
        <v>13.72</v>
      </c>
      <c r="J4" s="25">
        <f>'total Scrap'!J4</f>
        <v>24.65</v>
      </c>
      <c r="K4" s="7" t="str">
        <f>'total Scrap'!K4</f>
        <v>PRISE ARRACHÉE DÉFAUT NOTÉ SUR LA CHECKLIST ASSEMBLAGE</v>
      </c>
      <c r="L4" s="35">
        <f>Tableau7[[#This Row],[facteur associé]]</f>
        <v>4</v>
      </c>
      <c r="M4" s="37">
        <f>Tableau6[[#This Row],[facteur récurrence]]</f>
        <v>4</v>
      </c>
      <c r="N4" s="65" t="str">
        <f t="shared" si="0"/>
        <v>RAS</v>
      </c>
      <c r="Q4" s="51">
        <f t="shared" ref="Q4:Q67" si="1">O4+6*30+3</f>
        <v>183</v>
      </c>
    </row>
    <row r="5" spans="1:20" ht="18.75" customHeight="1" x14ac:dyDescent="0.35">
      <c r="A5" s="47" t="str">
        <f>'total Scrap'!A5</f>
        <v>05/2020</v>
      </c>
      <c r="B5" s="27">
        <f>'total Scrap'!B5</f>
        <v>72007</v>
      </c>
      <c r="C5" s="37" t="str">
        <f>'total Scrap'!C5</f>
        <v>JP Dupas</v>
      </c>
      <c r="D5" s="37">
        <f>'total Scrap'!D5</f>
        <v>95054</v>
      </c>
      <c r="E5" s="28" t="str">
        <f>'total Scrap'!E5</f>
        <v>52212FS2LC71</v>
      </c>
      <c r="F5" s="37" t="str">
        <f>'total Scrap'!F5</f>
        <v>CARPET BOX AIR COOLER</v>
      </c>
      <c r="G5" s="37">
        <f>'total Scrap'!G5</f>
        <v>1</v>
      </c>
      <c r="H5" s="25">
        <f>'total Scrap'!H5</f>
        <v>138</v>
      </c>
      <c r="I5" s="37">
        <f>'total Scrap'!I5</f>
        <v>13.72</v>
      </c>
      <c r="J5" s="25">
        <f>'total Scrap'!J5</f>
        <v>151.72</v>
      </c>
      <c r="K5" s="7" t="str">
        <f>'total Scrap'!K5</f>
        <v>HABILLAGE ABIMÉ EN ACTIONNANT LE SIÈGE</v>
      </c>
      <c r="L5" s="35">
        <f>Tableau7[[#This Row],[facteur associé]]</f>
        <v>4</v>
      </c>
      <c r="M5" s="37">
        <f>Tableau6[[#This Row],[facteur récurrence]]</f>
        <v>4</v>
      </c>
      <c r="N5" s="65" t="str">
        <f t="shared" si="0"/>
        <v>RAS</v>
      </c>
      <c r="Q5" s="51">
        <f t="shared" si="1"/>
        <v>183</v>
      </c>
    </row>
    <row r="6" spans="1:20" ht="18.75" customHeight="1" x14ac:dyDescent="0.35">
      <c r="A6" s="47" t="str">
        <f>'total Scrap'!A6</f>
        <v>05/2020</v>
      </c>
      <c r="B6" s="27">
        <f>'total Scrap'!B6</f>
        <v>72999</v>
      </c>
      <c r="C6" s="37" t="str">
        <f>'total Scrap'!C6</f>
        <v>B. Metreau</v>
      </c>
      <c r="D6" s="37">
        <f>'total Scrap'!D6</f>
        <v>95703</v>
      </c>
      <c r="E6" s="28" t="str">
        <f>'total Scrap'!E6</f>
        <v>56031F222671</v>
      </c>
      <c r="F6" s="37" t="str">
        <f>'total Scrap'!F6</f>
        <v>WIRE, SIDE LH</v>
      </c>
      <c r="G6" s="37">
        <f>'total Scrap'!G6</f>
        <v>2</v>
      </c>
      <c r="H6" s="25">
        <f>'total Scrap'!H6</f>
        <v>67.92</v>
      </c>
      <c r="I6" s="37">
        <f>'total Scrap'!I6</f>
        <v>13.72</v>
      </c>
      <c r="J6" s="25">
        <f>'total Scrap'!J6</f>
        <v>81.64</v>
      </c>
      <c r="K6" s="7" t="str">
        <f>'total Scrap'!K6</f>
        <v>PRISE BLANCHE ALIM MINI-LEVER HS</v>
      </c>
      <c r="L6" s="35">
        <f>Tableau7[[#This Row],[facteur associé]]</f>
        <v>4</v>
      </c>
      <c r="M6" s="37">
        <f>Tableau6[[#This Row],[facteur récurrence]]</f>
        <v>4</v>
      </c>
      <c r="N6" s="65" t="str">
        <f t="shared" si="0"/>
        <v>RAS</v>
      </c>
      <c r="Q6" s="51">
        <f t="shared" si="1"/>
        <v>183</v>
      </c>
    </row>
    <row r="7" spans="1:20" ht="18.75" customHeight="1" x14ac:dyDescent="0.35">
      <c r="A7" s="47" t="str">
        <f>'total Scrap'!A7</f>
        <v>05/2020</v>
      </c>
      <c r="B7" s="27">
        <f>'total Scrap'!B7</f>
        <v>73082</v>
      </c>
      <c r="C7" s="37" t="str">
        <f>'total Scrap'!C7</f>
        <v>C. Poli Marchetti</v>
      </c>
      <c r="D7" s="37">
        <f>'total Scrap'!D7</f>
        <v>95709</v>
      </c>
      <c r="E7" s="28" t="str">
        <f>'total Scrap'!E7</f>
        <v>56062F221271</v>
      </c>
      <c r="F7" s="37" t="str">
        <f>'total Scrap'!F7</f>
        <v>WIRE, HOOD SUB NO.1</v>
      </c>
      <c r="G7" s="37">
        <f>'total Scrap'!G7</f>
        <v>1</v>
      </c>
      <c r="H7" s="25">
        <f>'total Scrap'!H7</f>
        <v>46.85</v>
      </c>
      <c r="I7" s="37">
        <f>'total Scrap'!I7</f>
        <v>13.72</v>
      </c>
      <c r="J7" s="25">
        <f>'total Scrap'!J7</f>
        <v>60.57</v>
      </c>
      <c r="K7" s="7" t="str">
        <f>'total Scrap'!K7</f>
        <v>CONNECTEUR ALIM DU SIÈGE HS</v>
      </c>
      <c r="L7" s="35">
        <f>Tableau7[[#This Row],[facteur associé]]</f>
        <v>4</v>
      </c>
      <c r="M7" s="37">
        <f>Tableau6[[#This Row],[facteur récurrence]]</f>
        <v>4</v>
      </c>
      <c r="N7" s="65" t="str">
        <f t="shared" si="0"/>
        <v>RAS</v>
      </c>
      <c r="Q7" s="51">
        <f t="shared" si="1"/>
        <v>183</v>
      </c>
    </row>
    <row r="8" spans="1:20" ht="18.75" customHeight="1" x14ac:dyDescent="0.35">
      <c r="A8" s="47" t="str">
        <f>'total Scrap'!A8</f>
        <v>05/2020</v>
      </c>
      <c r="B8" s="27">
        <f>'total Scrap'!B8</f>
        <v>72062</v>
      </c>
      <c r="C8" s="37" t="str">
        <f>'total Scrap'!C8</f>
        <v>P. Sauvaget</v>
      </c>
      <c r="D8" s="37">
        <f>'total Scrap'!D8</f>
        <v>95708</v>
      </c>
      <c r="E8" s="28" t="str">
        <f>'total Scrap'!E8</f>
        <v>56021F219471</v>
      </c>
      <c r="F8" s="37" t="str">
        <f>'total Scrap'!F8</f>
        <v>WIRE, ENGINE</v>
      </c>
      <c r="G8" s="37">
        <f>'total Scrap'!G8</f>
        <v>1</v>
      </c>
      <c r="H8" s="25">
        <f>'total Scrap'!H8</f>
        <v>46.77</v>
      </c>
      <c r="I8" s="37">
        <f>'total Scrap'!I8</f>
        <v>13.72</v>
      </c>
      <c r="J8" s="25">
        <f>'total Scrap'!J8</f>
        <v>60.49</v>
      </c>
      <c r="K8" s="7" t="str">
        <f>'total Scrap'!K8</f>
        <v>SUPPORT FUSIBLES HS</v>
      </c>
      <c r="L8" s="35">
        <f>Tableau7[[#This Row],[facteur associé]]</f>
        <v>4</v>
      </c>
      <c r="M8" s="37">
        <f>Tableau6[[#This Row],[facteur récurrence]]</f>
        <v>4</v>
      </c>
      <c r="N8" s="65" t="str">
        <f t="shared" si="0"/>
        <v>RAS</v>
      </c>
      <c r="Q8" s="51">
        <f t="shared" si="1"/>
        <v>183</v>
      </c>
    </row>
    <row r="9" spans="1:20" ht="18.75" customHeight="1" x14ac:dyDescent="0.35">
      <c r="A9" s="47" t="str">
        <f>'total Scrap'!A9</f>
        <v>05/2020</v>
      </c>
      <c r="B9" s="27">
        <f>'total Scrap'!B9</f>
        <v>72062</v>
      </c>
      <c r="C9" s="37" t="str">
        <f>'total Scrap'!C9</f>
        <v>P. Sauvaget</v>
      </c>
      <c r="D9" s="37">
        <f>'total Scrap'!D9</f>
        <v>95707</v>
      </c>
      <c r="E9" s="28" t="str">
        <f>'total Scrap'!E9</f>
        <v>56021F220271</v>
      </c>
      <c r="F9" s="37" t="str">
        <f>'total Scrap'!F9</f>
        <v>WIRE, ENGINE</v>
      </c>
      <c r="G9" s="37">
        <f>'total Scrap'!G9</f>
        <v>1</v>
      </c>
      <c r="H9" s="25">
        <f>'total Scrap'!H9</f>
        <v>24.82</v>
      </c>
      <c r="I9" s="37">
        <f>'total Scrap'!I9</f>
        <v>13.72</v>
      </c>
      <c r="J9" s="25">
        <f>'total Scrap'!J9</f>
        <v>38.54</v>
      </c>
      <c r="K9" s="7" t="str">
        <f>'total Scrap'!K9</f>
        <v>VIS DE FIXATION FAISCEAU SUR FUSIBLE HS</v>
      </c>
      <c r="L9" s="35">
        <f>Tableau7[[#This Row],[facteur associé]]</f>
        <v>4</v>
      </c>
      <c r="M9" s="37">
        <f>Tableau6[[#This Row],[facteur récurrence]]</f>
        <v>4</v>
      </c>
      <c r="N9" s="65" t="str">
        <f t="shared" si="0"/>
        <v>RAS</v>
      </c>
      <c r="Q9" s="51">
        <f t="shared" si="1"/>
        <v>183</v>
      </c>
    </row>
    <row r="10" spans="1:20" ht="18.75" customHeight="1" x14ac:dyDescent="0.35">
      <c r="A10" s="47" t="str">
        <f>'total Scrap'!A10</f>
        <v>05/2020</v>
      </c>
      <c r="B10" s="27">
        <f>'total Scrap'!B10</f>
        <v>73082</v>
      </c>
      <c r="C10" s="37" t="str">
        <f>'total Scrap'!C10</f>
        <v>C. Poli Marchetti</v>
      </c>
      <c r="D10" s="37">
        <f>'total Scrap'!D10</f>
        <v>95763</v>
      </c>
      <c r="E10" s="28" t="str">
        <f>'total Scrap'!E10</f>
        <v>55537F318471</v>
      </c>
      <c r="F10" s="37" t="str">
        <f>'total Scrap'!F10</f>
        <v>COVER, INNER, DOOR, RH, UPR</v>
      </c>
      <c r="G10" s="37">
        <f>'total Scrap'!G10</f>
        <v>1</v>
      </c>
      <c r="H10" s="25">
        <f>'total Scrap'!H10</f>
        <v>13.87</v>
      </c>
      <c r="I10" s="37">
        <f>'total Scrap'!I10</f>
        <v>13.72</v>
      </c>
      <c r="J10" s="25">
        <f>'total Scrap'!J10</f>
        <v>27.59</v>
      </c>
      <c r="K10" s="7" t="str">
        <f>'total Scrap'!K10</f>
        <v>CAPITONNAGE COUPÉ</v>
      </c>
      <c r="L10" s="35">
        <f>Tableau7[[#This Row],[facteur associé]]</f>
        <v>2</v>
      </c>
      <c r="M10" s="37">
        <f>Tableau6[[#This Row],[facteur récurrence]]</f>
        <v>2</v>
      </c>
      <c r="N10" s="65" t="str">
        <f t="shared" si="0"/>
        <v>RAS</v>
      </c>
      <c r="Q10" s="51">
        <f t="shared" si="1"/>
        <v>183</v>
      </c>
    </row>
    <row r="11" spans="1:20" ht="18.75" customHeight="1" x14ac:dyDescent="0.35">
      <c r="A11" s="47" t="str">
        <f>'total Scrap'!A11</f>
        <v>05/2020</v>
      </c>
      <c r="B11" s="27">
        <f>'total Scrap'!B11</f>
        <v>72999</v>
      </c>
      <c r="C11" s="37" t="str">
        <f>'total Scrap'!C11</f>
        <v>B. Metreau</v>
      </c>
      <c r="D11" s="37">
        <f>'total Scrap'!D11</f>
        <v>95705</v>
      </c>
      <c r="E11" s="28" t="str">
        <f>'total Scrap'!E11</f>
        <v>56062FSU1U71</v>
      </c>
      <c r="F11" s="37" t="str">
        <f>'total Scrap'!F11</f>
        <v>WIRE HOOD (56062-F2212-71)</v>
      </c>
      <c r="G11" s="37">
        <f>'total Scrap'!G11</f>
        <v>1</v>
      </c>
      <c r="H11" s="25">
        <f>'total Scrap'!H11</f>
        <v>13.5</v>
      </c>
      <c r="I11" s="37">
        <f>'total Scrap'!I11</f>
        <v>13.72</v>
      </c>
      <c r="J11" s="25">
        <f>'total Scrap'!J11</f>
        <v>27.22</v>
      </c>
      <c r="K11" s="7" t="str">
        <f>'total Scrap'!K11</f>
        <v>FIL COUPÉ SUR CHAINE</v>
      </c>
      <c r="L11" s="35">
        <f>Tableau7[[#This Row],[facteur associé]]</f>
        <v>4</v>
      </c>
      <c r="M11" s="37">
        <f>Tableau6[[#This Row],[facteur récurrence]]</f>
        <v>4</v>
      </c>
      <c r="N11" s="65" t="str">
        <f t="shared" si="0"/>
        <v>RAS</v>
      </c>
      <c r="Q11" s="51">
        <f t="shared" si="1"/>
        <v>183</v>
      </c>
    </row>
    <row r="12" spans="1:20" ht="18.75" customHeight="1" x14ac:dyDescent="0.35">
      <c r="A12" s="47" t="str">
        <f>'total Scrap'!A12</f>
        <v>06/2020</v>
      </c>
      <c r="B12" s="27">
        <f>'total Scrap'!B12</f>
        <v>72999</v>
      </c>
      <c r="C12" s="37" t="str">
        <f>'total Scrap'!C12</f>
        <v>B. Metreau</v>
      </c>
      <c r="D12" s="37">
        <f>'total Scrap'!D12</f>
        <v>95952</v>
      </c>
      <c r="E12" s="28" t="str">
        <f>'total Scrap'!E12</f>
        <v>175702660371</v>
      </c>
      <c r="F12" s="37" t="str">
        <f>'total Scrap'!F12</f>
        <v>MUFFLER ASSY, CATALYTIC</v>
      </c>
      <c r="G12" s="37">
        <f>'total Scrap'!G12</f>
        <v>1</v>
      </c>
      <c r="H12" s="25">
        <f>'total Scrap'!H12</f>
        <v>179.91</v>
      </c>
      <c r="I12" s="37">
        <f>'total Scrap'!I12</f>
        <v>13.72</v>
      </c>
      <c r="J12" s="25">
        <f>'total Scrap'!J12</f>
        <v>193.63</v>
      </c>
      <c r="K12" s="7" t="str">
        <f>'total Scrap'!K12</f>
        <v>FILETAGE HS LORS DU SERRAGE   078    225897</v>
      </c>
      <c r="L12" s="35">
        <f>Tableau7[[#This Row],[facteur associé]]</f>
        <v>4</v>
      </c>
      <c r="M12" s="37">
        <f>Tableau6[[#This Row],[facteur récurrence]]</f>
        <v>4</v>
      </c>
      <c r="N12" s="65" t="str">
        <f t="shared" si="0"/>
        <v>RAS</v>
      </c>
      <c r="Q12" s="51">
        <f t="shared" si="1"/>
        <v>183</v>
      </c>
    </row>
    <row r="13" spans="1:20" ht="18.75" customHeight="1" x14ac:dyDescent="0.35">
      <c r="A13" s="47" t="str">
        <f>'total Scrap'!A13</f>
        <v>06/2020</v>
      </c>
      <c r="B13" s="27">
        <f>'total Scrap'!B13</f>
        <v>73082</v>
      </c>
      <c r="C13" s="37" t="str">
        <f>'total Scrap'!C13</f>
        <v>C. Poli Marchetti</v>
      </c>
      <c r="D13" s="37">
        <f>'total Scrap'!D13</f>
        <v>95619</v>
      </c>
      <c r="E13" s="28" t="str">
        <f>'total Scrap'!E13</f>
        <v>16420F221171</v>
      </c>
      <c r="F13" s="37" t="str">
        <f>'total Scrap'!F13</f>
        <v>RADIATOR ASSY</v>
      </c>
      <c r="G13" s="37">
        <f>'total Scrap'!G13</f>
        <v>1</v>
      </c>
      <c r="H13" s="25">
        <f>'total Scrap'!H13</f>
        <v>71.349999999999994</v>
      </c>
      <c r="I13" s="37">
        <f>'total Scrap'!I13</f>
        <v>13.72</v>
      </c>
      <c r="J13" s="25">
        <f>'total Scrap'!J13</f>
        <v>85.07</v>
      </c>
      <c r="K13" s="7" t="str">
        <f>'total Scrap'!K13</f>
        <v>COUPS SUR RADIATEUR</v>
      </c>
      <c r="L13" s="35">
        <f>Tableau7[[#This Row],[facteur associé]]</f>
        <v>4</v>
      </c>
      <c r="M13" s="37">
        <f>Tableau6[[#This Row],[facteur récurrence]]</f>
        <v>4</v>
      </c>
      <c r="N13" s="65" t="str">
        <f t="shared" si="0"/>
        <v>RAS</v>
      </c>
      <c r="Q13" s="51">
        <f t="shared" si="1"/>
        <v>183</v>
      </c>
    </row>
    <row r="14" spans="1:20" ht="18.75" customHeight="1" x14ac:dyDescent="0.35">
      <c r="A14" s="47" t="str">
        <f>'total Scrap'!A14</f>
        <v>06/2020</v>
      </c>
      <c r="B14" s="27">
        <f>'total Scrap'!B14</f>
        <v>73082</v>
      </c>
      <c r="C14" s="37" t="str">
        <f>'total Scrap'!C14</f>
        <v>C. Poli Marchetti</v>
      </c>
      <c r="D14" s="37">
        <f>'total Scrap'!D14</f>
        <v>95704</v>
      </c>
      <c r="E14" s="28" t="str">
        <f>'total Scrap'!E14</f>
        <v>169202661071</v>
      </c>
      <c r="F14" s="37" t="str">
        <f>'total Scrap'!F14</f>
        <v>COOLER ASSY, HYD OIL</v>
      </c>
      <c r="G14" s="37">
        <f>'total Scrap'!G14</f>
        <v>1</v>
      </c>
      <c r="H14" s="25">
        <f>'total Scrap'!H14</f>
        <v>45.29</v>
      </c>
      <c r="I14" s="37">
        <f>'total Scrap'!I14</f>
        <v>13.72</v>
      </c>
      <c r="J14" s="25">
        <f>'total Scrap'!J14</f>
        <v>59.01</v>
      </c>
      <c r="K14" s="7" t="str">
        <f>'total Scrap'!K14</f>
        <v>AILETTES SUR RADIATEUR HS     817     224942</v>
      </c>
      <c r="L14" s="35">
        <f>Tableau7[[#This Row],[facteur associé]]</f>
        <v>4</v>
      </c>
      <c r="M14" s="37">
        <f>Tableau6[[#This Row],[facteur récurrence]]</f>
        <v>4</v>
      </c>
      <c r="N14" s="65" t="str">
        <f t="shared" si="0"/>
        <v>RAS</v>
      </c>
      <c r="Q14" s="51">
        <f t="shared" si="1"/>
        <v>183</v>
      </c>
    </row>
    <row r="15" spans="1:20" ht="18.75" customHeight="1" x14ac:dyDescent="0.35">
      <c r="A15" s="47" t="str">
        <f>'total Scrap'!A15</f>
        <v>06/2020</v>
      </c>
      <c r="B15" s="27">
        <f>'total Scrap'!B15</f>
        <v>73082</v>
      </c>
      <c r="C15" s="37" t="str">
        <f>'total Scrap'!C15</f>
        <v>C. Poli Marchetti</v>
      </c>
      <c r="D15" s="37">
        <f>'total Scrap'!D15</f>
        <v>95614</v>
      </c>
      <c r="E15" s="28" t="str">
        <f>'total Scrap'!E15</f>
        <v>28850F205071</v>
      </c>
      <c r="F15" s="37" t="str">
        <f>'total Scrap'!F15</f>
        <v>BATTERY (E11)</v>
      </c>
      <c r="G15" s="37">
        <f>'total Scrap'!G15</f>
        <v>1</v>
      </c>
      <c r="H15" s="25">
        <f>'total Scrap'!H15</f>
        <v>40.619999999999997</v>
      </c>
      <c r="I15" s="37">
        <f>'total Scrap'!I15</f>
        <v>13.72</v>
      </c>
      <c r="J15" s="25">
        <f>'total Scrap'!J15</f>
        <v>54.339999999999996</v>
      </c>
      <c r="K15" s="7" t="str">
        <f>'total Scrap'!K15</f>
        <v>COUPS SUR LA BATTERIE</v>
      </c>
      <c r="L15" s="35">
        <f>Tableau7[[#This Row],[facteur associé]]</f>
        <v>4</v>
      </c>
      <c r="M15" s="37">
        <f>Tableau6[[#This Row],[facteur récurrence]]</f>
        <v>4</v>
      </c>
      <c r="N15" s="65" t="str">
        <f t="shared" si="0"/>
        <v>RAS</v>
      </c>
      <c r="Q15" s="51">
        <f t="shared" si="1"/>
        <v>183</v>
      </c>
    </row>
    <row r="16" spans="1:20" ht="18.75" customHeight="1" x14ac:dyDescent="0.35">
      <c r="A16" s="47" t="str">
        <f>'total Scrap'!A16</f>
        <v>06/2020</v>
      </c>
      <c r="B16" s="27">
        <f>'total Scrap'!B16</f>
        <v>73082</v>
      </c>
      <c r="C16" s="37" t="str">
        <f>'total Scrap'!C16</f>
        <v>C. Poli Marchetti</v>
      </c>
      <c r="D16" s="37">
        <f>'total Scrap'!D16</f>
        <v>95762</v>
      </c>
      <c r="E16" s="28" t="str">
        <f>'total Scrap'!E16</f>
        <v>55227F218271</v>
      </c>
      <c r="F16" s="37" t="str">
        <f>'total Scrap'!F16</f>
        <v>GLASS,RR</v>
      </c>
      <c r="G16" s="37">
        <f>'total Scrap'!G16</f>
        <v>2</v>
      </c>
      <c r="H16" s="25">
        <f>'total Scrap'!H16</f>
        <v>38.799999999999997</v>
      </c>
      <c r="I16" s="37">
        <f>'total Scrap'!I16</f>
        <v>13.72</v>
      </c>
      <c r="J16" s="25">
        <f>'total Scrap'!J16</f>
        <v>52.519999999999996</v>
      </c>
      <c r="K16" s="7" t="str">
        <f>'total Scrap'!K16</f>
        <v>RAYURES</v>
      </c>
      <c r="L16" s="35">
        <f>Tableau7[[#This Row],[facteur associé]]</f>
        <v>1</v>
      </c>
      <c r="M16" s="37">
        <f>Tableau6[[#This Row],[facteur récurrence]]</f>
        <v>1</v>
      </c>
      <c r="N16" s="65" t="str">
        <f t="shared" si="0"/>
        <v>RAS</v>
      </c>
      <c r="Q16" s="51">
        <f t="shared" si="1"/>
        <v>183</v>
      </c>
    </row>
    <row r="17" spans="1:17" ht="18.75" customHeight="1" x14ac:dyDescent="0.35">
      <c r="A17" s="47" t="str">
        <f>'total Scrap'!A17</f>
        <v>06/2020</v>
      </c>
      <c r="B17" s="27">
        <f>'total Scrap'!B17</f>
        <v>73082</v>
      </c>
      <c r="C17" s="37" t="str">
        <f>'total Scrap'!C17</f>
        <v>C. Poli Marchetti</v>
      </c>
      <c r="D17" s="37">
        <f>'total Scrap'!D17</f>
        <v>96501</v>
      </c>
      <c r="E17" s="28" t="str">
        <f>'total Scrap'!E17</f>
        <v>56021F220271</v>
      </c>
      <c r="F17" s="37" t="str">
        <f>'total Scrap'!F17</f>
        <v>WIRE, ENGINE</v>
      </c>
      <c r="G17" s="37">
        <f>'total Scrap'!G17</f>
        <v>1</v>
      </c>
      <c r="H17" s="25">
        <f>'total Scrap'!H17</f>
        <v>24.82</v>
      </c>
      <c r="I17" s="37">
        <f>'total Scrap'!I17</f>
        <v>13.72</v>
      </c>
      <c r="J17" s="25">
        <f>'total Scrap'!J17</f>
        <v>38.54</v>
      </c>
      <c r="K17" s="7" t="str">
        <f>'total Scrap'!K17</f>
        <v>FIL DE MASSE TIRÉ DE SA GAINE</v>
      </c>
      <c r="L17" s="35">
        <f>Tableau7[[#This Row],[facteur associé]]</f>
        <v>1</v>
      </c>
      <c r="M17" s="37">
        <f>Tableau6[[#This Row],[facteur récurrence]]</f>
        <v>1</v>
      </c>
      <c r="N17" s="65" t="str">
        <f t="shared" si="0"/>
        <v>RAS</v>
      </c>
      <c r="Q17" s="51">
        <f t="shared" si="1"/>
        <v>183</v>
      </c>
    </row>
    <row r="18" spans="1:17" ht="18.75" customHeight="1" x14ac:dyDescent="0.35">
      <c r="A18" s="47" t="str">
        <f>'total Scrap'!A18</f>
        <v>06/2020</v>
      </c>
      <c r="B18" s="27">
        <f>'total Scrap'!B18</f>
        <v>72062</v>
      </c>
      <c r="C18" s="37" t="str">
        <f>'total Scrap'!C18</f>
        <v>P. Sauvaget</v>
      </c>
      <c r="D18" s="37">
        <f>'total Scrap'!D18</f>
        <v>95616</v>
      </c>
      <c r="E18" s="28" t="str">
        <f>'total Scrap'!E18</f>
        <v>574501247071</v>
      </c>
      <c r="F18" s="37" t="str">
        <f>'total Scrap'!F18</f>
        <v>SWITCH ASSY, COMBINATION</v>
      </c>
      <c r="G18" s="37">
        <f>'total Scrap'!G18</f>
        <v>1</v>
      </c>
      <c r="H18" s="25">
        <f>'total Scrap'!H18</f>
        <v>22.28</v>
      </c>
      <c r="I18" s="37">
        <f>'total Scrap'!I18</f>
        <v>13.72</v>
      </c>
      <c r="J18" s="25">
        <f>'total Scrap'!J18</f>
        <v>36</v>
      </c>
      <c r="K18" s="7" t="str">
        <f>'total Scrap'!K18</f>
        <v>FIXATION CASSÉE LORS DE RÉPARATION EN MÉCA    209     225071</v>
      </c>
      <c r="L18" s="35">
        <f>Tableau7[[#This Row],[facteur associé]]</f>
        <v>4</v>
      </c>
      <c r="M18" s="37">
        <f>Tableau6[[#This Row],[facteur récurrence]]</f>
        <v>4</v>
      </c>
      <c r="N18" s="65" t="str">
        <f t="shared" si="0"/>
        <v>RAS</v>
      </c>
      <c r="Q18" s="51">
        <f t="shared" si="1"/>
        <v>183</v>
      </c>
    </row>
    <row r="19" spans="1:17" ht="18.75" customHeight="1" x14ac:dyDescent="0.35">
      <c r="A19" s="47" t="str">
        <f>'total Scrap'!A19</f>
        <v>06/2020</v>
      </c>
      <c r="B19" s="27">
        <f>'total Scrap'!B19</f>
        <v>72217</v>
      </c>
      <c r="C19" s="37" t="str">
        <f>'total Scrap'!C19</f>
        <v>D. Peigné</v>
      </c>
      <c r="D19" s="37">
        <f>'total Scrap'!D19</f>
        <v>95903</v>
      </c>
      <c r="E19" s="28" t="str">
        <f>'total Scrap'!E19</f>
        <v>68608F319071</v>
      </c>
      <c r="F19" s="37" t="str">
        <f>'total Scrap'!F19</f>
        <v>CONNECTOR SUB-ASSY, LH</v>
      </c>
      <c r="G19" s="37">
        <f>'total Scrap'!G19</f>
        <v>1</v>
      </c>
      <c r="H19" s="25">
        <f>'total Scrap'!H19</f>
        <v>20.87</v>
      </c>
      <c r="I19" s="37">
        <f>'total Scrap'!I19</f>
        <v>13.72</v>
      </c>
      <c r="J19" s="25">
        <f>'total Scrap'!J19</f>
        <v>34.590000000000003</v>
      </c>
      <c r="K19" s="7" t="str">
        <f>'total Scrap'!K19</f>
        <v>TUYAUTERIE HS SUITE AUX TESTS CVI</v>
      </c>
      <c r="L19" s="35">
        <f>Tableau7[[#This Row],[facteur associé]]</f>
        <v>4</v>
      </c>
      <c r="M19" s="37">
        <f>Tableau6[[#This Row],[facteur récurrence]]</f>
        <v>4</v>
      </c>
      <c r="N19" s="65" t="str">
        <f t="shared" si="0"/>
        <v>RAS</v>
      </c>
      <c r="Q19" s="51">
        <f t="shared" si="1"/>
        <v>183</v>
      </c>
    </row>
    <row r="20" spans="1:17" ht="18.75" customHeight="1" x14ac:dyDescent="0.35">
      <c r="A20" s="47" t="str">
        <f>'total Scrap'!A20</f>
        <v>06/2020</v>
      </c>
      <c r="B20" s="27">
        <f>'total Scrap'!B20</f>
        <v>73069</v>
      </c>
      <c r="C20" s="37" t="str">
        <f>'total Scrap'!C20</f>
        <v>T. Boudard</v>
      </c>
      <c r="D20" s="37">
        <f>'total Scrap'!D20</f>
        <v>95769</v>
      </c>
      <c r="E20" s="28" t="str">
        <f>'total Scrap'!E20</f>
        <v>43251F210071</v>
      </c>
      <c r="F20" s="37" t="str">
        <f>'total Scrap'!F20</f>
        <v>KNUCKLE, STEERING, RH</v>
      </c>
      <c r="G20" s="37">
        <f>'total Scrap'!G20</f>
        <v>1</v>
      </c>
      <c r="H20" s="25">
        <f>'total Scrap'!H20</f>
        <v>20.16</v>
      </c>
      <c r="I20" s="37">
        <f>'total Scrap'!I20</f>
        <v>13.72</v>
      </c>
      <c r="J20" s="25">
        <f>'total Scrap'!J20</f>
        <v>33.880000000000003</v>
      </c>
      <c r="K20" s="7" t="str">
        <f>'total Scrap'!K20</f>
        <v>TARAUDAGE ABIMÉ</v>
      </c>
      <c r="L20" s="35">
        <f>Tableau7[[#This Row],[facteur associé]]</f>
        <v>4</v>
      </c>
      <c r="M20" s="37">
        <f>Tableau6[[#This Row],[facteur récurrence]]</f>
        <v>4</v>
      </c>
      <c r="N20" s="65" t="str">
        <f t="shared" si="0"/>
        <v>RAS</v>
      </c>
      <c r="Q20" s="51">
        <f t="shared" si="1"/>
        <v>183</v>
      </c>
    </row>
    <row r="21" spans="1:17" ht="18.75" customHeight="1" x14ac:dyDescent="0.35">
      <c r="A21" s="47" t="str">
        <f>'total Scrap'!A21</f>
        <v>06/2020</v>
      </c>
      <c r="B21" s="27">
        <f>'total Scrap'!B21</f>
        <v>72217</v>
      </c>
      <c r="C21" s="37" t="str">
        <f>'total Scrap'!C21</f>
        <v>D. Peigné</v>
      </c>
      <c r="D21" s="37">
        <f>'total Scrap'!D21</f>
        <v>95904</v>
      </c>
      <c r="E21" s="28" t="str">
        <f>'total Scrap'!E21</f>
        <v>68607F319071</v>
      </c>
      <c r="F21" s="37" t="str">
        <f>'total Scrap'!F21</f>
        <v>CONNECTOR SUB-ASSY, RH</v>
      </c>
      <c r="G21" s="37">
        <f>'total Scrap'!G21</f>
        <v>1</v>
      </c>
      <c r="H21" s="25">
        <f>'total Scrap'!H21</f>
        <v>19.57</v>
      </c>
      <c r="I21" s="37">
        <f>'total Scrap'!I21</f>
        <v>13.72</v>
      </c>
      <c r="J21" s="25">
        <f>'total Scrap'!J21</f>
        <v>33.29</v>
      </c>
      <c r="K21" s="7" t="str">
        <f>'total Scrap'!K21</f>
        <v>TUYAUTERIE HS SUITE AUX TESTS DU CVI</v>
      </c>
      <c r="L21" s="35">
        <f>Tableau7[[#This Row],[facteur associé]]</f>
        <v>3</v>
      </c>
      <c r="M21" s="37">
        <f>Tableau6[[#This Row],[facteur récurrence]]</f>
        <v>3</v>
      </c>
      <c r="N21" s="65" t="str">
        <f t="shared" si="0"/>
        <v>RAS</v>
      </c>
      <c r="Q21" s="51">
        <f t="shared" si="1"/>
        <v>183</v>
      </c>
    </row>
    <row r="22" spans="1:17" ht="18.75" customHeight="1" x14ac:dyDescent="0.35">
      <c r="A22" s="47" t="str">
        <f>'total Scrap'!A22</f>
        <v>06/2020</v>
      </c>
      <c r="B22" s="27">
        <f>'total Scrap'!B22</f>
        <v>72217</v>
      </c>
      <c r="C22" s="37" t="str">
        <f>'total Scrap'!C22</f>
        <v>D. Peigné</v>
      </c>
      <c r="D22" s="37">
        <f>'total Scrap'!D22</f>
        <v>95656</v>
      </c>
      <c r="E22" s="28" t="str">
        <f>'total Scrap'!E22</f>
        <v>68607F319071</v>
      </c>
      <c r="F22" s="37" t="str">
        <f>'total Scrap'!F22</f>
        <v>CONNECTOR SUB-ASSY, RH</v>
      </c>
      <c r="G22" s="37">
        <f>'total Scrap'!G22</f>
        <v>1</v>
      </c>
      <c r="H22" s="25">
        <f>'total Scrap'!H22</f>
        <v>19.57</v>
      </c>
      <c r="I22" s="37">
        <f>'total Scrap'!I22</f>
        <v>13.72</v>
      </c>
      <c r="J22" s="25">
        <f>'total Scrap'!J22</f>
        <v>33.29</v>
      </c>
      <c r="K22" s="7" t="str">
        <f>'total Scrap'!K22</f>
        <v>TUYAUTERIE ÉCRASÉE</v>
      </c>
      <c r="L22" s="35">
        <f>Tableau7[[#This Row],[facteur associé]]</f>
        <v>1</v>
      </c>
      <c r="M22" s="37">
        <f>Tableau6[[#This Row],[facteur récurrence]]</f>
        <v>1</v>
      </c>
      <c r="N22" s="65" t="str">
        <f t="shared" si="0"/>
        <v>RAS</v>
      </c>
      <c r="Q22" s="51">
        <f t="shared" si="1"/>
        <v>183</v>
      </c>
    </row>
    <row r="23" spans="1:17" ht="18.75" customHeight="1" x14ac:dyDescent="0.35">
      <c r="A23" s="47" t="str">
        <f>'total Scrap'!A23</f>
        <v>06/2020</v>
      </c>
      <c r="B23" s="27">
        <f>'total Scrap'!B23</f>
        <v>73069</v>
      </c>
      <c r="C23" s="37" t="str">
        <f>'total Scrap'!C23</f>
        <v>T. Boudard</v>
      </c>
      <c r="D23" s="37">
        <f>'total Scrap'!D23</f>
        <v>95764</v>
      </c>
      <c r="E23" s="28" t="str">
        <f>'total Scrap'!E23</f>
        <v>163612660071</v>
      </c>
      <c r="F23" s="37" t="str">
        <f>'total Scrap'!F23</f>
        <v>FAN</v>
      </c>
      <c r="G23" s="37">
        <f>'total Scrap'!G23</f>
        <v>1</v>
      </c>
      <c r="H23" s="25">
        <f>'total Scrap'!H23</f>
        <v>16.27</v>
      </c>
      <c r="I23" s="37">
        <f>'total Scrap'!I23</f>
        <v>13.72</v>
      </c>
      <c r="J23" s="25">
        <f>'total Scrap'!J23</f>
        <v>29.990000000000002</v>
      </c>
      <c r="K23" s="7" t="str">
        <f>'total Scrap'!K23</f>
        <v>HELICE DÉFORMÉE DÛ À UN MAUVAIS MONTAGE</v>
      </c>
      <c r="L23" s="35">
        <f>Tableau7[[#This Row],[facteur associé]]</f>
        <v>2</v>
      </c>
      <c r="M23" s="37">
        <f>Tableau6[[#This Row],[facteur récurrence]]</f>
        <v>2</v>
      </c>
      <c r="N23" s="65" t="str">
        <f t="shared" si="0"/>
        <v>RAS</v>
      </c>
      <c r="Q23" s="51">
        <f t="shared" si="1"/>
        <v>183</v>
      </c>
    </row>
    <row r="24" spans="1:17" ht="18.75" customHeight="1" x14ac:dyDescent="0.35">
      <c r="A24" s="47" t="str">
        <f>'total Scrap'!A24</f>
        <v>06/2020</v>
      </c>
      <c r="B24" s="27">
        <f>'total Scrap'!B24</f>
        <v>73082</v>
      </c>
      <c r="C24" s="37" t="str">
        <f>'total Scrap'!C24</f>
        <v>C. Poli Marchetti</v>
      </c>
      <c r="D24" s="37">
        <f>'total Scrap'!D24</f>
        <v>96511</v>
      </c>
      <c r="E24" s="28" t="str">
        <f>'total Scrap'!E24</f>
        <v>53220F219071</v>
      </c>
      <c r="F24" s="37" t="str">
        <f>'total Scrap'!F24</f>
        <v>PANEL ASSY,INSTRUMENT,LH</v>
      </c>
      <c r="G24" s="37">
        <f>'total Scrap'!G24</f>
        <v>1</v>
      </c>
      <c r="H24" s="25">
        <f>'total Scrap'!H24</f>
        <v>15.896599999999999</v>
      </c>
      <c r="I24" s="37">
        <f>'total Scrap'!I24</f>
        <v>13.72</v>
      </c>
      <c r="J24" s="25">
        <f>'total Scrap'!J24</f>
        <v>29.616599999999998</v>
      </c>
      <c r="K24" s="7" t="str">
        <f>'total Scrap'!K24</f>
        <v>ABIMÉ</v>
      </c>
      <c r="L24" s="35">
        <f>Tableau7[[#This Row],[facteur associé]]</f>
        <v>3</v>
      </c>
      <c r="M24" s="37">
        <f>Tableau6[[#This Row],[facteur récurrence]]</f>
        <v>3</v>
      </c>
      <c r="N24" s="65" t="str">
        <f t="shared" si="0"/>
        <v>RAS</v>
      </c>
      <c r="Q24" s="51">
        <f t="shared" si="1"/>
        <v>183</v>
      </c>
    </row>
    <row r="25" spans="1:17" ht="18.75" customHeight="1" x14ac:dyDescent="0.35">
      <c r="A25" s="47" t="str">
        <f>'total Scrap'!A25</f>
        <v>06/2020</v>
      </c>
      <c r="B25" s="27">
        <f>'total Scrap'!B25</f>
        <v>73082</v>
      </c>
      <c r="C25" s="37" t="str">
        <f>'total Scrap'!C25</f>
        <v>C. Poli Marchetti</v>
      </c>
      <c r="D25" s="37">
        <f>'total Scrap'!D25</f>
        <v>95617</v>
      </c>
      <c r="E25" s="28" t="str">
        <f>'total Scrap'!E25</f>
        <v>53211F318171</v>
      </c>
      <c r="F25" s="37" t="str">
        <f>'total Scrap'!F25</f>
        <v>PANEL,INSTRUMENT,RH</v>
      </c>
      <c r="G25" s="37">
        <f>'total Scrap'!G25</f>
        <v>1</v>
      </c>
      <c r="H25" s="25">
        <f>'total Scrap'!H25</f>
        <v>12.5562</v>
      </c>
      <c r="I25" s="37">
        <f>'total Scrap'!I25</f>
        <v>13.72</v>
      </c>
      <c r="J25" s="25">
        <f>'total Scrap'!J25</f>
        <v>26.276200000000003</v>
      </c>
      <c r="K25" s="7" t="str">
        <f>'total Scrap'!K25</f>
        <v>PATTE DE FIXATION CARTER PLANCHER HS</v>
      </c>
      <c r="L25" s="35">
        <f>Tableau7[[#This Row],[facteur associé]]</f>
        <v>4</v>
      </c>
      <c r="M25" s="37">
        <f>Tableau6[[#This Row],[facteur récurrence]]</f>
        <v>4</v>
      </c>
      <c r="N25" s="65" t="str">
        <f t="shared" si="0"/>
        <v>RAS</v>
      </c>
      <c r="Q25" s="51">
        <f t="shared" si="1"/>
        <v>183</v>
      </c>
    </row>
    <row r="26" spans="1:17" ht="18.75" customHeight="1" x14ac:dyDescent="0.35">
      <c r="A26" s="47" t="str">
        <f>'total Scrap'!A26</f>
        <v>06/2020</v>
      </c>
      <c r="B26" s="27">
        <f>'total Scrap'!B26</f>
        <v>73082</v>
      </c>
      <c r="C26" s="37" t="str">
        <f>'total Scrap'!C26</f>
        <v>C. Poli Marchetti</v>
      </c>
      <c r="D26" s="37">
        <f>'total Scrap'!D26</f>
        <v>96506</v>
      </c>
      <c r="E26" s="28" t="str">
        <f>'total Scrap'!E26</f>
        <v>53211F219171</v>
      </c>
      <c r="F26" s="37" t="str">
        <f>'total Scrap'!F26</f>
        <v>PANEL,INSTRUMENT,RH</v>
      </c>
      <c r="G26" s="37">
        <f>'total Scrap'!G26</f>
        <v>1</v>
      </c>
      <c r="H26" s="25">
        <f>'total Scrap'!H26</f>
        <v>12.5548</v>
      </c>
      <c r="I26" s="37">
        <f>'total Scrap'!I26</f>
        <v>13.72</v>
      </c>
      <c r="J26" s="25">
        <f>'total Scrap'!J26</f>
        <v>26.274799999999999</v>
      </c>
      <c r="K26" s="7" t="str">
        <f>'total Scrap'!K26</f>
        <v>TB CASSÉ</v>
      </c>
      <c r="L26" s="35">
        <f>Tableau7[[#This Row],[facteur associé]]</f>
        <v>4</v>
      </c>
      <c r="M26" s="37">
        <f>Tableau6[[#This Row],[facteur récurrence]]</f>
        <v>4</v>
      </c>
      <c r="N26" s="65" t="str">
        <f t="shared" si="0"/>
        <v>RAS</v>
      </c>
      <c r="Q26" s="51">
        <f t="shared" si="1"/>
        <v>183</v>
      </c>
    </row>
    <row r="27" spans="1:17" ht="18.75" customHeight="1" x14ac:dyDescent="0.35">
      <c r="A27" s="47" t="str">
        <f>'total Scrap'!A27</f>
        <v>06/2020</v>
      </c>
      <c r="B27" s="27">
        <f>'total Scrap'!B27</f>
        <v>73082</v>
      </c>
      <c r="C27" s="37" t="str">
        <f>'total Scrap'!C27</f>
        <v>C. Poli Marchetti</v>
      </c>
      <c r="D27" s="37">
        <f>'total Scrap'!D27</f>
        <v>95710</v>
      </c>
      <c r="E27" s="28" t="str">
        <f>'total Scrap'!E27</f>
        <v>451101247271</v>
      </c>
      <c r="F27" s="37" t="str">
        <f>'total Scrap'!F27</f>
        <v>WHEEL ASSY, STEERING</v>
      </c>
      <c r="G27" s="37">
        <f>'total Scrap'!G27</f>
        <v>1</v>
      </c>
      <c r="H27" s="25">
        <f>'total Scrap'!H27</f>
        <v>12.5</v>
      </c>
      <c r="I27" s="37">
        <f>'total Scrap'!I27</f>
        <v>13.72</v>
      </c>
      <c r="J27" s="25">
        <f>'total Scrap'!J27</f>
        <v>26.22</v>
      </c>
      <c r="K27" s="7" t="str">
        <f>'total Scrap'!K27</f>
        <v>VOLANT ABIMÉ COUPS        080     223441</v>
      </c>
      <c r="L27" s="35">
        <f>Tableau7[[#This Row],[facteur associé]]</f>
        <v>4</v>
      </c>
      <c r="M27" s="37">
        <f>Tableau6[[#This Row],[facteur récurrence]]</f>
        <v>4</v>
      </c>
      <c r="N27" s="65" t="str">
        <f t="shared" si="0"/>
        <v>RAS</v>
      </c>
      <c r="Q27" s="51">
        <f t="shared" si="1"/>
        <v>183</v>
      </c>
    </row>
    <row r="28" spans="1:17" ht="18.75" customHeight="1" x14ac:dyDescent="0.35">
      <c r="A28" s="47" t="str">
        <f>'total Scrap'!A28</f>
        <v>06/2020</v>
      </c>
      <c r="B28" s="27">
        <f>'total Scrap'!B28</f>
        <v>73082</v>
      </c>
      <c r="C28" s="37" t="str">
        <f>'total Scrap'!C28</f>
        <v>C. Poli Marchetti</v>
      </c>
      <c r="D28" s="37">
        <f>'total Scrap'!D28</f>
        <v>96503</v>
      </c>
      <c r="E28" s="28" t="str">
        <f>'total Scrap'!E28</f>
        <v>565702665071</v>
      </c>
      <c r="F28" s="37" t="str">
        <f>'total Scrap'!F28</f>
        <v>LAMP ASSY, COMBINATION HEAD, RH</v>
      </c>
      <c r="G28" s="37">
        <f>'total Scrap'!G28</f>
        <v>1</v>
      </c>
      <c r="H28" s="25">
        <f>'total Scrap'!H28</f>
        <v>11.12</v>
      </c>
      <c r="I28" s="37">
        <f>'total Scrap'!I28</f>
        <v>13.72</v>
      </c>
      <c r="J28" s="25">
        <f>'total Scrap'!J28</f>
        <v>24.84</v>
      </c>
      <c r="K28" s="7" t="str">
        <f>'total Scrap'!K28</f>
        <v>FEU ABIMÉ     304    226414</v>
      </c>
      <c r="L28" s="35">
        <f>Tableau7[[#This Row],[facteur associé]]</f>
        <v>1</v>
      </c>
      <c r="M28" s="37">
        <f>Tableau6[[#This Row],[facteur récurrence]]</f>
        <v>1</v>
      </c>
      <c r="N28" s="65" t="str">
        <f t="shared" si="0"/>
        <v>RAS</v>
      </c>
      <c r="Q28" s="51">
        <f t="shared" si="1"/>
        <v>183</v>
      </c>
    </row>
    <row r="29" spans="1:17" ht="18.75" customHeight="1" x14ac:dyDescent="0.35">
      <c r="A29" s="47" t="str">
        <f>'total Scrap'!A29</f>
        <v>06/2020</v>
      </c>
      <c r="B29" s="27">
        <f>'total Scrap'!B29</f>
        <v>73082</v>
      </c>
      <c r="C29" s="37" t="str">
        <f>'total Scrap'!C29</f>
        <v>C. Poli Marchetti</v>
      </c>
      <c r="D29" s="37">
        <f>'total Scrap'!D29</f>
        <v>95404</v>
      </c>
      <c r="E29" s="28" t="str">
        <f>'total Scrap'!E29</f>
        <v>565702665071</v>
      </c>
      <c r="F29" s="37" t="str">
        <f>'total Scrap'!F29</f>
        <v>LAMP ASSY, COMBINATION HEAD, RH</v>
      </c>
      <c r="G29" s="37">
        <f>'total Scrap'!G29</f>
        <v>1</v>
      </c>
      <c r="H29" s="25">
        <f>'total Scrap'!H29</f>
        <v>11.12</v>
      </c>
      <c r="I29" s="37">
        <f>'total Scrap'!I29</f>
        <v>13.72</v>
      </c>
      <c r="J29" s="25">
        <f>'total Scrap'!J29</f>
        <v>24.84</v>
      </c>
      <c r="K29" s="7" t="str">
        <f>'total Scrap'!K29</f>
        <v>FEUX RAYÉ</v>
      </c>
      <c r="L29" s="35">
        <f>Tableau7[[#This Row],[facteur associé]]</f>
        <v>2</v>
      </c>
      <c r="M29" s="37">
        <f>Tableau6[[#This Row],[facteur récurrence]]</f>
        <v>2</v>
      </c>
      <c r="N29" s="65" t="str">
        <f t="shared" si="0"/>
        <v>RAS</v>
      </c>
      <c r="Q29" s="51">
        <f t="shared" si="1"/>
        <v>183</v>
      </c>
    </row>
    <row r="30" spans="1:17" ht="18.75" customHeight="1" x14ac:dyDescent="0.35">
      <c r="A30" s="47" t="str">
        <f>'total Scrap'!A30</f>
        <v>06/2020</v>
      </c>
      <c r="B30" s="27">
        <f>'total Scrap'!B30</f>
        <v>73069</v>
      </c>
      <c r="C30" s="37" t="str">
        <f>'total Scrap'!C30</f>
        <v>T. Boudard</v>
      </c>
      <c r="D30" s="37">
        <f>'total Scrap'!D30</f>
        <v>95768</v>
      </c>
      <c r="E30" s="28" t="str">
        <f>'total Scrap'!E30</f>
        <v>2A14497G3</v>
      </c>
      <c r="F30" s="37" t="str">
        <f>'total Scrap'!F30</f>
        <v>BRACKET ASSY, STEP, LH</v>
      </c>
      <c r="G30" s="37">
        <f>'total Scrap'!G30</f>
        <v>1</v>
      </c>
      <c r="H30" s="25">
        <f>'total Scrap'!H30</f>
        <v>10.63</v>
      </c>
      <c r="I30" s="37">
        <f>'total Scrap'!I30</f>
        <v>13.72</v>
      </c>
      <c r="J30" s="25">
        <f>'total Scrap'!J30</f>
        <v>24.35</v>
      </c>
      <c r="K30" s="7" t="str">
        <f>'total Scrap'!K30</f>
        <v>VIS CASSÉE LORS DU SERRAGE</v>
      </c>
      <c r="L30" s="35">
        <f>Tableau7[[#This Row],[facteur associé]]</f>
        <v>1</v>
      </c>
      <c r="M30" s="37">
        <f>Tableau6[[#This Row],[facteur récurrence]]</f>
        <v>1</v>
      </c>
      <c r="N30" s="65" t="str">
        <f t="shared" si="0"/>
        <v>RAS</v>
      </c>
      <c r="Q30" s="51">
        <f t="shared" si="1"/>
        <v>183</v>
      </c>
    </row>
    <row r="31" spans="1:17" ht="18.75" customHeight="1" x14ac:dyDescent="0.35">
      <c r="A31" s="47" t="str">
        <f>'total Scrap'!A31</f>
        <v>06/2020</v>
      </c>
      <c r="B31" s="27">
        <f>'total Scrap'!B31</f>
        <v>73082</v>
      </c>
      <c r="C31" s="37" t="str">
        <f>'total Scrap'!C31</f>
        <v>C. Poli Marchetti</v>
      </c>
      <c r="D31" s="37">
        <f>'total Scrap'!D31</f>
        <v>95905</v>
      </c>
      <c r="E31" s="28" t="str">
        <f>'total Scrap'!E31</f>
        <v>57844F210271</v>
      </c>
      <c r="F31" s="37" t="str">
        <f>'total Scrap'!F31</f>
        <v>PLATE, NAME, ENGLISH, W/CE</v>
      </c>
      <c r="G31" s="37">
        <f>'total Scrap'!G31</f>
        <v>10</v>
      </c>
      <c r="H31" s="25">
        <f>'total Scrap'!H31</f>
        <v>10.199999999999999</v>
      </c>
      <c r="I31" s="37">
        <f>'total Scrap'!I31</f>
        <v>13.72</v>
      </c>
      <c r="J31" s="25">
        <f>'total Scrap'!J31</f>
        <v>23.92</v>
      </c>
      <c r="K31" s="7" t="str">
        <f>'total Scrap'!K31</f>
        <v>PLAQUES ABIMÉES</v>
      </c>
      <c r="L31" s="35">
        <f>Tableau7[[#This Row],[facteur associé]]</f>
        <v>4</v>
      </c>
      <c r="M31" s="37">
        <f>Tableau6[[#This Row],[facteur récurrence]]</f>
        <v>4</v>
      </c>
      <c r="N31" s="65" t="str">
        <f t="shared" si="0"/>
        <v>RAS</v>
      </c>
      <c r="Q31" s="51">
        <f t="shared" si="1"/>
        <v>183</v>
      </c>
    </row>
    <row r="32" spans="1:17" ht="18.75" customHeight="1" x14ac:dyDescent="0.35">
      <c r="A32" s="47" t="str">
        <f>'total Scrap'!A32</f>
        <v>06/2020</v>
      </c>
      <c r="B32" s="27">
        <f>'total Scrap'!B32</f>
        <v>73082</v>
      </c>
      <c r="C32" s="37" t="str">
        <f>'total Scrap'!C32</f>
        <v>C. Poli Marchetti</v>
      </c>
      <c r="D32" s="37">
        <f>'total Scrap'!D32</f>
        <v>96502</v>
      </c>
      <c r="E32" s="28" t="str">
        <f>'total Scrap'!E32</f>
        <v>17780F218071</v>
      </c>
      <c r="F32" s="37" t="str">
        <f>'total Scrap'!F32</f>
        <v>CLEANER ASSY, AIR, PRIMARY</v>
      </c>
      <c r="G32" s="37">
        <f>'total Scrap'!G32</f>
        <v>1</v>
      </c>
      <c r="H32" s="25">
        <f>'total Scrap'!H32</f>
        <v>9</v>
      </c>
      <c r="I32" s="37">
        <f>'total Scrap'!I32</f>
        <v>13.72</v>
      </c>
      <c r="J32" s="25">
        <f>'total Scrap'!J32</f>
        <v>22.72</v>
      </c>
      <c r="K32" s="7" t="str">
        <f>'total Scrap'!K32</f>
        <v>RAYÉ</v>
      </c>
      <c r="L32" s="35">
        <f>Tableau7[[#This Row],[facteur associé]]</f>
        <v>3</v>
      </c>
      <c r="M32" s="37">
        <f>Tableau6[[#This Row],[facteur récurrence]]</f>
        <v>3</v>
      </c>
      <c r="N32" s="65" t="str">
        <f t="shared" si="0"/>
        <v>RAS</v>
      </c>
      <c r="Q32" s="51">
        <f t="shared" si="1"/>
        <v>183</v>
      </c>
    </row>
    <row r="33" spans="1:17" ht="18.75" customHeight="1" x14ac:dyDescent="0.35">
      <c r="A33" s="47" t="str">
        <f>'total Scrap'!A33</f>
        <v>07/2020</v>
      </c>
      <c r="B33" s="27">
        <f>'total Scrap'!B33</f>
        <v>72007</v>
      </c>
      <c r="C33" s="37" t="str">
        <f>'total Scrap'!C33</f>
        <v>JP Dupas</v>
      </c>
      <c r="D33" s="37">
        <f>'total Scrap'!D33</f>
        <v>95061</v>
      </c>
      <c r="E33" s="28" t="str">
        <f>'total Scrap'!E33</f>
        <v>68730FSJ5U71</v>
      </c>
      <c r="F33" s="37" t="str">
        <f>'total Scrap'!F33</f>
        <v>HOSE REEL</v>
      </c>
      <c r="G33" s="37">
        <f>'total Scrap'!G33</f>
        <v>1</v>
      </c>
      <c r="H33" s="25">
        <f>'total Scrap'!H33</f>
        <v>291.26400000000001</v>
      </c>
      <c r="I33" s="37">
        <f>'total Scrap'!I33</f>
        <v>13.72</v>
      </c>
      <c r="J33" s="25">
        <f>'total Scrap'!J33</f>
        <v>304.98400000000004</v>
      </c>
      <c r="K33" s="7" t="str">
        <f>'total Scrap'!K33</f>
        <v>CHUTE DE L'ENROULEUR DONC ABIMÉ</v>
      </c>
      <c r="L33" s="35">
        <f>Tableau7[[#This Row],[facteur associé]]</f>
        <v>4</v>
      </c>
      <c r="M33" s="37">
        <f>Tableau6[[#This Row],[facteur récurrence]]</f>
        <v>4</v>
      </c>
      <c r="N33" s="65" t="str">
        <f t="shared" si="0"/>
        <v>RAS</v>
      </c>
      <c r="Q33" s="51">
        <f t="shared" si="1"/>
        <v>183</v>
      </c>
    </row>
    <row r="34" spans="1:17" ht="18.75" customHeight="1" x14ac:dyDescent="0.35">
      <c r="A34" s="47" t="str">
        <f>'total Scrap'!A34</f>
        <v>07/2020</v>
      </c>
      <c r="B34" s="27">
        <f>'total Scrap'!B34</f>
        <v>73082</v>
      </c>
      <c r="C34" s="37" t="str">
        <f>'total Scrap'!C34</f>
        <v>C. Poli Marchetti</v>
      </c>
      <c r="D34" s="37">
        <f>'total Scrap'!D34</f>
        <v>96508</v>
      </c>
      <c r="E34" s="28" t="str">
        <f>'total Scrap'!E34</f>
        <v>56018F220771</v>
      </c>
      <c r="F34" s="37" t="str">
        <f>'total Scrap'!F34</f>
        <v>WIRE, BODY MAIN</v>
      </c>
      <c r="G34" s="37">
        <f>'total Scrap'!G34</f>
        <v>1</v>
      </c>
      <c r="H34" s="25">
        <f>'total Scrap'!H34</f>
        <v>161.84</v>
      </c>
      <c r="I34" s="37">
        <f>'total Scrap'!I34</f>
        <v>13.72</v>
      </c>
      <c r="J34" s="25">
        <f>'total Scrap'!J34</f>
        <v>175.56</v>
      </c>
      <c r="K34" s="7" t="str">
        <f>'total Scrap'!K34</f>
        <v>PARAMETRAGE MINI-LEVER IMPOSSIBLE PRISE CASSÉE</v>
      </c>
      <c r="L34" s="35">
        <f>Tableau7[[#This Row],[facteur associé]]</f>
        <v>4</v>
      </c>
      <c r="M34" s="37">
        <f>Tableau6[[#This Row],[facteur récurrence]]</f>
        <v>4</v>
      </c>
      <c r="N34" s="65" t="str">
        <f t="shared" si="0"/>
        <v>RAS</v>
      </c>
      <c r="Q34" s="51">
        <f t="shared" si="1"/>
        <v>183</v>
      </c>
    </row>
    <row r="35" spans="1:17" ht="18.75" customHeight="1" x14ac:dyDescent="0.35">
      <c r="A35" s="47" t="str">
        <f>'total Scrap'!A35</f>
        <v>07/2020</v>
      </c>
      <c r="B35" s="27">
        <f>'total Scrap'!B35</f>
        <v>73069</v>
      </c>
      <c r="C35" s="37" t="str">
        <f>'total Scrap'!C35</f>
        <v>T. Boudard</v>
      </c>
      <c r="D35" s="37">
        <f>'total Scrap'!D35</f>
        <v>93607</v>
      </c>
      <c r="E35" s="28" t="str">
        <f>'total Scrap'!E35</f>
        <v>3A14055</v>
      </c>
      <c r="F35" s="37" t="str">
        <f>'total Scrap'!F35</f>
        <v>FLAP SUB-ASSY</v>
      </c>
      <c r="G35" s="37">
        <f>'total Scrap'!G35</f>
        <v>3</v>
      </c>
      <c r="H35" s="25">
        <f>'total Scrap'!H35</f>
        <v>157.97999999999999</v>
      </c>
      <c r="I35" s="37">
        <f>'total Scrap'!I35</f>
        <v>13.72</v>
      </c>
      <c r="J35" s="25">
        <f>'total Scrap'!J35</f>
        <v>171.7</v>
      </c>
      <c r="K35" s="7" t="str">
        <f>'total Scrap'!K35</f>
        <v>TRAPPE RAYÉE LORS DE LA MANUTENTION ET MONTAGE</v>
      </c>
      <c r="L35" s="35">
        <f>Tableau7[[#This Row],[facteur associé]]</f>
        <v>4</v>
      </c>
      <c r="M35" s="37">
        <f>Tableau6[[#This Row],[facteur récurrence]]</f>
        <v>4</v>
      </c>
      <c r="N35" s="65" t="str">
        <f t="shared" si="0"/>
        <v>RAS</v>
      </c>
      <c r="Q35" s="51">
        <f t="shared" si="1"/>
        <v>183</v>
      </c>
    </row>
    <row r="36" spans="1:17" ht="18.75" customHeight="1" x14ac:dyDescent="0.35">
      <c r="A36" s="47" t="str">
        <f>'total Scrap'!A36</f>
        <v>07/2020</v>
      </c>
      <c r="B36" s="27">
        <f>'total Scrap'!B36</f>
        <v>73082</v>
      </c>
      <c r="C36" s="37" t="str">
        <f>'total Scrap'!C36</f>
        <v>C. Poli Marchetti</v>
      </c>
      <c r="D36" s="37">
        <f>'total Scrap'!D36</f>
        <v>96512</v>
      </c>
      <c r="E36" s="28" t="str">
        <f>'total Scrap'!E36</f>
        <v>455103664071</v>
      </c>
      <c r="F36" s="37" t="str">
        <f>'total Scrap'!F36</f>
        <v>VALVE ASSY, POWER STEERING</v>
      </c>
      <c r="G36" s="37">
        <f>'total Scrap'!G36</f>
        <v>1</v>
      </c>
      <c r="H36" s="25">
        <f>'total Scrap'!H36</f>
        <v>132.18</v>
      </c>
      <c r="I36" s="37">
        <f>'total Scrap'!I36</f>
        <v>13.72</v>
      </c>
      <c r="J36" s="25">
        <f>'total Scrap'!J36</f>
        <v>145.9</v>
      </c>
      <c r="K36" s="7" t="str">
        <f>'total Scrap'!K36</f>
        <v>FIL COUPÉ   491   224634</v>
      </c>
      <c r="L36" s="35">
        <f>Tableau7[[#This Row],[facteur associé]]</f>
        <v>2</v>
      </c>
      <c r="M36" s="37">
        <f>Tableau6[[#This Row],[facteur récurrence]]</f>
        <v>2</v>
      </c>
      <c r="N36" s="65" t="str">
        <f t="shared" si="0"/>
        <v>RAS</v>
      </c>
      <c r="Q36" s="51">
        <f t="shared" si="1"/>
        <v>183</v>
      </c>
    </row>
    <row r="37" spans="1:17" ht="18.75" customHeight="1" x14ac:dyDescent="0.35">
      <c r="A37" s="47" t="str">
        <f>'total Scrap'!A37</f>
        <v>07/2020</v>
      </c>
      <c r="B37" s="27">
        <f>'total Scrap'!B37</f>
        <v>73082</v>
      </c>
      <c r="C37" s="37" t="str">
        <f>'total Scrap'!C37</f>
        <v>C. Poli Marchetti</v>
      </c>
      <c r="D37" s="37">
        <f>'total Scrap'!D37</f>
        <v>95958</v>
      </c>
      <c r="E37" s="28" t="str">
        <f>'total Scrap'!E37</f>
        <v>27060UB060</v>
      </c>
      <c r="F37" s="37" t="str">
        <f>'total Scrap'!F37</f>
        <v>ALTERNATOR ASSY, W/REGULATOR</v>
      </c>
      <c r="G37" s="37">
        <f>'total Scrap'!G37</f>
        <v>1</v>
      </c>
      <c r="H37" s="25">
        <f>'total Scrap'!H37</f>
        <v>95.35</v>
      </c>
      <c r="I37" s="37">
        <f>'total Scrap'!I37</f>
        <v>13.72</v>
      </c>
      <c r="J37" s="25">
        <f>'total Scrap'!J37</f>
        <v>109.07</v>
      </c>
      <c r="K37" s="7" t="str">
        <f>'total Scrap'!K37</f>
        <v>ISOLANT NOIR CASSÉ   887  224145</v>
      </c>
      <c r="L37" s="35">
        <f>Tableau7[[#This Row],[facteur associé]]</f>
        <v>4</v>
      </c>
      <c r="M37" s="37">
        <f>Tableau6[[#This Row],[facteur récurrence]]</f>
        <v>4</v>
      </c>
      <c r="N37" s="65" t="str">
        <f t="shared" si="0"/>
        <v>RAS</v>
      </c>
      <c r="Q37" s="51">
        <f t="shared" si="1"/>
        <v>183</v>
      </c>
    </row>
    <row r="38" spans="1:17" ht="18.75" customHeight="1" x14ac:dyDescent="0.35">
      <c r="A38" s="47" t="str">
        <f>'total Scrap'!A38</f>
        <v>07/2020</v>
      </c>
      <c r="B38" s="27">
        <f>'total Scrap'!B38</f>
        <v>73082</v>
      </c>
      <c r="C38" s="37" t="str">
        <f>'total Scrap'!C38</f>
        <v>C. Poli Marchetti</v>
      </c>
      <c r="D38" s="37">
        <f>'total Scrap'!D38</f>
        <v>95632</v>
      </c>
      <c r="E38" s="28" t="str">
        <f>'total Scrap'!E38</f>
        <v>58310F218071</v>
      </c>
      <c r="F38" s="37" t="str">
        <f>'total Scrap'!F38</f>
        <v>HEATER ASSY, 100W 120.18.024</v>
      </c>
      <c r="G38" s="37">
        <f>'total Scrap'!G38</f>
        <v>1</v>
      </c>
      <c r="H38" s="25">
        <f>'total Scrap'!H38</f>
        <v>70.5</v>
      </c>
      <c r="I38" s="37">
        <f>'total Scrap'!I38</f>
        <v>13.72</v>
      </c>
      <c r="J38" s="25">
        <f>'total Scrap'!J38</f>
        <v>84.22</v>
      </c>
      <c r="K38" s="7" t="str">
        <f>'total Scrap'!K38</f>
        <v>GLISSIÈRE DE FILTRE TORDUE</v>
      </c>
      <c r="L38" s="35">
        <f>Tableau7[[#This Row],[facteur associé]]</f>
        <v>4</v>
      </c>
      <c r="M38" s="37">
        <f>Tableau6[[#This Row],[facteur récurrence]]</f>
        <v>4</v>
      </c>
      <c r="N38" s="65" t="str">
        <f t="shared" si="0"/>
        <v>RAS</v>
      </c>
      <c r="Q38" s="51">
        <f t="shared" si="1"/>
        <v>183</v>
      </c>
    </row>
    <row r="39" spans="1:17" ht="18.75" customHeight="1" x14ac:dyDescent="0.35">
      <c r="A39" s="47" t="str">
        <f>'total Scrap'!A39</f>
        <v>07/2020</v>
      </c>
      <c r="B39" s="27">
        <f>'total Scrap'!B39</f>
        <v>73082</v>
      </c>
      <c r="C39" s="37" t="str">
        <f>'total Scrap'!C39</f>
        <v>C. Poli Marchetti</v>
      </c>
      <c r="D39" s="37">
        <f>'total Scrap'!D39</f>
        <v>96354</v>
      </c>
      <c r="E39" s="28" t="str">
        <f>'total Scrap'!E39</f>
        <v>1A18131</v>
      </c>
      <c r="F39" s="37" t="str">
        <f>'total Scrap'!F39</f>
        <v>FRONT GLASS</v>
      </c>
      <c r="G39" s="37">
        <f>'total Scrap'!G39</f>
        <v>1</v>
      </c>
      <c r="H39" s="25">
        <f>'total Scrap'!H39</f>
        <v>67.39</v>
      </c>
      <c r="I39" s="37">
        <f>'total Scrap'!I39</f>
        <v>13.72</v>
      </c>
      <c r="J39" s="25">
        <f>'total Scrap'!J39</f>
        <v>81.11</v>
      </c>
      <c r="K39" s="7" t="str">
        <f>'total Scrap'!K39</f>
        <v>IMPACTS SUR LE PARE BRISE</v>
      </c>
      <c r="L39" s="35">
        <f>Tableau7[[#This Row],[facteur associé]]</f>
        <v>4</v>
      </c>
      <c r="M39" s="37">
        <f>Tableau6[[#This Row],[facteur récurrence]]</f>
        <v>4</v>
      </c>
      <c r="N39" s="65" t="str">
        <f t="shared" si="0"/>
        <v>RAS</v>
      </c>
      <c r="Q39" s="51">
        <f t="shared" si="1"/>
        <v>183</v>
      </c>
    </row>
    <row r="40" spans="1:17" ht="18.75" customHeight="1" x14ac:dyDescent="0.35">
      <c r="A40" s="47" t="str">
        <f>'total Scrap'!A40</f>
        <v>07/2020</v>
      </c>
      <c r="B40" s="27">
        <f>'total Scrap'!B40</f>
        <v>73069</v>
      </c>
      <c r="C40" s="37" t="str">
        <f>'total Scrap'!C40</f>
        <v>T. Boudard</v>
      </c>
      <c r="D40" s="37">
        <f>'total Scrap'!D40</f>
        <v>93609</v>
      </c>
      <c r="E40" s="28" t="str">
        <f>'total Scrap'!E40</f>
        <v>3A14055</v>
      </c>
      <c r="F40" s="37" t="str">
        <f>'total Scrap'!F40</f>
        <v>FLAP SUB-ASSY</v>
      </c>
      <c r="G40" s="37">
        <f>'total Scrap'!G40</f>
        <v>1</v>
      </c>
      <c r="H40" s="25">
        <f>'total Scrap'!H40</f>
        <v>52.66</v>
      </c>
      <c r="I40" s="37">
        <f>'total Scrap'!I40</f>
        <v>13.72</v>
      </c>
      <c r="J40" s="25">
        <f>'total Scrap'!J40</f>
        <v>66.38</v>
      </c>
      <c r="K40" s="7" t="str">
        <f>'total Scrap'!K40</f>
        <v>TRAPPE ABIMÉE LORS DE LA PRISE EN BOITE</v>
      </c>
      <c r="L40" s="35">
        <f>Tableau7[[#This Row],[facteur associé]]</f>
        <v>2</v>
      </c>
      <c r="M40" s="37">
        <f>Tableau6[[#This Row],[facteur récurrence]]</f>
        <v>2</v>
      </c>
      <c r="N40" s="65" t="str">
        <f t="shared" si="0"/>
        <v>RAS</v>
      </c>
      <c r="Q40" s="51">
        <f t="shared" si="1"/>
        <v>183</v>
      </c>
    </row>
    <row r="41" spans="1:17" ht="18.75" customHeight="1" x14ac:dyDescent="0.35">
      <c r="A41" s="47" t="str">
        <f>'total Scrap'!A41</f>
        <v>07/2020</v>
      </c>
      <c r="B41" s="27">
        <f>'total Scrap'!B41</f>
        <v>73069</v>
      </c>
      <c r="C41" s="37" t="str">
        <f>'total Scrap'!C41</f>
        <v>T. Boudard</v>
      </c>
      <c r="D41" s="37">
        <f>'total Scrap'!D41</f>
        <v>93608</v>
      </c>
      <c r="E41" s="28" t="str">
        <f>'total Scrap'!E41</f>
        <v>1A28083</v>
      </c>
      <c r="F41" s="37" t="str">
        <f>'total Scrap'!F41</f>
        <v>COVER DOOR, RH</v>
      </c>
      <c r="G41" s="37">
        <f>'total Scrap'!G41</f>
        <v>1</v>
      </c>
      <c r="H41" s="25">
        <f>'total Scrap'!H41</f>
        <v>51.93</v>
      </c>
      <c r="I41" s="37">
        <f>'total Scrap'!I41</f>
        <v>13.72</v>
      </c>
      <c r="J41" s="25">
        <f>'total Scrap'!J41</f>
        <v>65.650000000000006</v>
      </c>
      <c r="K41" s="7" t="str">
        <f>'total Scrap'!K41</f>
        <v>PIÈCE RAYÉE LORS DE LA PRISE EN STOCK</v>
      </c>
      <c r="L41" s="35">
        <f>Tableau7[[#This Row],[facteur associé]]</f>
        <v>4</v>
      </c>
      <c r="M41" s="37">
        <f>Tableau6[[#This Row],[facteur récurrence]]</f>
        <v>4</v>
      </c>
      <c r="N41" s="65" t="str">
        <f t="shared" si="0"/>
        <v>RAS</v>
      </c>
      <c r="Q41" s="51">
        <f t="shared" si="1"/>
        <v>183</v>
      </c>
    </row>
    <row r="42" spans="1:17" ht="18.75" customHeight="1" x14ac:dyDescent="0.35">
      <c r="A42" s="47" t="str">
        <f>'total Scrap'!A42</f>
        <v>07/2020</v>
      </c>
      <c r="B42" s="27">
        <f>'total Scrap'!B42</f>
        <v>73069</v>
      </c>
      <c r="C42" s="37" t="str">
        <f>'total Scrap'!C42</f>
        <v>T. Boudard</v>
      </c>
      <c r="D42" s="37">
        <f>'total Scrap'!D42</f>
        <v>93610</v>
      </c>
      <c r="E42" s="28" t="str">
        <f>'total Scrap'!E42</f>
        <v>2A28005</v>
      </c>
      <c r="F42" s="37" t="str">
        <f>'total Scrap'!F42</f>
        <v>COVER SUB-ASSY, HTR</v>
      </c>
      <c r="G42" s="37">
        <f>'total Scrap'!G42</f>
        <v>1</v>
      </c>
      <c r="H42" s="25">
        <f>'total Scrap'!H42</f>
        <v>51.48</v>
      </c>
      <c r="I42" s="37">
        <f>'total Scrap'!I42</f>
        <v>13.72</v>
      </c>
      <c r="J42" s="25">
        <f>'total Scrap'!J42</f>
        <v>65.2</v>
      </c>
      <c r="K42" s="7" t="str">
        <f>'total Scrap'!K42</f>
        <v>PIÈCE ABIMÉE LORS DU MONTAGE</v>
      </c>
      <c r="L42" s="35">
        <f>Tableau7[[#This Row],[facteur associé]]</f>
        <v>2</v>
      </c>
      <c r="M42" s="37">
        <f>Tableau6[[#This Row],[facteur récurrence]]</f>
        <v>2</v>
      </c>
      <c r="N42" s="65" t="str">
        <f t="shared" si="0"/>
        <v>RAS</v>
      </c>
      <c r="Q42" s="51">
        <f t="shared" si="1"/>
        <v>183</v>
      </c>
    </row>
    <row r="43" spans="1:17" ht="18.75" customHeight="1" x14ac:dyDescent="0.35">
      <c r="A43" s="47" t="str">
        <f>'total Scrap'!A43</f>
        <v>07/2020</v>
      </c>
      <c r="B43" s="27">
        <f>'total Scrap'!B43</f>
        <v>72007</v>
      </c>
      <c r="C43" s="37" t="str">
        <f>'total Scrap'!C43</f>
        <v>JP Dupas</v>
      </c>
      <c r="D43" s="37">
        <f>'total Scrap'!D43</f>
        <v>95055</v>
      </c>
      <c r="E43" s="28" t="str">
        <f>'total Scrap'!E43</f>
        <v>55173FSHD771</v>
      </c>
      <c r="F43" s="37" t="str">
        <f>'total Scrap'!F43</f>
        <v>GLASS FRONT</v>
      </c>
      <c r="G43" s="37">
        <f>'total Scrap'!G43</f>
        <v>1</v>
      </c>
      <c r="H43" s="25">
        <f>'total Scrap'!H43</f>
        <v>45.58</v>
      </c>
      <c r="I43" s="37">
        <f>'total Scrap'!I43</f>
        <v>13.72</v>
      </c>
      <c r="J43" s="25">
        <f>'total Scrap'!J43</f>
        <v>59.3</v>
      </c>
      <c r="K43" s="7" t="str">
        <f>'total Scrap'!K43</f>
        <v>VITRE RAYÉE LORS DE LA MANUTENTION</v>
      </c>
      <c r="L43" s="35">
        <f>Tableau7[[#This Row],[facteur associé]]</f>
        <v>4</v>
      </c>
      <c r="M43" s="37">
        <f>Tableau6[[#This Row],[facteur récurrence]]</f>
        <v>4</v>
      </c>
      <c r="N43" s="65" t="str">
        <f t="shared" si="0"/>
        <v>RAS</v>
      </c>
      <c r="Q43" s="51">
        <f t="shared" si="1"/>
        <v>183</v>
      </c>
    </row>
    <row r="44" spans="1:17" ht="18.75" customHeight="1" x14ac:dyDescent="0.35">
      <c r="A44" s="47" t="str">
        <f>'total Scrap'!A44</f>
        <v>07/2020</v>
      </c>
      <c r="B44" s="27">
        <f>'total Scrap'!B44</f>
        <v>72999</v>
      </c>
      <c r="C44" s="37" t="str">
        <f>'total Scrap'!C44</f>
        <v>B. Metreau</v>
      </c>
      <c r="D44" s="37">
        <f>'total Scrap'!D44</f>
        <v>95618</v>
      </c>
      <c r="E44" s="28" t="str">
        <f>'total Scrap'!E44</f>
        <v>56044FPA2071</v>
      </c>
      <c r="F44" s="37" t="str">
        <f>'total Scrap'!F44</f>
        <v>WIRE, MAIN, I-SITE</v>
      </c>
      <c r="G44" s="37">
        <f>'total Scrap'!G44</f>
        <v>1</v>
      </c>
      <c r="H44" s="25">
        <f>'total Scrap'!H44</f>
        <v>45.5</v>
      </c>
      <c r="I44" s="37">
        <f>'total Scrap'!I44</f>
        <v>13.72</v>
      </c>
      <c r="J44" s="25">
        <f>'total Scrap'!J44</f>
        <v>59.22</v>
      </c>
      <c r="K44" s="7" t="str">
        <f>'total Scrap'!K44</f>
        <v>FIL DE MASSE ÉCRASÉ</v>
      </c>
      <c r="L44" s="35">
        <f>Tableau7[[#This Row],[facteur associé]]</f>
        <v>4</v>
      </c>
      <c r="M44" s="37">
        <f>Tableau6[[#This Row],[facteur récurrence]]</f>
        <v>4</v>
      </c>
      <c r="N44" s="65" t="str">
        <f t="shared" si="0"/>
        <v>RAS</v>
      </c>
      <c r="Q44" s="51">
        <f t="shared" si="1"/>
        <v>183</v>
      </c>
    </row>
    <row r="45" spans="1:17" ht="18.75" customHeight="1" x14ac:dyDescent="0.35">
      <c r="A45" s="47" t="str">
        <f>'total Scrap'!A45</f>
        <v>07/2020</v>
      </c>
      <c r="B45" s="27">
        <f>'total Scrap'!B45</f>
        <v>73082</v>
      </c>
      <c r="C45" s="37" t="str">
        <f>'total Scrap'!C45</f>
        <v>C. Poli Marchetti</v>
      </c>
      <c r="D45" s="37">
        <f>'total Scrap'!D45</f>
        <v>95716</v>
      </c>
      <c r="E45" s="28" t="str">
        <f>'total Scrap'!E45</f>
        <v>565903676071</v>
      </c>
      <c r="F45" s="37" t="str">
        <f>'total Scrap'!F45</f>
        <v>LAMP ASSY, HEAD</v>
      </c>
      <c r="G45" s="37">
        <f>'total Scrap'!G45</f>
        <v>1</v>
      </c>
      <c r="H45" s="25">
        <f>'total Scrap'!H45</f>
        <v>43.72</v>
      </c>
      <c r="I45" s="37">
        <f>'total Scrap'!I45</f>
        <v>13.72</v>
      </c>
      <c r="J45" s="25">
        <f>'total Scrap'!J45</f>
        <v>57.44</v>
      </c>
      <c r="K45" s="7" t="str">
        <f>'total Scrap'!K45</f>
        <v>FILS ALIMENTATION ARRACHÉS    766    226499</v>
      </c>
      <c r="L45" s="35">
        <f>Tableau7[[#This Row],[facteur associé]]</f>
        <v>4</v>
      </c>
      <c r="M45" s="37">
        <f>Tableau6[[#This Row],[facteur récurrence]]</f>
        <v>4</v>
      </c>
      <c r="N45" s="65" t="str">
        <f t="shared" si="0"/>
        <v>RAS</v>
      </c>
      <c r="Q45" s="51">
        <f t="shared" si="1"/>
        <v>183</v>
      </c>
    </row>
    <row r="46" spans="1:17" ht="18.75" customHeight="1" x14ac:dyDescent="0.35">
      <c r="A46" s="47" t="str">
        <f>'total Scrap'!A46</f>
        <v>07/2020</v>
      </c>
      <c r="B46" s="27">
        <f>'total Scrap'!B46</f>
        <v>72999</v>
      </c>
      <c r="C46" s="37" t="str">
        <f>'total Scrap'!C46</f>
        <v>B. Metreau</v>
      </c>
      <c r="D46" s="37">
        <f>'total Scrap'!D46</f>
        <v>95625</v>
      </c>
      <c r="E46" s="28" t="str">
        <f>'total Scrap'!E46</f>
        <v>470401661071</v>
      </c>
      <c r="F46" s="37" t="str">
        <f>'total Scrap'!F46</f>
        <v>BRAKE ASSY, LH</v>
      </c>
      <c r="G46" s="37">
        <f>'total Scrap'!G46</f>
        <v>1</v>
      </c>
      <c r="H46" s="25">
        <f>'total Scrap'!H46</f>
        <v>42.86</v>
      </c>
      <c r="I46" s="37">
        <f>'total Scrap'!I46</f>
        <v>13.72</v>
      </c>
      <c r="J46" s="25">
        <f>'total Scrap'!J46</f>
        <v>56.58</v>
      </c>
      <c r="K46" s="7" t="str">
        <f>'total Scrap'!K46</f>
        <v>CABLÉ COUPÉ ÉCRASÉ   631   225040</v>
      </c>
      <c r="L46" s="35">
        <f>Tableau7[[#This Row],[facteur associé]]</f>
        <v>4</v>
      </c>
      <c r="M46" s="37">
        <f>Tableau6[[#This Row],[facteur récurrence]]</f>
        <v>4</v>
      </c>
      <c r="N46" s="65" t="str">
        <f t="shared" si="0"/>
        <v>RAS</v>
      </c>
      <c r="Q46" s="51">
        <f t="shared" si="1"/>
        <v>183</v>
      </c>
    </row>
    <row r="47" spans="1:17" ht="18.75" customHeight="1" x14ac:dyDescent="0.35">
      <c r="A47" s="47" t="str">
        <f>'total Scrap'!A47</f>
        <v>07/2020</v>
      </c>
      <c r="B47" s="27">
        <f>'total Scrap'!B47</f>
        <v>73082</v>
      </c>
      <c r="C47" s="37" t="str">
        <f>'total Scrap'!C47</f>
        <v>C. Poli Marchetti</v>
      </c>
      <c r="D47" s="37">
        <f>'total Scrap'!D47</f>
        <v>96518</v>
      </c>
      <c r="E47" s="28" t="str">
        <f>'total Scrap'!E47</f>
        <v>56031FPD2071</v>
      </c>
      <c r="F47" s="37" t="str">
        <f>'total Scrap'!F47</f>
        <v>WIRE, INTERFACE</v>
      </c>
      <c r="G47" s="37">
        <f>'total Scrap'!G47</f>
        <v>1</v>
      </c>
      <c r="H47" s="25">
        <f>'total Scrap'!H47</f>
        <v>33.229999999999997</v>
      </c>
      <c r="I47" s="37">
        <f>'total Scrap'!I47</f>
        <v>13.72</v>
      </c>
      <c r="J47" s="25">
        <f>'total Scrap'!J47</f>
        <v>46.949999999999996</v>
      </c>
      <c r="K47" s="7" t="str">
        <f>'total Scrap'!K47</f>
        <v>PRISE CASSÉE</v>
      </c>
      <c r="L47" s="35">
        <f>Tableau7[[#This Row],[facteur associé]]</f>
        <v>4</v>
      </c>
      <c r="M47" s="37">
        <f>Tableau6[[#This Row],[facteur récurrence]]</f>
        <v>4</v>
      </c>
      <c r="N47" s="65" t="str">
        <f t="shared" si="0"/>
        <v>RAS</v>
      </c>
      <c r="Q47" s="51">
        <f t="shared" si="1"/>
        <v>183</v>
      </c>
    </row>
    <row r="48" spans="1:17" ht="18.75" customHeight="1" x14ac:dyDescent="0.35">
      <c r="A48" s="47" t="str">
        <f>'total Scrap'!A58</f>
        <v>07/2020</v>
      </c>
      <c r="B48" s="27">
        <f>'total Scrap'!B58</f>
        <v>72999</v>
      </c>
      <c r="C48" s="37" t="str">
        <f>'total Scrap'!C58</f>
        <v>B. Metreau</v>
      </c>
      <c r="D48" s="37">
        <f>'total Scrap'!D58</f>
        <v>95962</v>
      </c>
      <c r="E48" s="28" t="str">
        <f>'total Scrap'!E58</f>
        <v>163612660071</v>
      </c>
      <c r="F48" s="37" t="str">
        <f>'total Scrap'!F58</f>
        <v>FAN</v>
      </c>
      <c r="G48" s="37">
        <f>'total Scrap'!G58</f>
        <v>1</v>
      </c>
      <c r="H48" s="25">
        <f>'total Scrap'!H58</f>
        <v>16.41</v>
      </c>
      <c r="I48" s="37">
        <f>'total Scrap'!I58</f>
        <v>13.72</v>
      </c>
      <c r="J48" s="25">
        <f>'total Scrap'!J58</f>
        <v>30.130000000000003</v>
      </c>
      <c r="K48" s="7" t="str">
        <f>'total Scrap'!K58</f>
        <v>HÉLICE DE VENTILATEUR CASSÉE LORS DE LA POSE DU CHASSIS</v>
      </c>
      <c r="L48" s="35">
        <f>Tableau7[[#This Row],[facteur associé]]</f>
        <v>3</v>
      </c>
      <c r="M48" s="37">
        <f>Tableau6[[#This Row],[facteur récurrence]]</f>
        <v>3</v>
      </c>
      <c r="N48" s="65" t="str">
        <f t="shared" si="0"/>
        <v>RAS</v>
      </c>
      <c r="Q48" s="51">
        <f t="shared" si="1"/>
        <v>183</v>
      </c>
    </row>
    <row r="49" spans="1:17" ht="18.75" customHeight="1" x14ac:dyDescent="0.35">
      <c r="A49" s="47" t="str">
        <f>'total Scrap'!A59</f>
        <v>07/2020</v>
      </c>
      <c r="B49" s="27">
        <f>'total Scrap'!B59</f>
        <v>72999</v>
      </c>
      <c r="C49" s="37" t="str">
        <f>'total Scrap'!C59</f>
        <v>B. Metreau</v>
      </c>
      <c r="D49" s="37">
        <f>'total Scrap'!D59</f>
        <v>95960</v>
      </c>
      <c r="E49" s="28" t="str">
        <f>'total Scrap'!E59</f>
        <v>163612660071</v>
      </c>
      <c r="F49" s="37" t="str">
        <f>'total Scrap'!F59</f>
        <v>FAN</v>
      </c>
      <c r="G49" s="37">
        <f>'total Scrap'!G59</f>
        <v>1</v>
      </c>
      <c r="H49" s="25">
        <f>'total Scrap'!H59</f>
        <v>16.41</v>
      </c>
      <c r="I49" s="37">
        <f>'total Scrap'!I59</f>
        <v>13.72</v>
      </c>
      <c r="J49" s="25">
        <f>'total Scrap'!J59</f>
        <v>30.130000000000003</v>
      </c>
      <c r="K49" s="7" t="str">
        <f>'total Scrap'!K59</f>
        <v>647   225365</v>
      </c>
      <c r="L49" s="35">
        <f>Tableau7[[#This Row],[facteur associé]]</f>
        <v>1</v>
      </c>
      <c r="M49" s="37">
        <f>Tableau6[[#This Row],[facteur récurrence]]</f>
        <v>1</v>
      </c>
      <c r="N49" s="65" t="str">
        <f t="shared" si="0"/>
        <v>RAS</v>
      </c>
      <c r="Q49" s="51">
        <f t="shared" si="1"/>
        <v>183</v>
      </c>
    </row>
    <row r="50" spans="1:17" ht="18.75" customHeight="1" x14ac:dyDescent="0.35">
      <c r="A50" s="47" t="str">
        <f>'total Scrap'!A50</f>
        <v>07/2020</v>
      </c>
      <c r="B50" s="27">
        <f>'total Scrap'!B50</f>
        <v>72999</v>
      </c>
      <c r="C50" s="37" t="str">
        <f>'total Scrap'!C50</f>
        <v>B. Metreau</v>
      </c>
      <c r="D50" s="37">
        <f>'total Scrap'!D50</f>
        <v>95623</v>
      </c>
      <c r="E50" s="28" t="str">
        <f>'total Scrap'!E50</f>
        <v>68066F311171</v>
      </c>
      <c r="F50" s="37" t="str">
        <f>'total Scrap'!F50</f>
        <v>PIPE SUB-ASSY, INNER MAST</v>
      </c>
      <c r="G50" s="37">
        <f>'total Scrap'!G50</f>
        <v>1</v>
      </c>
      <c r="H50" s="25">
        <f>'total Scrap'!H50</f>
        <v>31.42</v>
      </c>
      <c r="I50" s="37">
        <f>'total Scrap'!I50</f>
        <v>13.72</v>
      </c>
      <c r="J50" s="25">
        <f>'total Scrap'!J50</f>
        <v>45.14</v>
      </c>
      <c r="K50" s="7" t="str">
        <f>'total Scrap'!K50</f>
        <v>FLEXIBLE SERRÉ DE TRAVERS FILETAGE HS</v>
      </c>
      <c r="L50" s="35">
        <f>Tableau7[[#This Row],[facteur associé]]</f>
        <v>4</v>
      </c>
      <c r="M50" s="37">
        <f>Tableau6[[#This Row],[facteur récurrence]]</f>
        <v>4</v>
      </c>
      <c r="N50" s="65" t="str">
        <f t="shared" si="0"/>
        <v>RAS</v>
      </c>
      <c r="Q50" s="51">
        <f t="shared" si="1"/>
        <v>183</v>
      </c>
    </row>
    <row r="51" spans="1:17" ht="18.75" customHeight="1" x14ac:dyDescent="0.35">
      <c r="A51" s="47" t="str">
        <f>'total Scrap'!A51</f>
        <v>07/2020</v>
      </c>
      <c r="B51" s="27">
        <f>'total Scrap'!B51</f>
        <v>73082</v>
      </c>
      <c r="C51" s="37" t="str">
        <f>'total Scrap'!C51</f>
        <v>C. Poli Marchetti</v>
      </c>
      <c r="D51" s="37">
        <f>'total Scrap'!D51</f>
        <v>95624</v>
      </c>
      <c r="E51" s="28" t="str">
        <f>'total Scrap'!E51</f>
        <v>56031F231071</v>
      </c>
      <c r="F51" s="37" t="str">
        <f>'total Scrap'!F51</f>
        <v>WIRE, SIDE LH</v>
      </c>
      <c r="G51" s="37">
        <f>'total Scrap'!G51</f>
        <v>1</v>
      </c>
      <c r="H51" s="25">
        <f>'total Scrap'!H51</f>
        <v>30.3</v>
      </c>
      <c r="I51" s="37">
        <f>'total Scrap'!I51</f>
        <v>13.72</v>
      </c>
      <c r="J51" s="25">
        <f>'total Scrap'!J51</f>
        <v>44.02</v>
      </c>
      <c r="K51" s="7" t="str">
        <f>'total Scrap'!K51</f>
        <v>PRISE CASSÉE AINSI QUE LE CLIPS</v>
      </c>
      <c r="L51" s="35">
        <f>Tableau7[[#This Row],[facteur associé]]</f>
        <v>2</v>
      </c>
      <c r="M51" s="37">
        <f>Tableau6[[#This Row],[facteur récurrence]]</f>
        <v>2</v>
      </c>
      <c r="N51" s="65" t="str">
        <f t="shared" si="0"/>
        <v>RAS</v>
      </c>
      <c r="Q51" s="51">
        <f t="shared" si="1"/>
        <v>183</v>
      </c>
    </row>
    <row r="52" spans="1:17" ht="18.75" customHeight="1" x14ac:dyDescent="0.35">
      <c r="A52" s="47" t="str">
        <f>'total Scrap'!A52</f>
        <v>07/2020</v>
      </c>
      <c r="B52" s="27">
        <f>'total Scrap'!B52</f>
        <v>73082</v>
      </c>
      <c r="C52" s="37" t="str">
        <f>'total Scrap'!C52</f>
        <v>C. Poli Marchetti</v>
      </c>
      <c r="D52" s="37">
        <f>'total Scrap'!D52</f>
        <v>96532</v>
      </c>
      <c r="E52" s="28" t="str">
        <f>'total Scrap'!E52</f>
        <v>68606F214171</v>
      </c>
      <c r="F52" s="37" t="str">
        <f>'total Scrap'!F52</f>
        <v>PIPE SUB-ASSY, INNER MAST</v>
      </c>
      <c r="G52" s="37">
        <f>'total Scrap'!G52</f>
        <v>1</v>
      </c>
      <c r="H52" s="25">
        <f>'total Scrap'!H52</f>
        <v>29.39</v>
      </c>
      <c r="I52" s="37">
        <f>'total Scrap'!I52</f>
        <v>13.72</v>
      </c>
      <c r="J52" s="25">
        <f>'total Scrap'!J52</f>
        <v>43.11</v>
      </c>
      <c r="K52" s="7" t="str">
        <f>'total Scrap'!K52</f>
        <v>IMPURETÉ SUR LE CÔNE (FUITE)</v>
      </c>
      <c r="L52" s="35">
        <f>Tableau7[[#This Row],[facteur associé]]</f>
        <v>4</v>
      </c>
      <c r="M52" s="37">
        <f>Tableau6[[#This Row],[facteur récurrence]]</f>
        <v>4</v>
      </c>
      <c r="N52" s="65" t="str">
        <f t="shared" si="0"/>
        <v>RAS</v>
      </c>
      <c r="Q52" s="51">
        <f t="shared" si="1"/>
        <v>183</v>
      </c>
    </row>
    <row r="53" spans="1:17" ht="18.75" customHeight="1" x14ac:dyDescent="0.35">
      <c r="A53" s="47" t="str">
        <f>'total Scrap'!A53</f>
        <v>07/2020</v>
      </c>
      <c r="B53" s="27">
        <f>'total Scrap'!B53</f>
        <v>73082</v>
      </c>
      <c r="C53" s="37" t="str">
        <f>'total Scrap'!C53</f>
        <v>C. Poli Marchetti</v>
      </c>
      <c r="D53" s="37">
        <f>'total Scrap'!D53</f>
        <v>95552</v>
      </c>
      <c r="E53" s="28" t="str">
        <f>'total Scrap'!E53</f>
        <v>678901132071</v>
      </c>
      <c r="F53" s="37" t="str">
        <f>'total Scrap'!F53</f>
        <v>PAD ASSY, ARM</v>
      </c>
      <c r="G53" s="37">
        <f>'total Scrap'!G53</f>
        <v>1</v>
      </c>
      <c r="H53" s="25">
        <f>'total Scrap'!H53</f>
        <v>25.66</v>
      </c>
      <c r="I53" s="37">
        <f>'total Scrap'!I53</f>
        <v>13.72</v>
      </c>
      <c r="J53" s="25">
        <f>'total Scrap'!J53</f>
        <v>39.380000000000003</v>
      </c>
      <c r="K53" s="7" t="str">
        <f>'total Scrap'!K53</f>
        <v>COUPS   705    225985</v>
      </c>
      <c r="L53" s="35">
        <f>Tableau7[[#This Row],[facteur associé]]</f>
        <v>4</v>
      </c>
      <c r="M53" s="37">
        <f>Tableau6[[#This Row],[facteur récurrence]]</f>
        <v>4</v>
      </c>
      <c r="N53" s="65" t="str">
        <f t="shared" si="0"/>
        <v>RAS</v>
      </c>
      <c r="Q53" s="51">
        <f t="shared" si="1"/>
        <v>183</v>
      </c>
    </row>
    <row r="54" spans="1:17" ht="18.75" customHeight="1" x14ac:dyDescent="0.35">
      <c r="A54" s="47" t="str">
        <f>'total Scrap'!A54</f>
        <v>07/2020</v>
      </c>
      <c r="B54" s="27">
        <f>'total Scrap'!B54</f>
        <v>73082</v>
      </c>
      <c r="C54" s="37" t="str">
        <f>'total Scrap'!C54</f>
        <v>C. Poli Marchetti</v>
      </c>
      <c r="D54" s="37">
        <f>'total Scrap'!D54</f>
        <v>95626</v>
      </c>
      <c r="E54" s="28" t="str">
        <f>'total Scrap'!E54</f>
        <v>53220F231071</v>
      </c>
      <c r="F54" s="37" t="str">
        <f>'total Scrap'!F54</f>
        <v>PANEL ASSY, INSTRUMENT, LH</v>
      </c>
      <c r="G54" s="37">
        <f>'total Scrap'!G54</f>
        <v>1</v>
      </c>
      <c r="H54" s="25">
        <f>'total Scrap'!H54</f>
        <v>21.31</v>
      </c>
      <c r="I54" s="37">
        <f>'total Scrap'!I54</f>
        <v>13.72</v>
      </c>
      <c r="J54" s="25">
        <f>'total Scrap'!J54</f>
        <v>35.03</v>
      </c>
      <c r="K54" s="7" t="str">
        <f>'total Scrap'!K54</f>
        <v>RAYÉ</v>
      </c>
      <c r="L54" s="35">
        <f>Tableau7[[#This Row],[facteur associé]]</f>
        <v>4</v>
      </c>
      <c r="M54" s="37">
        <f>Tableau6[[#This Row],[facteur récurrence]]</f>
        <v>4</v>
      </c>
      <c r="N54" s="65" t="str">
        <f t="shared" si="0"/>
        <v>RAS</v>
      </c>
      <c r="Q54" s="51">
        <f t="shared" si="1"/>
        <v>183</v>
      </c>
    </row>
    <row r="55" spans="1:17" ht="18.75" customHeight="1" x14ac:dyDescent="0.35">
      <c r="A55" s="47" t="str">
        <f>'total Scrap'!A55</f>
        <v>07/2020</v>
      </c>
      <c r="B55" s="27">
        <f>'total Scrap'!B55</f>
        <v>72062</v>
      </c>
      <c r="C55" s="37" t="str">
        <f>'total Scrap'!C55</f>
        <v>P. Sauvaget</v>
      </c>
      <c r="D55" s="37">
        <f>'total Scrap'!D55</f>
        <v>95629</v>
      </c>
      <c r="E55" s="28" t="str">
        <f>'total Scrap'!E55</f>
        <v>23507FPA2171</v>
      </c>
      <c r="F55" s="37" t="str">
        <f>'total Scrap'!F55</f>
        <v>WIRE, SENSOR DOPPLER (23510FPA2071</v>
      </c>
      <c r="G55" s="37">
        <f>'total Scrap'!G55</f>
        <v>1</v>
      </c>
      <c r="H55" s="25">
        <f>'total Scrap'!H55</f>
        <v>19.04</v>
      </c>
      <c r="I55" s="37">
        <f>'total Scrap'!I55</f>
        <v>13.72</v>
      </c>
      <c r="J55" s="25">
        <f>'total Scrap'!J55</f>
        <v>32.76</v>
      </c>
      <c r="K55" s="7" t="str">
        <f>'total Scrap'!K55</f>
        <v>FILS COUPÉS EN COUPANT LE COLLIER</v>
      </c>
      <c r="L55" s="35">
        <f>Tableau7[[#This Row],[facteur associé]]</f>
        <v>4</v>
      </c>
      <c r="M55" s="37">
        <f>Tableau6[[#This Row],[facteur récurrence]]</f>
        <v>4</v>
      </c>
      <c r="N55" s="65" t="str">
        <f t="shared" si="0"/>
        <v>RAS</v>
      </c>
      <c r="Q55" s="51">
        <f t="shared" si="1"/>
        <v>183</v>
      </c>
    </row>
    <row r="56" spans="1:17" ht="18.75" customHeight="1" x14ac:dyDescent="0.35">
      <c r="A56" s="47" t="str">
        <f>'total Scrap'!A56</f>
        <v>07/2020</v>
      </c>
      <c r="B56" s="27">
        <f>'total Scrap'!B56</f>
        <v>73082</v>
      </c>
      <c r="C56" s="37" t="str">
        <f>'total Scrap'!C56</f>
        <v>C. Poli Marchetti</v>
      </c>
      <c r="D56" s="37">
        <f>'total Scrap'!D56</f>
        <v>96517</v>
      </c>
      <c r="E56" s="28" t="str">
        <f>'total Scrap'!E56</f>
        <v>565013691071</v>
      </c>
      <c r="F56" s="37" t="str">
        <f>'total Scrap'!F56</f>
        <v>BRACKET SUB-ASSY, HEAD LAMP, RH</v>
      </c>
      <c r="G56" s="37">
        <f>'total Scrap'!G56</f>
        <v>1</v>
      </c>
      <c r="H56" s="25">
        <f>'total Scrap'!H56</f>
        <v>18.5</v>
      </c>
      <c r="I56" s="37">
        <f>'total Scrap'!I56</f>
        <v>13.72</v>
      </c>
      <c r="J56" s="25">
        <f>'total Scrap'!J56</f>
        <v>32.22</v>
      </c>
      <c r="K56" s="7" t="str">
        <f>'total Scrap'!K56</f>
        <v>ABIMÉ   547  225128</v>
      </c>
      <c r="L56" s="35">
        <f>Tableau7[[#This Row],[facteur associé]]</f>
        <v>4</v>
      </c>
      <c r="M56" s="37">
        <f>Tableau6[[#This Row],[facteur récurrence]]</f>
        <v>4</v>
      </c>
      <c r="N56" s="65" t="str">
        <f t="shared" si="0"/>
        <v>RAS</v>
      </c>
      <c r="Q56" s="51">
        <f t="shared" si="1"/>
        <v>183</v>
      </c>
    </row>
    <row r="57" spans="1:17" ht="18.75" customHeight="1" x14ac:dyDescent="0.35">
      <c r="A57" s="47" t="str">
        <f>'total Scrap'!A57</f>
        <v>07/2020</v>
      </c>
      <c r="B57" s="27">
        <f>'total Scrap'!B57</f>
        <v>72999</v>
      </c>
      <c r="C57" s="37" t="str">
        <f>'total Scrap'!C57</f>
        <v>B. Metreau</v>
      </c>
      <c r="D57" s="37">
        <f>'total Scrap'!D57</f>
        <v>95954</v>
      </c>
      <c r="E57" s="28" t="str">
        <f>'total Scrap'!E57</f>
        <v>175102662071</v>
      </c>
      <c r="F57" s="37" t="str">
        <f>'total Scrap'!F57</f>
        <v>MUFFLER ASSY</v>
      </c>
      <c r="G57" s="37">
        <f>'total Scrap'!G57</f>
        <v>1</v>
      </c>
      <c r="H57" s="25">
        <f>'total Scrap'!H57</f>
        <v>17.05</v>
      </c>
      <c r="I57" s="37">
        <f>'total Scrap'!I57</f>
        <v>13.72</v>
      </c>
      <c r="J57" s="25">
        <f>'total Scrap'!J57</f>
        <v>30.770000000000003</v>
      </c>
      <c r="K57" s="7" t="str">
        <f>'total Scrap'!K57</f>
        <v>FILETAGE HS    352   226060</v>
      </c>
      <c r="L57" s="35">
        <f>Tableau7[[#This Row],[facteur associé]]</f>
        <v>2</v>
      </c>
      <c r="M57" s="37">
        <f>Tableau6[[#This Row],[facteur récurrence]]</f>
        <v>2</v>
      </c>
      <c r="N57" s="65" t="str">
        <f t="shared" si="0"/>
        <v>RAS</v>
      </c>
      <c r="Q57" s="51">
        <f t="shared" si="1"/>
        <v>183</v>
      </c>
    </row>
    <row r="58" spans="1:17" ht="18.75" customHeight="1" x14ac:dyDescent="0.35">
      <c r="A58" s="47" t="str">
        <f>'total Scrap'!A180</f>
        <v>11/2020</v>
      </c>
      <c r="B58" s="27">
        <f>'total Scrap'!B180</f>
        <v>73082</v>
      </c>
      <c r="C58" s="37" t="str">
        <f>'total Scrap'!C180</f>
        <v>C. Poli Marchetti</v>
      </c>
      <c r="D58" s="37">
        <f>'total Scrap'!D180</f>
        <v>95745</v>
      </c>
      <c r="E58" s="28" t="str">
        <f>'total Scrap'!E180</f>
        <v>163612660071</v>
      </c>
      <c r="F58" s="37" t="str">
        <f>'total Scrap'!F180</f>
        <v>FAN</v>
      </c>
      <c r="G58" s="37">
        <f>'total Scrap'!G180</f>
        <v>1</v>
      </c>
      <c r="H58" s="25">
        <f>'total Scrap'!H180</f>
        <v>16.41</v>
      </c>
      <c r="I58" s="37">
        <f>'total Scrap'!I180</f>
        <v>13.72</v>
      </c>
      <c r="J58" s="25">
        <f>'total Scrap'!J180</f>
        <v>30.130000000000003</v>
      </c>
      <c r="K58" s="7" t="str">
        <f>'total Scrap'!K180</f>
        <v>HÉLICE CASSÉE   642</v>
      </c>
      <c r="L58" s="35">
        <f>Tableau7[[#This Row],[facteur associé]]</f>
        <v>3</v>
      </c>
      <c r="M58" s="37">
        <f>Tableau6[[#This Row],[facteur récurrence]]</f>
        <v>3</v>
      </c>
      <c r="N58" s="65" t="str">
        <f t="shared" si="0"/>
        <v>RAS</v>
      </c>
      <c r="Q58" s="51">
        <f t="shared" si="1"/>
        <v>183</v>
      </c>
    </row>
    <row r="59" spans="1:17" ht="18.75" customHeight="1" x14ac:dyDescent="0.35">
      <c r="A59" s="47" t="str">
        <f>'total Scrap'!A215</f>
        <v>12/2020</v>
      </c>
      <c r="B59" s="27">
        <f>'total Scrap'!B215</f>
        <v>72999</v>
      </c>
      <c r="C59" s="37" t="str">
        <f>'total Scrap'!C215</f>
        <v>B. Metreau</v>
      </c>
      <c r="D59" s="37">
        <f>'total Scrap'!D215</f>
        <v>95995</v>
      </c>
      <c r="E59" s="28" t="str">
        <f>'total Scrap'!E215</f>
        <v>163612660071</v>
      </c>
      <c r="F59" s="37" t="str">
        <f>'total Scrap'!F215</f>
        <v>FAN</v>
      </c>
      <c r="G59" s="37">
        <f>'total Scrap'!G215</f>
        <v>1</v>
      </c>
      <c r="H59" s="25">
        <f>'total Scrap'!H215</f>
        <v>16.41</v>
      </c>
      <c r="I59" s="37">
        <f>'total Scrap'!I215</f>
        <v>13.72</v>
      </c>
      <c r="J59" s="25">
        <f>'total Scrap'!J215</f>
        <v>30.130000000000003</v>
      </c>
      <c r="K59" s="7" t="str">
        <f>'total Scrap'!K215</f>
        <v>CASSÉE EN METTANT LE CHASSIS   235</v>
      </c>
      <c r="L59" s="35">
        <f>Tableau7[[#This Row],[facteur associé]]</f>
        <v>3</v>
      </c>
      <c r="M59" s="37">
        <f>Tableau6[[#This Row],[facteur récurrence]]</f>
        <v>3</v>
      </c>
      <c r="N59" s="65" t="str">
        <f t="shared" si="0"/>
        <v>RAS</v>
      </c>
      <c r="Q59" s="51">
        <f t="shared" si="1"/>
        <v>183</v>
      </c>
    </row>
    <row r="60" spans="1:17" ht="18.75" customHeight="1" x14ac:dyDescent="0.35">
      <c r="A60" s="47" t="str">
        <f>'total Scrap'!A60</f>
        <v>07/2020</v>
      </c>
      <c r="B60" s="27">
        <f>'total Scrap'!B60</f>
        <v>73082</v>
      </c>
      <c r="C60" s="37" t="str">
        <f>'total Scrap'!C60</f>
        <v>C. Poli Marchetti</v>
      </c>
      <c r="D60" s="37">
        <f>'total Scrap'!D60</f>
        <v>96504</v>
      </c>
      <c r="E60" s="28" t="str">
        <f>'total Scrap'!E60</f>
        <v>177002660071</v>
      </c>
      <c r="F60" s="37" t="str">
        <f>'total Scrap'!F60</f>
        <v>CLEANER ASSY, AIR W/ELEMENT</v>
      </c>
      <c r="G60" s="37">
        <f>'total Scrap'!G60</f>
        <v>1</v>
      </c>
      <c r="H60" s="25">
        <f>'total Scrap'!H60</f>
        <v>16.32</v>
      </c>
      <c r="I60" s="37">
        <f>'total Scrap'!I60</f>
        <v>13.72</v>
      </c>
      <c r="J60" s="25">
        <f>'total Scrap'!J60</f>
        <v>30.04</v>
      </c>
      <c r="K60" s="7" t="str">
        <f>'total Scrap'!K60</f>
        <v>RAYÉ   341   226110</v>
      </c>
      <c r="L60" s="35">
        <f>Tableau7[[#This Row],[facteur associé]]</f>
        <v>4</v>
      </c>
      <c r="M60" s="37">
        <f>Tableau6[[#This Row],[facteur récurrence]]</f>
        <v>4</v>
      </c>
      <c r="N60" s="65" t="str">
        <f t="shared" si="0"/>
        <v>RAS</v>
      </c>
      <c r="Q60" s="51">
        <f t="shared" si="1"/>
        <v>183</v>
      </c>
    </row>
    <row r="61" spans="1:17" ht="18.75" customHeight="1" x14ac:dyDescent="0.35">
      <c r="A61" s="47" t="str">
        <f>'total Scrap'!A61</f>
        <v>07/2020</v>
      </c>
      <c r="B61" s="27">
        <f>'total Scrap'!B61</f>
        <v>73082</v>
      </c>
      <c r="C61" s="37" t="str">
        <f>'total Scrap'!C61</f>
        <v>C. Poli Marchetti</v>
      </c>
      <c r="D61" s="37">
        <f>'total Scrap'!D61</f>
        <v>95630</v>
      </c>
      <c r="E61" s="28" t="str">
        <f>'total Scrap'!E61</f>
        <v>53220F219071</v>
      </c>
      <c r="F61" s="37" t="str">
        <f>'total Scrap'!F61</f>
        <v>PANEL ASSY,INSTRUMENT,LH</v>
      </c>
      <c r="G61" s="37">
        <f>'total Scrap'!G61</f>
        <v>1</v>
      </c>
      <c r="H61" s="25">
        <f>'total Scrap'!H61</f>
        <v>15.896599999999999</v>
      </c>
      <c r="I61" s="37">
        <f>'total Scrap'!I61</f>
        <v>13.72</v>
      </c>
      <c r="J61" s="25">
        <f>'total Scrap'!J61</f>
        <v>29.616599999999998</v>
      </c>
      <c r="K61" s="7" t="str">
        <f>'total Scrap'!K61</f>
        <v>RAYÉ</v>
      </c>
      <c r="L61" s="35">
        <f>Tableau7[[#This Row],[facteur associé]]</f>
        <v>4</v>
      </c>
      <c r="M61" s="37">
        <f>Tableau6[[#This Row],[facteur récurrence]]</f>
        <v>4</v>
      </c>
      <c r="N61" s="65" t="str">
        <f t="shared" si="0"/>
        <v>RAS</v>
      </c>
      <c r="Q61" s="51">
        <f t="shared" si="1"/>
        <v>183</v>
      </c>
    </row>
    <row r="62" spans="1:17" ht="18.75" customHeight="1" x14ac:dyDescent="0.35">
      <c r="A62" s="47" t="str">
        <f>'total Scrap'!A62</f>
        <v>07/2020</v>
      </c>
      <c r="B62" s="27">
        <f>'total Scrap'!B62</f>
        <v>73069</v>
      </c>
      <c r="C62" s="37" t="str">
        <f>'total Scrap'!C62</f>
        <v>T. Boudard</v>
      </c>
      <c r="D62" s="37">
        <f>'total Scrap'!D62</f>
        <v>93611</v>
      </c>
      <c r="E62" s="28" t="str">
        <f>'total Scrap'!E62</f>
        <v>2A28007G3</v>
      </c>
      <c r="F62" s="37" t="str">
        <f>'total Scrap'!F62</f>
        <v>STEP S/A, LH</v>
      </c>
      <c r="G62" s="37">
        <f>'total Scrap'!G62</f>
        <v>1</v>
      </c>
      <c r="H62" s="25">
        <f>'total Scrap'!H62</f>
        <v>15.4</v>
      </c>
      <c r="I62" s="37">
        <f>'total Scrap'!I62</f>
        <v>13.72</v>
      </c>
      <c r="J62" s="25">
        <f>'total Scrap'!J62</f>
        <v>29.12</v>
      </c>
      <c r="K62" s="7" t="str">
        <f>'total Scrap'!K62</f>
        <v>VIS DE FIXATION CASSÉE LORS DU MONTAGE</v>
      </c>
      <c r="L62" s="35">
        <f>Tableau7[[#This Row],[facteur associé]]</f>
        <v>4</v>
      </c>
      <c r="M62" s="37">
        <f>Tableau6[[#This Row],[facteur récurrence]]</f>
        <v>4</v>
      </c>
      <c r="N62" s="65" t="str">
        <f t="shared" si="0"/>
        <v>RAS</v>
      </c>
      <c r="Q62" s="51">
        <f t="shared" si="1"/>
        <v>183</v>
      </c>
    </row>
    <row r="63" spans="1:17" ht="18.75" customHeight="1" x14ac:dyDescent="0.35">
      <c r="A63" s="47" t="str">
        <f>'total Scrap'!A63</f>
        <v>07/2020</v>
      </c>
      <c r="B63" s="27">
        <f>'total Scrap'!B63</f>
        <v>73082</v>
      </c>
      <c r="C63" s="37" t="str">
        <f>'total Scrap'!C63</f>
        <v>C. Poli Marchetti</v>
      </c>
      <c r="D63" s="37">
        <f>'total Scrap'!D63</f>
        <v>96529</v>
      </c>
      <c r="E63" s="28" t="str">
        <f>'total Scrap'!E63</f>
        <v>38717F121071</v>
      </c>
      <c r="F63" s="37" t="str">
        <f>'total Scrap'!F63</f>
        <v>HOSE</v>
      </c>
      <c r="G63" s="37">
        <f>'total Scrap'!G63</f>
        <v>1</v>
      </c>
      <c r="H63" s="25">
        <f>'total Scrap'!H63</f>
        <v>14.93</v>
      </c>
      <c r="I63" s="37">
        <f>'total Scrap'!I63</f>
        <v>13.72</v>
      </c>
      <c r="J63" s="25">
        <f>'total Scrap'!J63</f>
        <v>28.65</v>
      </c>
      <c r="K63" s="7" t="str">
        <f>'total Scrap'!K63</f>
        <v>GAINE FLEXIBLE RAPÉE, TRESSE MÉTALLIQUE APPARENTE</v>
      </c>
      <c r="L63" s="35">
        <f>Tableau7[[#This Row],[facteur associé]]</f>
        <v>4</v>
      </c>
      <c r="M63" s="37">
        <f>Tableau6[[#This Row],[facteur récurrence]]</f>
        <v>4</v>
      </c>
      <c r="N63" s="65" t="str">
        <f t="shared" si="0"/>
        <v>RAS</v>
      </c>
      <c r="Q63" s="51">
        <f t="shared" si="1"/>
        <v>183</v>
      </c>
    </row>
    <row r="64" spans="1:17" ht="18.75" customHeight="1" x14ac:dyDescent="0.35">
      <c r="A64" s="47" t="str">
        <f>'total Scrap'!A64</f>
        <v>07/2020</v>
      </c>
      <c r="B64" s="27">
        <f>'total Scrap'!B64</f>
        <v>72999</v>
      </c>
      <c r="C64" s="37" t="str">
        <f>'total Scrap'!C64</f>
        <v>B. Metreau</v>
      </c>
      <c r="D64" s="37">
        <f>'total Scrap'!D64</f>
        <v>96524</v>
      </c>
      <c r="E64" s="28" t="str">
        <f>'total Scrap'!E64</f>
        <v>68805F226071</v>
      </c>
      <c r="F64" s="37" t="str">
        <f>'total Scrap'!F64</f>
        <v>PIPE SUB-ASSY,A45 MID</v>
      </c>
      <c r="G64" s="37">
        <f>'total Scrap'!G64</f>
        <v>1</v>
      </c>
      <c r="H64" s="25">
        <f>'total Scrap'!H64</f>
        <v>14.75</v>
      </c>
      <c r="I64" s="37">
        <f>'total Scrap'!I64</f>
        <v>13.72</v>
      </c>
      <c r="J64" s="25">
        <f>'total Scrap'!J64</f>
        <v>28.47</v>
      </c>
      <c r="K64" s="7" t="str">
        <f>'total Scrap'!K64</f>
        <v>FILETAGE HS PRIS DE TRAVERS</v>
      </c>
      <c r="L64" s="35">
        <f>Tableau7[[#This Row],[facteur associé]]</f>
        <v>2</v>
      </c>
      <c r="M64" s="37">
        <f>Tableau6[[#This Row],[facteur récurrence]]</f>
        <v>2</v>
      </c>
      <c r="N64" s="65" t="str">
        <f t="shared" si="0"/>
        <v>RAS</v>
      </c>
      <c r="Q64" s="51">
        <f t="shared" si="1"/>
        <v>183</v>
      </c>
    </row>
    <row r="65" spans="1:17" ht="18.75" customHeight="1" x14ac:dyDescent="0.35">
      <c r="A65" s="47" t="str">
        <f>'total Scrap'!A65</f>
        <v>07/2020</v>
      </c>
      <c r="B65" s="27">
        <f>'total Scrap'!B65</f>
        <v>72999</v>
      </c>
      <c r="C65" s="37" t="str">
        <f>'total Scrap'!C65</f>
        <v>B. Metreau</v>
      </c>
      <c r="D65" s="37">
        <f>'total Scrap'!D65</f>
        <v>95621</v>
      </c>
      <c r="E65" s="28" t="str">
        <f>'total Scrap'!E65</f>
        <v>68804F226071</v>
      </c>
      <c r="F65" s="37" t="str">
        <f>'total Scrap'!F65</f>
        <v>PIPE SUB-ASSY,A41 MID</v>
      </c>
      <c r="G65" s="37">
        <f>'total Scrap'!G65</f>
        <v>1</v>
      </c>
      <c r="H65" s="25">
        <f>'total Scrap'!H65</f>
        <v>14.63</v>
      </c>
      <c r="I65" s="37">
        <f>'total Scrap'!I65</f>
        <v>13.72</v>
      </c>
      <c r="J65" s="25">
        <f>'total Scrap'!J65</f>
        <v>28.35</v>
      </c>
      <c r="K65" s="7" t="str">
        <f>'total Scrap'!K65</f>
        <v>FILETS HS PRIS DE TRAVERS</v>
      </c>
      <c r="L65" s="35">
        <f>Tableau7[[#This Row],[facteur associé]]</f>
        <v>3</v>
      </c>
      <c r="M65" s="37">
        <f>Tableau6[[#This Row],[facteur récurrence]]</f>
        <v>3</v>
      </c>
      <c r="N65" s="65" t="str">
        <f t="shared" si="0"/>
        <v>RAS</v>
      </c>
      <c r="Q65" s="51">
        <f t="shared" si="1"/>
        <v>183</v>
      </c>
    </row>
    <row r="66" spans="1:17" ht="18.75" customHeight="1" x14ac:dyDescent="0.35">
      <c r="A66" s="47" t="str">
        <f>'total Scrap'!A66</f>
        <v>07/2020</v>
      </c>
      <c r="B66" s="27">
        <f>'total Scrap'!B66</f>
        <v>73082</v>
      </c>
      <c r="C66" s="37" t="str">
        <f>'total Scrap'!C66</f>
        <v>C. Poli Marchetti</v>
      </c>
      <c r="D66" s="37">
        <f>'total Scrap'!D66</f>
        <v>96507</v>
      </c>
      <c r="E66" s="28" t="str">
        <f>'total Scrap'!E66</f>
        <v>451101247271</v>
      </c>
      <c r="F66" s="37" t="str">
        <f>'total Scrap'!F66</f>
        <v>WHEEL ASSY, STEERING</v>
      </c>
      <c r="G66" s="37">
        <f>'total Scrap'!G66</f>
        <v>1</v>
      </c>
      <c r="H66" s="25">
        <f>'total Scrap'!H66</f>
        <v>12.61</v>
      </c>
      <c r="I66" s="37">
        <f>'total Scrap'!I66</f>
        <v>13.72</v>
      </c>
      <c r="J66" s="25">
        <f>'total Scrap'!J66</f>
        <v>26.33</v>
      </c>
      <c r="K66" s="7" t="str">
        <f>'total Scrap'!K66</f>
        <v>VOLANT ABIMÉ</v>
      </c>
      <c r="L66" s="35">
        <f>Tableau7[[#This Row],[facteur associé]]</f>
        <v>3</v>
      </c>
      <c r="M66" s="37">
        <f>Tableau6[[#This Row],[facteur récurrence]]</f>
        <v>3</v>
      </c>
      <c r="N66" s="65" t="str">
        <f t="shared" si="0"/>
        <v>RAS</v>
      </c>
      <c r="Q66" s="51">
        <f t="shared" si="1"/>
        <v>183</v>
      </c>
    </row>
    <row r="67" spans="1:17" ht="18.75" customHeight="1" x14ac:dyDescent="0.35">
      <c r="A67" s="47" t="str">
        <f>'total Scrap'!A67</f>
        <v>07/2020</v>
      </c>
      <c r="B67" s="27">
        <f>'total Scrap'!B67</f>
        <v>73082</v>
      </c>
      <c r="C67" s="37" t="str">
        <f>'total Scrap'!C67</f>
        <v>C. Poli Marchetti</v>
      </c>
      <c r="D67" s="37">
        <f>'total Scrap'!D67</f>
        <v>96516</v>
      </c>
      <c r="E67" s="28" t="str">
        <f>'total Scrap'!E67</f>
        <v>565702665071</v>
      </c>
      <c r="F67" s="37" t="str">
        <f>'total Scrap'!F67</f>
        <v>LAMP ASSY, COMBINATION HEAD, RH</v>
      </c>
      <c r="G67" s="37">
        <f>'total Scrap'!G67</f>
        <v>1</v>
      </c>
      <c r="H67" s="25">
        <f>'total Scrap'!H67</f>
        <v>11.22</v>
      </c>
      <c r="I67" s="37">
        <f>'total Scrap'!I67</f>
        <v>13.72</v>
      </c>
      <c r="J67" s="25">
        <f>'total Scrap'!J67</f>
        <v>24.94</v>
      </c>
      <c r="K67" s="7" t="str">
        <f>'total Scrap'!K67</f>
        <v>ABIMÉ   547   225128</v>
      </c>
      <c r="L67" s="35">
        <f>Tableau7[[#This Row],[facteur associé]]</f>
        <v>4</v>
      </c>
      <c r="M67" s="37">
        <f>Tableau6[[#This Row],[facteur récurrence]]</f>
        <v>4</v>
      </c>
      <c r="N67" s="65" t="str">
        <f t="shared" ref="N67:N130" si="2">_xlfn.IFS(M67&gt;32,"CRITIQUE",M67&lt;=8,"RAS",M67&lt;=16,"ATTENTION",M67&lt;=32,"DANGER")</f>
        <v>RAS</v>
      </c>
      <c r="Q67" s="51">
        <f t="shared" si="1"/>
        <v>183</v>
      </c>
    </row>
    <row r="68" spans="1:17" ht="18.75" customHeight="1" x14ac:dyDescent="0.35">
      <c r="A68" s="47" t="str">
        <f>'total Scrap'!A68</f>
        <v>07/2020</v>
      </c>
      <c r="B68" s="27">
        <f>'total Scrap'!B68</f>
        <v>72139</v>
      </c>
      <c r="C68" s="37" t="str">
        <f>'total Scrap'!C68</f>
        <v>C. Pichon</v>
      </c>
      <c r="D68" s="37">
        <f>'total Scrap'!D68</f>
        <v>95282</v>
      </c>
      <c r="E68" s="28" t="str">
        <f>'total Scrap'!E68</f>
        <v>17780F218071</v>
      </c>
      <c r="F68" s="37" t="str">
        <f>'total Scrap'!F68</f>
        <v>CLEANER ASSY, AIR, PRIMARY</v>
      </c>
      <c r="G68" s="37">
        <f>'total Scrap'!G68</f>
        <v>1</v>
      </c>
      <c r="H68" s="25">
        <f>'total Scrap'!H68</f>
        <v>9</v>
      </c>
      <c r="I68" s="37">
        <f>'total Scrap'!I68</f>
        <v>13.72</v>
      </c>
      <c r="J68" s="25">
        <f>'total Scrap'!J68</f>
        <v>22.72</v>
      </c>
      <c r="K68" s="7" t="str">
        <f>'total Scrap'!K68</f>
        <v>RAYURES CHARETTE DE TRANSPORT PAS APPROPRIÉE</v>
      </c>
      <c r="L68" s="35">
        <f>Tableau7[[#This Row],[facteur associé]]</f>
        <v>4</v>
      </c>
      <c r="M68" s="37">
        <f>Tableau6[[#This Row],[facteur récurrence]]</f>
        <v>4</v>
      </c>
      <c r="N68" s="65" t="str">
        <f t="shared" si="2"/>
        <v>RAS</v>
      </c>
      <c r="Q68" s="51">
        <f t="shared" ref="Q68:Q131" si="3">O68+6*30+3</f>
        <v>183</v>
      </c>
    </row>
    <row r="69" spans="1:17" ht="18.75" customHeight="1" x14ac:dyDescent="0.35">
      <c r="A69" s="47" t="str">
        <f>'total Scrap'!A69</f>
        <v>07/2020</v>
      </c>
      <c r="B69" s="27">
        <f>'total Scrap'!B69</f>
        <v>72999</v>
      </c>
      <c r="C69" s="37" t="str">
        <f>'total Scrap'!C69</f>
        <v>B. Metreau</v>
      </c>
      <c r="D69" s="37">
        <f>'total Scrap'!D69</f>
        <v>96523</v>
      </c>
      <c r="E69" s="28" t="str">
        <f>'total Scrap'!E69</f>
        <v>68143F225071</v>
      </c>
      <c r="F69" s="37" t="str">
        <f>'total Scrap'!F69</f>
        <v>HOSE, HIGH PRESSURE</v>
      </c>
      <c r="G69" s="37">
        <f>'total Scrap'!G69</f>
        <v>1</v>
      </c>
      <c r="H69" s="25">
        <f>'total Scrap'!H69</f>
        <v>8.92</v>
      </c>
      <c r="I69" s="37">
        <f>'total Scrap'!I69</f>
        <v>13.72</v>
      </c>
      <c r="J69" s="25">
        <f>'total Scrap'!J69</f>
        <v>22.64</v>
      </c>
      <c r="K69" s="7" t="str">
        <f>'total Scrap'!K69</f>
        <v>FLEXIBLE PRIS DE TRAVERS</v>
      </c>
      <c r="L69" s="35">
        <f>Tableau7[[#This Row],[facteur associé]]</f>
        <v>4</v>
      </c>
      <c r="M69" s="37">
        <f>Tableau6[[#This Row],[facteur récurrence]]</f>
        <v>4</v>
      </c>
      <c r="N69" s="65" t="str">
        <f t="shared" si="2"/>
        <v>RAS</v>
      </c>
      <c r="Q69" s="51">
        <f t="shared" si="3"/>
        <v>183</v>
      </c>
    </row>
    <row r="70" spans="1:17" ht="18.75" customHeight="1" x14ac:dyDescent="0.35">
      <c r="A70" s="47" t="str">
        <f>'total Scrap'!A70</f>
        <v>07/2020</v>
      </c>
      <c r="B70" s="27">
        <f>'total Scrap'!B70</f>
        <v>72999</v>
      </c>
      <c r="C70" s="37" t="str">
        <f>'total Scrap'!C70</f>
        <v>B. Metreau</v>
      </c>
      <c r="D70" s="37">
        <f>'total Scrap'!D70</f>
        <v>95961</v>
      </c>
      <c r="E70" s="28" t="str">
        <f>'total Scrap'!E70</f>
        <v>45682F331071</v>
      </c>
      <c r="F70" s="37" t="str">
        <f>'total Scrap'!F70</f>
        <v>HOSE, PS CYLINDER, NO.2</v>
      </c>
      <c r="G70" s="37">
        <f>'total Scrap'!G70</f>
        <v>1</v>
      </c>
      <c r="H70" s="25">
        <f>'total Scrap'!H70</f>
        <v>8.27</v>
      </c>
      <c r="I70" s="37">
        <f>'total Scrap'!I70</f>
        <v>13.72</v>
      </c>
      <c r="J70" s="25">
        <f>'total Scrap'!J70</f>
        <v>21.990000000000002</v>
      </c>
      <c r="K70" s="7" t="str">
        <f>'total Scrap'!K70</f>
        <v>FLEXIBLE + GAINE DE PROTECTION ÉCRASÉS</v>
      </c>
      <c r="L70" s="35">
        <f>Tableau7[[#This Row],[facteur associé]]</f>
        <v>4</v>
      </c>
      <c r="M70" s="37">
        <f>Tableau6[[#This Row],[facteur récurrence]]</f>
        <v>4</v>
      </c>
      <c r="N70" s="65" t="str">
        <f t="shared" si="2"/>
        <v>RAS</v>
      </c>
      <c r="Q70" s="51">
        <f t="shared" si="3"/>
        <v>183</v>
      </c>
    </row>
    <row r="71" spans="1:17" ht="18.75" customHeight="1" x14ac:dyDescent="0.35">
      <c r="A71" s="47" t="str">
        <f>'total Scrap'!A71</f>
        <v>07/2020</v>
      </c>
      <c r="B71" s="27">
        <f>'total Scrap'!B71</f>
        <v>73069</v>
      </c>
      <c r="C71" s="37" t="str">
        <f>'total Scrap'!C71</f>
        <v>T. Boudard</v>
      </c>
      <c r="D71" s="37">
        <f>'total Scrap'!D71</f>
        <v>96521</v>
      </c>
      <c r="E71" s="28" t="str">
        <f>'total Scrap'!E71</f>
        <v>452021660071</v>
      </c>
      <c r="F71" s="37" t="str">
        <f>'total Scrap'!F71</f>
        <v>JACKET SUB-ASSY, MAST</v>
      </c>
      <c r="G71" s="37">
        <f>'total Scrap'!G71</f>
        <v>1</v>
      </c>
      <c r="H71" s="25">
        <f>'total Scrap'!H71</f>
        <v>7.38</v>
      </c>
      <c r="I71" s="37">
        <f>'total Scrap'!I71</f>
        <v>13.72</v>
      </c>
      <c r="J71" s="25">
        <f>'total Scrap'!J71</f>
        <v>21.1</v>
      </c>
      <c r="K71" s="7" t="str">
        <f>'total Scrap'!K71</f>
        <v>ABIMÉ DÛ AU MONTAGE SUR CHAINE  586   225445</v>
      </c>
      <c r="L71" s="35">
        <f>Tableau7[[#This Row],[facteur associé]]</f>
        <v>4</v>
      </c>
      <c r="M71" s="37">
        <f>Tableau6[[#This Row],[facteur récurrence]]</f>
        <v>4</v>
      </c>
      <c r="N71" s="65" t="str">
        <f t="shared" si="2"/>
        <v>RAS</v>
      </c>
      <c r="Q71" s="51">
        <f t="shared" si="3"/>
        <v>183</v>
      </c>
    </row>
    <row r="72" spans="1:17" ht="18.75" customHeight="1" x14ac:dyDescent="0.35">
      <c r="A72" s="47" t="str">
        <f>'total Scrap'!A72</f>
        <v>07/2020</v>
      </c>
      <c r="B72" s="27">
        <f>'total Scrap'!B72</f>
        <v>72999</v>
      </c>
      <c r="C72" s="37" t="str">
        <f>'total Scrap'!C72</f>
        <v>B. Metreau</v>
      </c>
      <c r="D72" s="37">
        <f>'total Scrap'!D72</f>
        <v>95963</v>
      </c>
      <c r="E72" s="28" t="str">
        <f>'total Scrap'!E72</f>
        <v>688052132071</v>
      </c>
      <c r="F72" s="37" t="str">
        <f>'total Scrap'!F72</f>
        <v>PULLEY SUB-ASSY, HOSE GUIDE</v>
      </c>
      <c r="G72" s="37">
        <f>'total Scrap'!G72</f>
        <v>1</v>
      </c>
      <c r="H72" s="25">
        <f>'total Scrap'!H72</f>
        <v>6.97</v>
      </c>
      <c r="I72" s="37">
        <f>'total Scrap'!I72</f>
        <v>13.72</v>
      </c>
      <c r="J72" s="25">
        <f>'total Scrap'!J72</f>
        <v>20.69</v>
      </c>
      <c r="K72" s="7" t="str">
        <f>'total Scrap'!K72</f>
        <v>POULIE CASSÉE (TOMBÉE)</v>
      </c>
      <c r="L72" s="35">
        <f>Tableau7[[#This Row],[facteur associé]]</f>
        <v>4</v>
      </c>
      <c r="M72" s="37">
        <f>Tableau6[[#This Row],[facteur récurrence]]</f>
        <v>4</v>
      </c>
      <c r="N72" s="65" t="str">
        <f t="shared" si="2"/>
        <v>RAS</v>
      </c>
      <c r="Q72" s="51">
        <f t="shared" si="3"/>
        <v>183</v>
      </c>
    </row>
    <row r="73" spans="1:17" ht="18.75" customHeight="1" x14ac:dyDescent="0.35">
      <c r="A73" s="47" t="str">
        <f>'total Scrap'!A73</f>
        <v>07/2020</v>
      </c>
      <c r="B73" s="27">
        <f>'total Scrap'!B73</f>
        <v>73082</v>
      </c>
      <c r="C73" s="37" t="str">
        <f>'total Scrap'!C73</f>
        <v>C. Poli Marchetti</v>
      </c>
      <c r="D73" s="37">
        <f>'total Scrap'!D73</f>
        <v>96515</v>
      </c>
      <c r="E73" s="28" t="str">
        <f>'total Scrap'!E73</f>
        <v>96365F509871</v>
      </c>
      <c r="F73" s="37" t="str">
        <f>'total Scrap'!F73</f>
        <v>HOSE, HIGH PRESSURE</v>
      </c>
      <c r="G73" s="37">
        <f>'total Scrap'!G73</f>
        <v>1</v>
      </c>
      <c r="H73" s="25">
        <f>'total Scrap'!H73</f>
        <v>6.95</v>
      </c>
      <c r="I73" s="37">
        <f>'total Scrap'!I73</f>
        <v>13.72</v>
      </c>
      <c r="J73" s="25">
        <f>'total Scrap'!J73</f>
        <v>20.67</v>
      </c>
      <c r="K73" s="7" t="str">
        <f>'total Scrap'!K73</f>
        <v>FLEXIBLE ABIMÉ TRESSE MÉTALLIQUE APPARENTE</v>
      </c>
      <c r="L73" s="35">
        <f>Tableau7[[#This Row],[facteur associé]]</f>
        <v>4</v>
      </c>
      <c r="M73" s="37">
        <f>Tableau6[[#This Row],[facteur récurrence]]</f>
        <v>4</v>
      </c>
      <c r="N73" s="65" t="str">
        <f t="shared" si="2"/>
        <v>RAS</v>
      </c>
      <c r="Q73" s="51">
        <f t="shared" si="3"/>
        <v>183</v>
      </c>
    </row>
    <row r="74" spans="1:17" ht="18.75" customHeight="1" x14ac:dyDescent="0.35">
      <c r="A74" s="47" t="str">
        <f>'total Scrap'!A74</f>
        <v>07/2020</v>
      </c>
      <c r="B74" s="27">
        <f>'total Scrap'!B74</f>
        <v>72999</v>
      </c>
      <c r="C74" s="37" t="str">
        <f>'total Scrap'!C74</f>
        <v>B. Metreau</v>
      </c>
      <c r="D74" s="37">
        <f>'total Scrap'!D74</f>
        <v>95622</v>
      </c>
      <c r="E74" s="28" t="str">
        <f>'total Scrap'!E74</f>
        <v>68131F225071</v>
      </c>
      <c r="F74" s="37" t="str">
        <f>'total Scrap'!F74</f>
        <v>HOSE, HIGH PRESSURE</v>
      </c>
      <c r="G74" s="37">
        <f>'total Scrap'!G74</f>
        <v>1</v>
      </c>
      <c r="H74" s="25">
        <f>'total Scrap'!H74</f>
        <v>4.3499999999999996</v>
      </c>
      <c r="I74" s="37">
        <f>'total Scrap'!I74</f>
        <v>13.72</v>
      </c>
      <c r="J74" s="25">
        <f>'total Scrap'!J74</f>
        <v>18.07</v>
      </c>
      <c r="K74" s="7" t="str">
        <f>'total Scrap'!K74</f>
        <v>FILETS HS PRIS DE TRAVERS</v>
      </c>
      <c r="L74" s="35">
        <f>Tableau7[[#This Row],[facteur associé]]</f>
        <v>4</v>
      </c>
      <c r="M74" s="37">
        <f>Tableau6[[#This Row],[facteur récurrence]]</f>
        <v>4</v>
      </c>
      <c r="N74" s="65" t="str">
        <f t="shared" si="2"/>
        <v>RAS</v>
      </c>
      <c r="Q74" s="51">
        <f t="shared" si="3"/>
        <v>183</v>
      </c>
    </row>
    <row r="75" spans="1:17" ht="18.75" customHeight="1" x14ac:dyDescent="0.35">
      <c r="A75" s="47" t="str">
        <f>'total Scrap'!A75</f>
        <v>07/2020</v>
      </c>
      <c r="B75" s="27">
        <f>'total Scrap'!B75</f>
        <v>72139</v>
      </c>
      <c r="C75" s="37" t="str">
        <f>'total Scrap'!C75</f>
        <v>C. Pichon</v>
      </c>
      <c r="D75" s="37">
        <f>'total Scrap'!D75</f>
        <v>93606</v>
      </c>
      <c r="E75" s="28" t="str">
        <f>'total Scrap'!E75</f>
        <v>1A18134</v>
      </c>
      <c r="F75" s="37" t="str">
        <f>'total Scrap'!F75</f>
        <v>WIND-SCREEN WIPER ARM</v>
      </c>
      <c r="G75" s="37">
        <f>'total Scrap'!G75</f>
        <v>1</v>
      </c>
      <c r="H75" s="25">
        <f>'total Scrap'!H75</f>
        <v>4.2</v>
      </c>
      <c r="I75" s="37">
        <f>'total Scrap'!I75</f>
        <v>13.72</v>
      </c>
      <c r="J75" s="25">
        <f>'total Scrap'!J75</f>
        <v>17.920000000000002</v>
      </c>
      <c r="K75" s="7" t="str">
        <f>'total Scrap'!K75</f>
        <v>ESSUIE GLACE RAYÉ DANS LA BOITE DE STOCKAGE</v>
      </c>
      <c r="L75" s="35">
        <f>Tableau7[[#This Row],[facteur associé]]</f>
        <v>4</v>
      </c>
      <c r="M75" s="37">
        <f>Tableau6[[#This Row],[facteur récurrence]]</f>
        <v>4</v>
      </c>
      <c r="N75" s="65" t="str">
        <f t="shared" si="2"/>
        <v>RAS</v>
      </c>
      <c r="Q75" s="51">
        <f t="shared" si="3"/>
        <v>183</v>
      </c>
    </row>
    <row r="76" spans="1:17" ht="18.75" customHeight="1" x14ac:dyDescent="0.35">
      <c r="A76" s="47" t="str">
        <f>'total Scrap'!A76</f>
        <v>07/2020</v>
      </c>
      <c r="B76" s="27">
        <f>'total Scrap'!B76</f>
        <v>73069</v>
      </c>
      <c r="C76" s="37" t="str">
        <f>'total Scrap'!C76</f>
        <v>T. Boudard</v>
      </c>
      <c r="D76" s="37">
        <f>'total Scrap'!D76</f>
        <v>96520</v>
      </c>
      <c r="E76" s="28" t="str">
        <f>'total Scrap'!E76</f>
        <v>452212660071</v>
      </c>
      <c r="F76" s="37" t="str">
        <f>'total Scrap'!F76</f>
        <v>SHAFT, STEERING</v>
      </c>
      <c r="G76" s="37">
        <f>'total Scrap'!G76</f>
        <v>1</v>
      </c>
      <c r="H76" s="25">
        <f>'total Scrap'!H76</f>
        <v>4.07</v>
      </c>
      <c r="I76" s="37">
        <f>'total Scrap'!I76</f>
        <v>13.72</v>
      </c>
      <c r="J76" s="25">
        <f>'total Scrap'!J76</f>
        <v>17.79</v>
      </c>
      <c r="K76" s="7" t="str">
        <f>'total Scrap'!K76</f>
        <v>ABIMÉ D</v>
      </c>
      <c r="L76" s="35">
        <f>Tableau7[[#This Row],[facteur associé]]</f>
        <v>4</v>
      </c>
      <c r="M76" s="37">
        <f>Tableau6[[#This Row],[facteur récurrence]]</f>
        <v>4</v>
      </c>
      <c r="N76" s="65" t="str">
        <f t="shared" si="2"/>
        <v>RAS</v>
      </c>
      <c r="Q76" s="51">
        <f t="shared" si="3"/>
        <v>183</v>
      </c>
    </row>
    <row r="77" spans="1:17" ht="18.75" customHeight="1" x14ac:dyDescent="0.35">
      <c r="A77" s="47" t="str">
        <f>'total Scrap'!A77</f>
        <v>07/2020</v>
      </c>
      <c r="B77" s="27">
        <f>'total Scrap'!B77</f>
        <v>73082</v>
      </c>
      <c r="C77" s="37" t="str">
        <f>'total Scrap'!C77</f>
        <v>C. Poli Marchetti</v>
      </c>
      <c r="D77" s="37">
        <f>'total Scrap'!D77</f>
        <v>95964</v>
      </c>
      <c r="E77" s="28" t="str">
        <f>'total Scrap'!E77</f>
        <v>56051F326071</v>
      </c>
      <c r="F77" s="37" t="str">
        <f>'total Scrap'!F77</f>
        <v>WIRE, FR STAY</v>
      </c>
      <c r="G77" s="37">
        <f>'total Scrap'!G77</f>
        <v>1</v>
      </c>
      <c r="H77" s="25">
        <f>'total Scrap'!H77</f>
        <v>3.78</v>
      </c>
      <c r="I77" s="37">
        <f>'total Scrap'!I77</f>
        <v>13.72</v>
      </c>
      <c r="J77" s="25">
        <f>'total Scrap'!J77</f>
        <v>17.5</v>
      </c>
      <c r="K77" s="7" t="str">
        <f>'total Scrap'!K77</f>
        <v>PRISE FAISCEAU HS ARRIVÉ DANS CET ÉTAT AU POSTE</v>
      </c>
      <c r="L77" s="35">
        <f>Tableau7[[#This Row],[facteur associé]]</f>
        <v>4</v>
      </c>
      <c r="M77" s="37">
        <f>Tableau6[[#This Row],[facteur récurrence]]</f>
        <v>4</v>
      </c>
      <c r="N77" s="65" t="str">
        <f t="shared" si="2"/>
        <v>RAS</v>
      </c>
      <c r="Q77" s="51">
        <f t="shared" si="3"/>
        <v>183</v>
      </c>
    </row>
    <row r="78" spans="1:17" ht="18.75" customHeight="1" x14ac:dyDescent="0.35">
      <c r="A78" s="47" t="str">
        <f>'total Scrap'!A78</f>
        <v>07/2020</v>
      </c>
      <c r="B78" s="27">
        <f>'total Scrap'!B78</f>
        <v>73082</v>
      </c>
      <c r="C78" s="37" t="str">
        <f>'total Scrap'!C78</f>
        <v>C. Poli Marchetti</v>
      </c>
      <c r="D78" s="37">
        <f>'total Scrap'!D78</f>
        <v>96528</v>
      </c>
      <c r="E78" s="28" t="str">
        <f>'total Scrap'!E78</f>
        <v>587202660071</v>
      </c>
      <c r="F78" s="37" t="str">
        <f>'total Scrap'!F78</f>
        <v>MIRROR ASSY, BACK</v>
      </c>
      <c r="G78" s="37">
        <f>'total Scrap'!G78</f>
        <v>1</v>
      </c>
      <c r="H78" s="25">
        <f>'total Scrap'!H78</f>
        <v>3.21</v>
      </c>
      <c r="I78" s="37">
        <f>'total Scrap'!I78</f>
        <v>13.72</v>
      </c>
      <c r="J78" s="25">
        <f>'total Scrap'!J78</f>
        <v>16.93</v>
      </c>
      <c r="K78" s="7" t="str">
        <f>'total Scrap'!K78</f>
        <v>FIXATION RÉTROVISEUR COUPÉ (PB INSER TOURNE DANS LE VIDE)</v>
      </c>
      <c r="L78" s="35">
        <f>Tableau7[[#This Row],[facteur associé]]</f>
        <v>4</v>
      </c>
      <c r="M78" s="37">
        <f>Tableau6[[#This Row],[facteur récurrence]]</f>
        <v>4</v>
      </c>
      <c r="N78" s="65" t="str">
        <f t="shared" si="2"/>
        <v>RAS</v>
      </c>
      <c r="Q78" s="51">
        <f t="shared" si="3"/>
        <v>183</v>
      </c>
    </row>
    <row r="79" spans="1:17" ht="18.75" customHeight="1" x14ac:dyDescent="0.35">
      <c r="A79" s="47" t="str">
        <f>'total Scrap'!A79</f>
        <v>07/2020</v>
      </c>
      <c r="B79" s="27">
        <f>'total Scrap'!B79</f>
        <v>73082</v>
      </c>
      <c r="C79" s="37" t="str">
        <f>'total Scrap'!C79</f>
        <v>C. Poli Marchetti</v>
      </c>
      <c r="D79" s="37">
        <f>'total Scrap'!D79</f>
        <v>96519</v>
      </c>
      <c r="E79" s="28" t="str">
        <f>'total Scrap'!E79</f>
        <v>561051653171</v>
      </c>
      <c r="F79" s="37" t="str">
        <f>'total Scrap'!F79</f>
        <v>BRACKET SUB-ASSY, HARNESS W/GUARD</v>
      </c>
      <c r="G79" s="37">
        <f>'total Scrap'!G79</f>
        <v>1</v>
      </c>
      <c r="H79" s="25">
        <f>'total Scrap'!H79</f>
        <v>0.99</v>
      </c>
      <c r="I79" s="37">
        <f>'total Scrap'!I79</f>
        <v>13.72</v>
      </c>
      <c r="J79" s="25">
        <f>'total Scrap'!J79</f>
        <v>14.71</v>
      </c>
      <c r="K79" s="7" t="str">
        <f>'total Scrap'!K79</f>
        <v>SUPPORT DÉFORMÉ    573   225813</v>
      </c>
      <c r="L79" s="35">
        <f>Tableau7[[#This Row],[facteur associé]]</f>
        <v>4</v>
      </c>
      <c r="M79" s="37">
        <f>Tableau6[[#This Row],[facteur récurrence]]</f>
        <v>4</v>
      </c>
      <c r="N79" s="65" t="str">
        <f t="shared" si="2"/>
        <v>RAS</v>
      </c>
      <c r="Q79" s="51">
        <f t="shared" si="3"/>
        <v>183</v>
      </c>
    </row>
    <row r="80" spans="1:17" ht="18.75" customHeight="1" x14ac:dyDescent="0.35">
      <c r="A80" s="47" t="str">
        <f>'total Scrap'!A80</f>
        <v>08/2020</v>
      </c>
      <c r="B80" s="27">
        <f>'total Scrap'!B80</f>
        <v>73082</v>
      </c>
      <c r="C80" s="37" t="str">
        <f>'total Scrap'!C80</f>
        <v>C. Poli Marchetti</v>
      </c>
      <c r="D80" s="37">
        <f>'total Scrap'!D80</f>
        <v>96458</v>
      </c>
      <c r="E80" s="28" t="str">
        <f>'total Scrap'!E80</f>
        <v>44140F302071</v>
      </c>
      <c r="F80" s="37" t="str">
        <f>'total Scrap'!F80</f>
        <v>PNEU SET 28X9-15IC40 14PR CONTI</v>
      </c>
      <c r="G80" s="37">
        <f>'total Scrap'!G80</f>
        <v>1</v>
      </c>
      <c r="H80" s="25">
        <f>'total Scrap'!H80</f>
        <v>122.07</v>
      </c>
      <c r="I80" s="37">
        <f>'total Scrap'!I80</f>
        <v>13.72</v>
      </c>
      <c r="J80" s="25">
        <f>'total Scrap'!J80</f>
        <v>135.79</v>
      </c>
      <c r="K80" s="7" t="str">
        <f>'total Scrap'!K80</f>
        <v>PNEU AV ABIMÉ</v>
      </c>
      <c r="L80" s="35">
        <f>Tableau7[[#This Row],[facteur associé]]</f>
        <v>4</v>
      </c>
      <c r="M80" s="37">
        <f>Tableau6[[#This Row],[facteur récurrence]]</f>
        <v>4</v>
      </c>
      <c r="N80" s="65" t="str">
        <f t="shared" si="2"/>
        <v>RAS</v>
      </c>
      <c r="Q80" s="51">
        <f t="shared" si="3"/>
        <v>183</v>
      </c>
    </row>
    <row r="81" spans="1:17" ht="18.75" customHeight="1" x14ac:dyDescent="0.35">
      <c r="A81" s="47" t="str">
        <f>'total Scrap'!A81</f>
        <v>08/2020</v>
      </c>
      <c r="B81" s="27">
        <f>'total Scrap'!B81</f>
        <v>73069</v>
      </c>
      <c r="C81" s="37" t="str">
        <f>'total Scrap'!C81</f>
        <v>T. Boudard</v>
      </c>
      <c r="D81" s="37">
        <f>'total Scrap'!D81</f>
        <v>95781</v>
      </c>
      <c r="E81" s="28" t="str">
        <f>'total Scrap'!E81</f>
        <v>56210F219071</v>
      </c>
      <c r="F81" s="37" t="str">
        <f>'total Scrap'!F81</f>
        <v>WIRE, ENGINE</v>
      </c>
      <c r="G81" s="37">
        <f>'total Scrap'!G81</f>
        <v>1</v>
      </c>
      <c r="H81" s="25">
        <f>'total Scrap'!H81</f>
        <v>80.569999999999993</v>
      </c>
      <c r="I81" s="37">
        <f>'total Scrap'!I81</f>
        <v>13.72</v>
      </c>
      <c r="J81" s="25">
        <f>'total Scrap'!J81</f>
        <v>94.289999999999992</v>
      </c>
      <c r="K81" s="7" t="str">
        <f>'total Scrap'!K81</f>
        <v>COSSE HS</v>
      </c>
      <c r="L81" s="35">
        <f>Tableau7[[#This Row],[facteur associé]]</f>
        <v>4</v>
      </c>
      <c r="M81" s="37">
        <f>Tableau6[[#This Row],[facteur récurrence]]</f>
        <v>4</v>
      </c>
      <c r="N81" s="65" t="str">
        <f t="shared" si="2"/>
        <v>RAS</v>
      </c>
      <c r="Q81" s="51">
        <f t="shared" si="3"/>
        <v>183</v>
      </c>
    </row>
    <row r="82" spans="1:17" ht="18.75" customHeight="1" x14ac:dyDescent="0.35">
      <c r="A82" s="47" t="str">
        <f>'total Scrap'!A82</f>
        <v>08/2020</v>
      </c>
      <c r="B82" s="27">
        <f>'total Scrap'!B82</f>
        <v>73069</v>
      </c>
      <c r="C82" s="37" t="str">
        <f>'total Scrap'!C82</f>
        <v>T. Boudard</v>
      </c>
      <c r="D82" s="37">
        <f>'total Scrap'!D82</f>
        <v>95782</v>
      </c>
      <c r="E82" s="28" t="str">
        <f>'total Scrap'!E82</f>
        <v>281003677071</v>
      </c>
      <c r="F82" s="37" t="str">
        <f>'total Scrap'!F82</f>
        <v>STARTER ASSY</v>
      </c>
      <c r="G82" s="37">
        <f>'total Scrap'!G82</f>
        <v>1</v>
      </c>
      <c r="H82" s="25">
        <f>'total Scrap'!H82</f>
        <v>50.19</v>
      </c>
      <c r="I82" s="37">
        <f>'total Scrap'!I82</f>
        <v>13.72</v>
      </c>
      <c r="J82" s="25">
        <f>'total Scrap'!J82</f>
        <v>63.91</v>
      </c>
      <c r="K82" s="7" t="str">
        <f>'total Scrap'!K82</f>
        <v>COSSE D'ALIMENTATION HS    946   226593</v>
      </c>
      <c r="L82" s="35">
        <f>Tableau7[[#This Row],[facteur associé]]</f>
        <v>4</v>
      </c>
      <c r="M82" s="37">
        <f>Tableau6[[#This Row],[facteur récurrence]]</f>
        <v>4</v>
      </c>
      <c r="N82" s="65" t="str">
        <f t="shared" si="2"/>
        <v>RAS</v>
      </c>
      <c r="Q82" s="51">
        <f t="shared" si="3"/>
        <v>183</v>
      </c>
    </row>
    <row r="83" spans="1:17" ht="18.75" customHeight="1" x14ac:dyDescent="0.35">
      <c r="A83" s="47" t="str">
        <f>'total Scrap'!A83</f>
        <v>08/2020</v>
      </c>
      <c r="B83" s="27">
        <f>'total Scrap'!B83</f>
        <v>73082</v>
      </c>
      <c r="C83" s="37" t="str">
        <f>'total Scrap'!C83</f>
        <v>C. Poli Marchetti</v>
      </c>
      <c r="D83" s="37">
        <f>'total Scrap'!D83</f>
        <v>96533</v>
      </c>
      <c r="E83" s="28" t="str">
        <f>'total Scrap'!E83</f>
        <v>56310F229071</v>
      </c>
      <c r="F83" s="37" t="str">
        <f>'total Scrap'!F83</f>
        <v>WIRE SIDE LH</v>
      </c>
      <c r="G83" s="37">
        <f>'total Scrap'!G83</f>
        <v>1</v>
      </c>
      <c r="H83" s="25">
        <f>'total Scrap'!H83</f>
        <v>27.71</v>
      </c>
      <c r="I83" s="37">
        <f>'total Scrap'!I83</f>
        <v>13.72</v>
      </c>
      <c r="J83" s="25">
        <f>'total Scrap'!J83</f>
        <v>41.43</v>
      </c>
      <c r="K83" s="7" t="str">
        <f>'total Scrap'!K83</f>
        <v>PRISE HS</v>
      </c>
      <c r="L83" s="35">
        <f>Tableau7[[#This Row],[facteur associé]]</f>
        <v>4</v>
      </c>
      <c r="M83" s="37">
        <f>Tableau6[[#This Row],[facteur récurrence]]</f>
        <v>4</v>
      </c>
      <c r="N83" s="65" t="str">
        <f t="shared" si="2"/>
        <v>RAS</v>
      </c>
      <c r="Q83" s="51">
        <f t="shared" si="3"/>
        <v>183</v>
      </c>
    </row>
    <row r="84" spans="1:17" ht="18.75" customHeight="1" x14ac:dyDescent="0.35">
      <c r="A84" s="47" t="str">
        <f>'total Scrap'!A84</f>
        <v>08/2020</v>
      </c>
      <c r="B84" s="27">
        <f>'total Scrap'!B84</f>
        <v>72999</v>
      </c>
      <c r="C84" s="37" t="str">
        <f>'total Scrap'!C84</f>
        <v>B. Metreau</v>
      </c>
      <c r="D84" s="37">
        <f>'total Scrap'!D84</f>
        <v>95298</v>
      </c>
      <c r="E84" s="28" t="str">
        <f>'total Scrap'!E84</f>
        <v>96363F322571</v>
      </c>
      <c r="F84" s="37" t="str">
        <f>'total Scrap'!F84</f>
        <v>HOSE, HIGH PRESSURE</v>
      </c>
      <c r="G84" s="37">
        <f>'total Scrap'!G84</f>
        <v>1</v>
      </c>
      <c r="H84" s="25">
        <f>'total Scrap'!H84</f>
        <v>8.1999999999999993</v>
      </c>
      <c r="I84" s="37">
        <f>'total Scrap'!I84</f>
        <v>13.72</v>
      </c>
      <c r="J84" s="25">
        <f>'total Scrap'!J84</f>
        <v>21.92</v>
      </c>
      <c r="K84" s="7" t="str">
        <f>'total Scrap'!K84</f>
        <v>ABIMÉ LORS DU MONTAGE</v>
      </c>
      <c r="L84" s="35">
        <f>Tableau7[[#This Row],[facteur associé]]</f>
        <v>4</v>
      </c>
      <c r="M84" s="37">
        <f>Tableau6[[#This Row],[facteur récurrence]]</f>
        <v>4</v>
      </c>
      <c r="N84" s="65" t="str">
        <f t="shared" si="2"/>
        <v>RAS</v>
      </c>
      <c r="Q84" s="51">
        <f t="shared" si="3"/>
        <v>183</v>
      </c>
    </row>
    <row r="85" spans="1:17" ht="18.75" customHeight="1" x14ac:dyDescent="0.35">
      <c r="A85" s="47" t="str">
        <f>'total Scrap'!A85</f>
        <v>08/2020</v>
      </c>
      <c r="B85" s="27">
        <f>'total Scrap'!B85</f>
        <v>73082</v>
      </c>
      <c r="C85" s="37" t="str">
        <f>'total Scrap'!C85</f>
        <v>C. Poli Marchetti</v>
      </c>
      <c r="D85" s="37">
        <f>'total Scrap'!D85</f>
        <v>95636</v>
      </c>
      <c r="E85" s="28" t="str">
        <f>'total Scrap'!E85</f>
        <v>566532661371</v>
      </c>
      <c r="F85" s="37" t="str">
        <f>'total Scrap'!F85</f>
        <v>COVER, RR COMBI LAMP, LWR</v>
      </c>
      <c r="G85" s="37">
        <f>'total Scrap'!G85</f>
        <v>1</v>
      </c>
      <c r="H85" s="25">
        <f>'total Scrap'!H85</f>
        <v>4.1500000000000004</v>
      </c>
      <c r="I85" s="37">
        <f>'total Scrap'!I85</f>
        <v>13.72</v>
      </c>
      <c r="J85" s="25">
        <f>'total Scrap'!J85</f>
        <v>17.87</v>
      </c>
      <c r="K85" s="7" t="str">
        <f>'total Scrap'!K85</f>
        <v>CLIPS BANDEAU HS    18   227042</v>
      </c>
      <c r="L85" s="35">
        <f>Tableau7[[#This Row],[facteur associé]]</f>
        <v>4</v>
      </c>
      <c r="M85" s="37">
        <f>Tableau6[[#This Row],[facteur récurrence]]</f>
        <v>4</v>
      </c>
      <c r="N85" s="65" t="str">
        <f t="shared" si="2"/>
        <v>RAS</v>
      </c>
      <c r="Q85" s="51">
        <f t="shared" si="3"/>
        <v>183</v>
      </c>
    </row>
    <row r="86" spans="1:17" ht="18.75" customHeight="1" x14ac:dyDescent="0.35">
      <c r="A86" s="47" t="str">
        <f>'total Scrap'!A86</f>
        <v>08/2020</v>
      </c>
      <c r="B86" s="27">
        <f>'total Scrap'!B86</f>
        <v>73082</v>
      </c>
      <c r="C86" s="37" t="str">
        <f>'total Scrap'!C86</f>
        <v>C. Poli Marchetti</v>
      </c>
      <c r="D86" s="37">
        <f>'total Scrap'!D86</f>
        <v>96536</v>
      </c>
      <c r="E86" s="28" t="str">
        <f>'total Scrap'!E86</f>
        <v>566532661371</v>
      </c>
      <c r="F86" s="37" t="str">
        <f>'total Scrap'!F86</f>
        <v>COVER, RR COMBI LAMP, LWR</v>
      </c>
      <c r="G86" s="37">
        <f>'total Scrap'!G86</f>
        <v>1</v>
      </c>
      <c r="H86" s="25">
        <f>'total Scrap'!H86</f>
        <v>4.1500000000000004</v>
      </c>
      <c r="I86" s="37">
        <f>'total Scrap'!I86</f>
        <v>13.72</v>
      </c>
      <c r="J86" s="25">
        <f>'total Scrap'!J86</f>
        <v>17.87</v>
      </c>
      <c r="K86" s="7" t="str">
        <f>'total Scrap'!K86</f>
        <v>CLIPS BANDEAU HS    49    227013</v>
      </c>
      <c r="L86" s="35">
        <f>Tableau7[[#This Row],[facteur associé]]</f>
        <v>4</v>
      </c>
      <c r="M86" s="37">
        <f>Tableau6[[#This Row],[facteur récurrence]]</f>
        <v>4</v>
      </c>
      <c r="N86" s="65" t="str">
        <f t="shared" si="2"/>
        <v>RAS</v>
      </c>
      <c r="Q86" s="51">
        <f t="shared" si="3"/>
        <v>183</v>
      </c>
    </row>
    <row r="87" spans="1:17" ht="18.75" customHeight="1" x14ac:dyDescent="0.35">
      <c r="A87" s="47" t="str">
        <f>'total Scrap'!A87</f>
        <v>08/2020</v>
      </c>
      <c r="B87" s="27">
        <f>'total Scrap'!B87</f>
        <v>73082</v>
      </c>
      <c r="C87" s="37" t="str">
        <f>'total Scrap'!C87</f>
        <v>C. Poli Marchetti</v>
      </c>
      <c r="D87" s="37">
        <f>'total Scrap'!D87</f>
        <v>96535</v>
      </c>
      <c r="E87" s="28" t="str">
        <f>'total Scrap'!E87</f>
        <v>23342F231071</v>
      </c>
      <c r="F87" s="37" t="str">
        <f>'total Scrap'!F87</f>
        <v>SENSOR (KIT 17504-F2310-71)</v>
      </c>
      <c r="G87" s="37">
        <f>'total Scrap'!G87</f>
        <v>1</v>
      </c>
      <c r="H87" s="25">
        <f>'total Scrap'!H87</f>
        <v>0.01</v>
      </c>
      <c r="I87" s="37">
        <f>'total Scrap'!I87</f>
        <v>13.72</v>
      </c>
      <c r="J87" s="25">
        <f>'total Scrap'!J87</f>
        <v>13.73</v>
      </c>
      <c r="K87" s="7" t="str">
        <f>'total Scrap'!K87</f>
        <v>PIÈCE CASSÉE AU MONTAGE</v>
      </c>
      <c r="L87" s="35">
        <f>Tableau7[[#This Row],[facteur associé]]</f>
        <v>4</v>
      </c>
      <c r="M87" s="37">
        <f>Tableau6[[#This Row],[facteur récurrence]]</f>
        <v>4</v>
      </c>
      <c r="N87" s="65" t="str">
        <f t="shared" si="2"/>
        <v>RAS</v>
      </c>
      <c r="Q87" s="51">
        <f t="shared" si="3"/>
        <v>183</v>
      </c>
    </row>
    <row r="88" spans="1:17" ht="18.75" customHeight="1" x14ac:dyDescent="0.35">
      <c r="A88" s="47" t="str">
        <f>'total Scrap'!A88</f>
        <v>09/2020</v>
      </c>
      <c r="B88" s="27">
        <f>'total Scrap'!B88</f>
        <v>72999</v>
      </c>
      <c r="C88" s="37" t="str">
        <f>'total Scrap'!C88</f>
        <v>B. Metreau</v>
      </c>
      <c r="D88" s="37">
        <f>'total Scrap'!D88</f>
        <v>95635</v>
      </c>
      <c r="E88" s="28" t="str">
        <f>'total Scrap'!E88</f>
        <v>56110F218071</v>
      </c>
      <c r="F88" s="37" t="str">
        <f>'total Scrap'!F88</f>
        <v>WIRE, BODY MAIN</v>
      </c>
      <c r="G88" s="37">
        <f>'total Scrap'!G88</f>
        <v>1</v>
      </c>
      <c r="H88" s="25">
        <f>'total Scrap'!H88</f>
        <v>167.68</v>
      </c>
      <c r="I88" s="37">
        <f>'total Scrap'!I88</f>
        <v>13.72</v>
      </c>
      <c r="J88" s="25">
        <f>'total Scrap'!J88</f>
        <v>181.4</v>
      </c>
      <c r="K88" s="7" t="str">
        <f>'total Scrap'!K88</f>
        <v>PRISE HS</v>
      </c>
      <c r="L88" s="35">
        <f>Tableau7[[#This Row],[facteur associé]]</f>
        <v>4</v>
      </c>
      <c r="M88" s="37">
        <f>Tableau6[[#This Row],[facteur récurrence]]</f>
        <v>4</v>
      </c>
      <c r="N88" s="65" t="str">
        <f t="shared" si="2"/>
        <v>RAS</v>
      </c>
      <c r="Q88" s="51">
        <f t="shared" si="3"/>
        <v>183</v>
      </c>
    </row>
    <row r="89" spans="1:17" ht="18.75" customHeight="1" x14ac:dyDescent="0.35">
      <c r="A89" s="47" t="str">
        <f>'total Scrap'!A89</f>
        <v>09/2020</v>
      </c>
      <c r="B89" s="27">
        <f>'total Scrap'!B89</f>
        <v>72217</v>
      </c>
      <c r="C89" s="37" t="str">
        <f>'total Scrap'!C89</f>
        <v>D. Peigné</v>
      </c>
      <c r="D89" s="37">
        <f>'total Scrap'!D89</f>
        <v>95068</v>
      </c>
      <c r="E89" s="28" t="str">
        <f>'total Scrap'!E89</f>
        <v>25750FS2CK71</v>
      </c>
      <c r="F89" s="37" t="str">
        <f>'total Scrap'!F89</f>
        <v>DD12-24 168-RU IP 65, CONVERTER</v>
      </c>
      <c r="G89" s="37">
        <f>'total Scrap'!G89</f>
        <v>1</v>
      </c>
      <c r="H89" s="25">
        <f>'total Scrap'!H89</f>
        <v>153.04</v>
      </c>
      <c r="I89" s="37">
        <f>'total Scrap'!I89</f>
        <v>13.72</v>
      </c>
      <c r="J89" s="25">
        <f>'total Scrap'!J89</f>
        <v>166.76</v>
      </c>
      <c r="K89" s="7" t="str">
        <f>'total Scrap'!K89</f>
        <v>TRANSFO HS</v>
      </c>
      <c r="L89" s="35">
        <f>Tableau7[[#This Row],[facteur associé]]</f>
        <v>4</v>
      </c>
      <c r="M89" s="37">
        <f>Tableau6[[#This Row],[facteur récurrence]]</f>
        <v>4</v>
      </c>
      <c r="N89" s="65" t="str">
        <f t="shared" si="2"/>
        <v>RAS</v>
      </c>
      <c r="Q89" s="51">
        <f t="shared" si="3"/>
        <v>183</v>
      </c>
    </row>
    <row r="90" spans="1:17" ht="18.75" customHeight="1" x14ac:dyDescent="0.35">
      <c r="A90" s="47" t="str">
        <f>'total Scrap'!A275</f>
        <v>02/2021</v>
      </c>
      <c r="B90" s="27">
        <f>'total Scrap'!B275</f>
        <v>72999</v>
      </c>
      <c r="C90" s="37" t="str">
        <f>'total Scrap'!C275</f>
        <v>B. Metreau</v>
      </c>
      <c r="D90" s="37">
        <f>'total Scrap'!D275</f>
        <v>97807</v>
      </c>
      <c r="E90" s="28" t="str">
        <f>'total Scrap'!E275</f>
        <v>163612660071</v>
      </c>
      <c r="F90" s="37" t="str">
        <f>'total Scrap'!F275</f>
        <v>FAN</v>
      </c>
      <c r="G90" s="37">
        <f>'total Scrap'!G275</f>
        <v>1</v>
      </c>
      <c r="H90" s="25">
        <f>'total Scrap'!H275</f>
        <v>16.41</v>
      </c>
      <c r="I90" s="37">
        <f>'total Scrap'!I275</f>
        <v>13.72</v>
      </c>
      <c r="J90" s="25">
        <f>'total Scrap'!J275</f>
        <v>30.130000000000003</v>
      </c>
      <c r="K90" s="7" t="str">
        <f>'total Scrap'!K275</f>
        <v>HÉLICE ABIMÉE EN POSITIONNANT LE CHASSIS SUR LE MOTEUR</v>
      </c>
      <c r="L90" s="35">
        <f>Tableau7[[#This Row],[facteur associé]]</f>
        <v>4</v>
      </c>
      <c r="M90" s="37">
        <f>Tableau6[[#This Row],[facteur récurrence]]</f>
        <v>4</v>
      </c>
      <c r="N90" s="65" t="str">
        <f t="shared" si="2"/>
        <v>RAS</v>
      </c>
      <c r="Q90" s="51">
        <f t="shared" si="3"/>
        <v>183</v>
      </c>
    </row>
    <row r="91" spans="1:17" ht="18.75" customHeight="1" x14ac:dyDescent="0.35">
      <c r="A91" s="47" t="str">
        <f>'total Scrap'!A91</f>
        <v>09/2020</v>
      </c>
      <c r="B91" s="27">
        <f>'total Scrap'!B91</f>
        <v>73082</v>
      </c>
      <c r="C91" s="37" t="str">
        <f>'total Scrap'!C91</f>
        <v>C. Poli Marchetti</v>
      </c>
      <c r="D91" s="37">
        <f>'total Scrap'!D91</f>
        <v>96539</v>
      </c>
      <c r="E91" s="28" t="str">
        <f>'total Scrap'!E91</f>
        <v>235102661071</v>
      </c>
      <c r="F91" s="37" t="str">
        <f>'total Scrap'!F91</f>
        <v>REGULATOR ASSY, LPG</v>
      </c>
      <c r="G91" s="37">
        <f>'total Scrap'!G91</f>
        <v>1</v>
      </c>
      <c r="H91" s="25">
        <f>'total Scrap'!H91</f>
        <v>84.44</v>
      </c>
      <c r="I91" s="37">
        <f>'total Scrap'!I91</f>
        <v>13.72</v>
      </c>
      <c r="J91" s="25">
        <f>'total Scrap'!J91</f>
        <v>98.16</v>
      </c>
      <c r="K91" s="7" t="str">
        <f>'total Scrap'!K91</f>
        <v>PRISE HS</v>
      </c>
      <c r="L91" s="35">
        <f>Tableau7[[#This Row],[facteur associé]]</f>
        <v>4</v>
      </c>
      <c r="M91" s="37">
        <f>Tableau6[[#This Row],[facteur récurrence]]</f>
        <v>4</v>
      </c>
      <c r="N91" s="65" t="str">
        <f t="shared" si="2"/>
        <v>RAS</v>
      </c>
      <c r="Q91" s="51">
        <f t="shared" si="3"/>
        <v>183</v>
      </c>
    </row>
    <row r="92" spans="1:17" ht="18.75" customHeight="1" x14ac:dyDescent="0.35">
      <c r="A92" s="47" t="str">
        <f>'total Scrap'!A92</f>
        <v>09/2020</v>
      </c>
      <c r="B92" s="27">
        <f>'total Scrap'!B92</f>
        <v>72999</v>
      </c>
      <c r="C92" s="37" t="str">
        <f>'total Scrap'!C92</f>
        <v>B. Metreau</v>
      </c>
      <c r="D92" s="37">
        <f>'total Scrap'!D92</f>
        <v>95413</v>
      </c>
      <c r="E92" s="28" t="str">
        <f>'total Scrap'!E92</f>
        <v>235102661171</v>
      </c>
      <c r="F92" s="37" t="str">
        <f>'total Scrap'!F92</f>
        <v>REGULATOR ASSY, LPG</v>
      </c>
      <c r="G92" s="37">
        <f>'total Scrap'!G92</f>
        <v>1</v>
      </c>
      <c r="H92" s="25">
        <f>'total Scrap'!H92</f>
        <v>78.38</v>
      </c>
      <c r="I92" s="37">
        <f>'total Scrap'!I92</f>
        <v>13.72</v>
      </c>
      <c r="J92" s="25">
        <f>'total Scrap'!J92</f>
        <v>92.1</v>
      </c>
      <c r="K92" s="7" t="str">
        <f>'total Scrap'!K92</f>
        <v>FILETAGE RACCORD ENDOMMAGÉ LORS DU MONTAGE</v>
      </c>
      <c r="L92" s="35">
        <f>Tableau7[[#This Row],[facteur associé]]</f>
        <v>4</v>
      </c>
      <c r="M92" s="37">
        <f>Tableau6[[#This Row],[facteur récurrence]]</f>
        <v>4</v>
      </c>
      <c r="N92" s="65" t="str">
        <f t="shared" si="2"/>
        <v>RAS</v>
      </c>
      <c r="Q92" s="51">
        <f t="shared" si="3"/>
        <v>183</v>
      </c>
    </row>
    <row r="93" spans="1:17" ht="18.75" customHeight="1" x14ac:dyDescent="0.35">
      <c r="A93" s="47" t="str">
        <f>'total Scrap'!A93</f>
        <v>09/2020</v>
      </c>
      <c r="B93" s="27">
        <f>'total Scrap'!B93</f>
        <v>72999</v>
      </c>
      <c r="C93" s="37" t="str">
        <f>'total Scrap'!C93</f>
        <v>B. Metreau</v>
      </c>
      <c r="D93" s="37">
        <f>'total Scrap'!D93</f>
        <v>95556</v>
      </c>
      <c r="E93" s="28" t="str">
        <f>'total Scrap'!E93</f>
        <v>16420F318071</v>
      </c>
      <c r="F93" s="37" t="str">
        <f>'total Scrap'!F93</f>
        <v>RADIATOR ASSY</v>
      </c>
      <c r="G93" s="37">
        <f>'total Scrap'!G93</f>
        <v>1</v>
      </c>
      <c r="H93" s="25">
        <f>'total Scrap'!H93</f>
        <v>72.12</v>
      </c>
      <c r="I93" s="37">
        <f>'total Scrap'!I93</f>
        <v>13.72</v>
      </c>
      <c r="J93" s="25">
        <f>'total Scrap'!J93</f>
        <v>85.84</v>
      </c>
      <c r="K93" s="7" t="str">
        <f>'total Scrap'!K93</f>
        <v>ABIMÉ</v>
      </c>
      <c r="L93" s="35">
        <f>Tableau7[[#This Row],[facteur associé]]</f>
        <v>4</v>
      </c>
      <c r="M93" s="37">
        <f>Tableau6[[#This Row],[facteur récurrence]]</f>
        <v>4</v>
      </c>
      <c r="N93" s="65" t="str">
        <f t="shared" si="2"/>
        <v>RAS</v>
      </c>
      <c r="Q93" s="51">
        <f t="shared" si="3"/>
        <v>183</v>
      </c>
    </row>
    <row r="94" spans="1:17" ht="18.75" customHeight="1" x14ac:dyDescent="0.35">
      <c r="A94" s="47" t="str">
        <f>'total Scrap'!A94</f>
        <v>09/2020</v>
      </c>
      <c r="B94" s="27">
        <f>'total Scrap'!B94</f>
        <v>73082</v>
      </c>
      <c r="C94" s="37" t="str">
        <f>'total Scrap'!C94</f>
        <v>C. Poli Marchetti</v>
      </c>
      <c r="D94" s="37">
        <f>'total Scrap'!D94</f>
        <v>95786</v>
      </c>
      <c r="E94" s="28" t="str">
        <f>'total Scrap'!E94</f>
        <v>2A28005</v>
      </c>
      <c r="F94" s="37" t="str">
        <f>'total Scrap'!F94</f>
        <v>COVER SUB-ASSY, HTR</v>
      </c>
      <c r="G94" s="37">
        <f>'total Scrap'!G94</f>
        <v>1</v>
      </c>
      <c r="H94" s="25">
        <f>'total Scrap'!H94</f>
        <v>51.48</v>
      </c>
      <c r="I94" s="37">
        <f>'total Scrap'!I94</f>
        <v>13.72</v>
      </c>
      <c r="J94" s="25">
        <f>'total Scrap'!J94</f>
        <v>65.2</v>
      </c>
      <c r="K94" s="7" t="str">
        <f>'total Scrap'!K94</f>
        <v>SUITE A L'ENCOLLAGE DU JOINT CARTER CHAUFFAGE LA COLLE A COULÉE A L'IN</v>
      </c>
      <c r="L94" s="35">
        <f>Tableau7[[#This Row],[facteur associé]]</f>
        <v>4</v>
      </c>
      <c r="M94" s="37">
        <f>Tableau6[[#This Row],[facteur récurrence]]</f>
        <v>4</v>
      </c>
      <c r="N94" s="65" t="str">
        <f t="shared" si="2"/>
        <v>RAS</v>
      </c>
      <c r="Q94" s="51">
        <f t="shared" si="3"/>
        <v>183</v>
      </c>
    </row>
    <row r="95" spans="1:17" ht="18.75" customHeight="1" x14ac:dyDescent="0.35">
      <c r="A95" s="47" t="str">
        <f>'total Scrap'!A95</f>
        <v>09/2020</v>
      </c>
      <c r="B95" s="27">
        <f>'total Scrap'!B95</f>
        <v>72999</v>
      </c>
      <c r="C95" s="37" t="str">
        <f>'total Scrap'!C95</f>
        <v>B. Metreau</v>
      </c>
      <c r="D95" s="37">
        <f>'total Scrap'!D95</f>
        <v>95638</v>
      </c>
      <c r="E95" s="28" t="str">
        <f>'total Scrap'!E95</f>
        <v>56031F231071</v>
      </c>
      <c r="F95" s="37" t="str">
        <f>'total Scrap'!F95</f>
        <v>WIRE, SIDE LH</v>
      </c>
      <c r="G95" s="37">
        <f>'total Scrap'!G95</f>
        <v>1</v>
      </c>
      <c r="H95" s="25">
        <f>'total Scrap'!H95</f>
        <v>30.3</v>
      </c>
      <c r="I95" s="37">
        <f>'total Scrap'!I95</f>
        <v>13.72</v>
      </c>
      <c r="J95" s="25">
        <f>'total Scrap'!J95</f>
        <v>44.02</v>
      </c>
      <c r="K95" s="7" t="str">
        <f>'total Scrap'!K95</f>
        <v>PRISE HS</v>
      </c>
      <c r="L95" s="35">
        <f>Tableau7[[#This Row],[facteur associé]]</f>
        <v>4</v>
      </c>
      <c r="M95" s="37">
        <f>Tableau6[[#This Row],[facteur récurrence]]</f>
        <v>4</v>
      </c>
      <c r="N95" s="65" t="str">
        <f t="shared" si="2"/>
        <v>RAS</v>
      </c>
      <c r="Q95" s="51">
        <f t="shared" si="3"/>
        <v>183</v>
      </c>
    </row>
    <row r="96" spans="1:17" ht="18.75" customHeight="1" x14ac:dyDescent="0.35">
      <c r="A96" s="47" t="str">
        <f>'total Scrap'!A96</f>
        <v>09/2020</v>
      </c>
      <c r="B96" s="27">
        <f>'total Scrap'!B96</f>
        <v>73082</v>
      </c>
      <c r="C96" s="37" t="str">
        <f>'total Scrap'!C96</f>
        <v>C. Poli Marchetti</v>
      </c>
      <c r="D96" s="37">
        <f>'total Scrap'!D96</f>
        <v>95660</v>
      </c>
      <c r="E96" s="28" t="str">
        <f>'total Scrap'!E96</f>
        <v>451101247271</v>
      </c>
      <c r="F96" s="37" t="str">
        <f>'total Scrap'!F96</f>
        <v>WHEEL ASSY, STEERING</v>
      </c>
      <c r="G96" s="37">
        <f>'total Scrap'!G96</f>
        <v>1</v>
      </c>
      <c r="H96" s="25">
        <f>'total Scrap'!H96</f>
        <v>12.61</v>
      </c>
      <c r="I96" s="37">
        <f>'total Scrap'!I96</f>
        <v>13.72</v>
      </c>
      <c r="J96" s="25">
        <f>'total Scrap'!J96</f>
        <v>26.33</v>
      </c>
      <c r="K96" s="7" t="str">
        <f>'total Scrap'!K96</f>
        <v>COUPS</v>
      </c>
      <c r="L96" s="35">
        <f>Tableau7[[#This Row],[facteur associé]]</f>
        <v>4</v>
      </c>
      <c r="M96" s="37">
        <f>Tableau6[[#This Row],[facteur récurrence]]</f>
        <v>4</v>
      </c>
      <c r="N96" s="65" t="str">
        <f t="shared" si="2"/>
        <v>RAS</v>
      </c>
      <c r="Q96" s="51">
        <f t="shared" si="3"/>
        <v>183</v>
      </c>
    </row>
    <row r="97" spans="1:17" ht="18.75" customHeight="1" x14ac:dyDescent="0.35">
      <c r="A97" s="47" t="str">
        <f>'total Scrap'!A97</f>
        <v>09/2020</v>
      </c>
      <c r="B97" s="27">
        <f>'total Scrap'!B97</f>
        <v>73082</v>
      </c>
      <c r="C97" s="37" t="str">
        <f>'total Scrap'!C97</f>
        <v>C. Poli Marchetti</v>
      </c>
      <c r="D97" s="37">
        <f>'total Scrap'!D97</f>
        <v>95203</v>
      </c>
      <c r="E97" s="28" t="str">
        <f>'total Scrap'!E97</f>
        <v>96365F509871</v>
      </c>
      <c r="F97" s="37" t="str">
        <f>'total Scrap'!F97</f>
        <v>HOSE, HIGH PRESSURE</v>
      </c>
      <c r="G97" s="37">
        <f>'total Scrap'!G97</f>
        <v>1</v>
      </c>
      <c r="H97" s="25">
        <f>'total Scrap'!H97</f>
        <v>6.95</v>
      </c>
      <c r="I97" s="37">
        <f>'total Scrap'!I97</f>
        <v>13.72</v>
      </c>
      <c r="J97" s="25">
        <f>'total Scrap'!J97</f>
        <v>20.67</v>
      </c>
      <c r="K97" s="7" t="str">
        <f>'total Scrap'!K97</f>
        <v>FLEXIBLE ABIMÉ</v>
      </c>
      <c r="L97" s="35">
        <f>Tableau7[[#This Row],[facteur associé]]</f>
        <v>4</v>
      </c>
      <c r="M97" s="37">
        <f>Tableau6[[#This Row],[facteur récurrence]]</f>
        <v>4</v>
      </c>
      <c r="N97" s="65" t="str">
        <f t="shared" si="2"/>
        <v>RAS</v>
      </c>
      <c r="Q97" s="51">
        <f t="shared" si="3"/>
        <v>183</v>
      </c>
    </row>
    <row r="98" spans="1:17" ht="18.75" customHeight="1" x14ac:dyDescent="0.35">
      <c r="A98" s="47" t="str">
        <f>'total Scrap'!A98</f>
        <v>09/2020</v>
      </c>
      <c r="B98" s="27">
        <f>'total Scrap'!B98</f>
        <v>73082</v>
      </c>
      <c r="C98" s="37" t="str">
        <f>'total Scrap'!C98</f>
        <v>C. Poli Marchetti</v>
      </c>
      <c r="D98" s="37">
        <f>'total Scrap'!D98</f>
        <v>95783</v>
      </c>
      <c r="E98" s="28" t="str">
        <f>'total Scrap'!E98</f>
        <v>566512664071</v>
      </c>
      <c r="F98" s="37" t="str">
        <f>'total Scrap'!F98</f>
        <v>COVER, LED RR COMBI LAMP</v>
      </c>
      <c r="G98" s="37">
        <f>'total Scrap'!G98</f>
        <v>1</v>
      </c>
      <c r="H98" s="25">
        <f>'total Scrap'!H98</f>
        <v>6.42</v>
      </c>
      <c r="I98" s="37">
        <f>'total Scrap'!I98</f>
        <v>13.72</v>
      </c>
      <c r="J98" s="25">
        <f>'total Scrap'!J98</f>
        <v>20.14</v>
      </c>
      <c r="K98" s="7" t="str">
        <f>'total Scrap'!K98</f>
        <v>RAYURES</v>
      </c>
      <c r="L98" s="35">
        <f>Tableau7[[#This Row],[facteur associé]]</f>
        <v>4</v>
      </c>
      <c r="M98" s="37">
        <f>Tableau6[[#This Row],[facteur récurrence]]</f>
        <v>4</v>
      </c>
      <c r="N98" s="65" t="str">
        <f t="shared" si="2"/>
        <v>RAS</v>
      </c>
      <c r="Q98" s="51">
        <f t="shared" si="3"/>
        <v>183</v>
      </c>
    </row>
    <row r="99" spans="1:17" ht="18.75" customHeight="1" x14ac:dyDescent="0.35">
      <c r="A99" s="47" t="str">
        <f>'total Scrap'!A99</f>
        <v>09/2020</v>
      </c>
      <c r="B99" s="27">
        <f>'total Scrap'!B99</f>
        <v>73082</v>
      </c>
      <c r="C99" s="37" t="str">
        <f>'total Scrap'!C99</f>
        <v>C. Poli Marchetti</v>
      </c>
      <c r="D99" s="37">
        <f>'total Scrap'!D99</f>
        <v>95551</v>
      </c>
      <c r="E99" s="28" t="str">
        <f>'total Scrap'!E99</f>
        <v>518912675071</v>
      </c>
      <c r="F99" s="37" t="str">
        <f>'total Scrap'!F99</f>
        <v>COVER, RADIATOR</v>
      </c>
      <c r="G99" s="37">
        <f>'total Scrap'!G99</f>
        <v>1</v>
      </c>
      <c r="H99" s="25">
        <f>'total Scrap'!H99</f>
        <v>6.12</v>
      </c>
      <c r="I99" s="37">
        <f>'total Scrap'!I99</f>
        <v>13.72</v>
      </c>
      <c r="J99" s="25">
        <f>'total Scrap'!J99</f>
        <v>19.84</v>
      </c>
      <c r="K99" s="7" t="str">
        <f>'total Scrap'!K99</f>
        <v>ABIMÉ</v>
      </c>
      <c r="L99" s="35">
        <f>Tableau7[[#This Row],[facteur associé]]</f>
        <v>4</v>
      </c>
      <c r="M99" s="37">
        <f>Tableau6[[#This Row],[facteur récurrence]]</f>
        <v>4</v>
      </c>
      <c r="N99" s="65" t="str">
        <f t="shared" si="2"/>
        <v>RAS</v>
      </c>
      <c r="Q99" s="51">
        <f t="shared" si="3"/>
        <v>183</v>
      </c>
    </row>
    <row r="100" spans="1:17" ht="18.75" customHeight="1" x14ac:dyDescent="0.35">
      <c r="A100" s="47" t="str">
        <f>'total Scrap'!A100</f>
        <v>10/2020</v>
      </c>
      <c r="B100" s="27">
        <f>'total Scrap'!B100</f>
        <v>72999</v>
      </c>
      <c r="C100" s="37" t="str">
        <f>'total Scrap'!C100</f>
        <v>B. Metreau</v>
      </c>
      <c r="D100" s="37">
        <f>'total Scrap'!D100</f>
        <v>96544</v>
      </c>
      <c r="E100" s="28" t="str">
        <f>'total Scrap'!E100</f>
        <v>23349F231071</v>
      </c>
      <c r="F100" s="37" t="str">
        <f>'total Scrap'!F100</f>
        <v>CONTROLLER (KIT 17110-F2310-71)</v>
      </c>
      <c r="G100" s="37">
        <f>'total Scrap'!G100</f>
        <v>1</v>
      </c>
      <c r="H100" s="25">
        <f>'total Scrap'!H100</f>
        <v>441.21</v>
      </c>
      <c r="I100" s="37">
        <f>'total Scrap'!I100</f>
        <v>13.72</v>
      </c>
      <c r="J100" s="25">
        <f>'total Scrap'!J100</f>
        <v>454.93</v>
      </c>
      <c r="K100" s="7" t="str">
        <f>'total Scrap'!K100</f>
        <v>CONTROLEUR HS A CAUSE D'UN FAISCEAU PINCÉ</v>
      </c>
      <c r="L100" s="35">
        <f>Tableau7[[#This Row],[facteur associé]]</f>
        <v>4</v>
      </c>
      <c r="M100" s="37">
        <f>Tableau6[[#This Row],[facteur récurrence]]</f>
        <v>4</v>
      </c>
      <c r="N100" s="65" t="str">
        <f t="shared" si="2"/>
        <v>RAS</v>
      </c>
      <c r="Q100" s="51">
        <f t="shared" si="3"/>
        <v>183</v>
      </c>
    </row>
    <row r="101" spans="1:17" ht="18.75" customHeight="1" x14ac:dyDescent="0.35">
      <c r="A101" s="47" t="str">
        <f>'total Scrap'!A101</f>
        <v>10/2020</v>
      </c>
      <c r="B101" s="27">
        <f>'total Scrap'!B101</f>
        <v>73082</v>
      </c>
      <c r="C101" s="37" t="str">
        <f>'total Scrap'!C101</f>
        <v>C. Poli Marchetti</v>
      </c>
      <c r="D101" s="37">
        <f>'total Scrap'!D101</f>
        <v>95971</v>
      </c>
      <c r="E101" s="28" t="str">
        <f>'total Scrap'!E101</f>
        <v>18450UM020</v>
      </c>
      <c r="F101" s="37" t="str">
        <f>'total Scrap'!F101</f>
        <v>CONVERTER ASSY, MONOLITHI</v>
      </c>
      <c r="G101" s="37">
        <f>'total Scrap'!G101</f>
        <v>1</v>
      </c>
      <c r="H101" s="25">
        <f>'total Scrap'!H101</f>
        <v>345.77</v>
      </c>
      <c r="I101" s="37">
        <f>'total Scrap'!I101</f>
        <v>13.72</v>
      </c>
      <c r="J101" s="25">
        <f>'total Scrap'!J101</f>
        <v>359.49</v>
      </c>
      <c r="K101" s="7" t="str">
        <f>'total Scrap'!K101</f>
        <v>VIS CASSÉE</v>
      </c>
      <c r="L101" s="35">
        <f>Tableau7[[#This Row],[facteur associé]]</f>
        <v>4</v>
      </c>
      <c r="M101" s="37">
        <f>Tableau6[[#This Row],[facteur récurrence]]</f>
        <v>4</v>
      </c>
      <c r="N101" s="65" t="str">
        <f t="shared" si="2"/>
        <v>RAS</v>
      </c>
      <c r="Q101" s="51">
        <f t="shared" si="3"/>
        <v>183</v>
      </c>
    </row>
    <row r="102" spans="1:17" ht="18.75" customHeight="1" x14ac:dyDescent="0.35">
      <c r="A102" s="47" t="str">
        <f>'total Scrap'!A102</f>
        <v>10/2020</v>
      </c>
      <c r="B102" s="27">
        <f>'total Scrap'!B102</f>
        <v>73082</v>
      </c>
      <c r="C102" s="37" t="str">
        <f>'total Scrap'!C102</f>
        <v>C. Poli Marchetti</v>
      </c>
      <c r="D102" s="37">
        <f>'total Scrap'!D102</f>
        <v>95727</v>
      </c>
      <c r="E102" s="28" t="str">
        <f>'total Scrap'!E102</f>
        <v>23702FP24271</v>
      </c>
      <c r="F102" s="37" t="str">
        <f>'total Scrap'!F102</f>
        <v>RESERVOIR 55L (ALL,BEL,UK)</v>
      </c>
      <c r="G102" s="37">
        <f>'total Scrap'!G102</f>
        <v>1</v>
      </c>
      <c r="H102" s="25">
        <f>'total Scrap'!H102</f>
        <v>305.37</v>
      </c>
      <c r="I102" s="37">
        <f>'total Scrap'!I102</f>
        <v>13.72</v>
      </c>
      <c r="J102" s="25">
        <f>'total Scrap'!J102</f>
        <v>319.09000000000003</v>
      </c>
      <c r="K102" s="7" t="str">
        <f>'total Scrap'!K102</f>
        <v>ABIMÉ LORS DE LA PRÉPA</v>
      </c>
      <c r="L102" s="35">
        <f>Tableau7[[#This Row],[facteur associé]]</f>
        <v>4</v>
      </c>
      <c r="M102" s="37">
        <f>Tableau6[[#This Row],[facteur récurrence]]</f>
        <v>4</v>
      </c>
      <c r="N102" s="65" t="str">
        <f t="shared" si="2"/>
        <v>RAS</v>
      </c>
      <c r="Q102" s="51">
        <f t="shared" si="3"/>
        <v>183</v>
      </c>
    </row>
    <row r="103" spans="1:17" ht="18.75" customHeight="1" x14ac:dyDescent="0.35">
      <c r="A103" s="47" t="str">
        <f>'total Scrap'!A103</f>
        <v>10/2020</v>
      </c>
      <c r="B103" s="27">
        <f>'total Scrap'!B103</f>
        <v>73082</v>
      </c>
      <c r="C103" s="37" t="str">
        <f>'total Scrap'!C103</f>
        <v>C. Poli Marchetti</v>
      </c>
      <c r="D103" s="37">
        <f>'total Scrap'!D103</f>
        <v>95634</v>
      </c>
      <c r="E103" s="28" t="str">
        <f>'total Scrap'!E103</f>
        <v>56013F231071</v>
      </c>
      <c r="F103" s="37" t="str">
        <f>'total Scrap'!F103</f>
        <v>WIRE, BODY MAIN</v>
      </c>
      <c r="G103" s="37">
        <f>'total Scrap'!G103</f>
        <v>1</v>
      </c>
      <c r="H103" s="25">
        <f>'total Scrap'!H103</f>
        <v>286.17</v>
      </c>
      <c r="I103" s="37">
        <f>'total Scrap'!I103</f>
        <v>13.72</v>
      </c>
      <c r="J103" s="25">
        <f>'total Scrap'!J103</f>
        <v>299.89000000000004</v>
      </c>
      <c r="K103" s="7" t="str">
        <f>'total Scrap'!K103</f>
        <v>FILS COUPÉS</v>
      </c>
      <c r="L103" s="35">
        <f>Tableau7[[#This Row],[facteur associé]]</f>
        <v>4</v>
      </c>
      <c r="M103" s="37">
        <f>Tableau6[[#This Row],[facteur récurrence]]</f>
        <v>4</v>
      </c>
      <c r="N103" s="65" t="str">
        <f t="shared" si="2"/>
        <v>RAS</v>
      </c>
      <c r="Q103" s="51">
        <f t="shared" si="3"/>
        <v>183</v>
      </c>
    </row>
    <row r="104" spans="1:17" ht="18.75" customHeight="1" x14ac:dyDescent="0.35">
      <c r="A104" s="47" t="str">
        <f>'total Scrap'!A104</f>
        <v>10/2020</v>
      </c>
      <c r="B104" s="27">
        <f>'total Scrap'!B104</f>
        <v>73082</v>
      </c>
      <c r="C104" s="37" t="str">
        <f>'total Scrap'!C104</f>
        <v>C. Poli Marchetti</v>
      </c>
      <c r="D104" s="37">
        <f>'total Scrap'!D104</f>
        <v>95719</v>
      </c>
      <c r="E104" s="28" t="str">
        <f>'total Scrap'!E104</f>
        <v>56011F231071</v>
      </c>
      <c r="F104" s="37" t="str">
        <f>'total Scrap'!F104</f>
        <v>WIRE, BODY MAIN</v>
      </c>
      <c r="G104" s="37">
        <f>'total Scrap'!G104</f>
        <v>1</v>
      </c>
      <c r="H104" s="25">
        <f>'total Scrap'!H104</f>
        <v>262.02999999999997</v>
      </c>
      <c r="I104" s="37">
        <f>'total Scrap'!I104</f>
        <v>13.72</v>
      </c>
      <c r="J104" s="25">
        <f>'total Scrap'!J104</f>
        <v>275.75</v>
      </c>
      <c r="K104" s="7" t="str">
        <f>'total Scrap'!K104</f>
        <v>FAISCEAU DÉFECTUEUX PAS D'ALIM POUR LE DEMARREUR</v>
      </c>
      <c r="L104" s="35">
        <f>Tableau7[[#This Row],[facteur associé]]</f>
        <v>4</v>
      </c>
      <c r="M104" s="37">
        <f>Tableau6[[#This Row],[facteur récurrence]]</f>
        <v>4</v>
      </c>
      <c r="N104" s="65" t="str">
        <f t="shared" si="2"/>
        <v>RAS</v>
      </c>
      <c r="Q104" s="51">
        <f t="shared" si="3"/>
        <v>183</v>
      </c>
    </row>
    <row r="105" spans="1:17" ht="18.75" customHeight="1" x14ac:dyDescent="0.35">
      <c r="A105" s="47" t="str">
        <f>'total Scrap'!A105</f>
        <v>10/2020</v>
      </c>
      <c r="B105" s="27">
        <f>'total Scrap'!B105</f>
        <v>73082</v>
      </c>
      <c r="C105" s="37" t="str">
        <f>'total Scrap'!C105</f>
        <v>C. Poli Marchetti</v>
      </c>
      <c r="D105" s="37">
        <f>'total Scrap'!D105</f>
        <v>96915</v>
      </c>
      <c r="E105" s="28" t="str">
        <f>'total Scrap'!E105</f>
        <v>56315FSASD71</v>
      </c>
      <c r="F105" s="37" t="str">
        <f>'total Scrap'!F105</f>
        <v>WIRE,ROAD PACK STD (J3/P2/P5/P6)</v>
      </c>
      <c r="G105" s="37">
        <f>'total Scrap'!G105</f>
        <v>1</v>
      </c>
      <c r="H105" s="25">
        <f>'total Scrap'!H105</f>
        <v>210.56</v>
      </c>
      <c r="I105" s="37">
        <f>'total Scrap'!I105</f>
        <v>13.72</v>
      </c>
      <c r="J105" s="25">
        <f>'total Scrap'!J105</f>
        <v>224.28</v>
      </c>
      <c r="K105" s="7" t="str">
        <f>'total Scrap'!K105</f>
        <v>PRISE HS</v>
      </c>
      <c r="L105" s="35">
        <f>Tableau7[[#This Row],[facteur associé]]</f>
        <v>4</v>
      </c>
      <c r="M105" s="37">
        <f>Tableau6[[#This Row],[facteur récurrence]]</f>
        <v>4</v>
      </c>
      <c r="N105" s="65" t="str">
        <f t="shared" si="2"/>
        <v>RAS</v>
      </c>
      <c r="Q105" s="51">
        <f t="shared" si="3"/>
        <v>183</v>
      </c>
    </row>
    <row r="106" spans="1:17" ht="18.75" customHeight="1" x14ac:dyDescent="0.35">
      <c r="A106" s="47" t="str">
        <f>'total Scrap'!A106</f>
        <v>10/2020</v>
      </c>
      <c r="B106" s="27">
        <f>'total Scrap'!B106</f>
        <v>73082</v>
      </c>
      <c r="C106" s="37" t="str">
        <f>'total Scrap'!C106</f>
        <v>C. Poli Marchetti</v>
      </c>
      <c r="D106" s="37">
        <f>'total Scrap'!D106</f>
        <v>95975</v>
      </c>
      <c r="E106" s="28" t="str">
        <f>'total Scrap'!E106</f>
        <v>175202662071</v>
      </c>
      <c r="F106" s="37" t="str">
        <f>'total Scrap'!F106</f>
        <v>MUFFLER ASSY, CATALYTIC</v>
      </c>
      <c r="G106" s="37">
        <f>'total Scrap'!G106</f>
        <v>1</v>
      </c>
      <c r="H106" s="25">
        <f>'total Scrap'!H106</f>
        <v>181.7</v>
      </c>
      <c r="I106" s="37">
        <f>'total Scrap'!I106</f>
        <v>13.72</v>
      </c>
      <c r="J106" s="25">
        <f>'total Scrap'!J106</f>
        <v>195.42</v>
      </c>
      <c r="K106" s="7" t="str">
        <f>'total Scrap'!K106</f>
        <v>COUPS À LA SORTIE DU SILENCIEUX</v>
      </c>
      <c r="L106" s="35">
        <f>Tableau7[[#This Row],[facteur associé]]</f>
        <v>4</v>
      </c>
      <c r="M106" s="37">
        <f>Tableau6[[#This Row],[facteur récurrence]]</f>
        <v>4</v>
      </c>
      <c r="N106" s="65" t="str">
        <f t="shared" si="2"/>
        <v>RAS</v>
      </c>
      <c r="Q106" s="51">
        <f t="shared" si="3"/>
        <v>183</v>
      </c>
    </row>
    <row r="107" spans="1:17" ht="18.75" customHeight="1" x14ac:dyDescent="0.35">
      <c r="A107" s="47" t="str">
        <f>'total Scrap'!A107</f>
        <v>10/2020</v>
      </c>
      <c r="B107" s="27">
        <f>'total Scrap'!B107</f>
        <v>72007</v>
      </c>
      <c r="C107" s="37" t="str">
        <f>'total Scrap'!C107</f>
        <v>JP Dupas</v>
      </c>
      <c r="D107" s="37">
        <f>'total Scrap'!D107</f>
        <v>95071</v>
      </c>
      <c r="E107" s="28" t="str">
        <f>'total Scrap'!E107</f>
        <v>52212FS2LC71</v>
      </c>
      <c r="F107" s="37" t="str">
        <f>'total Scrap'!F107</f>
        <v>CARPET BOX AIR COOLER</v>
      </c>
      <c r="G107" s="37">
        <f>'total Scrap'!G107</f>
        <v>1</v>
      </c>
      <c r="H107" s="25">
        <f>'total Scrap'!H107</f>
        <v>138</v>
      </c>
      <c r="I107" s="37">
        <f>'total Scrap'!I107</f>
        <v>13.72</v>
      </c>
      <c r="J107" s="25">
        <f>'total Scrap'!J107</f>
        <v>151.72</v>
      </c>
      <c r="K107" s="7" t="str">
        <f>'total Scrap'!K107</f>
        <v>ABIMÉ EN COULISSANT LE SIÈGE</v>
      </c>
      <c r="L107" s="35">
        <f>Tableau7[[#This Row],[facteur associé]]</f>
        <v>4</v>
      </c>
      <c r="M107" s="37">
        <f>Tableau6[[#This Row],[facteur récurrence]]</f>
        <v>4</v>
      </c>
      <c r="N107" s="65" t="str">
        <f t="shared" si="2"/>
        <v>RAS</v>
      </c>
      <c r="Q107" s="51">
        <f t="shared" si="3"/>
        <v>183</v>
      </c>
    </row>
    <row r="108" spans="1:17" ht="18.75" customHeight="1" x14ac:dyDescent="0.35">
      <c r="A108" s="47" t="str">
        <f>'total Scrap'!A108</f>
        <v>10/2020</v>
      </c>
      <c r="B108" s="27">
        <f>'total Scrap'!B108</f>
        <v>73082</v>
      </c>
      <c r="C108" s="37" t="str">
        <f>'total Scrap'!C108</f>
        <v>C. Poli Marchetti</v>
      </c>
      <c r="D108" s="37">
        <f>'total Scrap'!D108</f>
        <v>95721</v>
      </c>
      <c r="E108" s="28" t="str">
        <f>'total Scrap'!E108</f>
        <v>56210F225071</v>
      </c>
      <c r="F108" s="37" t="str">
        <f>'total Scrap'!F108</f>
        <v>WIRE, ENGINE</v>
      </c>
      <c r="G108" s="37">
        <f>'total Scrap'!G108</f>
        <v>1</v>
      </c>
      <c r="H108" s="25">
        <f>'total Scrap'!H108</f>
        <v>128.41999999999999</v>
      </c>
      <c r="I108" s="37">
        <f>'total Scrap'!I108</f>
        <v>13.72</v>
      </c>
      <c r="J108" s="25">
        <f>'total Scrap'!J108</f>
        <v>142.13999999999999</v>
      </c>
      <c r="K108" s="7" t="str">
        <f>'total Scrap'!K108</f>
        <v>PRISE HS</v>
      </c>
      <c r="L108" s="35">
        <f>Tableau7[[#This Row],[facteur associé]]</f>
        <v>4</v>
      </c>
      <c r="M108" s="37">
        <f>Tableau6[[#This Row],[facteur récurrence]]</f>
        <v>4</v>
      </c>
      <c r="N108" s="65" t="str">
        <f t="shared" si="2"/>
        <v>RAS</v>
      </c>
      <c r="Q108" s="51">
        <f t="shared" si="3"/>
        <v>183</v>
      </c>
    </row>
    <row r="109" spans="1:17" ht="18.75" customHeight="1" x14ac:dyDescent="0.35">
      <c r="A109" s="47" t="str">
        <f>'total Scrap'!A109</f>
        <v>10/2020</v>
      </c>
      <c r="B109" s="27">
        <f>'total Scrap'!B109</f>
        <v>73082</v>
      </c>
      <c r="C109" s="37" t="str">
        <f>'total Scrap'!C109</f>
        <v>C. Poli Marchetti</v>
      </c>
      <c r="D109" s="37">
        <f>'total Scrap'!D109</f>
        <v>96541</v>
      </c>
      <c r="E109" s="28" t="str">
        <f>'total Scrap'!E109</f>
        <v>56210F225071</v>
      </c>
      <c r="F109" s="37" t="str">
        <f>'total Scrap'!F109</f>
        <v>WIRE, ENGINE</v>
      </c>
      <c r="G109" s="37">
        <f>'total Scrap'!G109</f>
        <v>1</v>
      </c>
      <c r="H109" s="25">
        <f>'total Scrap'!H109</f>
        <v>128.41999999999999</v>
      </c>
      <c r="I109" s="37">
        <f>'total Scrap'!I109</f>
        <v>13.72</v>
      </c>
      <c r="J109" s="25">
        <f>'total Scrap'!J109</f>
        <v>142.13999999999999</v>
      </c>
      <c r="K109" s="7" t="str">
        <f>'total Scrap'!K109</f>
        <v>PRISE HS ET FILS ÉTIRÉS</v>
      </c>
      <c r="L109" s="35">
        <f>Tableau7[[#This Row],[facteur associé]]</f>
        <v>4</v>
      </c>
      <c r="M109" s="37">
        <f>Tableau6[[#This Row],[facteur récurrence]]</f>
        <v>4</v>
      </c>
      <c r="N109" s="65" t="str">
        <f t="shared" si="2"/>
        <v>RAS</v>
      </c>
      <c r="Q109" s="51">
        <f t="shared" si="3"/>
        <v>183</v>
      </c>
    </row>
    <row r="110" spans="1:17" ht="18.75" customHeight="1" x14ac:dyDescent="0.35">
      <c r="A110" s="47" t="str">
        <f>'total Scrap'!A110</f>
        <v>10/2020</v>
      </c>
      <c r="B110" s="27">
        <f>'total Scrap'!B110</f>
        <v>72999</v>
      </c>
      <c r="C110" s="37" t="str">
        <f>'total Scrap'!C110</f>
        <v>B. Metreau</v>
      </c>
      <c r="D110" s="37">
        <f>'total Scrap'!D110</f>
        <v>96545</v>
      </c>
      <c r="E110" s="28" t="str">
        <f>'total Scrap'!E110</f>
        <v>56231F231071</v>
      </c>
      <c r="F110" s="37" t="str">
        <f>'total Scrap'!F110</f>
        <v>WIRE (56233-F2310-71)</v>
      </c>
      <c r="G110" s="37">
        <f>'total Scrap'!G110</f>
        <v>1</v>
      </c>
      <c r="H110" s="25">
        <f>'total Scrap'!H110</f>
        <v>121</v>
      </c>
      <c r="I110" s="37">
        <f>'total Scrap'!I110</f>
        <v>13.72</v>
      </c>
      <c r="J110" s="25">
        <f>'total Scrap'!J110</f>
        <v>134.72</v>
      </c>
      <c r="K110" s="7" t="str">
        <f>'total Scrap'!K110</f>
        <v>FAISCEAU HS PINCÉ SOUS LE BAC À BATTERIE</v>
      </c>
      <c r="L110" s="35">
        <f>Tableau7[[#This Row],[facteur associé]]</f>
        <v>4</v>
      </c>
      <c r="M110" s="37">
        <f>Tableau6[[#This Row],[facteur récurrence]]</f>
        <v>4</v>
      </c>
      <c r="N110" s="65" t="str">
        <f t="shared" si="2"/>
        <v>RAS</v>
      </c>
      <c r="Q110" s="51">
        <f t="shared" si="3"/>
        <v>183</v>
      </c>
    </row>
    <row r="111" spans="1:17" ht="18.75" customHeight="1" x14ac:dyDescent="0.35">
      <c r="A111" s="47" t="str">
        <f>'total Scrap'!A111</f>
        <v>10/2020</v>
      </c>
      <c r="B111" s="27">
        <f>'total Scrap'!B111</f>
        <v>72007</v>
      </c>
      <c r="C111" s="37" t="str">
        <f>'total Scrap'!C111</f>
        <v>JP Dupas</v>
      </c>
      <c r="D111" s="37">
        <f>'total Scrap'!D111</f>
        <v>96256</v>
      </c>
      <c r="E111" s="28" t="str">
        <f>'total Scrap'!E111</f>
        <v>65600FSL4C71</v>
      </c>
      <c r="F111" s="37" t="str">
        <f>'total Scrap'!F111</f>
        <v>066035 ACCU G3/4 0,7L 50 BARS</v>
      </c>
      <c r="G111" s="37">
        <f>'total Scrap'!G111</f>
        <v>3</v>
      </c>
      <c r="H111" s="25">
        <f>'total Scrap'!H111</f>
        <v>108.6</v>
      </c>
      <c r="I111" s="37">
        <f>'total Scrap'!I111</f>
        <v>13.72</v>
      </c>
      <c r="J111" s="25">
        <f>'total Scrap'!J111</f>
        <v>122.32</v>
      </c>
      <c r="K111" s="7" t="str">
        <f>'total Scrap'!K111</f>
        <v>FILETAGE OXYDÉ NON RESPECT DU FIFO</v>
      </c>
      <c r="L111" s="35">
        <f>Tableau7[[#This Row],[facteur associé]]</f>
        <v>4</v>
      </c>
      <c r="M111" s="37">
        <f>Tableau6[[#This Row],[facteur récurrence]]</f>
        <v>4</v>
      </c>
      <c r="N111" s="65" t="str">
        <f t="shared" si="2"/>
        <v>RAS</v>
      </c>
      <c r="Q111" s="51">
        <f t="shared" si="3"/>
        <v>183</v>
      </c>
    </row>
    <row r="112" spans="1:17" ht="18.75" customHeight="1" x14ac:dyDescent="0.35">
      <c r="A112" s="47" t="str">
        <f>'total Scrap'!A112</f>
        <v>10/2020</v>
      </c>
      <c r="B112" s="27">
        <f>'total Scrap'!B112</f>
        <v>73069</v>
      </c>
      <c r="C112" s="37" t="str">
        <f>'total Scrap'!C112</f>
        <v>T. Boudard</v>
      </c>
      <c r="D112" s="37">
        <f>'total Scrap'!D112</f>
        <v>96803</v>
      </c>
      <c r="E112" s="28" t="str">
        <f>'total Scrap'!E112</f>
        <v>3A14055</v>
      </c>
      <c r="F112" s="37" t="str">
        <f>'total Scrap'!F112</f>
        <v>FLAP SUB-ASSY</v>
      </c>
      <c r="G112" s="37">
        <f>'total Scrap'!G112</f>
        <v>2</v>
      </c>
      <c r="H112" s="25">
        <f>'total Scrap'!H112</f>
        <v>105.32</v>
      </c>
      <c r="I112" s="37">
        <f>'total Scrap'!I112</f>
        <v>13.72</v>
      </c>
      <c r="J112" s="25">
        <f>'total Scrap'!J112</f>
        <v>119.03999999999999</v>
      </c>
      <c r="K112" s="7" t="str">
        <f>'total Scrap'!K112</f>
        <v>TRAPPE RAYÉE</v>
      </c>
      <c r="L112" s="35">
        <f>Tableau7[[#This Row],[facteur associé]]</f>
        <v>4</v>
      </c>
      <c r="M112" s="37">
        <f>Tableau6[[#This Row],[facteur récurrence]]</f>
        <v>4</v>
      </c>
      <c r="N112" s="65" t="str">
        <f t="shared" si="2"/>
        <v>RAS</v>
      </c>
      <c r="Q112" s="51">
        <f t="shared" si="3"/>
        <v>183</v>
      </c>
    </row>
    <row r="113" spans="1:17" ht="18.75" customHeight="1" x14ac:dyDescent="0.35">
      <c r="A113" s="47" t="str">
        <f>'total Scrap'!A113</f>
        <v>10/2020</v>
      </c>
      <c r="B113" s="27">
        <f>'total Scrap'!B113</f>
        <v>72217</v>
      </c>
      <c r="C113" s="37" t="str">
        <f>'total Scrap'!C113</f>
        <v>D. Peigné</v>
      </c>
      <c r="D113" s="37">
        <f>'total Scrap'!D113</f>
        <v>96263</v>
      </c>
      <c r="E113" s="28" t="str">
        <f>'total Scrap'!E113</f>
        <v>55231F231071</v>
      </c>
      <c r="F113" s="37" t="str">
        <f>'total Scrap'!F113</f>
        <v>GLASS, ROOF</v>
      </c>
      <c r="G113" s="37">
        <f>'total Scrap'!G113</f>
        <v>1</v>
      </c>
      <c r="H113" s="25">
        <f>'total Scrap'!H113</f>
        <v>99.9</v>
      </c>
      <c r="I113" s="37">
        <f>'total Scrap'!I113</f>
        <v>13.72</v>
      </c>
      <c r="J113" s="25">
        <f>'total Scrap'!J113</f>
        <v>113.62</v>
      </c>
      <c r="K113" s="7" t="str">
        <f>'total Scrap'!K113</f>
        <v>VITRE HS EN MANIPULANT LA CAISSE A L'AIDE DU TRANSPALETTE</v>
      </c>
      <c r="L113" s="35">
        <f>Tableau7[[#This Row],[facteur associé]]</f>
        <v>4</v>
      </c>
      <c r="M113" s="37">
        <f>Tableau6[[#This Row],[facteur récurrence]]</f>
        <v>4</v>
      </c>
      <c r="N113" s="65" t="str">
        <f t="shared" si="2"/>
        <v>RAS</v>
      </c>
      <c r="Q113" s="51">
        <f t="shared" si="3"/>
        <v>183</v>
      </c>
    </row>
    <row r="114" spans="1:17" ht="18.75" customHeight="1" x14ac:dyDescent="0.35">
      <c r="A114" s="47" t="str">
        <f>'total Scrap'!A276</f>
        <v>02/2021</v>
      </c>
      <c r="B114" s="27">
        <f>'total Scrap'!B276</f>
        <v>72999</v>
      </c>
      <c r="C114" s="37" t="str">
        <f>'total Scrap'!C276</f>
        <v>B. Metreau</v>
      </c>
      <c r="D114" s="37">
        <f>'total Scrap'!D276</f>
        <v>97810</v>
      </c>
      <c r="E114" s="28" t="str">
        <f>'total Scrap'!E276</f>
        <v>163612660071</v>
      </c>
      <c r="F114" s="37" t="str">
        <f>'total Scrap'!F276</f>
        <v>FAN</v>
      </c>
      <c r="G114" s="37">
        <f>'total Scrap'!G276</f>
        <v>1</v>
      </c>
      <c r="H114" s="25">
        <f>'total Scrap'!H276</f>
        <v>16.41</v>
      </c>
      <c r="I114" s="37">
        <f>'total Scrap'!I276</f>
        <v>13.72</v>
      </c>
      <c r="J114" s="25">
        <f>'total Scrap'!J276</f>
        <v>30.130000000000003</v>
      </c>
      <c r="K114" s="7" t="str">
        <f>'total Scrap'!K276</f>
        <v>HELICE ABIMÉE EN POSITIONNANT LE CHASSIS SUR LE MOTEUR</v>
      </c>
      <c r="L114" s="35">
        <f>Tableau7[[#This Row],[facteur associé]]</f>
        <v>4</v>
      </c>
      <c r="M114" s="37">
        <f>Tableau6[[#This Row],[facteur récurrence]]</f>
        <v>4</v>
      </c>
      <c r="N114" s="65" t="str">
        <f t="shared" si="2"/>
        <v>RAS</v>
      </c>
      <c r="Q114" s="51">
        <f t="shared" si="3"/>
        <v>183</v>
      </c>
    </row>
    <row r="115" spans="1:17" ht="18.75" customHeight="1" x14ac:dyDescent="0.35">
      <c r="A115" s="47" t="str">
        <f>'total Scrap'!A115</f>
        <v>10/2020</v>
      </c>
      <c r="B115" s="27">
        <f>'total Scrap'!B115</f>
        <v>73082</v>
      </c>
      <c r="C115" s="37" t="str">
        <f>'total Scrap'!C115</f>
        <v>C. Poli Marchetti</v>
      </c>
      <c r="D115" s="37">
        <f>'total Scrap'!D115</f>
        <v>95175</v>
      </c>
      <c r="E115" s="28" t="str">
        <f>'total Scrap'!E115</f>
        <v>55240F218171</v>
      </c>
      <c r="F115" s="37" t="str">
        <f>'total Scrap'!F115</f>
        <v>WINDOW ASSY DOOR RH</v>
      </c>
      <c r="G115" s="37">
        <f>'total Scrap'!G115</f>
        <v>1</v>
      </c>
      <c r="H115" s="25">
        <f>'total Scrap'!H115</f>
        <v>92.69</v>
      </c>
      <c r="I115" s="37">
        <f>'total Scrap'!I115</f>
        <v>13.72</v>
      </c>
      <c r="J115" s="25">
        <f>'total Scrap'!J115</f>
        <v>106.41</v>
      </c>
      <c r="K115" s="7" t="str">
        <f>'total Scrap'!K115</f>
        <v>ABIMÉE AU NIVEAU DE L'ENCADREMENT</v>
      </c>
      <c r="L115" s="35">
        <f>Tableau7[[#This Row],[facteur associé]]</f>
        <v>4</v>
      </c>
      <c r="M115" s="37">
        <f>Tableau6[[#This Row],[facteur récurrence]]</f>
        <v>4</v>
      </c>
      <c r="N115" s="65" t="str">
        <f t="shared" si="2"/>
        <v>RAS</v>
      </c>
      <c r="Q115" s="51">
        <f t="shared" si="3"/>
        <v>183</v>
      </c>
    </row>
    <row r="116" spans="1:17" ht="18.75" customHeight="1" x14ac:dyDescent="0.35">
      <c r="A116" s="47" t="str">
        <f>'total Scrap'!A116</f>
        <v>10/2020</v>
      </c>
      <c r="B116" s="27">
        <f>'total Scrap'!B116</f>
        <v>72999</v>
      </c>
      <c r="C116" s="37" t="str">
        <f>'total Scrap'!C116</f>
        <v>B. Metreau</v>
      </c>
      <c r="D116" s="37">
        <f>'total Scrap'!D116</f>
        <v>95419</v>
      </c>
      <c r="E116" s="28" t="str">
        <f>'total Scrap'!E116</f>
        <v>571602660471</v>
      </c>
      <c r="F116" s="37" t="str">
        <f>'total Scrap'!F116</f>
        <v>DISPLAY ASSY, MULTI-FUNCTION</v>
      </c>
      <c r="G116" s="37">
        <f>'total Scrap'!G116</f>
        <v>1</v>
      </c>
      <c r="H116" s="25">
        <f>'total Scrap'!H116</f>
        <v>89.81</v>
      </c>
      <c r="I116" s="37">
        <f>'total Scrap'!I116</f>
        <v>13.72</v>
      </c>
      <c r="J116" s="25">
        <f>'total Scrap'!J116</f>
        <v>103.53</v>
      </c>
      <c r="K116" s="7" t="str">
        <f>'total Scrap'!K116</f>
        <v>ÉCRAN CASSÉ</v>
      </c>
      <c r="L116" s="35">
        <f>Tableau7[[#This Row],[facteur associé]]</f>
        <v>4</v>
      </c>
      <c r="M116" s="37">
        <f>Tableau6[[#This Row],[facteur récurrence]]</f>
        <v>4</v>
      </c>
      <c r="N116" s="65" t="str">
        <f t="shared" si="2"/>
        <v>RAS</v>
      </c>
      <c r="Q116" s="51">
        <f t="shared" si="3"/>
        <v>183</v>
      </c>
    </row>
    <row r="117" spans="1:17" ht="18.75" customHeight="1" x14ac:dyDescent="0.35">
      <c r="A117" s="47" t="str">
        <f>'total Scrap'!A117</f>
        <v>10/2020</v>
      </c>
      <c r="B117" s="27">
        <f>'total Scrap'!B117</f>
        <v>73082</v>
      </c>
      <c r="C117" s="37" t="str">
        <f>'total Scrap'!C117</f>
        <v>C. Poli Marchetti</v>
      </c>
      <c r="D117" s="37">
        <f>'total Scrap'!D117</f>
        <v>95650</v>
      </c>
      <c r="E117" s="28" t="str">
        <f>'total Scrap'!E117</f>
        <v>571602660471</v>
      </c>
      <c r="F117" s="37" t="str">
        <f>'total Scrap'!F117</f>
        <v>DISPLAY ASSY, MULTI-FUNCTION</v>
      </c>
      <c r="G117" s="37">
        <f>'total Scrap'!G117</f>
        <v>1</v>
      </c>
      <c r="H117" s="25">
        <f>'total Scrap'!H117</f>
        <v>89.81</v>
      </c>
      <c r="I117" s="37">
        <f>'total Scrap'!I117</f>
        <v>13.72</v>
      </c>
      <c r="J117" s="25">
        <f>'total Scrap'!J117</f>
        <v>103.53</v>
      </c>
      <c r="K117" s="7" t="str">
        <f>'total Scrap'!K117</f>
        <v>RAYÉ</v>
      </c>
      <c r="L117" s="35">
        <f>Tableau7[[#This Row],[facteur associé]]</f>
        <v>4</v>
      </c>
      <c r="M117" s="37">
        <f>Tableau6[[#This Row],[facteur récurrence]]</f>
        <v>4</v>
      </c>
      <c r="N117" s="65" t="str">
        <f t="shared" si="2"/>
        <v>RAS</v>
      </c>
      <c r="Q117" s="51">
        <f t="shared" si="3"/>
        <v>183</v>
      </c>
    </row>
    <row r="118" spans="1:17" ht="18.75" customHeight="1" x14ac:dyDescent="0.35">
      <c r="A118" s="47" t="str">
        <f>'total Scrap'!A118</f>
        <v>10/2020</v>
      </c>
      <c r="B118" s="27">
        <f>'total Scrap'!B118</f>
        <v>73082</v>
      </c>
      <c r="C118" s="37" t="str">
        <f>'total Scrap'!C118</f>
        <v>C. Poli Marchetti</v>
      </c>
      <c r="D118" s="37">
        <f>'total Scrap'!D118</f>
        <v>95640</v>
      </c>
      <c r="E118" s="28" t="str">
        <f>'total Scrap'!E118</f>
        <v>56210F219071</v>
      </c>
      <c r="F118" s="37" t="str">
        <f>'total Scrap'!F118</f>
        <v>WIRE, ENGINE</v>
      </c>
      <c r="G118" s="37">
        <f>'total Scrap'!G118</f>
        <v>1</v>
      </c>
      <c r="H118" s="25">
        <f>'total Scrap'!H118</f>
        <v>80.569999999999993</v>
      </c>
      <c r="I118" s="37">
        <f>'total Scrap'!I118</f>
        <v>13.72</v>
      </c>
      <c r="J118" s="25">
        <f>'total Scrap'!J118</f>
        <v>94.289999999999992</v>
      </c>
      <c r="K118" s="7" t="str">
        <f>'total Scrap'!K118</f>
        <v>PRISE HS</v>
      </c>
      <c r="L118" s="35">
        <f>Tableau7[[#This Row],[facteur associé]]</f>
        <v>4</v>
      </c>
      <c r="M118" s="37">
        <f>Tableau6[[#This Row],[facteur récurrence]]</f>
        <v>4</v>
      </c>
      <c r="N118" s="65" t="str">
        <f t="shared" si="2"/>
        <v>RAS</v>
      </c>
      <c r="Q118" s="51">
        <f t="shared" si="3"/>
        <v>183</v>
      </c>
    </row>
    <row r="119" spans="1:17" ht="18.75" customHeight="1" x14ac:dyDescent="0.35">
      <c r="A119" s="47" t="str">
        <f>'total Scrap'!A119</f>
        <v>10/2020</v>
      </c>
      <c r="B119" s="27">
        <f>'total Scrap'!B119</f>
        <v>72999</v>
      </c>
      <c r="C119" s="37" t="str">
        <f>'total Scrap'!C119</f>
        <v>B. Metreau</v>
      </c>
      <c r="D119" s="37">
        <f>'total Scrap'!D119</f>
        <v>96540</v>
      </c>
      <c r="E119" s="28" t="str">
        <f>'total Scrap'!E119</f>
        <v>56210F219071</v>
      </c>
      <c r="F119" s="37" t="str">
        <f>'total Scrap'!F119</f>
        <v>WIRE, ENGINE</v>
      </c>
      <c r="G119" s="37">
        <f>'total Scrap'!G119</f>
        <v>1</v>
      </c>
      <c r="H119" s="25">
        <f>'total Scrap'!H119</f>
        <v>80.569999999999993</v>
      </c>
      <c r="I119" s="37">
        <f>'total Scrap'!I119</f>
        <v>13.72</v>
      </c>
      <c r="J119" s="25">
        <f>'total Scrap'!J119</f>
        <v>94.289999999999992</v>
      </c>
      <c r="K119" s="7" t="str">
        <f>'total Scrap'!K119</f>
        <v>COUPÉ</v>
      </c>
      <c r="L119" s="35">
        <f>Tableau7[[#This Row],[facteur associé]]</f>
        <v>4</v>
      </c>
      <c r="M119" s="37">
        <f>Tableau6[[#This Row],[facteur récurrence]]</f>
        <v>4</v>
      </c>
      <c r="N119" s="65" t="str">
        <f t="shared" si="2"/>
        <v>RAS</v>
      </c>
      <c r="Q119" s="51">
        <f t="shared" si="3"/>
        <v>183</v>
      </c>
    </row>
    <row r="120" spans="1:17" ht="18.75" customHeight="1" x14ac:dyDescent="0.35">
      <c r="A120" s="47" t="str">
        <f>'total Scrap'!A120</f>
        <v>10/2020</v>
      </c>
      <c r="B120" s="27">
        <f>'total Scrap'!B120</f>
        <v>72139</v>
      </c>
      <c r="C120" s="37" t="str">
        <f>'total Scrap'!C120</f>
        <v>C. Pichon</v>
      </c>
      <c r="D120" s="37">
        <f>'total Scrap'!D120</f>
        <v>95163</v>
      </c>
      <c r="E120" s="28" t="str">
        <f>'total Scrap'!E120</f>
        <v>16420F218071</v>
      </c>
      <c r="F120" s="37" t="str">
        <f>'total Scrap'!F120</f>
        <v>RADIATOR ASSY</v>
      </c>
      <c r="G120" s="37">
        <f>'total Scrap'!G120</f>
        <v>1</v>
      </c>
      <c r="H120" s="25">
        <f>'total Scrap'!H120</f>
        <v>70.91</v>
      </c>
      <c r="I120" s="37">
        <f>'total Scrap'!I120</f>
        <v>13.72</v>
      </c>
      <c r="J120" s="25">
        <f>'total Scrap'!J120</f>
        <v>84.63</v>
      </c>
      <c r="K120" s="7" t="str">
        <f>'total Scrap'!K120</f>
        <v>RADIATEUR ABIMÉ LORS DU TRANSFERT DE LA CHARETTE PRÉPA À LA CHARETTE T</v>
      </c>
      <c r="L120" s="35">
        <f>Tableau7[[#This Row],[facteur associé]]</f>
        <v>4</v>
      </c>
      <c r="M120" s="37">
        <f>Tableau6[[#This Row],[facteur récurrence]]</f>
        <v>4</v>
      </c>
      <c r="N120" s="65" t="str">
        <f t="shared" si="2"/>
        <v>RAS</v>
      </c>
      <c r="Q120" s="51">
        <f t="shared" si="3"/>
        <v>183</v>
      </c>
    </row>
    <row r="121" spans="1:17" ht="18.75" customHeight="1" x14ac:dyDescent="0.35">
      <c r="A121" s="47" t="str">
        <f>'total Scrap'!A277</f>
        <v>02/2021</v>
      </c>
      <c r="B121" s="27">
        <f>'total Scrap'!B277</f>
        <v>72999</v>
      </c>
      <c r="C121" s="37" t="str">
        <f>'total Scrap'!C277</f>
        <v>B. Metreau</v>
      </c>
      <c r="D121" s="37">
        <f>'total Scrap'!D277</f>
        <v>97805</v>
      </c>
      <c r="E121" s="28" t="str">
        <f>'total Scrap'!E277</f>
        <v>163612660071</v>
      </c>
      <c r="F121" s="37" t="str">
        <f>'total Scrap'!F277</f>
        <v>FAN</v>
      </c>
      <c r="G121" s="37">
        <f>'total Scrap'!G277</f>
        <v>1</v>
      </c>
      <c r="H121" s="25">
        <f>'total Scrap'!H277</f>
        <v>16.41</v>
      </c>
      <c r="I121" s="37">
        <f>'total Scrap'!I277</f>
        <v>13.72</v>
      </c>
      <c r="J121" s="25">
        <f>'total Scrap'!J277</f>
        <v>30.130000000000003</v>
      </c>
      <c r="K121" s="7" t="str">
        <f>'total Scrap'!K277</f>
        <v>COUPS SUR LE VENTILATEUR EN METTANT LE CHASSIS SUR LE MOTEUR</v>
      </c>
      <c r="L121" s="35">
        <f>Tableau7[[#This Row],[facteur associé]]</f>
        <v>4</v>
      </c>
      <c r="M121" s="37">
        <f>Tableau6[[#This Row],[facteur récurrence]]</f>
        <v>4</v>
      </c>
      <c r="N121" s="65" t="str">
        <f t="shared" si="2"/>
        <v>RAS</v>
      </c>
      <c r="Q121" s="51">
        <f t="shared" si="3"/>
        <v>183</v>
      </c>
    </row>
    <row r="122" spans="1:17" ht="18.75" customHeight="1" x14ac:dyDescent="0.35">
      <c r="A122" s="47" t="str">
        <f>'total Scrap'!A122</f>
        <v>10/2020</v>
      </c>
      <c r="B122" s="27">
        <f>'total Scrap'!B122</f>
        <v>73082</v>
      </c>
      <c r="C122" s="37" t="str">
        <f>'total Scrap'!C122</f>
        <v>C. Poli Marchetti</v>
      </c>
      <c r="D122" s="37">
        <f>'total Scrap'!D122</f>
        <v>95555</v>
      </c>
      <c r="E122" s="28" t="str">
        <f>'total Scrap'!E122</f>
        <v>58510F318271</v>
      </c>
      <c r="F122" s="37" t="str">
        <f>'total Scrap'!F122</f>
        <v>MOTOR ASSY, WIPER</v>
      </c>
      <c r="G122" s="37">
        <f>'total Scrap'!G122</f>
        <v>1</v>
      </c>
      <c r="H122" s="25">
        <f>'total Scrap'!H122</f>
        <v>61.47</v>
      </c>
      <c r="I122" s="37">
        <f>'total Scrap'!I122</f>
        <v>13.72</v>
      </c>
      <c r="J122" s="25">
        <f>'total Scrap'!J122</f>
        <v>75.19</v>
      </c>
      <c r="K122" s="7" t="str">
        <f>'total Scrap'!K122</f>
        <v>FILS ARRACHÉS SUR LA PLATINE</v>
      </c>
      <c r="L122" s="35">
        <f>Tableau7[[#This Row],[facteur associé]]</f>
        <v>4</v>
      </c>
      <c r="M122" s="37">
        <f>Tableau6[[#This Row],[facteur récurrence]]</f>
        <v>4</v>
      </c>
      <c r="N122" s="65" t="str">
        <f t="shared" si="2"/>
        <v>RAS</v>
      </c>
      <c r="Q122" s="51">
        <f t="shared" si="3"/>
        <v>183</v>
      </c>
    </row>
    <row r="123" spans="1:17" ht="18.75" customHeight="1" x14ac:dyDescent="0.35">
      <c r="A123" s="47" t="str">
        <f>'total Scrap'!A123</f>
        <v>10/2020</v>
      </c>
      <c r="B123" s="27">
        <f>'total Scrap'!B123</f>
        <v>73082</v>
      </c>
      <c r="C123" s="37" t="str">
        <f>'total Scrap'!C123</f>
        <v>C. Poli Marchetti</v>
      </c>
      <c r="D123" s="37">
        <f>'total Scrap'!D123</f>
        <v>96805</v>
      </c>
      <c r="E123" s="28" t="str">
        <f>'total Scrap'!E123</f>
        <v>2A28005</v>
      </c>
      <c r="F123" s="37" t="str">
        <f>'total Scrap'!F123</f>
        <v>COVER SUB-ASSY, HTR</v>
      </c>
      <c r="G123" s="37">
        <f>'total Scrap'!G123</f>
        <v>1</v>
      </c>
      <c r="H123" s="25">
        <f>'total Scrap'!H123</f>
        <v>51.48</v>
      </c>
      <c r="I123" s="37">
        <f>'total Scrap'!I123</f>
        <v>13.72</v>
      </c>
      <c r="J123" s="25">
        <f>'total Scrap'!J123</f>
        <v>65.2</v>
      </c>
      <c r="K123" s="7" t="str">
        <f>'total Scrap'!K123</f>
        <v>PIÈCE RAYÉE LORS DU MONTAGE</v>
      </c>
      <c r="L123" s="35">
        <f>Tableau7[[#This Row],[facteur associé]]</f>
        <v>4</v>
      </c>
      <c r="M123" s="37">
        <f>Tableau6[[#This Row],[facteur récurrence]]</f>
        <v>4</v>
      </c>
      <c r="N123" s="65" t="str">
        <f t="shared" si="2"/>
        <v>RAS</v>
      </c>
      <c r="Q123" s="51">
        <f t="shared" si="3"/>
        <v>183</v>
      </c>
    </row>
    <row r="124" spans="1:17" ht="18.75" customHeight="1" x14ac:dyDescent="0.35">
      <c r="A124" s="47" t="str">
        <f>'total Scrap'!A124</f>
        <v>10/2020</v>
      </c>
      <c r="B124" s="27">
        <f>'total Scrap'!B124</f>
        <v>72139</v>
      </c>
      <c r="C124" s="37" t="str">
        <f>'total Scrap'!C124</f>
        <v>C. Pichon</v>
      </c>
      <c r="D124" s="37">
        <f>'total Scrap'!D124</f>
        <v>95417</v>
      </c>
      <c r="E124" s="28" t="str">
        <f>'total Scrap'!E124</f>
        <v>565903676071</v>
      </c>
      <c r="F124" s="37" t="str">
        <f>'total Scrap'!F124</f>
        <v>LAMP ASSY, HEAD</v>
      </c>
      <c r="G124" s="37">
        <f>'total Scrap'!G124</f>
        <v>1</v>
      </c>
      <c r="H124" s="25">
        <f>'total Scrap'!H124</f>
        <v>43.72</v>
      </c>
      <c r="I124" s="37">
        <f>'total Scrap'!I124</f>
        <v>13.72</v>
      </c>
      <c r="J124" s="25">
        <f>'total Scrap'!J124</f>
        <v>57.44</v>
      </c>
      <c r="K124" s="7" t="str">
        <f>'total Scrap'!K124</f>
        <v>FEU CASSÉ LORS DE LA PRÉPA LOGISTIQUE</v>
      </c>
      <c r="L124" s="35">
        <f>Tableau7[[#This Row],[facteur associé]]</f>
        <v>4</v>
      </c>
      <c r="M124" s="37">
        <f>Tableau6[[#This Row],[facteur récurrence]]</f>
        <v>4</v>
      </c>
      <c r="N124" s="65" t="str">
        <f t="shared" si="2"/>
        <v>RAS</v>
      </c>
      <c r="Q124" s="51">
        <f t="shared" si="3"/>
        <v>183</v>
      </c>
    </row>
    <row r="125" spans="1:17" ht="18.75" customHeight="1" x14ac:dyDescent="0.35">
      <c r="A125" s="47" t="str">
        <f>'total Scrap'!A125</f>
        <v>10/2020</v>
      </c>
      <c r="B125" s="27">
        <f>'total Scrap'!B125</f>
        <v>73082</v>
      </c>
      <c r="C125" s="37" t="str">
        <f>'total Scrap'!C125</f>
        <v>C. Poli Marchetti</v>
      </c>
      <c r="D125" s="37">
        <f>'total Scrap'!D125</f>
        <v>95418</v>
      </c>
      <c r="E125" s="28" t="str">
        <f>'total Scrap'!E125</f>
        <v>565903676071</v>
      </c>
      <c r="F125" s="37" t="str">
        <f>'total Scrap'!F125</f>
        <v>LAMP ASSY, HEAD</v>
      </c>
      <c r="G125" s="37">
        <f>'total Scrap'!G125</f>
        <v>1</v>
      </c>
      <c r="H125" s="25">
        <f>'total Scrap'!H125</f>
        <v>43.72</v>
      </c>
      <c r="I125" s="37">
        <f>'total Scrap'!I125</f>
        <v>13.72</v>
      </c>
      <c r="J125" s="25">
        <f>'total Scrap'!J125</f>
        <v>57.44</v>
      </c>
      <c r="K125" s="7" t="str">
        <f>'total Scrap'!K125</f>
        <v>VIS CASSÉE À L'INTERIEUR DU FEU A LED</v>
      </c>
      <c r="L125" s="35">
        <f>Tableau7[[#This Row],[facteur associé]]</f>
        <v>4</v>
      </c>
      <c r="M125" s="37">
        <f>Tableau6[[#This Row],[facteur récurrence]]</f>
        <v>4</v>
      </c>
      <c r="N125" s="65" t="str">
        <f t="shared" si="2"/>
        <v>RAS</v>
      </c>
      <c r="Q125" s="51">
        <f t="shared" si="3"/>
        <v>183</v>
      </c>
    </row>
    <row r="126" spans="1:17" ht="18.75" customHeight="1" x14ac:dyDescent="0.35">
      <c r="A126" s="47" t="str">
        <f>'total Scrap'!A126</f>
        <v>10/2020</v>
      </c>
      <c r="B126" s="27">
        <f>'total Scrap'!B126</f>
        <v>73082</v>
      </c>
      <c r="C126" s="37" t="str">
        <f>'total Scrap'!C126</f>
        <v>C. Poli Marchetti</v>
      </c>
      <c r="D126" s="37">
        <f>'total Scrap'!D126</f>
        <v>95415</v>
      </c>
      <c r="E126" s="28" t="str">
        <f>'total Scrap'!E126</f>
        <v>56310F226071</v>
      </c>
      <c r="F126" s="37" t="str">
        <f>'total Scrap'!F126</f>
        <v>WIRE SIDE LH</v>
      </c>
      <c r="G126" s="37">
        <f>'total Scrap'!G126</f>
        <v>1</v>
      </c>
      <c r="H126" s="25">
        <f>'total Scrap'!H126</f>
        <v>41.58</v>
      </c>
      <c r="I126" s="37">
        <f>'total Scrap'!I126</f>
        <v>13.72</v>
      </c>
      <c r="J126" s="25">
        <f>'total Scrap'!J126</f>
        <v>55.3</v>
      </c>
      <c r="K126" s="7" t="str">
        <f>'total Scrap'!K126</f>
        <v>PRISE BOITIER DE JONCTION CASSÉE</v>
      </c>
      <c r="L126" s="35">
        <f>Tableau7[[#This Row],[facteur associé]]</f>
        <v>4</v>
      </c>
      <c r="M126" s="37">
        <f>Tableau6[[#This Row],[facteur récurrence]]</f>
        <v>4</v>
      </c>
      <c r="N126" s="65" t="str">
        <f t="shared" si="2"/>
        <v>RAS</v>
      </c>
      <c r="Q126" s="51">
        <f t="shared" si="3"/>
        <v>183</v>
      </c>
    </row>
    <row r="127" spans="1:17" ht="18.75" customHeight="1" x14ac:dyDescent="0.35">
      <c r="A127" s="47" t="str">
        <f>'total Scrap'!A127</f>
        <v>10/2020</v>
      </c>
      <c r="B127" s="27">
        <f>'total Scrap'!B127</f>
        <v>72007</v>
      </c>
      <c r="C127" s="37" t="str">
        <f>'total Scrap'!C127</f>
        <v>JP Dupas</v>
      </c>
      <c r="D127" s="37">
        <f>'total Scrap'!D127</f>
        <v>95066</v>
      </c>
      <c r="E127" s="28" t="str">
        <f>'total Scrap'!E127</f>
        <v>56210F220071</v>
      </c>
      <c r="F127" s="37" t="str">
        <f>'total Scrap'!F127</f>
        <v>WIRE, ENGINE</v>
      </c>
      <c r="G127" s="37">
        <f>'total Scrap'!G127</f>
        <v>1</v>
      </c>
      <c r="H127" s="25">
        <f>'total Scrap'!H127</f>
        <v>35.5</v>
      </c>
      <c r="I127" s="37">
        <f>'total Scrap'!I127</f>
        <v>13.72</v>
      </c>
      <c r="J127" s="25">
        <f>'total Scrap'!J127</f>
        <v>49.22</v>
      </c>
      <c r="K127" s="7" t="str">
        <f>'total Scrap'!K127</f>
        <v>SUPPORT FUSIBLE CASSÉ</v>
      </c>
      <c r="L127" s="35">
        <f>Tableau7[[#This Row],[facteur associé]]</f>
        <v>4</v>
      </c>
      <c r="M127" s="37">
        <f>Tableau6[[#This Row],[facteur récurrence]]</f>
        <v>4</v>
      </c>
      <c r="N127" s="65" t="str">
        <f t="shared" si="2"/>
        <v>RAS</v>
      </c>
      <c r="Q127" s="51">
        <f t="shared" si="3"/>
        <v>183</v>
      </c>
    </row>
    <row r="128" spans="1:17" ht="18.75" customHeight="1" x14ac:dyDescent="0.35">
      <c r="A128" s="47" t="str">
        <f>'total Scrap'!A328</f>
        <v>03/2021</v>
      </c>
      <c r="B128" s="27">
        <f>'total Scrap'!B328</f>
        <v>72999</v>
      </c>
      <c r="C128" s="37" t="str">
        <f>'total Scrap'!C328</f>
        <v>B. Metreau</v>
      </c>
      <c r="D128" s="37">
        <f>'total Scrap'!D328</f>
        <v>97814</v>
      </c>
      <c r="E128" s="28" t="str">
        <f>'total Scrap'!E328</f>
        <v>163612660071</v>
      </c>
      <c r="F128" s="37" t="str">
        <f>'total Scrap'!F328</f>
        <v>FAN</v>
      </c>
      <c r="G128" s="37">
        <f>'total Scrap'!G328</f>
        <v>1</v>
      </c>
      <c r="H128" s="25">
        <f>'total Scrap'!H328</f>
        <v>16.41</v>
      </c>
      <c r="I128" s="37">
        <f>'total Scrap'!I328</f>
        <v>13.72</v>
      </c>
      <c r="J128" s="25">
        <f>'total Scrap'!J328</f>
        <v>30.130000000000003</v>
      </c>
      <c r="K128" s="7" t="str">
        <f>'total Scrap'!K328</f>
        <v>HELICE HS EN ASSEMBLANT LE CHASSIS SUR LE MOTEUR</v>
      </c>
      <c r="L128" s="35">
        <f>Tableau7[[#This Row],[facteur associé]]</f>
        <v>4</v>
      </c>
      <c r="M128" s="37">
        <f>Tableau6[[#This Row],[facteur récurrence]]</f>
        <v>4</v>
      </c>
      <c r="N128" s="65" t="str">
        <f t="shared" si="2"/>
        <v>RAS</v>
      </c>
      <c r="Q128" s="51">
        <f t="shared" si="3"/>
        <v>183</v>
      </c>
    </row>
    <row r="129" spans="1:17" ht="18.75" customHeight="1" x14ac:dyDescent="0.35">
      <c r="A129" s="47" t="str">
        <f>'total Scrap'!A129</f>
        <v>10/2020</v>
      </c>
      <c r="B129" s="27">
        <f>'total Scrap'!B129</f>
        <v>73082</v>
      </c>
      <c r="C129" s="37" t="str">
        <f>'total Scrap'!C129</f>
        <v>C. Poli Marchetti</v>
      </c>
      <c r="D129" s="37">
        <f>'total Scrap'!D129</f>
        <v>95974</v>
      </c>
      <c r="E129" s="28" t="str">
        <f>'total Scrap'!E129</f>
        <v>233002665071</v>
      </c>
      <c r="F129" s="37" t="str">
        <f>'total Scrap'!F129</f>
        <v>FILTER ASSY, FUEL</v>
      </c>
      <c r="G129" s="37">
        <f>'total Scrap'!G129</f>
        <v>1</v>
      </c>
      <c r="H129" s="25">
        <f>'total Scrap'!H129</f>
        <v>31.22</v>
      </c>
      <c r="I129" s="37">
        <f>'total Scrap'!I129</f>
        <v>13.72</v>
      </c>
      <c r="J129" s="25">
        <f>'total Scrap'!J129</f>
        <v>44.94</v>
      </c>
      <c r="K129" s="7" t="str">
        <f>'total Scrap'!K129</f>
        <v>TOMBÉ DONC PRISE HS</v>
      </c>
      <c r="L129" s="35">
        <f>Tableau7[[#This Row],[facteur associé]]</f>
        <v>4</v>
      </c>
      <c r="M129" s="37">
        <f>Tableau6[[#This Row],[facteur récurrence]]</f>
        <v>4</v>
      </c>
      <c r="N129" s="65" t="str">
        <f t="shared" si="2"/>
        <v>RAS</v>
      </c>
      <c r="Q129" s="51">
        <f t="shared" si="3"/>
        <v>183</v>
      </c>
    </row>
    <row r="130" spans="1:17" ht="18.75" customHeight="1" x14ac:dyDescent="0.35">
      <c r="A130" s="47" t="str">
        <f>'total Scrap'!A130</f>
        <v>10/2020</v>
      </c>
      <c r="B130" s="27">
        <f>'total Scrap'!B130</f>
        <v>72999</v>
      </c>
      <c r="C130" s="37" t="str">
        <f>'total Scrap'!C130</f>
        <v>B. Metreau</v>
      </c>
      <c r="D130" s="37">
        <f>'total Scrap'!D130</f>
        <v>96702</v>
      </c>
      <c r="E130" s="28" t="str">
        <f>'total Scrap'!E130</f>
        <v>56031F232071</v>
      </c>
      <c r="F130" s="37" t="str">
        <f>'total Scrap'!F130</f>
        <v>WIRE, SIDE LH</v>
      </c>
      <c r="G130" s="37">
        <f>'total Scrap'!G130</f>
        <v>1</v>
      </c>
      <c r="H130" s="25">
        <f>'total Scrap'!H130</f>
        <v>31.19</v>
      </c>
      <c r="I130" s="37">
        <f>'total Scrap'!I130</f>
        <v>13.72</v>
      </c>
      <c r="J130" s="25">
        <f>'total Scrap'!J130</f>
        <v>44.910000000000004</v>
      </c>
      <c r="K130" s="7" t="str">
        <f>'total Scrap'!K130</f>
        <v>PINCÉ HS</v>
      </c>
      <c r="L130" s="35">
        <f>Tableau7[[#This Row],[facteur associé]]</f>
        <v>4</v>
      </c>
      <c r="M130" s="37">
        <f>Tableau6[[#This Row],[facteur récurrence]]</f>
        <v>4</v>
      </c>
      <c r="N130" s="65" t="str">
        <f t="shared" si="2"/>
        <v>RAS</v>
      </c>
      <c r="Q130" s="51">
        <f t="shared" si="3"/>
        <v>183</v>
      </c>
    </row>
    <row r="131" spans="1:17" ht="18.75" customHeight="1" x14ac:dyDescent="0.35">
      <c r="A131" s="47" t="str">
        <f>'total Scrap'!A131</f>
        <v>10/2020</v>
      </c>
      <c r="B131" s="27">
        <f>'total Scrap'!B131</f>
        <v>73082</v>
      </c>
      <c r="C131" s="37" t="str">
        <f>'total Scrap'!C131</f>
        <v>C. Poli Marchetti</v>
      </c>
      <c r="D131" s="37">
        <f>'total Scrap'!D131</f>
        <v>96546</v>
      </c>
      <c r="E131" s="28" t="str">
        <f>'total Scrap'!E131</f>
        <v>53226F231071</v>
      </c>
      <c r="F131" s="37" t="str">
        <f>'total Scrap'!F131</f>
        <v>PANEL, INSTRUMENT, RH</v>
      </c>
      <c r="G131" s="37">
        <f>'total Scrap'!G131</f>
        <v>1</v>
      </c>
      <c r="H131" s="25">
        <f>'total Scrap'!H131</f>
        <v>21.5</v>
      </c>
      <c r="I131" s="37">
        <f>'total Scrap'!I131</f>
        <v>13.72</v>
      </c>
      <c r="J131" s="25">
        <f>'total Scrap'!J131</f>
        <v>35.22</v>
      </c>
      <c r="K131" s="7" t="str">
        <f>'total Scrap'!K131</f>
        <v>FIXATION CARTER HS</v>
      </c>
      <c r="L131" s="35">
        <f>Tableau7[[#This Row],[facteur associé]]</f>
        <v>4</v>
      </c>
      <c r="M131" s="37">
        <f>Tableau6[[#This Row],[facteur récurrence]]</f>
        <v>4</v>
      </c>
      <c r="N131" s="65" t="str">
        <f t="shared" ref="N131:N194" si="4">_xlfn.IFS(M131&gt;32,"CRITIQUE",M131&lt;=8,"RAS",M131&lt;=16,"ATTENTION",M131&lt;=32,"DANGER")</f>
        <v>RAS</v>
      </c>
      <c r="Q131" s="51">
        <f t="shared" si="3"/>
        <v>183</v>
      </c>
    </row>
    <row r="132" spans="1:17" ht="18.75" customHeight="1" x14ac:dyDescent="0.35">
      <c r="A132" s="47" t="str">
        <f>'total Scrap'!A132</f>
        <v>10/2020</v>
      </c>
      <c r="B132" s="27">
        <f>'total Scrap'!B132</f>
        <v>72062</v>
      </c>
      <c r="C132" s="37" t="str">
        <f>'total Scrap'!C132</f>
        <v>P. Sauvaget</v>
      </c>
      <c r="D132" s="37">
        <f>'total Scrap'!D132</f>
        <v>95421</v>
      </c>
      <c r="E132" s="28" t="str">
        <f>'total Scrap'!E132</f>
        <v>56580FPD2171</v>
      </c>
      <c r="F132" s="37" t="str">
        <f>'total Scrap'!F132</f>
        <v>LAMP ASSY, BEACON</v>
      </c>
      <c r="G132" s="37">
        <f>'total Scrap'!G132</f>
        <v>1</v>
      </c>
      <c r="H132" s="25">
        <f>'total Scrap'!H132</f>
        <v>19.7</v>
      </c>
      <c r="I132" s="37">
        <f>'total Scrap'!I132</f>
        <v>13.72</v>
      </c>
      <c r="J132" s="25">
        <f>'total Scrap'!J132</f>
        <v>33.42</v>
      </c>
      <c r="K132" s="7" t="str">
        <f>'total Scrap'!K132</f>
        <v>GIRAPHARE HS LORS DU CHARGEMENT DANS LE CAMION</v>
      </c>
      <c r="L132" s="35">
        <f>Tableau7[[#This Row],[facteur associé]]</f>
        <v>4</v>
      </c>
      <c r="M132" s="37">
        <f>Tableau6[[#This Row],[facteur récurrence]]</f>
        <v>4</v>
      </c>
      <c r="N132" s="65" t="str">
        <f t="shared" si="4"/>
        <v>RAS</v>
      </c>
      <c r="Q132" s="51">
        <f t="shared" ref="Q132:Q195" si="5">O132+6*30+3</f>
        <v>183</v>
      </c>
    </row>
    <row r="133" spans="1:17" ht="18.75" customHeight="1" x14ac:dyDescent="0.35">
      <c r="A133" s="47" t="str">
        <f>'total Scrap'!A133</f>
        <v>10/2020</v>
      </c>
      <c r="B133" s="27">
        <f>'total Scrap'!B133</f>
        <v>73082</v>
      </c>
      <c r="C133" s="37" t="str">
        <f>'total Scrap'!C133</f>
        <v>C. Poli Marchetti</v>
      </c>
      <c r="D133" s="37">
        <f>'total Scrap'!D133</f>
        <v>96923</v>
      </c>
      <c r="E133" s="28" t="str">
        <f>'total Scrap'!E133</f>
        <v>55227F218271</v>
      </c>
      <c r="F133" s="37" t="str">
        <f>'total Scrap'!F133</f>
        <v>GLASS,RR</v>
      </c>
      <c r="G133" s="37">
        <f>'total Scrap'!G133</f>
        <v>1</v>
      </c>
      <c r="H133" s="25">
        <f>'total Scrap'!H133</f>
        <v>19.399999999999999</v>
      </c>
      <c r="I133" s="37">
        <f>'total Scrap'!I133</f>
        <v>13.72</v>
      </c>
      <c r="J133" s="25">
        <f>'total Scrap'!J133</f>
        <v>33.119999999999997</v>
      </c>
      <c r="K133" s="7" t="str">
        <f>'total Scrap'!K133</f>
        <v>FISSURE DU HAYON</v>
      </c>
      <c r="L133" s="35">
        <f>Tableau7[[#This Row],[facteur associé]]</f>
        <v>4</v>
      </c>
      <c r="M133" s="37">
        <f>Tableau6[[#This Row],[facteur récurrence]]</f>
        <v>4</v>
      </c>
      <c r="N133" s="65" t="str">
        <f t="shared" si="4"/>
        <v>RAS</v>
      </c>
      <c r="Q133" s="51">
        <f t="shared" si="5"/>
        <v>183</v>
      </c>
    </row>
    <row r="134" spans="1:17" ht="18.75" customHeight="1" x14ac:dyDescent="0.35">
      <c r="A134" s="47" t="str">
        <f>'total Scrap'!A134</f>
        <v>10/2020</v>
      </c>
      <c r="B134" s="27">
        <f>'total Scrap'!B134</f>
        <v>73082</v>
      </c>
      <c r="C134" s="37" t="str">
        <f>'total Scrap'!C134</f>
        <v>C. Poli Marchetti</v>
      </c>
      <c r="D134" s="37">
        <f>'total Scrap'!D134</f>
        <v>96701</v>
      </c>
      <c r="E134" s="28" t="str">
        <f>'total Scrap'!E134</f>
        <v>53211F331071</v>
      </c>
      <c r="F134" s="37" t="str">
        <f>'total Scrap'!F134</f>
        <v>PANEL, INSTRUMENT, RH</v>
      </c>
      <c r="G134" s="37">
        <f>'total Scrap'!G134</f>
        <v>1</v>
      </c>
      <c r="H134" s="25">
        <f>'total Scrap'!H134</f>
        <v>19.39</v>
      </c>
      <c r="I134" s="37">
        <f>'total Scrap'!I134</f>
        <v>13.72</v>
      </c>
      <c r="J134" s="25">
        <f>'total Scrap'!J134</f>
        <v>33.11</v>
      </c>
      <c r="K134" s="7" t="str">
        <f>'total Scrap'!K134</f>
        <v>FIXATION CARTER HS</v>
      </c>
      <c r="L134" s="35">
        <f>Tableau7[[#This Row],[facteur associé]]</f>
        <v>4</v>
      </c>
      <c r="M134" s="37">
        <f>Tableau6[[#This Row],[facteur récurrence]]</f>
        <v>4</v>
      </c>
      <c r="N134" s="65" t="str">
        <f t="shared" si="4"/>
        <v>RAS</v>
      </c>
      <c r="Q134" s="51">
        <f t="shared" si="5"/>
        <v>183</v>
      </c>
    </row>
    <row r="135" spans="1:17" ht="18.75" customHeight="1" x14ac:dyDescent="0.35">
      <c r="A135" s="47" t="str">
        <f>'total Scrap'!A135</f>
        <v>10/2020</v>
      </c>
      <c r="B135" s="27">
        <f>'total Scrap'!B135</f>
        <v>73082</v>
      </c>
      <c r="C135" s="37" t="str">
        <f>'total Scrap'!C135</f>
        <v>C. Poli Marchetti</v>
      </c>
      <c r="D135" s="37">
        <f>'total Scrap'!D135</f>
        <v>95973</v>
      </c>
      <c r="E135" s="28" t="str">
        <f>'total Scrap'!E135</f>
        <v>56052F227071</v>
      </c>
      <c r="F135" s="37" t="str">
        <f>'total Scrap'!F135</f>
        <v>WIRE RR UPR MAIN</v>
      </c>
      <c r="G135" s="37">
        <f>'total Scrap'!G135</f>
        <v>1</v>
      </c>
      <c r="H135" s="25">
        <f>'total Scrap'!H135</f>
        <v>19.29</v>
      </c>
      <c r="I135" s="37">
        <f>'total Scrap'!I135</f>
        <v>13.72</v>
      </c>
      <c r="J135" s="25">
        <f>'total Scrap'!J135</f>
        <v>33.01</v>
      </c>
      <c r="K135" s="7" t="str">
        <f>'total Scrap'!K135</f>
        <v>FAISCEAU COINCÉ AU NIVEAU DU CHASSIS 2 PRISES HS</v>
      </c>
      <c r="L135" s="35">
        <f>Tableau7[[#This Row],[facteur associé]]</f>
        <v>4</v>
      </c>
      <c r="M135" s="37">
        <f>Tableau6[[#This Row],[facteur récurrence]]</f>
        <v>4</v>
      </c>
      <c r="N135" s="65" t="str">
        <f t="shared" si="4"/>
        <v>RAS</v>
      </c>
      <c r="Q135" s="51">
        <f t="shared" si="5"/>
        <v>183</v>
      </c>
    </row>
    <row r="136" spans="1:17" ht="18.75" customHeight="1" x14ac:dyDescent="0.35">
      <c r="A136" s="47" t="str">
        <f>'total Scrap'!A136</f>
        <v>10/2020</v>
      </c>
      <c r="B136" s="27">
        <f>'total Scrap'!B136</f>
        <v>73082</v>
      </c>
      <c r="C136" s="37" t="str">
        <f>'total Scrap'!C136</f>
        <v>C. Poli Marchetti</v>
      </c>
      <c r="D136" s="37">
        <f>'total Scrap'!D136</f>
        <v>96706</v>
      </c>
      <c r="E136" s="28" t="str">
        <f>'total Scrap'!E136</f>
        <v>56052F227071</v>
      </c>
      <c r="F136" s="37" t="str">
        <f>'total Scrap'!F136</f>
        <v>WIRE RR UPR MAIN</v>
      </c>
      <c r="G136" s="37">
        <f>'total Scrap'!G136</f>
        <v>1</v>
      </c>
      <c r="H136" s="25">
        <f>'total Scrap'!H136</f>
        <v>19.29</v>
      </c>
      <c r="I136" s="37">
        <f>'total Scrap'!I136</f>
        <v>13.72</v>
      </c>
      <c r="J136" s="25">
        <f>'total Scrap'!J136</f>
        <v>33.01</v>
      </c>
      <c r="K136" s="7" t="str">
        <f>'total Scrap'!K136</f>
        <v>CONNECTEUR HS</v>
      </c>
      <c r="L136" s="35">
        <f>Tableau7[[#This Row],[facteur associé]]</f>
        <v>4</v>
      </c>
      <c r="M136" s="37">
        <f>Tableau6[[#This Row],[facteur récurrence]]</f>
        <v>4</v>
      </c>
      <c r="N136" s="65" t="str">
        <f t="shared" si="4"/>
        <v>RAS</v>
      </c>
      <c r="Q136" s="51">
        <f t="shared" si="5"/>
        <v>183</v>
      </c>
    </row>
    <row r="137" spans="1:17" ht="18.75" customHeight="1" x14ac:dyDescent="0.35">
      <c r="A137" s="47" t="str">
        <f>'total Scrap'!A137</f>
        <v>10/2020</v>
      </c>
      <c r="B137" s="27">
        <f>'total Scrap'!B137</f>
        <v>72139</v>
      </c>
      <c r="C137" s="37" t="str">
        <f>'total Scrap'!C137</f>
        <v>C. Pichon</v>
      </c>
      <c r="D137" s="37">
        <f>'total Scrap'!D137</f>
        <v>95424</v>
      </c>
      <c r="E137" s="28" t="str">
        <f>'total Scrap'!E137</f>
        <v>56570F210071</v>
      </c>
      <c r="F137" s="37" t="str">
        <f>'total Scrap'!F137</f>
        <v>FEU A ECLAT 89990901</v>
      </c>
      <c r="G137" s="37">
        <f>'total Scrap'!G137</f>
        <v>1</v>
      </c>
      <c r="H137" s="25">
        <f>'total Scrap'!H137</f>
        <v>18.95</v>
      </c>
      <c r="I137" s="37">
        <f>'total Scrap'!I137</f>
        <v>13.72</v>
      </c>
      <c r="J137" s="25">
        <f>'total Scrap'!J137</f>
        <v>32.67</v>
      </c>
      <c r="K137" s="7" t="str">
        <f>'total Scrap'!K137</f>
        <v>CASSÉ LORS DE LA PRÉPARATION</v>
      </c>
      <c r="L137" s="35">
        <f>Tableau7[[#This Row],[facteur associé]]</f>
        <v>4</v>
      </c>
      <c r="M137" s="37">
        <f>Tableau6[[#This Row],[facteur récurrence]]</f>
        <v>4</v>
      </c>
      <c r="N137" s="65" t="str">
        <f t="shared" si="4"/>
        <v>RAS</v>
      </c>
      <c r="Q137" s="51">
        <f t="shared" si="5"/>
        <v>183</v>
      </c>
    </row>
    <row r="138" spans="1:17" ht="18.75" customHeight="1" x14ac:dyDescent="0.35">
      <c r="A138" s="47" t="str">
        <f>'total Scrap'!A138</f>
        <v>10/2020</v>
      </c>
      <c r="B138" s="27">
        <f>'total Scrap'!B138</f>
        <v>73082</v>
      </c>
      <c r="C138" s="37" t="str">
        <f>'total Scrap'!C138</f>
        <v>C. Poli Marchetti</v>
      </c>
      <c r="D138" s="37">
        <f>'total Scrap'!D138</f>
        <v>95728</v>
      </c>
      <c r="E138" s="28" t="str">
        <f>'total Scrap'!E138</f>
        <v>17106F225071</v>
      </c>
      <c r="F138" s="37" t="str">
        <f>'total Scrap'!F138</f>
        <v>COVER SUB ASSY,DPF</v>
      </c>
      <c r="G138" s="37">
        <f>'total Scrap'!G138</f>
        <v>1</v>
      </c>
      <c r="H138" s="25">
        <f>'total Scrap'!H138</f>
        <v>16.27</v>
      </c>
      <c r="I138" s="37">
        <f>'total Scrap'!I138</f>
        <v>13.72</v>
      </c>
      <c r="J138" s="25">
        <f>'total Scrap'!J138</f>
        <v>29.990000000000002</v>
      </c>
      <c r="K138" s="7" t="str">
        <f>'total Scrap'!K138</f>
        <v>VIS SUPPORT GRILLE BLOQUÉE</v>
      </c>
      <c r="L138" s="35">
        <f>Tableau7[[#This Row],[facteur associé]]</f>
        <v>4</v>
      </c>
      <c r="M138" s="37">
        <f>Tableau6[[#This Row],[facteur récurrence]]</f>
        <v>4</v>
      </c>
      <c r="N138" s="65" t="str">
        <f t="shared" si="4"/>
        <v>RAS</v>
      </c>
      <c r="Q138" s="51">
        <f t="shared" si="5"/>
        <v>183</v>
      </c>
    </row>
    <row r="139" spans="1:17" ht="18.75" customHeight="1" x14ac:dyDescent="0.35">
      <c r="A139" s="47" t="str">
        <f>'total Scrap'!A139</f>
        <v>10/2020</v>
      </c>
      <c r="B139" s="27">
        <f>'total Scrap'!B139</f>
        <v>72999</v>
      </c>
      <c r="C139" s="37" t="str">
        <f>'total Scrap'!C139</f>
        <v>B. Metreau</v>
      </c>
      <c r="D139" s="37">
        <f>'total Scrap'!D139</f>
        <v>95642</v>
      </c>
      <c r="E139" s="28" t="str">
        <f>'total Scrap'!E139</f>
        <v>56052F226071</v>
      </c>
      <c r="F139" s="37" t="str">
        <f>'total Scrap'!F139</f>
        <v>WIRE RR UPR MAIN</v>
      </c>
      <c r="G139" s="37">
        <f>'total Scrap'!G139</f>
        <v>1</v>
      </c>
      <c r="H139" s="25">
        <f>'total Scrap'!H139</f>
        <v>16.04</v>
      </c>
      <c r="I139" s="37">
        <f>'total Scrap'!I139</f>
        <v>13.72</v>
      </c>
      <c r="J139" s="25">
        <f>'total Scrap'!J139</f>
        <v>29.759999999999998</v>
      </c>
      <c r="K139" s="7" t="str">
        <f>'total Scrap'!K139</f>
        <v>FILS COUPÉS AU MONTAGE</v>
      </c>
      <c r="L139" s="35">
        <f>Tableau7[[#This Row],[facteur associé]]</f>
        <v>4</v>
      </c>
      <c r="M139" s="37">
        <f>Tableau6[[#This Row],[facteur récurrence]]</f>
        <v>4</v>
      </c>
      <c r="N139" s="65" t="str">
        <f t="shared" si="4"/>
        <v>RAS</v>
      </c>
      <c r="Q139" s="51">
        <f t="shared" si="5"/>
        <v>183</v>
      </c>
    </row>
    <row r="140" spans="1:17" ht="18.75" customHeight="1" x14ac:dyDescent="0.35">
      <c r="A140" s="47" t="str">
        <f>'total Scrap'!A140</f>
        <v>10/2020</v>
      </c>
      <c r="B140" s="27">
        <f>'total Scrap'!B140</f>
        <v>73082</v>
      </c>
      <c r="C140" s="37" t="str">
        <f>'total Scrap'!C140</f>
        <v>C. Poli Marchetti</v>
      </c>
      <c r="D140" s="37">
        <f>'total Scrap'!D140</f>
        <v>96707</v>
      </c>
      <c r="E140" s="28" t="str">
        <f>'total Scrap'!E140</f>
        <v>53220F219071</v>
      </c>
      <c r="F140" s="37" t="str">
        <f>'total Scrap'!F140</f>
        <v>PANEL ASSY,INSTRUMENT,LH</v>
      </c>
      <c r="G140" s="37">
        <f>'total Scrap'!G140</f>
        <v>1</v>
      </c>
      <c r="H140" s="25">
        <f>'total Scrap'!H140</f>
        <v>15.896599999999999</v>
      </c>
      <c r="I140" s="37">
        <f>'total Scrap'!I140</f>
        <v>13.72</v>
      </c>
      <c r="J140" s="25">
        <f>'total Scrap'!J140</f>
        <v>29.616599999999998</v>
      </c>
      <c r="K140" s="7" t="str">
        <f>'total Scrap'!K140</f>
        <v>RAYÉ</v>
      </c>
      <c r="L140" s="35">
        <f>Tableau7[[#This Row],[facteur associé]]</f>
        <v>4</v>
      </c>
      <c r="M140" s="37">
        <f>Tableau6[[#This Row],[facteur récurrence]]</f>
        <v>4</v>
      </c>
      <c r="N140" s="65" t="str">
        <f t="shared" si="4"/>
        <v>RAS</v>
      </c>
      <c r="Q140" s="51">
        <f t="shared" si="5"/>
        <v>183</v>
      </c>
    </row>
    <row r="141" spans="1:17" ht="18.75" customHeight="1" x14ac:dyDescent="0.35">
      <c r="A141" s="47" t="str">
        <f>'total Scrap'!A141</f>
        <v>10/2020</v>
      </c>
      <c r="B141" s="27">
        <f>'total Scrap'!B141</f>
        <v>73082</v>
      </c>
      <c r="C141" s="37" t="str">
        <f>'total Scrap'!C141</f>
        <v>C. Poli Marchetti</v>
      </c>
      <c r="D141" s="37">
        <f>'total Scrap'!D141</f>
        <v>96704</v>
      </c>
      <c r="E141" s="28" t="str">
        <f>'total Scrap'!E141</f>
        <v>68805F226071</v>
      </c>
      <c r="F141" s="37" t="str">
        <f>'total Scrap'!F141</f>
        <v>PIPE SUB-ASSY,A45 MID</v>
      </c>
      <c r="G141" s="37">
        <f>'total Scrap'!G141</f>
        <v>1</v>
      </c>
      <c r="H141" s="25">
        <f>'total Scrap'!H141</f>
        <v>14.75</v>
      </c>
      <c r="I141" s="37">
        <f>'total Scrap'!I141</f>
        <v>13.72</v>
      </c>
      <c r="J141" s="25">
        <f>'total Scrap'!J141</f>
        <v>28.47</v>
      </c>
      <c r="K141" s="7" t="str">
        <f>'total Scrap'!K141</f>
        <v>FILETAGE HS</v>
      </c>
      <c r="L141" s="35">
        <f>Tableau7[[#This Row],[facteur associé]]</f>
        <v>4</v>
      </c>
      <c r="M141" s="37">
        <f>Tableau6[[#This Row],[facteur récurrence]]</f>
        <v>4</v>
      </c>
      <c r="N141" s="65" t="str">
        <f t="shared" si="4"/>
        <v>RAS</v>
      </c>
      <c r="Q141" s="51">
        <f t="shared" si="5"/>
        <v>183</v>
      </c>
    </row>
    <row r="142" spans="1:17" ht="18.75" customHeight="1" x14ac:dyDescent="0.35">
      <c r="A142" s="47" t="str">
        <f>'total Scrap'!A142</f>
        <v>10/2020</v>
      </c>
      <c r="B142" s="27">
        <f>'total Scrap'!B142</f>
        <v>73082</v>
      </c>
      <c r="C142" s="37" t="str">
        <f>'total Scrap'!C142</f>
        <v>C. Poli Marchetti</v>
      </c>
      <c r="D142" s="37">
        <f>'total Scrap'!D142</f>
        <v>96703</v>
      </c>
      <c r="E142" s="28" t="str">
        <f>'total Scrap'!E142</f>
        <v>451101247371</v>
      </c>
      <c r="F142" s="37" t="str">
        <f>'total Scrap'!F142</f>
        <v>WHEEL ASSY, STEERING</v>
      </c>
      <c r="G142" s="37">
        <f>'total Scrap'!G142</f>
        <v>1</v>
      </c>
      <c r="H142" s="25">
        <f>'total Scrap'!H142</f>
        <v>12.52</v>
      </c>
      <c r="I142" s="37">
        <f>'total Scrap'!I142</f>
        <v>13.72</v>
      </c>
      <c r="J142" s="25">
        <f>'total Scrap'!J142</f>
        <v>26.240000000000002</v>
      </c>
      <c r="K142" s="7" t="str">
        <f>'total Scrap'!K142</f>
        <v>COUPS</v>
      </c>
      <c r="L142" s="35">
        <f>Tableau7[[#This Row],[facteur associé]]</f>
        <v>4</v>
      </c>
      <c r="M142" s="37">
        <f>Tableau6[[#This Row],[facteur récurrence]]</f>
        <v>4</v>
      </c>
      <c r="N142" s="65" t="str">
        <f t="shared" si="4"/>
        <v>RAS</v>
      </c>
      <c r="Q142" s="51">
        <f t="shared" si="5"/>
        <v>183</v>
      </c>
    </row>
    <row r="143" spans="1:17" ht="18.75" customHeight="1" x14ac:dyDescent="0.35">
      <c r="A143" s="47" t="str">
        <f>'total Scrap'!A143</f>
        <v>10/2020</v>
      </c>
      <c r="B143" s="27">
        <f>'total Scrap'!B143</f>
        <v>73082</v>
      </c>
      <c r="C143" s="37" t="str">
        <f>'total Scrap'!C143</f>
        <v>C. Poli Marchetti</v>
      </c>
      <c r="D143" s="37">
        <f>'total Scrap'!D143</f>
        <v>96710</v>
      </c>
      <c r="E143" s="28" t="str">
        <f>'total Scrap'!E143</f>
        <v>56014F118071</v>
      </c>
      <c r="F143" s="37" t="str">
        <f>'total Scrap'!F143</f>
        <v>WIRE SIDE RH</v>
      </c>
      <c r="G143" s="37">
        <f>'total Scrap'!G143</f>
        <v>1</v>
      </c>
      <c r="H143" s="25">
        <f>'total Scrap'!H143</f>
        <v>12.06</v>
      </c>
      <c r="I143" s="37">
        <f>'total Scrap'!I143</f>
        <v>13.72</v>
      </c>
      <c r="J143" s="25">
        <f>'total Scrap'!J143</f>
        <v>25.78</v>
      </c>
      <c r="K143" s="7" t="str">
        <f>'total Scrap'!K143</f>
        <v>COSSES NE TIENNENT PLUS DANS LES LOGEMENTS</v>
      </c>
      <c r="L143" s="35">
        <f>Tableau7[[#This Row],[facteur associé]]</f>
        <v>4</v>
      </c>
      <c r="M143" s="37">
        <f>Tableau6[[#This Row],[facteur récurrence]]</f>
        <v>4</v>
      </c>
      <c r="N143" s="65" t="str">
        <f t="shared" si="4"/>
        <v>RAS</v>
      </c>
      <c r="Q143" s="51">
        <f t="shared" si="5"/>
        <v>183</v>
      </c>
    </row>
    <row r="144" spans="1:17" ht="18.75" customHeight="1" x14ac:dyDescent="0.35">
      <c r="A144" s="47" t="str">
        <f>'total Scrap'!A144</f>
        <v>10/2020</v>
      </c>
      <c r="B144" s="27">
        <f>'total Scrap'!B144</f>
        <v>73069</v>
      </c>
      <c r="C144" s="37" t="str">
        <f>'total Scrap'!C144</f>
        <v>T. Boudard</v>
      </c>
      <c r="D144" s="37">
        <f>'total Scrap'!D144</f>
        <v>95796</v>
      </c>
      <c r="E144" s="28" t="str">
        <f>'total Scrap'!E144</f>
        <v>58770F218071</v>
      </c>
      <c r="F144" s="37" t="str">
        <f>'total Scrap'!F144</f>
        <v>MIRROR ASSY, PANORAMIC</v>
      </c>
      <c r="G144" s="37">
        <f>'total Scrap'!G144</f>
        <v>1</v>
      </c>
      <c r="H144" s="25">
        <f>'total Scrap'!H144</f>
        <v>11.95</v>
      </c>
      <c r="I144" s="37">
        <f>'total Scrap'!I144</f>
        <v>13.72</v>
      </c>
      <c r="J144" s="25">
        <f>'total Scrap'!J144</f>
        <v>25.67</v>
      </c>
      <c r="K144" s="7" t="str">
        <f>'total Scrap'!K144</f>
        <v>ÉCROU TOURNE DANS SON LOGEMENT</v>
      </c>
      <c r="L144" s="35">
        <f>Tableau7[[#This Row],[facteur associé]]</f>
        <v>4</v>
      </c>
      <c r="M144" s="37">
        <f>Tableau6[[#This Row],[facteur récurrence]]</f>
        <v>4</v>
      </c>
      <c r="N144" s="65" t="str">
        <f t="shared" si="4"/>
        <v>RAS</v>
      </c>
      <c r="Q144" s="51">
        <f t="shared" si="5"/>
        <v>183</v>
      </c>
    </row>
    <row r="145" spans="1:17" ht="18.75" customHeight="1" x14ac:dyDescent="0.35">
      <c r="A145" s="47" t="str">
        <f>'total Scrap'!A145</f>
        <v>10/2020</v>
      </c>
      <c r="B145" s="27">
        <f>'total Scrap'!B145</f>
        <v>73082</v>
      </c>
      <c r="C145" s="37" t="str">
        <f>'total Scrap'!C145</f>
        <v>C. Poli Marchetti</v>
      </c>
      <c r="D145" s="37">
        <f>'total Scrap'!D145</f>
        <v>95658</v>
      </c>
      <c r="E145" s="28" t="str">
        <f>'total Scrap'!E145</f>
        <v>58770F218071</v>
      </c>
      <c r="F145" s="37" t="str">
        <f>'total Scrap'!F145</f>
        <v>MIRROR ASSY, PANORAMIC</v>
      </c>
      <c r="G145" s="37">
        <f>'total Scrap'!G145</f>
        <v>1</v>
      </c>
      <c r="H145" s="25">
        <f>'total Scrap'!H145</f>
        <v>11.95</v>
      </c>
      <c r="I145" s="37">
        <f>'total Scrap'!I145</f>
        <v>13.72</v>
      </c>
      <c r="J145" s="25">
        <f>'total Scrap'!J145</f>
        <v>25.67</v>
      </c>
      <c r="K145" s="7" t="str">
        <f>'total Scrap'!K145</f>
        <v>RÉTRO CASSÉ</v>
      </c>
      <c r="L145" s="35">
        <f>Tableau7[[#This Row],[facteur associé]]</f>
        <v>4</v>
      </c>
      <c r="M145" s="37">
        <f>Tableau6[[#This Row],[facteur récurrence]]</f>
        <v>4</v>
      </c>
      <c r="N145" s="65" t="str">
        <f t="shared" si="4"/>
        <v>RAS</v>
      </c>
      <c r="Q145" s="51">
        <f t="shared" si="5"/>
        <v>183</v>
      </c>
    </row>
    <row r="146" spans="1:17" ht="18.75" customHeight="1" x14ac:dyDescent="0.35">
      <c r="A146" s="47" t="str">
        <f>'total Scrap'!A146</f>
        <v>10/2020</v>
      </c>
      <c r="B146" s="27">
        <f>'total Scrap'!B146</f>
        <v>73069</v>
      </c>
      <c r="C146" s="37" t="str">
        <f>'total Scrap'!C146</f>
        <v>T. Boudard</v>
      </c>
      <c r="D146" s="37">
        <f>'total Scrap'!D146</f>
        <v>95790</v>
      </c>
      <c r="E146" s="28" t="str">
        <f>'total Scrap'!E146</f>
        <v>58770F218071</v>
      </c>
      <c r="F146" s="37" t="str">
        <f>'total Scrap'!F146</f>
        <v>MIRROR ASSY, PANORAMIC</v>
      </c>
      <c r="G146" s="37">
        <f>'total Scrap'!G146</f>
        <v>1</v>
      </c>
      <c r="H146" s="25">
        <f>'total Scrap'!H146</f>
        <v>11.95</v>
      </c>
      <c r="I146" s="37">
        <f>'total Scrap'!I146</f>
        <v>13.72</v>
      </c>
      <c r="J146" s="25">
        <f>'total Scrap'!J146</f>
        <v>25.67</v>
      </c>
      <c r="K146" s="7" t="str">
        <f>'total Scrap'!K146</f>
        <v>L'ÉCROU NE TIENT PLUS DANS SON LOGEMENT</v>
      </c>
      <c r="L146" s="35">
        <f>Tableau7[[#This Row],[facteur associé]]</f>
        <v>4</v>
      </c>
      <c r="M146" s="37">
        <f>Tableau6[[#This Row],[facteur récurrence]]</f>
        <v>4</v>
      </c>
      <c r="N146" s="65" t="str">
        <f t="shared" si="4"/>
        <v>RAS</v>
      </c>
      <c r="Q146" s="51">
        <f t="shared" si="5"/>
        <v>183</v>
      </c>
    </row>
    <row r="147" spans="1:17" ht="18.75" customHeight="1" x14ac:dyDescent="0.35">
      <c r="A147" s="47" t="str">
        <f>'total Scrap'!A147</f>
        <v>10/2020</v>
      </c>
      <c r="B147" s="27">
        <f>'total Scrap'!B147</f>
        <v>73082</v>
      </c>
      <c r="C147" s="37" t="str">
        <f>'total Scrap'!C147</f>
        <v>C. Poli Marchetti</v>
      </c>
      <c r="D147" s="37">
        <f>'total Scrap'!D147</f>
        <v>95643</v>
      </c>
      <c r="E147" s="28" t="str">
        <f>'total Scrap'!E147</f>
        <v>175072660271</v>
      </c>
      <c r="F147" s="37" t="str">
        <f>'total Scrap'!F147</f>
        <v>PIPE SUB-ASSY, TAIL</v>
      </c>
      <c r="G147" s="37">
        <f>'total Scrap'!G147</f>
        <v>1</v>
      </c>
      <c r="H147" s="25">
        <f>'total Scrap'!H147</f>
        <v>11.36</v>
      </c>
      <c r="I147" s="37">
        <f>'total Scrap'!I147</f>
        <v>13.72</v>
      </c>
      <c r="J147" s="25">
        <f>'total Scrap'!J147</f>
        <v>25.08</v>
      </c>
      <c r="K147" s="7" t="str">
        <f>'total Scrap'!K147</f>
        <v>SORTIE D'ÉCHAPPEMENT DÉFORMÉE AU MONTAGE</v>
      </c>
      <c r="L147" s="35">
        <f>Tableau7[[#This Row],[facteur associé]]</f>
        <v>4</v>
      </c>
      <c r="M147" s="37">
        <f>Tableau6[[#This Row],[facteur récurrence]]</f>
        <v>4</v>
      </c>
      <c r="N147" s="65" t="str">
        <f t="shared" si="4"/>
        <v>RAS</v>
      </c>
      <c r="Q147" s="51">
        <f t="shared" si="5"/>
        <v>183</v>
      </c>
    </row>
    <row r="148" spans="1:17" ht="18.75" customHeight="1" x14ac:dyDescent="0.35">
      <c r="A148" s="47" t="str">
        <f>'total Scrap'!A148</f>
        <v>10/2020</v>
      </c>
      <c r="B148" s="27">
        <f>'total Scrap'!B148</f>
        <v>73069</v>
      </c>
      <c r="C148" s="37" t="str">
        <f>'total Scrap'!C148</f>
        <v>T. Boudard</v>
      </c>
      <c r="D148" s="37">
        <f>'total Scrap'!D148</f>
        <v>95795</v>
      </c>
      <c r="E148" s="28" t="str">
        <f>'total Scrap'!E148</f>
        <v>2A14398G3</v>
      </c>
      <c r="F148" s="37" t="str">
        <f>'total Scrap'!F148</f>
        <v>BRACKET ASSY, STEP, RH</v>
      </c>
      <c r="G148" s="37">
        <f>'total Scrap'!G148</f>
        <v>1</v>
      </c>
      <c r="H148" s="25">
        <f>'total Scrap'!H148</f>
        <v>10.59</v>
      </c>
      <c r="I148" s="37">
        <f>'total Scrap'!I148</f>
        <v>13.72</v>
      </c>
      <c r="J148" s="25">
        <f>'total Scrap'!J148</f>
        <v>24.310000000000002</v>
      </c>
      <c r="K148" s="7" t="str">
        <f>'total Scrap'!K148</f>
        <v>GOUJON CASSÉ EN SERRANT</v>
      </c>
      <c r="L148" s="35">
        <f>Tableau7[[#This Row],[facteur associé]]</f>
        <v>4</v>
      </c>
      <c r="M148" s="37">
        <f>Tableau6[[#This Row],[facteur récurrence]]</f>
        <v>4</v>
      </c>
      <c r="N148" s="65" t="str">
        <f t="shared" si="4"/>
        <v>RAS</v>
      </c>
      <c r="Q148" s="51">
        <f t="shared" si="5"/>
        <v>183</v>
      </c>
    </row>
    <row r="149" spans="1:17" ht="18.75" customHeight="1" x14ac:dyDescent="0.35">
      <c r="A149" s="47" t="str">
        <f>'total Scrap'!A149</f>
        <v>10/2020</v>
      </c>
      <c r="B149" s="27">
        <f>'total Scrap'!B149</f>
        <v>73069</v>
      </c>
      <c r="C149" s="37" t="str">
        <f>'total Scrap'!C149</f>
        <v>T. Boudard</v>
      </c>
      <c r="D149" s="37">
        <f>'total Scrap'!D149</f>
        <v>95797</v>
      </c>
      <c r="E149" s="28" t="str">
        <f>'total Scrap'!E149</f>
        <v>2A14497G3</v>
      </c>
      <c r="F149" s="37" t="str">
        <f>'total Scrap'!F149</f>
        <v>BRACKET ASSY, STEP, LH</v>
      </c>
      <c r="G149" s="37">
        <f>'total Scrap'!G149</f>
        <v>1</v>
      </c>
      <c r="H149" s="25">
        <f>'total Scrap'!H149</f>
        <v>10.59</v>
      </c>
      <c r="I149" s="37">
        <f>'total Scrap'!I149</f>
        <v>13.72</v>
      </c>
      <c r="J149" s="25">
        <f>'total Scrap'!J149</f>
        <v>24.310000000000002</v>
      </c>
      <c r="K149" s="7" t="str">
        <f>'total Scrap'!K149</f>
        <v>GOUJON CASSÉ AU SERRAGE</v>
      </c>
      <c r="L149" s="35">
        <f>Tableau7[[#This Row],[facteur associé]]</f>
        <v>4</v>
      </c>
      <c r="M149" s="37">
        <f>Tableau6[[#This Row],[facteur récurrence]]</f>
        <v>4</v>
      </c>
      <c r="N149" s="65" t="str">
        <f t="shared" si="4"/>
        <v>RAS</v>
      </c>
      <c r="Q149" s="51">
        <f t="shared" si="5"/>
        <v>183</v>
      </c>
    </row>
    <row r="150" spans="1:17" ht="18.75" customHeight="1" x14ac:dyDescent="0.35">
      <c r="A150" s="47" t="str">
        <f>'total Scrap'!A150</f>
        <v>10/2020</v>
      </c>
      <c r="B150" s="27">
        <f>'total Scrap'!B150</f>
        <v>73082</v>
      </c>
      <c r="C150" s="37" t="str">
        <f>'total Scrap'!C150</f>
        <v>C. Poli Marchetti</v>
      </c>
      <c r="D150" s="37">
        <f>'total Scrap'!D150</f>
        <v>95644</v>
      </c>
      <c r="E150" s="28" t="str">
        <f>'total Scrap'!E150</f>
        <v>521823675171</v>
      </c>
      <c r="F150" s="37" t="str">
        <f>'total Scrap'!F150</f>
        <v>SILENCER, LH</v>
      </c>
      <c r="G150" s="37">
        <f>'total Scrap'!G150</f>
        <v>1</v>
      </c>
      <c r="H150" s="25">
        <f>'total Scrap'!H150</f>
        <v>9.3800000000000008</v>
      </c>
      <c r="I150" s="37">
        <f>'total Scrap'!I150</f>
        <v>13.72</v>
      </c>
      <c r="J150" s="25">
        <f>'total Scrap'!J150</f>
        <v>23.1</v>
      </c>
      <c r="K150" s="7" t="str">
        <f>'total Scrap'!K150</f>
        <v>ABIMÉ   552   226918</v>
      </c>
      <c r="L150" s="35">
        <f>Tableau7[[#This Row],[facteur associé]]</f>
        <v>4</v>
      </c>
      <c r="M150" s="37">
        <f>Tableau6[[#This Row],[facteur récurrence]]</f>
        <v>4</v>
      </c>
      <c r="N150" s="65" t="str">
        <f t="shared" si="4"/>
        <v>RAS</v>
      </c>
      <c r="Q150" s="51">
        <f t="shared" si="5"/>
        <v>183</v>
      </c>
    </row>
    <row r="151" spans="1:17" ht="18.75" customHeight="1" x14ac:dyDescent="0.35">
      <c r="A151" s="47" t="str">
        <f>'total Scrap'!A151</f>
        <v>10/2020</v>
      </c>
      <c r="B151" s="27">
        <f>'total Scrap'!B151</f>
        <v>73069</v>
      </c>
      <c r="C151" s="37" t="str">
        <f>'total Scrap'!C151</f>
        <v>T. Boudard</v>
      </c>
      <c r="D151" s="37">
        <f>'total Scrap'!D151</f>
        <v>95789</v>
      </c>
      <c r="E151" s="28" t="str">
        <f>'total Scrap'!E151</f>
        <v>3A14124G3</v>
      </c>
      <c r="F151" s="37" t="str">
        <f>'total Scrap'!F151</f>
        <v>HINGE ASSY</v>
      </c>
      <c r="G151" s="37">
        <f>'total Scrap'!G151</f>
        <v>1</v>
      </c>
      <c r="H151" s="25">
        <f>'total Scrap'!H151</f>
        <v>8.93</v>
      </c>
      <c r="I151" s="37">
        <f>'total Scrap'!I151</f>
        <v>13.72</v>
      </c>
      <c r="J151" s="25">
        <f>'total Scrap'!J151</f>
        <v>22.65</v>
      </c>
      <c r="K151" s="7" t="str">
        <f>'total Scrap'!K151</f>
        <v>PEINTURE ABIMÉE</v>
      </c>
      <c r="L151" s="35">
        <f>Tableau7[[#This Row],[facteur associé]]</f>
        <v>4</v>
      </c>
      <c r="M151" s="37">
        <f>Tableau6[[#This Row],[facteur récurrence]]</f>
        <v>4</v>
      </c>
      <c r="N151" s="65" t="str">
        <f t="shared" si="4"/>
        <v>RAS</v>
      </c>
      <c r="Q151" s="51">
        <f t="shared" si="5"/>
        <v>183</v>
      </c>
    </row>
    <row r="152" spans="1:17" ht="18.75" customHeight="1" x14ac:dyDescent="0.35">
      <c r="A152" s="47" t="str">
        <f>'total Scrap'!A152</f>
        <v>10/2020</v>
      </c>
      <c r="B152" s="27">
        <f>'total Scrap'!B152</f>
        <v>73082</v>
      </c>
      <c r="C152" s="37" t="str">
        <f>'total Scrap'!C152</f>
        <v>C. Poli Marchetti</v>
      </c>
      <c r="D152" s="37">
        <f>'total Scrap'!D152</f>
        <v>95645</v>
      </c>
      <c r="E152" s="28" t="str">
        <f>'total Scrap'!E152</f>
        <v>52240F218071</v>
      </c>
      <c r="F152" s="37" t="str">
        <f>'total Scrap'!F152</f>
        <v>DAMPER ASSY, HOOD 2449YH</v>
      </c>
      <c r="G152" s="37">
        <f>'total Scrap'!G152</f>
        <v>1</v>
      </c>
      <c r="H152" s="25">
        <f>'total Scrap'!H152</f>
        <v>8.07</v>
      </c>
      <c r="I152" s="37">
        <f>'total Scrap'!I152</f>
        <v>13.72</v>
      </c>
      <c r="J152" s="25">
        <f>'total Scrap'!J152</f>
        <v>21.79</v>
      </c>
      <c r="K152" s="7" t="str">
        <f>'total Scrap'!K152</f>
        <v>BLOCAGE ROTULE HS</v>
      </c>
      <c r="L152" s="35">
        <f>Tableau7[[#This Row],[facteur associé]]</f>
        <v>4</v>
      </c>
      <c r="M152" s="37">
        <f>Tableau6[[#This Row],[facteur récurrence]]</f>
        <v>4</v>
      </c>
      <c r="N152" s="65" t="str">
        <f t="shared" si="4"/>
        <v>RAS</v>
      </c>
      <c r="Q152" s="51">
        <f t="shared" si="5"/>
        <v>183</v>
      </c>
    </row>
    <row r="153" spans="1:17" ht="18.75" customHeight="1" x14ac:dyDescent="0.35">
      <c r="A153" s="47" t="str">
        <f>'total Scrap'!A153</f>
        <v>10/2020</v>
      </c>
      <c r="B153" s="27">
        <f>'total Scrap'!B153</f>
        <v>72999</v>
      </c>
      <c r="C153" s="37" t="str">
        <f>'total Scrap'!C153</f>
        <v>B. Metreau</v>
      </c>
      <c r="D153" s="37">
        <f>'total Scrap'!D153</f>
        <v>95171</v>
      </c>
      <c r="E153" s="28" t="str">
        <f>'total Scrap'!E153</f>
        <v>167151663071</v>
      </c>
      <c r="F153" s="37" t="str">
        <f>'total Scrap'!F153</f>
        <v>SHROUD, FAN</v>
      </c>
      <c r="G153" s="37">
        <f>'total Scrap'!G153</f>
        <v>1</v>
      </c>
      <c r="H153" s="25">
        <f>'total Scrap'!H153</f>
        <v>7.41</v>
      </c>
      <c r="I153" s="37">
        <f>'total Scrap'!I153</f>
        <v>13.72</v>
      </c>
      <c r="J153" s="25">
        <f>'total Scrap'!J153</f>
        <v>21.130000000000003</v>
      </c>
      <c r="K153" s="7" t="str">
        <f>'total Scrap'!K153</f>
        <v>TENTATIVE DE RÉPARATION SUITE AU SOUCIS DE MONTAGE</v>
      </c>
      <c r="L153" s="35">
        <f>Tableau7[[#This Row],[facteur associé]]</f>
        <v>4</v>
      </c>
      <c r="M153" s="37">
        <f>Tableau6[[#This Row],[facteur récurrence]]</f>
        <v>4</v>
      </c>
      <c r="N153" s="65" t="str">
        <f t="shared" si="4"/>
        <v>RAS</v>
      </c>
      <c r="Q153" s="51">
        <f t="shared" si="5"/>
        <v>183</v>
      </c>
    </row>
    <row r="154" spans="1:17" ht="18.75" customHeight="1" x14ac:dyDescent="0.35">
      <c r="A154" s="47" t="str">
        <f>'total Scrap'!A154</f>
        <v>10/2020</v>
      </c>
      <c r="B154" s="27">
        <f>'total Scrap'!B154</f>
        <v>73082</v>
      </c>
      <c r="C154" s="37" t="str">
        <f>'total Scrap'!C154</f>
        <v>C. Poli Marchetti</v>
      </c>
      <c r="D154" s="37">
        <f>'total Scrap'!D154</f>
        <v>95648</v>
      </c>
      <c r="E154" s="28" t="str">
        <f>'total Scrap'!E154</f>
        <v>96365F509471</v>
      </c>
      <c r="F154" s="37" t="str">
        <f>'total Scrap'!F154</f>
        <v>HOSE, HIGH PRESSURE</v>
      </c>
      <c r="G154" s="37">
        <f>'total Scrap'!G154</f>
        <v>1</v>
      </c>
      <c r="H154" s="25">
        <f>'total Scrap'!H154</f>
        <v>7.14</v>
      </c>
      <c r="I154" s="37">
        <f>'total Scrap'!I154</f>
        <v>13.72</v>
      </c>
      <c r="J154" s="25">
        <f>'total Scrap'!J154</f>
        <v>20.86</v>
      </c>
      <c r="K154" s="7" t="str">
        <f>'total Scrap'!K154</f>
        <v>FLEXIBLE ABIMÉ</v>
      </c>
      <c r="L154" s="35">
        <f>Tableau7[[#This Row],[facteur associé]]</f>
        <v>4</v>
      </c>
      <c r="M154" s="37">
        <f>Tableau6[[#This Row],[facteur récurrence]]</f>
        <v>4</v>
      </c>
      <c r="N154" s="65" t="str">
        <f t="shared" si="4"/>
        <v>RAS</v>
      </c>
      <c r="Q154" s="51">
        <f t="shared" si="5"/>
        <v>183</v>
      </c>
    </row>
    <row r="155" spans="1:17" ht="18.75" customHeight="1" x14ac:dyDescent="0.35">
      <c r="A155" s="47" t="str">
        <f>'total Scrap'!A155</f>
        <v>10/2020</v>
      </c>
      <c r="B155" s="27">
        <f>'total Scrap'!B155</f>
        <v>72999</v>
      </c>
      <c r="C155" s="37" t="str">
        <f>'total Scrap'!C155</f>
        <v>B. Metreau</v>
      </c>
      <c r="D155" s="37">
        <f>'total Scrap'!D155</f>
        <v>95972</v>
      </c>
      <c r="E155" s="28" t="str">
        <f>'total Scrap'!E155</f>
        <v>96365F509471</v>
      </c>
      <c r="F155" s="37" t="str">
        <f>'total Scrap'!F155</f>
        <v>HOSE, HIGH PRESSURE</v>
      </c>
      <c r="G155" s="37">
        <f>'total Scrap'!G155</f>
        <v>1</v>
      </c>
      <c r="H155" s="25">
        <f>'total Scrap'!H155</f>
        <v>7.14</v>
      </c>
      <c r="I155" s="37">
        <f>'total Scrap'!I155</f>
        <v>13.72</v>
      </c>
      <c r="J155" s="25">
        <f>'total Scrap'!J155</f>
        <v>20.86</v>
      </c>
      <c r="K155" s="7" t="str">
        <f>'total Scrap'!K155</f>
        <v>FLEXIBLE ABIMÉ EN DESCENDANT LE CHASSIS SUR LE MOTEUR</v>
      </c>
      <c r="L155" s="35">
        <f>Tableau7[[#This Row],[facteur associé]]</f>
        <v>4</v>
      </c>
      <c r="M155" s="37">
        <f>Tableau6[[#This Row],[facteur récurrence]]</f>
        <v>4</v>
      </c>
      <c r="N155" s="65" t="str">
        <f t="shared" si="4"/>
        <v>RAS</v>
      </c>
      <c r="Q155" s="51">
        <f t="shared" si="5"/>
        <v>183</v>
      </c>
    </row>
    <row r="156" spans="1:17" ht="18.75" customHeight="1" x14ac:dyDescent="0.35">
      <c r="A156" s="47" t="str">
        <f>'total Scrap'!A156</f>
        <v>10/2020</v>
      </c>
      <c r="B156" s="27">
        <f>'total Scrap'!B156</f>
        <v>73082</v>
      </c>
      <c r="C156" s="37" t="str">
        <f>'total Scrap'!C156</f>
        <v>C. Poli Marchetti</v>
      </c>
      <c r="D156" s="37">
        <f>'total Scrap'!D156</f>
        <v>95798</v>
      </c>
      <c r="E156" s="28" t="str">
        <f>'total Scrap'!E156</f>
        <v>58723F318271</v>
      </c>
      <c r="F156" s="37" t="str">
        <f>'total Scrap'!F156</f>
        <v>ANTENNA, RADIO</v>
      </c>
      <c r="G156" s="37">
        <f>'total Scrap'!G156</f>
        <v>1</v>
      </c>
      <c r="H156" s="25">
        <f>'total Scrap'!H156</f>
        <v>6.3</v>
      </c>
      <c r="I156" s="37">
        <f>'total Scrap'!I156</f>
        <v>13.72</v>
      </c>
      <c r="J156" s="25">
        <f>'total Scrap'!J156</f>
        <v>20.02</v>
      </c>
      <c r="K156" s="7" t="str">
        <f>'total Scrap'!K156</f>
        <v>FIL PINCÉ NE CAPTE PAS LES STATIONS</v>
      </c>
      <c r="L156" s="35">
        <f>Tableau7[[#This Row],[facteur associé]]</f>
        <v>4</v>
      </c>
      <c r="M156" s="37">
        <f>Tableau6[[#This Row],[facteur récurrence]]</f>
        <v>4</v>
      </c>
      <c r="N156" s="65" t="str">
        <f t="shared" si="4"/>
        <v>RAS</v>
      </c>
      <c r="Q156" s="51">
        <f t="shared" si="5"/>
        <v>183</v>
      </c>
    </row>
    <row r="157" spans="1:17" ht="18.75" customHeight="1" x14ac:dyDescent="0.35">
      <c r="A157" s="47" t="str">
        <f>'total Scrap'!A157</f>
        <v>10/2020</v>
      </c>
      <c r="B157" s="27">
        <f>'total Scrap'!B157</f>
        <v>73082</v>
      </c>
      <c r="C157" s="37" t="str">
        <f>'total Scrap'!C157</f>
        <v>C. Poli Marchetti</v>
      </c>
      <c r="D157" s="37">
        <f>'total Scrap'!D157</f>
        <v>95423</v>
      </c>
      <c r="E157" s="28" t="str">
        <f>'total Scrap'!E157</f>
        <v>566512663071</v>
      </c>
      <c r="F157" s="37" t="str">
        <f>'total Scrap'!F157</f>
        <v>COVER, LED RR COMBI LAMP</v>
      </c>
      <c r="G157" s="37">
        <f>'total Scrap'!G157</f>
        <v>1</v>
      </c>
      <c r="H157" s="25">
        <f>'total Scrap'!H157</f>
        <v>6.06</v>
      </c>
      <c r="I157" s="37">
        <f>'total Scrap'!I157</f>
        <v>13.72</v>
      </c>
      <c r="J157" s="25">
        <f>'total Scrap'!J157</f>
        <v>19.78</v>
      </c>
      <c r="K157" s="7" t="str">
        <f>'total Scrap'!K157</f>
        <v>RAYÉ</v>
      </c>
      <c r="L157" s="35">
        <f>Tableau7[[#This Row],[facteur associé]]</f>
        <v>4</v>
      </c>
      <c r="M157" s="37">
        <f>Tableau6[[#This Row],[facteur récurrence]]</f>
        <v>4</v>
      </c>
      <c r="N157" s="65" t="str">
        <f t="shared" si="4"/>
        <v>RAS</v>
      </c>
      <c r="Q157" s="51">
        <f t="shared" si="5"/>
        <v>183</v>
      </c>
    </row>
    <row r="158" spans="1:17" ht="18.75" customHeight="1" x14ac:dyDescent="0.35">
      <c r="A158" s="47" t="str">
        <f>'total Scrap'!A158</f>
        <v>10/2020</v>
      </c>
      <c r="B158" s="27">
        <f>'total Scrap'!B158</f>
        <v>73082</v>
      </c>
      <c r="C158" s="37" t="str">
        <f>'total Scrap'!C158</f>
        <v>C. Poli Marchetti</v>
      </c>
      <c r="D158" s="37">
        <f>'total Scrap'!D158</f>
        <v>96709</v>
      </c>
      <c r="E158" s="28" t="str">
        <f>'total Scrap'!E158</f>
        <v>56042F318071</v>
      </c>
      <c r="F158" s="37" t="str">
        <f>'total Scrap'!F158</f>
        <v>WIRE WIPER SUB</v>
      </c>
      <c r="G158" s="37">
        <f>'total Scrap'!G158</f>
        <v>1</v>
      </c>
      <c r="H158" s="25">
        <f>'total Scrap'!H158</f>
        <v>4.3</v>
      </c>
      <c r="I158" s="37">
        <f>'total Scrap'!I158</f>
        <v>13.72</v>
      </c>
      <c r="J158" s="25">
        <f>'total Scrap'!J158</f>
        <v>18.02</v>
      </c>
      <c r="K158" s="7" t="str">
        <f>'total Scrap'!K158</f>
        <v>PINCÉ SOUS TB GAUCHE</v>
      </c>
      <c r="L158" s="35">
        <f>Tableau7[[#This Row],[facteur associé]]</f>
        <v>4</v>
      </c>
      <c r="M158" s="37">
        <f>Tableau6[[#This Row],[facteur récurrence]]</f>
        <v>4</v>
      </c>
      <c r="N158" s="65" t="str">
        <f t="shared" si="4"/>
        <v>RAS</v>
      </c>
      <c r="Q158" s="51">
        <f t="shared" si="5"/>
        <v>183</v>
      </c>
    </row>
    <row r="159" spans="1:17" ht="18.75" customHeight="1" x14ac:dyDescent="0.35">
      <c r="A159" s="47" t="str">
        <f>'total Scrap'!A159</f>
        <v>10/2020</v>
      </c>
      <c r="B159" s="27">
        <f>'total Scrap'!B159</f>
        <v>73082</v>
      </c>
      <c r="C159" s="37" t="str">
        <f>'total Scrap'!C159</f>
        <v>C. Poli Marchetti</v>
      </c>
      <c r="D159" s="37">
        <f>'total Scrap'!D159</f>
        <v>96712</v>
      </c>
      <c r="E159" s="28" t="str">
        <f>'total Scrap'!E159</f>
        <v>56042F318071</v>
      </c>
      <c r="F159" s="37" t="str">
        <f>'total Scrap'!F159</f>
        <v>WIRE WIPER SUB</v>
      </c>
      <c r="G159" s="37">
        <f>'total Scrap'!G159</f>
        <v>1</v>
      </c>
      <c r="H159" s="25">
        <f>'total Scrap'!H159</f>
        <v>4.3</v>
      </c>
      <c r="I159" s="37">
        <f>'total Scrap'!I159</f>
        <v>13.72</v>
      </c>
      <c r="J159" s="25">
        <f>'total Scrap'!J159</f>
        <v>18.02</v>
      </c>
      <c r="K159" s="7" t="str">
        <f>'total Scrap'!K159</f>
        <v>FAISCEAU ABIMÉ PINCÉ ENTRE LA TOLE DE FAÇADE ET TB</v>
      </c>
      <c r="L159" s="35">
        <f>Tableau7[[#This Row],[facteur associé]]</f>
        <v>4</v>
      </c>
      <c r="M159" s="37">
        <f>Tableau6[[#This Row],[facteur récurrence]]</f>
        <v>4</v>
      </c>
      <c r="N159" s="65" t="str">
        <f t="shared" si="4"/>
        <v>RAS</v>
      </c>
      <c r="Q159" s="51">
        <f t="shared" si="5"/>
        <v>183</v>
      </c>
    </row>
    <row r="160" spans="1:17" ht="18.75" customHeight="1" x14ac:dyDescent="0.35">
      <c r="A160" s="47" t="str">
        <f>'total Scrap'!A160</f>
        <v>10/2020</v>
      </c>
      <c r="B160" s="27">
        <f>'total Scrap'!B160</f>
        <v>73082</v>
      </c>
      <c r="C160" s="37" t="str">
        <f>'total Scrap'!C160</f>
        <v>C. Poli Marchetti</v>
      </c>
      <c r="D160" s="37">
        <f>'total Scrap'!D160</f>
        <v>96705</v>
      </c>
      <c r="E160" s="28" t="str">
        <f>'total Scrap'!E160</f>
        <v>68147F218071</v>
      </c>
      <c r="F160" s="37" t="str">
        <f>'total Scrap'!F160</f>
        <v>HOSE, TILT</v>
      </c>
      <c r="G160" s="37">
        <f>'total Scrap'!G160</f>
        <v>1</v>
      </c>
      <c r="H160" s="25">
        <f>'total Scrap'!H160</f>
        <v>3.31</v>
      </c>
      <c r="I160" s="37">
        <f>'total Scrap'!I160</f>
        <v>13.72</v>
      </c>
      <c r="J160" s="25">
        <f>'total Scrap'!J160</f>
        <v>17.03</v>
      </c>
      <c r="K160" s="7" t="str">
        <f>'total Scrap'!K160</f>
        <v>ABIMÉ</v>
      </c>
      <c r="L160" s="35">
        <f>Tableau7[[#This Row],[facteur associé]]</f>
        <v>4</v>
      </c>
      <c r="M160" s="37">
        <f>Tableau6[[#This Row],[facteur récurrence]]</f>
        <v>4</v>
      </c>
      <c r="N160" s="65" t="str">
        <f t="shared" si="4"/>
        <v>RAS</v>
      </c>
      <c r="Q160" s="51">
        <f t="shared" si="5"/>
        <v>183</v>
      </c>
    </row>
    <row r="161" spans="1:17" ht="18.75" customHeight="1" x14ac:dyDescent="0.35">
      <c r="A161" s="47" t="str">
        <f>'total Scrap'!A161</f>
        <v>10/2020</v>
      </c>
      <c r="B161" s="27">
        <f>'total Scrap'!B161</f>
        <v>73082</v>
      </c>
      <c r="C161" s="37" t="str">
        <f>'total Scrap'!C161</f>
        <v>C. Poli Marchetti</v>
      </c>
      <c r="D161" s="37">
        <f>'total Scrap'!D161</f>
        <v>95724</v>
      </c>
      <c r="E161" s="28" t="str">
        <f>'total Scrap'!E161</f>
        <v>566532660371</v>
      </c>
      <c r="F161" s="37" t="str">
        <f>'total Scrap'!F161</f>
        <v>COVER, RR COMBI LAMP, LWR</v>
      </c>
      <c r="G161" s="37">
        <f>'total Scrap'!G161</f>
        <v>1</v>
      </c>
      <c r="H161" s="25">
        <f>'total Scrap'!H161</f>
        <v>3.15</v>
      </c>
      <c r="I161" s="37">
        <f>'total Scrap'!I161</f>
        <v>13.72</v>
      </c>
      <c r="J161" s="25">
        <f>'total Scrap'!J161</f>
        <v>16.87</v>
      </c>
      <c r="K161" s="7" t="str">
        <f>'total Scrap'!K161</f>
        <v>RAYÉ</v>
      </c>
      <c r="L161" s="35">
        <f>Tableau7[[#This Row],[facteur associé]]</f>
        <v>4</v>
      </c>
      <c r="M161" s="37">
        <f>Tableau6[[#This Row],[facteur récurrence]]</f>
        <v>4</v>
      </c>
      <c r="N161" s="65" t="str">
        <f t="shared" si="4"/>
        <v>RAS</v>
      </c>
      <c r="Q161" s="51">
        <f t="shared" si="5"/>
        <v>183</v>
      </c>
    </row>
    <row r="162" spans="1:17" ht="18.75" customHeight="1" x14ac:dyDescent="0.35">
      <c r="A162" s="47" t="str">
        <f>'total Scrap'!A162</f>
        <v>10/2020</v>
      </c>
      <c r="B162" s="27">
        <f>'total Scrap'!B162</f>
        <v>73082</v>
      </c>
      <c r="C162" s="37" t="str">
        <f>'total Scrap'!C162</f>
        <v>C. Poli Marchetti</v>
      </c>
      <c r="D162" s="37">
        <f>'total Scrap'!D162</f>
        <v>96542</v>
      </c>
      <c r="E162" s="28" t="str">
        <f>'total Scrap'!E162</f>
        <v>678811132171</v>
      </c>
      <c r="F162" s="37" t="str">
        <f>'total Scrap'!F162</f>
        <v>COVER, MINI LEVER</v>
      </c>
      <c r="G162" s="37">
        <f>'total Scrap'!G162</f>
        <v>1</v>
      </c>
      <c r="H162" s="25">
        <f>'total Scrap'!H162</f>
        <v>2.48</v>
      </c>
      <c r="I162" s="37">
        <f>'total Scrap'!I162</f>
        <v>13.72</v>
      </c>
      <c r="J162" s="25">
        <f>'total Scrap'!J162</f>
        <v>16.2</v>
      </c>
      <c r="K162" s="7" t="str">
        <f>'total Scrap'!K162</f>
        <v>ABIMÉ TOMBÉ LORS DE LA LIVRAISON</v>
      </c>
      <c r="L162" s="35">
        <f>Tableau7[[#This Row],[facteur associé]]</f>
        <v>4</v>
      </c>
      <c r="M162" s="37">
        <f>Tableau6[[#This Row],[facteur récurrence]]</f>
        <v>4</v>
      </c>
      <c r="N162" s="65" t="str">
        <f t="shared" si="4"/>
        <v>RAS</v>
      </c>
      <c r="Q162" s="51">
        <f t="shared" si="5"/>
        <v>183</v>
      </c>
    </row>
    <row r="163" spans="1:17" ht="18.75" customHeight="1" x14ac:dyDescent="0.35">
      <c r="A163" s="47" t="str">
        <f>'total Scrap'!A163</f>
        <v>10/2020</v>
      </c>
      <c r="B163" s="27">
        <f>'total Scrap'!B163</f>
        <v>73082</v>
      </c>
      <c r="C163" s="37" t="str">
        <f>'total Scrap'!C163</f>
        <v>C. Poli Marchetti</v>
      </c>
      <c r="D163" s="37">
        <f>'total Scrap'!D163</f>
        <v>95723</v>
      </c>
      <c r="E163" s="28" t="str">
        <f>'total Scrap'!E163</f>
        <v>566512660071</v>
      </c>
      <c r="F163" s="37" t="str">
        <f>'total Scrap'!F163</f>
        <v>COVER, RR COMBI LAMP, CTR</v>
      </c>
      <c r="G163" s="37">
        <f>'total Scrap'!G163</f>
        <v>1</v>
      </c>
      <c r="H163" s="25">
        <f>'total Scrap'!H163</f>
        <v>2.0299999999999998</v>
      </c>
      <c r="I163" s="37">
        <f>'total Scrap'!I163</f>
        <v>13.72</v>
      </c>
      <c r="J163" s="25">
        <f>'total Scrap'!J163</f>
        <v>15.75</v>
      </c>
      <c r="K163" s="7" t="str">
        <f>'total Scrap'!K163</f>
        <v>RAYÉ</v>
      </c>
      <c r="L163" s="35">
        <f>Tableau7[[#This Row],[facteur associé]]</f>
        <v>4</v>
      </c>
      <c r="M163" s="37">
        <f>Tableau6[[#This Row],[facteur récurrence]]</f>
        <v>4</v>
      </c>
      <c r="N163" s="65" t="str">
        <f t="shared" si="4"/>
        <v>RAS</v>
      </c>
      <c r="Q163" s="51">
        <f t="shared" si="5"/>
        <v>183</v>
      </c>
    </row>
    <row r="164" spans="1:17" ht="18.75" customHeight="1" x14ac:dyDescent="0.35">
      <c r="A164" s="47" t="str">
        <f>'total Scrap'!A164</f>
        <v>10/2020</v>
      </c>
      <c r="B164" s="27">
        <f>'total Scrap'!B164</f>
        <v>73082</v>
      </c>
      <c r="C164" s="37" t="str">
        <f>'total Scrap'!C164</f>
        <v>C. Poli Marchetti</v>
      </c>
      <c r="D164" s="37">
        <f>'total Scrap'!D164</f>
        <v>95722</v>
      </c>
      <c r="E164" s="28" t="str">
        <f>'total Scrap'!E164</f>
        <v>537462665171</v>
      </c>
      <c r="F164" s="37" t="str">
        <f>'total Scrap'!F164</f>
        <v>COVER</v>
      </c>
      <c r="G164" s="37">
        <f>'total Scrap'!G164</f>
        <v>1</v>
      </c>
      <c r="H164" s="25">
        <f>'total Scrap'!H164</f>
        <v>1.95</v>
      </c>
      <c r="I164" s="37">
        <f>'total Scrap'!I164</f>
        <v>13.72</v>
      </c>
      <c r="J164" s="25">
        <f>'total Scrap'!J164</f>
        <v>15.67</v>
      </c>
      <c r="K164" s="7" t="str">
        <f>'total Scrap'!K164</f>
        <v>RAYÉ</v>
      </c>
      <c r="L164" s="35">
        <f>Tableau7[[#This Row],[facteur associé]]</f>
        <v>4</v>
      </c>
      <c r="M164" s="37">
        <f>Tableau6[[#This Row],[facteur récurrence]]</f>
        <v>4</v>
      </c>
      <c r="N164" s="65" t="str">
        <f t="shared" si="4"/>
        <v>RAS</v>
      </c>
      <c r="Q164" s="51">
        <f t="shared" si="5"/>
        <v>183</v>
      </c>
    </row>
    <row r="165" spans="1:17" ht="18.75" customHeight="1" x14ac:dyDescent="0.35">
      <c r="A165" s="47" t="str">
        <f>'total Scrap'!A165</f>
        <v>11/2020</v>
      </c>
      <c r="B165" s="27">
        <f>'total Scrap'!B165</f>
        <v>72479</v>
      </c>
      <c r="C165" s="37" t="str">
        <f>'total Scrap'!C165</f>
        <v>A. Albert</v>
      </c>
      <c r="D165" s="37">
        <f>'total Scrap'!D165</f>
        <v>97558</v>
      </c>
      <c r="E165" s="28" t="str">
        <f>'total Scrap'!E165</f>
        <v>90407F210771</v>
      </c>
      <c r="F165" s="37" t="str">
        <f>'total Scrap'!F165</f>
        <v>FITTING, 30 DEG</v>
      </c>
      <c r="G165" s="37">
        <f>'total Scrap'!G165</f>
        <v>250</v>
      </c>
      <c r="H165" s="25">
        <f>'total Scrap'!H165</f>
        <v>862.5</v>
      </c>
      <c r="I165" s="37">
        <f>'total Scrap'!I165</f>
        <v>13.72</v>
      </c>
      <c r="J165" s="25">
        <f>'total Scrap'!J165</f>
        <v>876.22</v>
      </c>
      <c r="K165" s="7" t="str">
        <f>'total Scrap'!K165</f>
        <v>RACCORDS OUBLIÉS DANS LA PALETTE À L'EXTERIEUR PIÈCES OXYDÉES</v>
      </c>
      <c r="L165" s="35">
        <f>Tableau7[[#This Row],[facteur associé]]</f>
        <v>4</v>
      </c>
      <c r="M165" s="37">
        <f>Tableau6[[#This Row],[facteur récurrence]]</f>
        <v>4</v>
      </c>
      <c r="N165" s="65" t="str">
        <f t="shared" si="4"/>
        <v>RAS</v>
      </c>
      <c r="Q165" s="51">
        <f t="shared" si="5"/>
        <v>183</v>
      </c>
    </row>
    <row r="166" spans="1:17" ht="18.75" customHeight="1" x14ac:dyDescent="0.35">
      <c r="A166" s="47" t="str">
        <f>'total Scrap'!A166</f>
        <v>11/2020</v>
      </c>
      <c r="B166" s="27">
        <f>'total Scrap'!B166</f>
        <v>73082</v>
      </c>
      <c r="C166" s="37" t="str">
        <f>'total Scrap'!C166</f>
        <v>C. Poli Marchetti</v>
      </c>
      <c r="D166" s="37">
        <f>'total Scrap'!D166</f>
        <v>95661</v>
      </c>
      <c r="E166" s="28" t="str">
        <f>'total Scrap'!E166</f>
        <v>38330F231271</v>
      </c>
      <c r="F166" s="37" t="str">
        <f>'total Scrap'!F166</f>
        <v>MOTOR ASSY, 2/3 T HST WITH BRAKE</v>
      </c>
      <c r="G166" s="37">
        <f>'total Scrap'!G166</f>
        <v>1</v>
      </c>
      <c r="H166" s="25">
        <f>'total Scrap'!H166</f>
        <v>480.7</v>
      </c>
      <c r="I166" s="37">
        <f>'total Scrap'!I166</f>
        <v>13.72</v>
      </c>
      <c r="J166" s="25">
        <f>'total Scrap'!J166</f>
        <v>494.42</v>
      </c>
      <c r="K166" s="7" t="str">
        <f>'total Scrap'!K166</f>
        <v>FUITE SUITE AU MAUVAIS MONTAGE SUR DU PONT</v>
      </c>
      <c r="L166" s="35">
        <f>Tableau7[[#This Row],[facteur associé]]</f>
        <v>4</v>
      </c>
      <c r="M166" s="37">
        <f>Tableau6[[#This Row],[facteur récurrence]]</f>
        <v>4</v>
      </c>
      <c r="N166" s="65" t="str">
        <f t="shared" si="4"/>
        <v>RAS</v>
      </c>
      <c r="Q166" s="51">
        <f t="shared" si="5"/>
        <v>183</v>
      </c>
    </row>
    <row r="167" spans="1:17" ht="18.75" customHeight="1" x14ac:dyDescent="0.35">
      <c r="A167" s="47" t="str">
        <f>'total Scrap'!A167</f>
        <v>11/2020</v>
      </c>
      <c r="B167" s="27">
        <f>'total Scrap'!B167</f>
        <v>73082</v>
      </c>
      <c r="C167" s="37" t="str">
        <f>'total Scrap'!C167</f>
        <v>C. Poli Marchetti</v>
      </c>
      <c r="D167" s="37">
        <f>'total Scrap'!D167</f>
        <v>96924</v>
      </c>
      <c r="E167" s="28" t="str">
        <f>'total Scrap'!E167</f>
        <v>18450UM020</v>
      </c>
      <c r="F167" s="37" t="str">
        <f>'total Scrap'!F167</f>
        <v>CONVERTER ASSY, MONOLITHI</v>
      </c>
      <c r="G167" s="37">
        <f>'total Scrap'!G167</f>
        <v>1</v>
      </c>
      <c r="H167" s="25">
        <f>'total Scrap'!H167</f>
        <v>345.77</v>
      </c>
      <c r="I167" s="37">
        <f>'total Scrap'!I167</f>
        <v>13.72</v>
      </c>
      <c r="J167" s="25">
        <f>'total Scrap'!J167</f>
        <v>359.49</v>
      </c>
      <c r="K167" s="7" t="str">
        <f>'total Scrap'!K167</f>
        <v>VIS BLOQUÉES SUR DPF SUITE A L ESSAIDE LA NOUVELLE MACHINE</v>
      </c>
      <c r="L167" s="35">
        <f>Tableau7[[#This Row],[facteur associé]]</f>
        <v>4</v>
      </c>
      <c r="M167" s="37">
        <f>Tableau6[[#This Row],[facteur récurrence]]</f>
        <v>4</v>
      </c>
      <c r="N167" s="65" t="str">
        <f t="shared" si="4"/>
        <v>RAS</v>
      </c>
      <c r="Q167" s="51">
        <f t="shared" si="5"/>
        <v>183</v>
      </c>
    </row>
    <row r="168" spans="1:17" ht="18.75" customHeight="1" x14ac:dyDescent="0.35">
      <c r="A168" s="47" t="str">
        <f>'total Scrap'!A168</f>
        <v>11/2020</v>
      </c>
      <c r="B168" s="27">
        <f>'total Scrap'!B168</f>
        <v>73082</v>
      </c>
      <c r="C168" s="37" t="str">
        <f>'total Scrap'!C168</f>
        <v>C. Poli Marchetti</v>
      </c>
      <c r="D168" s="37">
        <f>'total Scrap'!D168</f>
        <v>95985</v>
      </c>
      <c r="E168" s="28" t="str">
        <f>'total Scrap'!E168</f>
        <v>17460UM010</v>
      </c>
      <c r="F168" s="37" t="str">
        <f>'total Scrap'!F168</f>
        <v>CONVERTER ASSY,CATALYTIC W/PIPE</v>
      </c>
      <c r="G168" s="37">
        <f>'total Scrap'!G168</f>
        <v>1</v>
      </c>
      <c r="H168" s="25">
        <f>'total Scrap'!H168</f>
        <v>181.61</v>
      </c>
      <c r="I168" s="37">
        <f>'total Scrap'!I168</f>
        <v>13.72</v>
      </c>
      <c r="J168" s="25">
        <f>'total Scrap'!J168</f>
        <v>195.33</v>
      </c>
      <c r="K168" s="7" t="str">
        <f>'total Scrap'!K168</f>
        <v>TIGE FILETÉE HS</v>
      </c>
      <c r="L168" s="35">
        <f>Tableau7[[#This Row],[facteur associé]]</f>
        <v>4</v>
      </c>
      <c r="M168" s="37">
        <f>Tableau6[[#This Row],[facteur récurrence]]</f>
        <v>4</v>
      </c>
      <c r="N168" s="65" t="str">
        <f t="shared" si="4"/>
        <v>RAS</v>
      </c>
      <c r="Q168" s="51">
        <f t="shared" si="5"/>
        <v>183</v>
      </c>
    </row>
    <row r="169" spans="1:17" ht="18.75" customHeight="1" x14ac:dyDescent="0.35">
      <c r="A169" s="47" t="str">
        <f>'total Scrap'!A169</f>
        <v>11/2020</v>
      </c>
      <c r="B169" s="27">
        <f>'total Scrap'!B169</f>
        <v>73082</v>
      </c>
      <c r="C169" s="37" t="str">
        <f>'total Scrap'!C169</f>
        <v>C. Poli Marchetti</v>
      </c>
      <c r="D169" s="37">
        <f>'total Scrap'!D169</f>
        <v>96717</v>
      </c>
      <c r="E169" s="28" t="str">
        <f>'total Scrap'!E169</f>
        <v>89661UM090</v>
      </c>
      <c r="F169" s="37" t="str">
        <f>'total Scrap'!F169</f>
        <v>COMPUTER, ENGINE CONTROL</v>
      </c>
      <c r="G169" s="37">
        <f>'total Scrap'!G169</f>
        <v>1</v>
      </c>
      <c r="H169" s="25">
        <f>'total Scrap'!H169</f>
        <v>161.78</v>
      </c>
      <c r="I169" s="37">
        <f>'total Scrap'!I169</f>
        <v>13.72</v>
      </c>
      <c r="J169" s="25">
        <f>'total Scrap'!J169</f>
        <v>175.5</v>
      </c>
      <c r="K169" s="7" t="str">
        <f>'total Scrap'!K169</f>
        <v>PLASTIQUE AU NIVEAU DE LA PRISE CASSÉ</v>
      </c>
      <c r="L169" s="35">
        <f>Tableau7[[#This Row],[facteur associé]]</f>
        <v>4</v>
      </c>
      <c r="M169" s="37">
        <f>Tableau6[[#This Row],[facteur récurrence]]</f>
        <v>4</v>
      </c>
      <c r="N169" s="65" t="str">
        <f t="shared" si="4"/>
        <v>RAS</v>
      </c>
      <c r="Q169" s="51">
        <f t="shared" si="5"/>
        <v>183</v>
      </c>
    </row>
    <row r="170" spans="1:17" ht="18.75" customHeight="1" x14ac:dyDescent="0.35">
      <c r="A170" s="47" t="str">
        <f>'total Scrap'!A48</f>
        <v>07/2020</v>
      </c>
      <c r="B170" s="27">
        <f>'total Scrap'!B48</f>
        <v>72007</v>
      </c>
      <c r="C170" s="37" t="str">
        <f>'total Scrap'!C48</f>
        <v>JP Dupas</v>
      </c>
      <c r="D170" s="37">
        <f>'total Scrap'!D48</f>
        <v>95767</v>
      </c>
      <c r="E170" s="28" t="str">
        <f>'total Scrap'!E48</f>
        <v>55213F218171</v>
      </c>
      <c r="F170" s="37" t="str">
        <f>'total Scrap'!F48</f>
        <v>GLASS,FR</v>
      </c>
      <c r="G170" s="37">
        <f>'total Scrap'!G48</f>
        <v>1</v>
      </c>
      <c r="H170" s="25">
        <f>'total Scrap'!H48</f>
        <v>32.65</v>
      </c>
      <c r="I170" s="37">
        <f>'total Scrap'!I48</f>
        <v>13.72</v>
      </c>
      <c r="J170" s="25">
        <f>'total Scrap'!J48</f>
        <v>46.37</v>
      </c>
      <c r="K170" s="7" t="str">
        <f>'total Scrap'!K48</f>
        <v>PARE BRISE ABIMÉ PAR DES GRAINS DE SOUDURE LORS DE L'INTERVENTION AFF</v>
      </c>
      <c r="L170" s="35">
        <f>Tableau7[[#This Row],[facteur associé]]</f>
        <v>4</v>
      </c>
      <c r="M170" s="37">
        <f>Tableau6[[#This Row],[facteur récurrence]]</f>
        <v>4</v>
      </c>
      <c r="N170" s="65" t="str">
        <f t="shared" si="4"/>
        <v>RAS</v>
      </c>
      <c r="Q170" s="51">
        <f t="shared" si="5"/>
        <v>183</v>
      </c>
    </row>
    <row r="171" spans="1:17" ht="18.75" customHeight="1" x14ac:dyDescent="0.35">
      <c r="A171" s="47" t="str">
        <f>'total Scrap'!A171</f>
        <v>11/2020</v>
      </c>
      <c r="B171" s="27">
        <f>'total Scrap'!B171</f>
        <v>73082</v>
      </c>
      <c r="C171" s="37" t="str">
        <f>'total Scrap'!C171</f>
        <v>C. Poli Marchetti</v>
      </c>
      <c r="D171" s="37">
        <f>'total Scrap'!D171</f>
        <v>95744</v>
      </c>
      <c r="E171" s="28" t="str">
        <f>'total Scrap'!E171</f>
        <v>56210F118071</v>
      </c>
      <c r="F171" s="37" t="str">
        <f>'total Scrap'!F171</f>
        <v>WIRE, ENGINE</v>
      </c>
      <c r="G171" s="37">
        <f>'total Scrap'!G171</f>
        <v>1</v>
      </c>
      <c r="H171" s="25">
        <f>'total Scrap'!H171</f>
        <v>87.93</v>
      </c>
      <c r="I171" s="37">
        <f>'total Scrap'!I171</f>
        <v>13.72</v>
      </c>
      <c r="J171" s="25">
        <f>'total Scrap'!J171</f>
        <v>101.65</v>
      </c>
      <c r="K171" s="7" t="str">
        <f>'total Scrap'!K171</f>
        <v>PRISE ET CLIPS HS</v>
      </c>
      <c r="L171" s="35">
        <f>Tableau7[[#This Row],[facteur associé]]</f>
        <v>4</v>
      </c>
      <c r="M171" s="37">
        <f>Tableau6[[#This Row],[facteur récurrence]]</f>
        <v>4</v>
      </c>
      <c r="N171" s="65" t="str">
        <f t="shared" si="4"/>
        <v>RAS</v>
      </c>
      <c r="Q171" s="51">
        <f t="shared" si="5"/>
        <v>183</v>
      </c>
    </row>
    <row r="172" spans="1:17" ht="18.75" customHeight="1" x14ac:dyDescent="0.35">
      <c r="A172" s="47" t="str">
        <f>'total Scrap'!A172</f>
        <v>11/2020</v>
      </c>
      <c r="B172" s="27">
        <f>'total Scrap'!B172</f>
        <v>72999</v>
      </c>
      <c r="C172" s="37" t="str">
        <f>'total Scrap'!C172</f>
        <v>B. Metreau</v>
      </c>
      <c r="D172" s="37">
        <f>'total Scrap'!D172</f>
        <v>95991</v>
      </c>
      <c r="E172" s="28" t="str">
        <f>'total Scrap'!E172</f>
        <v>8987125010</v>
      </c>
      <c r="F172" s="37" t="str">
        <f>'total Scrap'!F172</f>
        <v>CONTROLLER ASSY, FUEL INJECTION</v>
      </c>
      <c r="G172" s="37">
        <f>'total Scrap'!G172</f>
        <v>1</v>
      </c>
      <c r="H172" s="25">
        <f>'total Scrap'!H172</f>
        <v>87.45</v>
      </c>
      <c r="I172" s="37">
        <f>'total Scrap'!I172</f>
        <v>13.72</v>
      </c>
      <c r="J172" s="25">
        <f>'total Scrap'!J172</f>
        <v>101.17</v>
      </c>
      <c r="K172" s="7" t="str">
        <f>'total Scrap'!K172</f>
        <v>FIXATION CASSÉE</v>
      </c>
      <c r="L172" s="35">
        <f>Tableau7[[#This Row],[facteur associé]]</f>
        <v>4</v>
      </c>
      <c r="M172" s="37">
        <f>Tableau6[[#This Row],[facteur récurrence]]</f>
        <v>4</v>
      </c>
      <c r="N172" s="65" t="str">
        <f t="shared" si="4"/>
        <v>RAS</v>
      </c>
      <c r="Q172" s="51">
        <f t="shared" si="5"/>
        <v>183</v>
      </c>
    </row>
    <row r="173" spans="1:17" ht="18.75" customHeight="1" x14ac:dyDescent="0.35">
      <c r="A173" s="47" t="str">
        <f>'total Scrap'!A49</f>
        <v>07/2020</v>
      </c>
      <c r="B173" s="27">
        <f>'total Scrap'!B49</f>
        <v>73069</v>
      </c>
      <c r="C173" s="37" t="str">
        <f>'total Scrap'!C49</f>
        <v>T. Boudard</v>
      </c>
      <c r="D173" s="37">
        <f>'total Scrap'!D49</f>
        <v>95770</v>
      </c>
      <c r="E173" s="28" t="str">
        <f>'total Scrap'!E49</f>
        <v>55213F218171</v>
      </c>
      <c r="F173" s="37" t="str">
        <f>'total Scrap'!F49</f>
        <v>GLASS,FR</v>
      </c>
      <c r="G173" s="37">
        <f>'total Scrap'!G49</f>
        <v>1</v>
      </c>
      <c r="H173" s="25">
        <f>'total Scrap'!H49</f>
        <v>32.65</v>
      </c>
      <c r="I173" s="37">
        <f>'total Scrap'!I49</f>
        <v>13.72</v>
      </c>
      <c r="J173" s="25">
        <f>'total Scrap'!J49</f>
        <v>46.37</v>
      </c>
      <c r="K173" s="7" t="str">
        <f>'total Scrap'!K49</f>
        <v>RAYÉ</v>
      </c>
      <c r="L173" s="35">
        <f>Tableau7[[#This Row],[facteur associé]]</f>
        <v>4</v>
      </c>
      <c r="M173" s="37">
        <f>Tableau6[[#This Row],[facteur récurrence]]</f>
        <v>4</v>
      </c>
      <c r="N173" s="65" t="str">
        <f t="shared" si="4"/>
        <v>RAS</v>
      </c>
      <c r="Q173" s="51">
        <f t="shared" si="5"/>
        <v>183</v>
      </c>
    </row>
    <row r="174" spans="1:17" ht="18.75" customHeight="1" x14ac:dyDescent="0.35">
      <c r="A174" s="47" t="str">
        <f>'total Scrap'!A174</f>
        <v>11/2020</v>
      </c>
      <c r="B174" s="27">
        <f>'total Scrap'!B174</f>
        <v>73082</v>
      </c>
      <c r="C174" s="37" t="str">
        <f>'total Scrap'!C174</f>
        <v>C. Poli Marchetti</v>
      </c>
      <c r="D174" s="37">
        <f>'total Scrap'!D174</f>
        <v>95738</v>
      </c>
      <c r="E174" s="28" t="str">
        <f>'total Scrap'!E174</f>
        <v>27060UB070</v>
      </c>
      <c r="F174" s="37" t="str">
        <f>'total Scrap'!F174</f>
        <v>ALTERNATOR ASSY, W/REGULATOR</v>
      </c>
      <c r="G174" s="37">
        <f>'total Scrap'!G174</f>
        <v>1</v>
      </c>
      <c r="H174" s="25">
        <f>'total Scrap'!H174</f>
        <v>65.819999999999993</v>
      </c>
      <c r="I174" s="37">
        <f>'total Scrap'!I174</f>
        <v>13.72</v>
      </c>
      <c r="J174" s="25">
        <f>'total Scrap'!J174</f>
        <v>79.539999999999992</v>
      </c>
      <c r="K174" s="7" t="str">
        <f>'total Scrap'!K174</f>
        <v>PRISE MOULÉE HS</v>
      </c>
      <c r="L174" s="35">
        <f>Tableau7[[#This Row],[facteur associé]]</f>
        <v>4</v>
      </c>
      <c r="M174" s="37">
        <f>Tableau6[[#This Row],[facteur récurrence]]</f>
        <v>4</v>
      </c>
      <c r="N174" s="65" t="str">
        <f t="shared" si="4"/>
        <v>RAS</v>
      </c>
      <c r="Q174" s="51">
        <f t="shared" si="5"/>
        <v>183</v>
      </c>
    </row>
    <row r="175" spans="1:17" ht="18.75" customHeight="1" x14ac:dyDescent="0.35">
      <c r="A175" s="47" t="str">
        <f>'total Scrap'!A175</f>
        <v>11/2020</v>
      </c>
      <c r="B175" s="27">
        <f>'total Scrap'!B175</f>
        <v>72999</v>
      </c>
      <c r="C175" s="37" t="str">
        <f>'total Scrap'!C175</f>
        <v>B. Metreau</v>
      </c>
      <c r="D175" s="37">
        <f>'total Scrap'!D175</f>
        <v>95984</v>
      </c>
      <c r="E175" s="28" t="str">
        <f>'total Scrap'!E175</f>
        <v>56044FPA2271</v>
      </c>
      <c r="F175" s="37" t="str">
        <f>'total Scrap'!F175</f>
        <v>WIRE, MAIN, I-SITE</v>
      </c>
      <c r="G175" s="37">
        <f>'total Scrap'!G175</f>
        <v>1</v>
      </c>
      <c r="H175" s="25">
        <f>'total Scrap'!H175</f>
        <v>40.950000000000003</v>
      </c>
      <c r="I175" s="37">
        <f>'total Scrap'!I175</f>
        <v>13.72</v>
      </c>
      <c r="J175" s="25">
        <f>'total Scrap'!J175</f>
        <v>54.67</v>
      </c>
      <c r="K175" s="7" t="str">
        <f>'total Scrap'!K175</f>
        <v>CONNECTEUR J19 HS</v>
      </c>
      <c r="L175" s="35">
        <f>Tableau7[[#This Row],[facteur associé]]</f>
        <v>4</v>
      </c>
      <c r="M175" s="37">
        <f>Tableau6[[#This Row],[facteur récurrence]]</f>
        <v>4</v>
      </c>
      <c r="N175" s="65" t="str">
        <f t="shared" si="4"/>
        <v>RAS</v>
      </c>
      <c r="Q175" s="51">
        <f t="shared" si="5"/>
        <v>183</v>
      </c>
    </row>
    <row r="176" spans="1:17" ht="18.75" customHeight="1" x14ac:dyDescent="0.35">
      <c r="A176" s="47" t="str">
        <f>'total Scrap'!A176</f>
        <v>11/2020</v>
      </c>
      <c r="B176" s="27">
        <f>'total Scrap'!B176</f>
        <v>72217</v>
      </c>
      <c r="C176" s="37" t="str">
        <f>'total Scrap'!C176</f>
        <v>D. Peigné</v>
      </c>
      <c r="D176" s="37">
        <f>'total Scrap'!D176</f>
        <v>96316</v>
      </c>
      <c r="E176" s="28" t="str">
        <f>'total Scrap'!E176</f>
        <v>566302661071</v>
      </c>
      <c r="F176" s="37" t="str">
        <f>'total Scrap'!F176</f>
        <v>LAMP ASSY, COMBINATION RR, LED</v>
      </c>
      <c r="G176" s="37">
        <f>'total Scrap'!G176</f>
        <v>1</v>
      </c>
      <c r="H176" s="25">
        <f>'total Scrap'!H176</f>
        <v>37.340000000000003</v>
      </c>
      <c r="I176" s="37">
        <f>'total Scrap'!I176</f>
        <v>13.72</v>
      </c>
      <c r="J176" s="25">
        <f>'total Scrap'!J176</f>
        <v>51.06</v>
      </c>
      <c r="K176" s="7" t="str">
        <f>'total Scrap'!K176</f>
        <v>VIS HS SUR RAMPE DE FEUX IMPOSSIBLE A EXTRAIRE</v>
      </c>
      <c r="L176" s="35">
        <f>Tableau7[[#This Row],[facteur associé]]</f>
        <v>4</v>
      </c>
      <c r="M176" s="37">
        <f>Tableau6[[#This Row],[facteur récurrence]]</f>
        <v>4</v>
      </c>
      <c r="N176" s="65" t="str">
        <f t="shared" si="4"/>
        <v>RAS</v>
      </c>
      <c r="Q176" s="51">
        <f t="shared" si="5"/>
        <v>183</v>
      </c>
    </row>
    <row r="177" spans="1:17" ht="18.75" customHeight="1" x14ac:dyDescent="0.35">
      <c r="A177" s="47" t="str">
        <f>'total Scrap'!A177</f>
        <v>11/2020</v>
      </c>
      <c r="B177" s="27">
        <f>'total Scrap'!B177</f>
        <v>72999</v>
      </c>
      <c r="C177" s="37" t="str">
        <f>'total Scrap'!C177</f>
        <v>B. Metreau</v>
      </c>
      <c r="D177" s="37">
        <f>'total Scrap'!D177</f>
        <v>95981</v>
      </c>
      <c r="E177" s="28" t="str">
        <f>'total Scrap'!E177</f>
        <v>233002665071</v>
      </c>
      <c r="F177" s="37" t="str">
        <f>'total Scrap'!F177</f>
        <v>FILTER ASSY, FUEL</v>
      </c>
      <c r="G177" s="37">
        <f>'total Scrap'!G177</f>
        <v>1</v>
      </c>
      <c r="H177" s="25">
        <f>'total Scrap'!H177</f>
        <v>31.22</v>
      </c>
      <c r="I177" s="37">
        <f>'total Scrap'!I177</f>
        <v>13.72</v>
      </c>
      <c r="J177" s="25">
        <f>'total Scrap'!J177</f>
        <v>44.94</v>
      </c>
      <c r="K177" s="7" t="str">
        <f>'total Scrap'!K177</f>
        <v>PRISE CASSÉE     481</v>
      </c>
      <c r="L177" s="35">
        <f>Tableau7[[#This Row],[facteur associé]]</f>
        <v>4</v>
      </c>
      <c r="M177" s="37">
        <f>Tableau6[[#This Row],[facteur récurrence]]</f>
        <v>4</v>
      </c>
      <c r="N177" s="65" t="str">
        <f t="shared" si="4"/>
        <v>RAS</v>
      </c>
      <c r="Q177" s="51">
        <f t="shared" si="5"/>
        <v>183</v>
      </c>
    </row>
    <row r="178" spans="1:17" ht="18.75" customHeight="1" x14ac:dyDescent="0.35">
      <c r="A178" s="47" t="str">
        <f>'total Scrap'!A178</f>
        <v>11/2020</v>
      </c>
      <c r="B178" s="27">
        <f>'total Scrap'!B178</f>
        <v>73082</v>
      </c>
      <c r="C178" s="37" t="str">
        <f>'total Scrap'!C178</f>
        <v>C. Poli Marchetti</v>
      </c>
      <c r="D178" s="37">
        <f>'total Scrap'!D178</f>
        <v>95743</v>
      </c>
      <c r="E178" s="28" t="str">
        <f>'total Scrap'!E178</f>
        <v>38746F231171</v>
      </c>
      <c r="F178" s="37" t="str">
        <f>'total Scrap'!F178</f>
        <v>VALVE</v>
      </c>
      <c r="G178" s="37">
        <f>'total Scrap'!G178</f>
        <v>1</v>
      </c>
      <c r="H178" s="25">
        <f>'total Scrap'!H178</f>
        <v>30.91</v>
      </c>
      <c r="I178" s="37">
        <f>'total Scrap'!I178</f>
        <v>13.72</v>
      </c>
      <c r="J178" s="25">
        <f>'total Scrap'!J178</f>
        <v>44.63</v>
      </c>
      <c r="K178" s="7" t="str">
        <f>'total Scrap'!K178</f>
        <v>FILETAGE HS</v>
      </c>
      <c r="L178" s="35">
        <f>Tableau7[[#This Row],[facteur associé]]</f>
        <v>4</v>
      </c>
      <c r="M178" s="37">
        <f>Tableau6[[#This Row],[facteur récurrence]]</f>
        <v>4</v>
      </c>
      <c r="N178" s="65" t="str">
        <f t="shared" si="4"/>
        <v>RAS</v>
      </c>
      <c r="Q178" s="51">
        <f t="shared" si="5"/>
        <v>183</v>
      </c>
    </row>
    <row r="179" spans="1:17" ht="18.75" customHeight="1" x14ac:dyDescent="0.35">
      <c r="A179" s="47" t="str">
        <f>'total Scrap'!A179</f>
        <v>11/2020</v>
      </c>
      <c r="B179" s="27">
        <f>'total Scrap'!B179</f>
        <v>72217</v>
      </c>
      <c r="C179" s="37" t="str">
        <f>'total Scrap'!C179</f>
        <v>D. Peigné</v>
      </c>
      <c r="D179" s="37">
        <f>'total Scrap'!D179</f>
        <v>96208</v>
      </c>
      <c r="E179" s="28" t="str">
        <f>'total Scrap'!E179</f>
        <v>53233FPA2171</v>
      </c>
      <c r="F179" s="37" t="str">
        <f>'total Scrap'!F179</f>
        <v>PANEL, INSTRUMENT, RH</v>
      </c>
      <c r="G179" s="37">
        <f>'total Scrap'!G179</f>
        <v>1</v>
      </c>
      <c r="H179" s="25">
        <f>'total Scrap'!H179</f>
        <v>17.149999999999999</v>
      </c>
      <c r="I179" s="37">
        <f>'total Scrap'!I179</f>
        <v>13.72</v>
      </c>
      <c r="J179" s="25">
        <f>'total Scrap'!J179</f>
        <v>30.869999999999997</v>
      </c>
      <c r="K179" s="7" t="str">
        <f>'total Scrap'!K179</f>
        <v>RAYÉ EN LE DÉMONTANT</v>
      </c>
      <c r="L179" s="35">
        <f>Tableau7[[#This Row],[facteur associé]]</f>
        <v>4</v>
      </c>
      <c r="M179" s="37">
        <f>Tableau6[[#This Row],[facteur récurrence]]</f>
        <v>4</v>
      </c>
      <c r="N179" s="65" t="str">
        <f t="shared" si="4"/>
        <v>RAS</v>
      </c>
      <c r="Q179" s="51">
        <f t="shared" si="5"/>
        <v>183</v>
      </c>
    </row>
    <row r="180" spans="1:17" ht="18.75" customHeight="1" x14ac:dyDescent="0.35">
      <c r="A180" s="47" t="str">
        <f>'total Scrap'!A90</f>
        <v>09/2020</v>
      </c>
      <c r="B180" s="27">
        <f>'total Scrap'!B90</f>
        <v>72139</v>
      </c>
      <c r="C180" s="37" t="str">
        <f>'total Scrap'!C90</f>
        <v>C. Pichon</v>
      </c>
      <c r="D180" s="37">
        <f>'total Scrap'!D90</f>
        <v>95160</v>
      </c>
      <c r="E180" s="28" t="str">
        <f>'total Scrap'!E90</f>
        <v>55213F218171</v>
      </c>
      <c r="F180" s="37" t="str">
        <f>'total Scrap'!F90</f>
        <v>GLASS,FR</v>
      </c>
      <c r="G180" s="37">
        <f>'total Scrap'!G90</f>
        <v>3</v>
      </c>
      <c r="H180" s="25">
        <f>'total Scrap'!H90</f>
        <v>97.95</v>
      </c>
      <c r="I180" s="37">
        <f>'total Scrap'!I90</f>
        <v>13.72</v>
      </c>
      <c r="J180" s="25">
        <f>'total Scrap'!J90</f>
        <v>111.67</v>
      </c>
      <c r="K180" s="7" t="str">
        <f>'total Scrap'!K90</f>
        <v>RAYURES</v>
      </c>
      <c r="L180" s="35">
        <f>Tableau7[[#This Row],[facteur associé]]</f>
        <v>4</v>
      </c>
      <c r="M180" s="37">
        <f>Tableau6[[#This Row],[facteur récurrence]]</f>
        <v>4</v>
      </c>
      <c r="N180" s="65" t="str">
        <f t="shared" si="4"/>
        <v>RAS</v>
      </c>
      <c r="Q180" s="51">
        <f t="shared" si="5"/>
        <v>183</v>
      </c>
    </row>
    <row r="181" spans="1:17" ht="18.75" customHeight="1" x14ac:dyDescent="0.35">
      <c r="A181" s="47" t="str">
        <f>'total Scrap'!A181</f>
        <v>11/2020</v>
      </c>
      <c r="B181" s="27">
        <f>'total Scrap'!B181</f>
        <v>73082</v>
      </c>
      <c r="C181" s="37" t="str">
        <f>'total Scrap'!C181</f>
        <v>C. Poli Marchetti</v>
      </c>
      <c r="D181" s="37">
        <f>'total Scrap'!D181</f>
        <v>95733</v>
      </c>
      <c r="E181" s="28" t="str">
        <f>'total Scrap'!E181</f>
        <v>38711F331171</v>
      </c>
      <c r="F181" s="37" t="str">
        <f>'total Scrap'!F181</f>
        <v>PIPE</v>
      </c>
      <c r="G181" s="37">
        <f>'total Scrap'!G181</f>
        <v>1</v>
      </c>
      <c r="H181" s="25">
        <f>'total Scrap'!H181</f>
        <v>16.39</v>
      </c>
      <c r="I181" s="37">
        <f>'total Scrap'!I181</f>
        <v>13.72</v>
      </c>
      <c r="J181" s="25">
        <f>'total Scrap'!J181</f>
        <v>30.11</v>
      </c>
      <c r="K181" s="7" t="str">
        <f>'total Scrap'!K181</f>
        <v>FILETS FLEXIBLE COTÉ DISTRIBUTEUR HS</v>
      </c>
      <c r="L181" s="35">
        <f>Tableau7[[#This Row],[facteur associé]]</f>
        <v>4</v>
      </c>
      <c r="M181" s="37">
        <f>Tableau6[[#This Row],[facteur récurrence]]</f>
        <v>4</v>
      </c>
      <c r="N181" s="65" t="str">
        <f t="shared" si="4"/>
        <v>RAS</v>
      </c>
      <c r="Q181" s="51">
        <f t="shared" si="5"/>
        <v>183</v>
      </c>
    </row>
    <row r="182" spans="1:17" ht="18.75" customHeight="1" x14ac:dyDescent="0.35">
      <c r="A182" s="47" t="str">
        <f>'total Scrap'!A182</f>
        <v>11/2020</v>
      </c>
      <c r="B182" s="27">
        <f>'total Scrap'!B182</f>
        <v>73082</v>
      </c>
      <c r="C182" s="37" t="str">
        <f>'total Scrap'!C182</f>
        <v>C. Poli Marchetti</v>
      </c>
      <c r="D182" s="37">
        <f>'total Scrap'!D182</f>
        <v>95431</v>
      </c>
      <c r="E182" s="28" t="str">
        <f>'total Scrap'!E182</f>
        <v>53402F218171</v>
      </c>
      <c r="F182" s="37" t="str">
        <f>'total Scrap'!F182</f>
        <v>TOE-BOARD SUB-ASSY, RR</v>
      </c>
      <c r="G182" s="37">
        <f>'total Scrap'!G182</f>
        <v>1</v>
      </c>
      <c r="H182" s="25">
        <f>'total Scrap'!H182</f>
        <v>14.342000000000001</v>
      </c>
      <c r="I182" s="37">
        <f>'total Scrap'!I182</f>
        <v>13.72</v>
      </c>
      <c r="J182" s="25">
        <f>'total Scrap'!J182</f>
        <v>28.062000000000001</v>
      </c>
      <c r="K182" s="7" t="str">
        <f>'total Scrap'!K182</f>
        <v>TORDU (COUPS DE FOURCHES)</v>
      </c>
      <c r="L182" s="35">
        <f>Tableau7[[#This Row],[facteur associé]]</f>
        <v>4</v>
      </c>
      <c r="M182" s="37">
        <f>Tableau6[[#This Row],[facteur récurrence]]</f>
        <v>4</v>
      </c>
      <c r="N182" s="65" t="str">
        <f t="shared" si="4"/>
        <v>RAS</v>
      </c>
      <c r="Q182" s="51">
        <f t="shared" si="5"/>
        <v>183</v>
      </c>
    </row>
    <row r="183" spans="1:17" ht="18.75" customHeight="1" x14ac:dyDescent="0.35">
      <c r="A183" s="47" t="str">
        <f>'total Scrap'!A183</f>
        <v>11/2020</v>
      </c>
      <c r="B183" s="27">
        <f>'total Scrap'!B183</f>
        <v>73082</v>
      </c>
      <c r="C183" s="37" t="str">
        <f>'total Scrap'!C183</f>
        <v>C. Poli Marchetti</v>
      </c>
      <c r="D183" s="37">
        <f>'total Scrap'!D183</f>
        <v>96153</v>
      </c>
      <c r="E183" s="28" t="str">
        <f>'total Scrap'!E183</f>
        <v>53402F218171</v>
      </c>
      <c r="F183" s="37" t="str">
        <f>'total Scrap'!F183</f>
        <v>TOE-BOARD SUB-ASSY, RR</v>
      </c>
      <c r="G183" s="37">
        <f>'total Scrap'!G183</f>
        <v>1</v>
      </c>
      <c r="H183" s="25">
        <f>'total Scrap'!H183</f>
        <v>14.342000000000001</v>
      </c>
      <c r="I183" s="37">
        <f>'total Scrap'!I183</f>
        <v>13.72</v>
      </c>
      <c r="J183" s="25">
        <f>'total Scrap'!J183</f>
        <v>28.062000000000001</v>
      </c>
      <c r="K183" s="7" t="str">
        <f>'total Scrap'!K183</f>
        <v>PLANCHER ABIMÉ ET DÉFORMÉ</v>
      </c>
      <c r="L183" s="35">
        <f>Tableau7[[#This Row],[facteur associé]]</f>
        <v>4</v>
      </c>
      <c r="M183" s="37">
        <f>Tableau6[[#This Row],[facteur récurrence]]</f>
        <v>4</v>
      </c>
      <c r="N183" s="65" t="str">
        <f t="shared" si="4"/>
        <v>RAS</v>
      </c>
      <c r="Q183" s="51">
        <f t="shared" si="5"/>
        <v>183</v>
      </c>
    </row>
    <row r="184" spans="1:17" ht="18.75" customHeight="1" x14ac:dyDescent="0.35">
      <c r="A184" s="47" t="str">
        <f>'total Scrap'!A184</f>
        <v>11/2020</v>
      </c>
      <c r="B184" s="27">
        <f>'total Scrap'!B184</f>
        <v>73082</v>
      </c>
      <c r="C184" s="37" t="str">
        <f>'total Scrap'!C184</f>
        <v>C. Poli Marchetti</v>
      </c>
      <c r="D184" s="37">
        <f>'total Scrap'!D184</f>
        <v>95427</v>
      </c>
      <c r="E184" s="28" t="str">
        <f>'total Scrap'!E184</f>
        <v>17103F218071</v>
      </c>
      <c r="F184" s="37" t="str">
        <f>'total Scrap'!F184</f>
        <v>GUARD SUB ASSY, MUFFLER</v>
      </c>
      <c r="G184" s="37">
        <f>'total Scrap'!G184</f>
        <v>1</v>
      </c>
      <c r="H184" s="25">
        <f>'total Scrap'!H184</f>
        <v>14.04</v>
      </c>
      <c r="I184" s="37">
        <f>'total Scrap'!I184</f>
        <v>13.72</v>
      </c>
      <c r="J184" s="25">
        <f>'total Scrap'!J184</f>
        <v>27.759999999999998</v>
      </c>
      <c r="K184" s="7" t="str">
        <f>'total Scrap'!K184</f>
        <v>GILLE DESSOUDÉE (COUPS)</v>
      </c>
      <c r="L184" s="35">
        <f>Tableau7[[#This Row],[facteur associé]]</f>
        <v>4</v>
      </c>
      <c r="M184" s="37">
        <f>Tableau6[[#This Row],[facteur récurrence]]</f>
        <v>4</v>
      </c>
      <c r="N184" s="65" t="str">
        <f t="shared" si="4"/>
        <v>RAS</v>
      </c>
      <c r="Q184" s="51">
        <f t="shared" si="5"/>
        <v>183</v>
      </c>
    </row>
    <row r="185" spans="1:17" ht="18.75" customHeight="1" x14ac:dyDescent="0.35">
      <c r="A185" s="47" t="str">
        <f>'total Scrap'!A185</f>
        <v>11/2020</v>
      </c>
      <c r="B185" s="27">
        <f>'total Scrap'!B185</f>
        <v>73082</v>
      </c>
      <c r="C185" s="37" t="str">
        <f>'total Scrap'!C185</f>
        <v>C. Poli Marchetti</v>
      </c>
      <c r="D185" s="37">
        <f>'total Scrap'!D185</f>
        <v>96713</v>
      </c>
      <c r="E185" s="28" t="str">
        <f>'total Scrap'!E185</f>
        <v>53220F218071</v>
      </c>
      <c r="F185" s="37" t="str">
        <f>'total Scrap'!F185</f>
        <v>PANEL ASSY, INSTRUMENT, LH</v>
      </c>
      <c r="G185" s="37">
        <f>'total Scrap'!G185</f>
        <v>1</v>
      </c>
      <c r="H185" s="25">
        <f>'total Scrap'!H185</f>
        <v>13.511699999999999</v>
      </c>
      <c r="I185" s="37">
        <f>'total Scrap'!I185</f>
        <v>13.72</v>
      </c>
      <c r="J185" s="25">
        <f>'total Scrap'!J185</f>
        <v>27.2317</v>
      </c>
      <c r="K185" s="7" t="str">
        <f>'total Scrap'!K185</f>
        <v>RAYURES</v>
      </c>
      <c r="L185" s="35">
        <f>Tableau7[[#This Row],[facteur associé]]</f>
        <v>4</v>
      </c>
      <c r="M185" s="37">
        <f>Tableau6[[#This Row],[facteur récurrence]]</f>
        <v>4</v>
      </c>
      <c r="N185" s="65" t="str">
        <f t="shared" si="4"/>
        <v>RAS</v>
      </c>
      <c r="Q185" s="51">
        <f t="shared" si="5"/>
        <v>183</v>
      </c>
    </row>
    <row r="186" spans="1:17" ht="18.75" customHeight="1" x14ac:dyDescent="0.35">
      <c r="A186" s="47" t="str">
        <f>'total Scrap'!A186</f>
        <v>11/2020</v>
      </c>
      <c r="B186" s="27">
        <f>'total Scrap'!B186</f>
        <v>73069</v>
      </c>
      <c r="C186" s="37" t="str">
        <f>'total Scrap'!C186</f>
        <v>T. Boudard</v>
      </c>
      <c r="D186" s="37">
        <f>'total Scrap'!D186</f>
        <v>96652</v>
      </c>
      <c r="E186" s="28" t="str">
        <f>'total Scrap'!E186</f>
        <v>58508F318071</v>
      </c>
      <c r="F186" s="37" t="str">
        <f>'total Scrap'!F186</f>
        <v>BAC, WASHER</v>
      </c>
      <c r="G186" s="37">
        <f>'total Scrap'!G186</f>
        <v>1</v>
      </c>
      <c r="H186" s="25">
        <f>'total Scrap'!H186</f>
        <v>13.21</v>
      </c>
      <c r="I186" s="37">
        <f>'total Scrap'!I186</f>
        <v>13.72</v>
      </c>
      <c r="J186" s="25">
        <f>'total Scrap'!J186</f>
        <v>26.93</v>
      </c>
      <c r="K186" s="7" t="str">
        <f>'total Scrap'!K186</f>
        <v>SORTIE PRODUIT LAVE-GLACE CASSÉE</v>
      </c>
      <c r="L186" s="35">
        <f>Tableau7[[#This Row],[facteur associé]]</f>
        <v>4</v>
      </c>
      <c r="M186" s="37">
        <f>Tableau6[[#This Row],[facteur récurrence]]</f>
        <v>4</v>
      </c>
      <c r="N186" s="65" t="str">
        <f t="shared" si="4"/>
        <v>RAS</v>
      </c>
      <c r="Q186" s="51">
        <f t="shared" si="5"/>
        <v>183</v>
      </c>
    </row>
    <row r="187" spans="1:17" ht="18.75" customHeight="1" x14ac:dyDescent="0.35">
      <c r="A187" s="47" t="str">
        <f>'total Scrap'!A187</f>
        <v>11/2020</v>
      </c>
      <c r="B187" s="27">
        <f>'total Scrap'!B187</f>
        <v>72479</v>
      </c>
      <c r="C187" s="37" t="str">
        <f>'total Scrap'!C187</f>
        <v>A. Albert</v>
      </c>
      <c r="D187" s="37">
        <f>'total Scrap'!D187</f>
        <v>95191</v>
      </c>
      <c r="E187" s="28" t="str">
        <f>'total Scrap'!E187</f>
        <v>167202665171</v>
      </c>
      <c r="F187" s="37" t="str">
        <f>'total Scrap'!F187</f>
        <v>SHROUD ASSY, FAN</v>
      </c>
      <c r="G187" s="37">
        <f>'total Scrap'!G187</f>
        <v>1</v>
      </c>
      <c r="H187" s="25">
        <f>'total Scrap'!H187</f>
        <v>12.56</v>
      </c>
      <c r="I187" s="37">
        <f>'total Scrap'!I187</f>
        <v>13.72</v>
      </c>
      <c r="J187" s="25">
        <f>'total Scrap'!J187</f>
        <v>26.28</v>
      </c>
      <c r="K187" s="7" t="str">
        <f>'total Scrap'!K187</f>
        <v>L'ÉCROU A CASSÉ SON LOGEMENT LORS DU SERRAGE</v>
      </c>
      <c r="L187" s="35">
        <f>Tableau7[[#This Row],[facteur associé]]</f>
        <v>4</v>
      </c>
      <c r="M187" s="37">
        <f>Tableau6[[#This Row],[facteur récurrence]]</f>
        <v>4</v>
      </c>
      <c r="N187" s="65" t="str">
        <f t="shared" si="4"/>
        <v>RAS</v>
      </c>
      <c r="Q187" s="51">
        <f t="shared" si="5"/>
        <v>183</v>
      </c>
    </row>
    <row r="188" spans="1:17" ht="18.75" customHeight="1" x14ac:dyDescent="0.35">
      <c r="A188" s="47" t="str">
        <f>'total Scrap'!A188</f>
        <v>11/2020</v>
      </c>
      <c r="B188" s="27">
        <f>'total Scrap'!B188</f>
        <v>72999</v>
      </c>
      <c r="C188" s="37" t="str">
        <f>'total Scrap'!C188</f>
        <v>B. Metreau</v>
      </c>
      <c r="D188" s="37">
        <f>'total Scrap'!D188</f>
        <v>96716</v>
      </c>
      <c r="E188" s="28" t="str">
        <f>'total Scrap'!E188</f>
        <v>678202664171</v>
      </c>
      <c r="F188" s="37" t="str">
        <f>'total Scrap'!F188</f>
        <v>LEVER ASSY, TILT, W/SWITCH &amp; KNOB</v>
      </c>
      <c r="G188" s="37">
        <f>'total Scrap'!G188</f>
        <v>1</v>
      </c>
      <c r="H188" s="25">
        <f>'total Scrap'!H188</f>
        <v>12.15</v>
      </c>
      <c r="I188" s="37">
        <f>'total Scrap'!I188</f>
        <v>13.72</v>
      </c>
      <c r="J188" s="25">
        <f>'total Scrap'!J188</f>
        <v>25.87</v>
      </c>
      <c r="K188" s="7" t="str">
        <f>'total Scrap'!K188</f>
        <v>COUPS</v>
      </c>
      <c r="L188" s="35">
        <f>Tableau7[[#This Row],[facteur associé]]</f>
        <v>4</v>
      </c>
      <c r="M188" s="37">
        <f>Tableau6[[#This Row],[facteur récurrence]]</f>
        <v>4</v>
      </c>
      <c r="N188" s="65" t="str">
        <f t="shared" si="4"/>
        <v>RAS</v>
      </c>
      <c r="Q188" s="51">
        <f t="shared" si="5"/>
        <v>183</v>
      </c>
    </row>
    <row r="189" spans="1:17" ht="18.75" customHeight="1" x14ac:dyDescent="0.35">
      <c r="A189" s="47" t="str">
        <f>'total Scrap'!A189</f>
        <v>11/2020</v>
      </c>
      <c r="B189" s="27">
        <f>'total Scrap'!B189</f>
        <v>73082</v>
      </c>
      <c r="C189" s="37" t="str">
        <f>'total Scrap'!C189</f>
        <v>C. Poli Marchetti</v>
      </c>
      <c r="D189" s="37">
        <f>'total Scrap'!D189</f>
        <v>95746</v>
      </c>
      <c r="E189" s="28" t="str">
        <f>'total Scrap'!E189</f>
        <v>53401F218171</v>
      </c>
      <c r="F189" s="37" t="str">
        <f>'total Scrap'!F189</f>
        <v>TOE-BOARD SUB-ASSY, FR</v>
      </c>
      <c r="G189" s="37">
        <f>'total Scrap'!G189</f>
        <v>1</v>
      </c>
      <c r="H189" s="25">
        <f>'total Scrap'!H189</f>
        <v>10.53</v>
      </c>
      <c r="I189" s="37">
        <f>'total Scrap'!I189</f>
        <v>13.72</v>
      </c>
      <c r="J189" s="25">
        <f>'total Scrap'!J189</f>
        <v>24.25</v>
      </c>
      <c r="K189" s="7" t="str">
        <f>'total Scrap'!K189</f>
        <v>TORDU</v>
      </c>
      <c r="L189" s="35">
        <f>Tableau7[[#This Row],[facteur associé]]</f>
        <v>4</v>
      </c>
      <c r="M189" s="37">
        <f>Tableau6[[#This Row],[facteur récurrence]]</f>
        <v>4</v>
      </c>
      <c r="N189" s="65" t="str">
        <f t="shared" si="4"/>
        <v>RAS</v>
      </c>
      <c r="Q189" s="51">
        <f t="shared" si="5"/>
        <v>183</v>
      </c>
    </row>
    <row r="190" spans="1:17" ht="18.75" customHeight="1" x14ac:dyDescent="0.35">
      <c r="A190" s="47" t="str">
        <f>'total Scrap'!A190</f>
        <v>11/2020</v>
      </c>
      <c r="B190" s="27">
        <f>'total Scrap'!B190</f>
        <v>72999</v>
      </c>
      <c r="C190" s="37" t="str">
        <f>'total Scrap'!C190</f>
        <v>B. Metreau</v>
      </c>
      <c r="D190" s="37">
        <f>'total Scrap'!D190</f>
        <v>95990</v>
      </c>
      <c r="E190" s="28" t="str">
        <f>'total Scrap'!E190</f>
        <v>178022665071</v>
      </c>
      <c r="F190" s="37" t="str">
        <f>'total Scrap'!F190</f>
        <v>PIPE SUB-ASSY, AIR CLEANER</v>
      </c>
      <c r="G190" s="37">
        <f>'total Scrap'!G190</f>
        <v>1</v>
      </c>
      <c r="H190" s="25">
        <f>'total Scrap'!H190</f>
        <v>9.81</v>
      </c>
      <c r="I190" s="37">
        <f>'total Scrap'!I190</f>
        <v>13.72</v>
      </c>
      <c r="J190" s="25">
        <f>'total Scrap'!J190</f>
        <v>23.53</v>
      </c>
      <c r="K190" s="7" t="str">
        <f>'total Scrap'!K190</f>
        <v>FILETAGE CAPEUR HS</v>
      </c>
      <c r="L190" s="35">
        <f>Tableau7[[#This Row],[facteur associé]]</f>
        <v>4</v>
      </c>
      <c r="M190" s="37">
        <f>Tableau6[[#This Row],[facteur récurrence]]</f>
        <v>4</v>
      </c>
      <c r="N190" s="65" t="str">
        <f t="shared" si="4"/>
        <v>RAS</v>
      </c>
      <c r="Q190" s="51">
        <f t="shared" si="5"/>
        <v>183</v>
      </c>
    </row>
    <row r="191" spans="1:17" ht="18.75" customHeight="1" x14ac:dyDescent="0.35">
      <c r="A191" s="47" t="str">
        <f>'total Scrap'!A191</f>
        <v>11/2020</v>
      </c>
      <c r="B191" s="27">
        <f>'total Scrap'!B191</f>
        <v>73082</v>
      </c>
      <c r="C191" s="37" t="str">
        <f>'total Scrap'!C191</f>
        <v>C. Poli Marchetti</v>
      </c>
      <c r="D191" s="37">
        <f>'total Scrap'!D191</f>
        <v>95742</v>
      </c>
      <c r="E191" s="28" t="str">
        <f>'total Scrap'!E191</f>
        <v>566302660171</v>
      </c>
      <c r="F191" s="37" t="str">
        <f>'total Scrap'!F191</f>
        <v>LAMP ASSY, COMBINATION RR, RH</v>
      </c>
      <c r="G191" s="37">
        <f>'total Scrap'!G191</f>
        <v>1</v>
      </c>
      <c r="H191" s="25">
        <f>'total Scrap'!H191</f>
        <v>9.4600000000000009</v>
      </c>
      <c r="I191" s="37">
        <f>'total Scrap'!I191</f>
        <v>13.72</v>
      </c>
      <c r="J191" s="25">
        <f>'total Scrap'!J191</f>
        <v>23.18</v>
      </c>
      <c r="K191" s="7" t="str">
        <f>'total Scrap'!K191</f>
        <v>RAYÉ</v>
      </c>
      <c r="L191" s="35">
        <f>Tableau7[[#This Row],[facteur associé]]</f>
        <v>4</v>
      </c>
      <c r="M191" s="37">
        <f>Tableau6[[#This Row],[facteur récurrence]]</f>
        <v>4</v>
      </c>
      <c r="N191" s="65" t="str">
        <f t="shared" si="4"/>
        <v>RAS</v>
      </c>
      <c r="Q191" s="51">
        <f t="shared" si="5"/>
        <v>183</v>
      </c>
    </row>
    <row r="192" spans="1:17" ht="18.75" customHeight="1" x14ac:dyDescent="0.35">
      <c r="A192" s="47" t="str">
        <f>'total Scrap'!A192</f>
        <v>11/2020</v>
      </c>
      <c r="B192" s="27">
        <f>'total Scrap'!B192</f>
        <v>72999</v>
      </c>
      <c r="C192" s="37" t="str">
        <f>'total Scrap'!C192</f>
        <v>B. Metreau</v>
      </c>
      <c r="D192" s="37">
        <f>'total Scrap'!D192</f>
        <v>95980</v>
      </c>
      <c r="E192" s="28" t="str">
        <f>'total Scrap'!E192</f>
        <v>45672F331071</v>
      </c>
      <c r="F192" s="37" t="str">
        <f>'total Scrap'!F192</f>
        <v>HOSE, PS CYLINDER, NO.2</v>
      </c>
      <c r="G192" s="37">
        <f>'total Scrap'!G192</f>
        <v>1</v>
      </c>
      <c r="H192" s="25">
        <f>'total Scrap'!H192</f>
        <v>7.77</v>
      </c>
      <c r="I192" s="37">
        <f>'total Scrap'!I192</f>
        <v>13.72</v>
      </c>
      <c r="J192" s="25">
        <f>'total Scrap'!J192</f>
        <v>21.490000000000002</v>
      </c>
      <c r="K192" s="7" t="str">
        <f>'total Scrap'!K192</f>
        <v>FLEXIBLE ÉCRASÉ A CAUSE DU CHASSIS</v>
      </c>
      <c r="L192" s="35">
        <f>Tableau7[[#This Row],[facteur associé]]</f>
        <v>4</v>
      </c>
      <c r="M192" s="37">
        <f>Tableau6[[#This Row],[facteur récurrence]]</f>
        <v>4</v>
      </c>
      <c r="N192" s="65" t="str">
        <f t="shared" si="4"/>
        <v>RAS</v>
      </c>
      <c r="Q192" s="51">
        <f t="shared" si="5"/>
        <v>183</v>
      </c>
    </row>
    <row r="193" spans="1:17" ht="18.75" customHeight="1" x14ac:dyDescent="0.35">
      <c r="A193" s="47" t="str">
        <f>'total Scrap'!A193</f>
        <v>11/2020</v>
      </c>
      <c r="B193" s="27">
        <f>'total Scrap'!B193</f>
        <v>73082</v>
      </c>
      <c r="C193" s="37" t="str">
        <f>'total Scrap'!C193</f>
        <v>C. Poli Marchetti</v>
      </c>
      <c r="D193" s="37">
        <f>'total Scrap'!D193</f>
        <v>96654</v>
      </c>
      <c r="E193" s="28" t="str">
        <f>'total Scrap'!E193</f>
        <v>1A28085</v>
      </c>
      <c r="F193" s="37" t="str">
        <f>'total Scrap'!F193</f>
        <v>ACOUSTIC INSULATION, RH</v>
      </c>
      <c r="G193" s="37">
        <f>'total Scrap'!G193</f>
        <v>1</v>
      </c>
      <c r="H193" s="25">
        <f>'total Scrap'!H193</f>
        <v>7.56</v>
      </c>
      <c r="I193" s="37">
        <f>'total Scrap'!I193</f>
        <v>13.72</v>
      </c>
      <c r="J193" s="25">
        <f>'total Scrap'!J193</f>
        <v>21.28</v>
      </c>
      <c r="K193" s="7" t="str">
        <f>'total Scrap'!K193</f>
        <v>MARQUE SUR LA MOUSSE COUPS DE CRAYON?</v>
      </c>
      <c r="L193" s="35">
        <f>Tableau7[[#This Row],[facteur associé]]</f>
        <v>4</v>
      </c>
      <c r="M193" s="37">
        <f>Tableau6[[#This Row],[facteur récurrence]]</f>
        <v>4</v>
      </c>
      <c r="N193" s="65" t="str">
        <f t="shared" si="4"/>
        <v>RAS</v>
      </c>
      <c r="Q193" s="51">
        <f t="shared" si="5"/>
        <v>183</v>
      </c>
    </row>
    <row r="194" spans="1:17" ht="18.75" customHeight="1" x14ac:dyDescent="0.35">
      <c r="A194" s="47" t="str">
        <f>'total Scrap'!A194</f>
        <v>11/2020</v>
      </c>
      <c r="B194" s="27">
        <f>'total Scrap'!B194</f>
        <v>72479</v>
      </c>
      <c r="C194" s="37" t="str">
        <f>'total Scrap'!C194</f>
        <v>A. Albert</v>
      </c>
      <c r="D194" s="37">
        <f>'total Scrap'!D194</f>
        <v>95428</v>
      </c>
      <c r="E194" s="28" t="str">
        <f>'total Scrap'!E194</f>
        <v>566512664071</v>
      </c>
      <c r="F194" s="37" t="str">
        <f>'total Scrap'!F194</f>
        <v>COVER, LED RR COMBI LAMP</v>
      </c>
      <c r="G194" s="37">
        <f>'total Scrap'!G194</f>
        <v>1</v>
      </c>
      <c r="H194" s="25">
        <f>'total Scrap'!H194</f>
        <v>6.42</v>
      </c>
      <c r="I194" s="37">
        <f>'total Scrap'!I194</f>
        <v>13.72</v>
      </c>
      <c r="J194" s="25">
        <f>'total Scrap'!J194</f>
        <v>20.14</v>
      </c>
      <c r="K194" s="7" t="str">
        <f>'total Scrap'!K194</f>
        <v>RAYURES</v>
      </c>
      <c r="L194" s="35">
        <f>Tableau7[[#This Row],[facteur associé]]</f>
        <v>4</v>
      </c>
      <c r="M194" s="37">
        <f>Tableau6[[#This Row],[facteur récurrence]]</f>
        <v>4</v>
      </c>
      <c r="N194" s="65" t="str">
        <f t="shared" si="4"/>
        <v>RAS</v>
      </c>
      <c r="Q194" s="51">
        <f t="shared" si="5"/>
        <v>183</v>
      </c>
    </row>
    <row r="195" spans="1:17" ht="18.75" customHeight="1" x14ac:dyDescent="0.35">
      <c r="A195" s="47" t="str">
        <f>'total Scrap'!A195</f>
        <v>11/2020</v>
      </c>
      <c r="B195" s="27">
        <f>'total Scrap'!B195</f>
        <v>72479</v>
      </c>
      <c r="C195" s="37" t="str">
        <f>'total Scrap'!C195</f>
        <v>A. Albert</v>
      </c>
      <c r="D195" s="37">
        <f>'total Scrap'!D195</f>
        <v>95430</v>
      </c>
      <c r="E195" s="28" t="str">
        <f>'total Scrap'!E195</f>
        <v>566512663071</v>
      </c>
      <c r="F195" s="37" t="str">
        <f>'total Scrap'!F195</f>
        <v>COVER, LED RR COMBI LAMP</v>
      </c>
      <c r="G195" s="37">
        <f>'total Scrap'!G195</f>
        <v>1</v>
      </c>
      <c r="H195" s="25">
        <f>'total Scrap'!H195</f>
        <v>6.06</v>
      </c>
      <c r="I195" s="37">
        <f>'total Scrap'!I195</f>
        <v>13.72</v>
      </c>
      <c r="J195" s="25">
        <f>'total Scrap'!J195</f>
        <v>19.78</v>
      </c>
      <c r="K195" s="7" t="str">
        <f>'total Scrap'!K195</f>
        <v>RAYURES</v>
      </c>
      <c r="L195" s="35">
        <f>Tableau7[[#This Row],[facteur associé]]</f>
        <v>4</v>
      </c>
      <c r="M195" s="37">
        <f>Tableau6[[#This Row],[facteur récurrence]]</f>
        <v>4</v>
      </c>
      <c r="N195" s="65" t="str">
        <f t="shared" ref="N195:N258" si="6">_xlfn.IFS(M195&gt;32,"CRITIQUE",M195&lt;=8,"RAS",M195&lt;=16,"ATTENTION",M195&lt;=32,"DANGER")</f>
        <v>RAS</v>
      </c>
      <c r="Q195" s="51">
        <f t="shared" si="5"/>
        <v>183</v>
      </c>
    </row>
    <row r="196" spans="1:17" ht="18.75" customHeight="1" x14ac:dyDescent="0.35">
      <c r="A196" s="47" t="str">
        <f>'total Scrap'!A196</f>
        <v>11/2020</v>
      </c>
      <c r="B196" s="27">
        <f>'total Scrap'!B196</f>
        <v>73082</v>
      </c>
      <c r="C196" s="37" t="str">
        <f>'total Scrap'!C196</f>
        <v>C. Poli Marchetti</v>
      </c>
      <c r="D196" s="37">
        <f>'total Scrap'!D196</f>
        <v>95739</v>
      </c>
      <c r="E196" s="28" t="str">
        <f>'total Scrap'!E196</f>
        <v>56051F225071</v>
      </c>
      <c r="F196" s="37" t="str">
        <f>'total Scrap'!F196</f>
        <v>WIRE, FR STAY</v>
      </c>
      <c r="G196" s="37">
        <f>'total Scrap'!G196</f>
        <v>1</v>
      </c>
      <c r="H196" s="25">
        <f>'total Scrap'!H196</f>
        <v>4.22</v>
      </c>
      <c r="I196" s="37">
        <f>'total Scrap'!I196</f>
        <v>13.72</v>
      </c>
      <c r="J196" s="25">
        <f>'total Scrap'!J196</f>
        <v>17.940000000000001</v>
      </c>
      <c r="K196" s="7" t="str">
        <f>'total Scrap'!K196</f>
        <v>FAISCEAU COUPÉ</v>
      </c>
      <c r="L196" s="35">
        <f>Tableau7[[#This Row],[facteur associé]]</f>
        <v>4</v>
      </c>
      <c r="M196" s="37">
        <f>Tableau6[[#This Row],[facteur récurrence]]</f>
        <v>4</v>
      </c>
      <c r="N196" s="65" t="str">
        <f t="shared" si="6"/>
        <v>RAS</v>
      </c>
      <c r="Q196" s="51">
        <f t="shared" ref="Q196:Q259" si="7">O196+6*30+3</f>
        <v>183</v>
      </c>
    </row>
    <row r="197" spans="1:17" ht="18.75" customHeight="1" x14ac:dyDescent="0.35">
      <c r="A197" s="47" t="str">
        <f>'total Scrap'!A197</f>
        <v>11/2020</v>
      </c>
      <c r="B197" s="27">
        <f>'total Scrap'!B197</f>
        <v>72999</v>
      </c>
      <c r="C197" s="37" t="str">
        <f>'total Scrap'!C197</f>
        <v>B. Metreau</v>
      </c>
      <c r="D197" s="37">
        <f>'total Scrap'!D197</f>
        <v>95982</v>
      </c>
      <c r="E197" s="28" t="str">
        <f>'total Scrap'!E197</f>
        <v>288013665071</v>
      </c>
      <c r="F197" s="37" t="str">
        <f>'total Scrap'!F197</f>
        <v>PLATE SUB-ASSY, BATTERY SET</v>
      </c>
      <c r="G197" s="37">
        <f>'total Scrap'!G197</f>
        <v>1</v>
      </c>
      <c r="H197" s="25">
        <f>'total Scrap'!H197</f>
        <v>4.1900000000000004</v>
      </c>
      <c r="I197" s="37">
        <f>'total Scrap'!I197</f>
        <v>13.72</v>
      </c>
      <c r="J197" s="25">
        <f>'total Scrap'!J197</f>
        <v>17.91</v>
      </c>
      <c r="K197" s="7" t="str">
        <f>'total Scrap'!K197</f>
        <v>TIGE FILETÉE HS</v>
      </c>
      <c r="L197" s="35">
        <f>Tableau7[[#This Row],[facteur associé]]</f>
        <v>4</v>
      </c>
      <c r="M197" s="37">
        <f>Tableau6[[#This Row],[facteur récurrence]]</f>
        <v>4</v>
      </c>
      <c r="N197" s="65" t="str">
        <f t="shared" si="6"/>
        <v>RAS</v>
      </c>
      <c r="Q197" s="51">
        <f t="shared" si="7"/>
        <v>183</v>
      </c>
    </row>
    <row r="198" spans="1:17" ht="18.75" customHeight="1" x14ac:dyDescent="0.35">
      <c r="A198" s="47" t="str">
        <f>'total Scrap'!A198</f>
        <v>11/2020</v>
      </c>
      <c r="B198" s="27">
        <f>'total Scrap'!B198</f>
        <v>72999</v>
      </c>
      <c r="C198" s="37" t="str">
        <f>'total Scrap'!C198</f>
        <v>B. Metreau</v>
      </c>
      <c r="D198" s="37">
        <f>'total Scrap'!D198</f>
        <v>95988</v>
      </c>
      <c r="E198" s="28" t="str">
        <f>'total Scrap'!E198</f>
        <v>238062665071</v>
      </c>
      <c r="F198" s="37" t="str">
        <f>'total Scrap'!F198</f>
        <v>PIPE SUB-ASSY, FUEL</v>
      </c>
      <c r="G198" s="37">
        <f>'total Scrap'!G198</f>
        <v>1</v>
      </c>
      <c r="H198" s="25">
        <f>'total Scrap'!H198</f>
        <v>4.17</v>
      </c>
      <c r="I198" s="37">
        <f>'total Scrap'!I198</f>
        <v>13.72</v>
      </c>
      <c r="J198" s="25">
        <f>'total Scrap'!J198</f>
        <v>17.89</v>
      </c>
      <c r="K198" s="7" t="str">
        <f>'total Scrap'!K198</f>
        <v>TUYAUTERIE DÉFORMÉE LORS DU MONTAGE DU RENIFLARD</v>
      </c>
      <c r="L198" s="35">
        <f>Tableau7[[#This Row],[facteur associé]]</f>
        <v>4</v>
      </c>
      <c r="M198" s="37">
        <f>Tableau6[[#This Row],[facteur récurrence]]</f>
        <v>4</v>
      </c>
      <c r="N198" s="65" t="str">
        <f t="shared" si="6"/>
        <v>RAS</v>
      </c>
      <c r="Q198" s="51">
        <f t="shared" si="7"/>
        <v>183</v>
      </c>
    </row>
    <row r="199" spans="1:17" ht="18.75" customHeight="1" x14ac:dyDescent="0.35">
      <c r="A199" s="47" t="str">
        <f>'total Scrap'!A199</f>
        <v>11/2020</v>
      </c>
      <c r="B199" s="27">
        <f>'total Scrap'!B199</f>
        <v>73082</v>
      </c>
      <c r="C199" s="37" t="str">
        <f>'total Scrap'!C199</f>
        <v>C. Poli Marchetti</v>
      </c>
      <c r="D199" s="37">
        <f>'total Scrap'!D199</f>
        <v>96711</v>
      </c>
      <c r="E199" s="28" t="str">
        <f>'total Scrap'!E199</f>
        <v>532801370071</v>
      </c>
      <c r="F199" s="37" t="str">
        <f>'total Scrap'!F199</f>
        <v>BOARD ASSY, PAPER</v>
      </c>
      <c r="G199" s="37">
        <f>'total Scrap'!G199</f>
        <v>1</v>
      </c>
      <c r="H199" s="25">
        <f>'total Scrap'!H199</f>
        <v>4.16</v>
      </c>
      <c r="I199" s="37">
        <f>'total Scrap'!I199</f>
        <v>13.72</v>
      </c>
      <c r="J199" s="25">
        <f>'total Scrap'!J199</f>
        <v>17.880000000000003</v>
      </c>
      <c r="K199" s="7" t="str">
        <f>'total Scrap'!K199</f>
        <v>RAYURES</v>
      </c>
      <c r="L199" s="35">
        <f>Tableau7[[#This Row],[facteur associé]]</f>
        <v>4</v>
      </c>
      <c r="M199" s="37">
        <f>Tableau6[[#This Row],[facteur récurrence]]</f>
        <v>4</v>
      </c>
      <c r="N199" s="65" t="str">
        <f t="shared" si="6"/>
        <v>RAS</v>
      </c>
      <c r="Q199" s="51">
        <f t="shared" si="7"/>
        <v>183</v>
      </c>
    </row>
    <row r="200" spans="1:17" ht="18.75" customHeight="1" x14ac:dyDescent="0.35">
      <c r="A200" s="47" t="str">
        <f>'total Scrap'!A200</f>
        <v>11/2020</v>
      </c>
      <c r="B200" s="27">
        <f>'total Scrap'!B200</f>
        <v>72999</v>
      </c>
      <c r="C200" s="37" t="str">
        <f>'total Scrap'!C200</f>
        <v>B. Metreau</v>
      </c>
      <c r="D200" s="37">
        <f>'total Scrap'!D200</f>
        <v>95662</v>
      </c>
      <c r="E200" s="28" t="str">
        <f>'total Scrap'!E200</f>
        <v>440701074171</v>
      </c>
      <c r="F200" s="37" t="str">
        <f>'total Scrap'!F200</f>
        <v>WH.AS,5.00-8 IC40 8PR</v>
      </c>
      <c r="G200" s="37">
        <f>'total Scrap'!G200</f>
        <v>1</v>
      </c>
      <c r="H200" s="25">
        <f>'total Scrap'!H200</f>
        <v>3.68</v>
      </c>
      <c r="I200" s="37">
        <f>'total Scrap'!I200</f>
        <v>13.72</v>
      </c>
      <c r="J200" s="25">
        <f>'total Scrap'!J200</f>
        <v>17.400000000000002</v>
      </c>
      <c r="K200" s="7" t="str">
        <f>'total Scrap'!K200</f>
        <v>ROUE MONTÉE A L ENVERS VALVE HS</v>
      </c>
      <c r="L200" s="35">
        <f>Tableau7[[#This Row],[facteur associé]]</f>
        <v>4</v>
      </c>
      <c r="M200" s="37">
        <f>Tableau6[[#This Row],[facteur récurrence]]</f>
        <v>4</v>
      </c>
      <c r="N200" s="65" t="str">
        <f t="shared" si="6"/>
        <v>RAS</v>
      </c>
      <c r="Q200" s="51">
        <f t="shared" si="7"/>
        <v>183</v>
      </c>
    </row>
    <row r="201" spans="1:17" ht="18.75" customHeight="1" x14ac:dyDescent="0.35">
      <c r="A201" s="47" t="str">
        <f>'total Scrap'!A201</f>
        <v>11/2020</v>
      </c>
      <c r="B201" s="27">
        <f>'total Scrap'!B201</f>
        <v>72999</v>
      </c>
      <c r="C201" s="37" t="str">
        <f>'total Scrap'!C201</f>
        <v>B. Metreau</v>
      </c>
      <c r="D201" s="37">
        <f>'total Scrap'!D201</f>
        <v>96318</v>
      </c>
      <c r="E201" s="28" t="str">
        <f>'total Scrap'!E201</f>
        <v>440701074171</v>
      </c>
      <c r="F201" s="37" t="str">
        <f>'total Scrap'!F201</f>
        <v>WH.AS,5.00-8 IC40 8PR</v>
      </c>
      <c r="G201" s="37">
        <f>'total Scrap'!G201</f>
        <v>1</v>
      </c>
      <c r="H201" s="25">
        <f>'total Scrap'!H201</f>
        <v>3.68</v>
      </c>
      <c r="I201" s="37">
        <f>'total Scrap'!I201</f>
        <v>13.72</v>
      </c>
      <c r="J201" s="25">
        <f>'total Scrap'!J201</f>
        <v>17.400000000000002</v>
      </c>
      <c r="K201" s="7" t="str">
        <f>'total Scrap'!K201</f>
        <v>ROUE MONTÉE A L'ENVERS HS</v>
      </c>
      <c r="L201" s="35">
        <f>Tableau7[[#This Row],[facteur associé]]</f>
        <v>4</v>
      </c>
      <c r="M201" s="37">
        <f>Tableau6[[#This Row],[facteur récurrence]]</f>
        <v>4</v>
      </c>
      <c r="N201" s="65" t="str">
        <f t="shared" si="6"/>
        <v>RAS</v>
      </c>
      <c r="Q201" s="51">
        <f t="shared" si="7"/>
        <v>183</v>
      </c>
    </row>
    <row r="202" spans="1:17" ht="18.75" customHeight="1" x14ac:dyDescent="0.35">
      <c r="A202" s="47" t="str">
        <f>'total Scrap'!A202</f>
        <v>11/2020</v>
      </c>
      <c r="B202" s="27">
        <f>'total Scrap'!B202</f>
        <v>72999</v>
      </c>
      <c r="C202" s="37" t="str">
        <f>'total Scrap'!C202</f>
        <v>B. Metreau</v>
      </c>
      <c r="D202" s="37">
        <f>'total Scrap'!D202</f>
        <v>95987</v>
      </c>
      <c r="E202" s="28" t="str">
        <f>'total Scrap'!E202</f>
        <v>563063665071</v>
      </c>
      <c r="F202" s="37" t="str">
        <f>'total Scrap'!F202</f>
        <v>BRACKET SUB-ASSY, ECU BOX RELAY</v>
      </c>
      <c r="G202" s="37">
        <f>'total Scrap'!G202</f>
        <v>1</v>
      </c>
      <c r="H202" s="25">
        <f>'total Scrap'!H202</f>
        <v>3.31</v>
      </c>
      <c r="I202" s="37">
        <f>'total Scrap'!I202</f>
        <v>13.72</v>
      </c>
      <c r="J202" s="25">
        <f>'total Scrap'!J202</f>
        <v>17.03</v>
      </c>
      <c r="K202" s="7" t="str">
        <f>'total Scrap'!K202</f>
        <v>FILETAGE SUPPORT RELAIS HS</v>
      </c>
      <c r="L202" s="35">
        <f>Tableau7[[#This Row],[facteur associé]]</f>
        <v>4</v>
      </c>
      <c r="M202" s="37">
        <f>Tableau6[[#This Row],[facteur récurrence]]</f>
        <v>4</v>
      </c>
      <c r="N202" s="65" t="str">
        <f t="shared" si="6"/>
        <v>RAS</v>
      </c>
      <c r="Q202" s="51">
        <f t="shared" si="7"/>
        <v>183</v>
      </c>
    </row>
    <row r="203" spans="1:17" ht="18.75" customHeight="1" x14ac:dyDescent="0.35">
      <c r="A203" s="47" t="str">
        <f>'total Scrap'!A203</f>
        <v>11/2020</v>
      </c>
      <c r="B203" s="27">
        <f>'total Scrap'!B203</f>
        <v>72999</v>
      </c>
      <c r="C203" s="37" t="str">
        <f>'total Scrap'!C203</f>
        <v>B. Metreau</v>
      </c>
      <c r="D203" s="37">
        <f>'total Scrap'!D203</f>
        <v>95978</v>
      </c>
      <c r="E203" s="28" t="str">
        <f>'total Scrap'!E203</f>
        <v>56606F218171</v>
      </c>
      <c r="F203" s="37" t="str">
        <f>'total Scrap'!F203</f>
        <v>BRACKET SUB-ASSY, BEACON LAMP</v>
      </c>
      <c r="G203" s="37">
        <f>'total Scrap'!G203</f>
        <v>1</v>
      </c>
      <c r="H203" s="25">
        <f>'total Scrap'!H203</f>
        <v>2.06</v>
      </c>
      <c r="I203" s="37">
        <f>'total Scrap'!I203</f>
        <v>13.72</v>
      </c>
      <c r="J203" s="25">
        <f>'total Scrap'!J203</f>
        <v>15.780000000000001</v>
      </c>
      <c r="K203" s="7" t="str">
        <f>'total Scrap'!K203</f>
        <v>VIS PRISE DE TRAVERS HS MEME APRÈS REPRISE</v>
      </c>
      <c r="L203" s="35">
        <f>Tableau7[[#This Row],[facteur associé]]</f>
        <v>4</v>
      </c>
      <c r="M203" s="37">
        <f>Tableau6[[#This Row],[facteur récurrence]]</f>
        <v>4</v>
      </c>
      <c r="N203" s="65" t="str">
        <f t="shared" si="6"/>
        <v>RAS</v>
      </c>
      <c r="Q203" s="51">
        <f t="shared" si="7"/>
        <v>183</v>
      </c>
    </row>
    <row r="204" spans="1:17" ht="18.75" customHeight="1" x14ac:dyDescent="0.35">
      <c r="A204" s="47" t="str">
        <f>'total Scrap'!A204</f>
        <v>12/2020</v>
      </c>
      <c r="B204" s="27">
        <f>'total Scrap'!B204</f>
        <v>73082</v>
      </c>
      <c r="C204" s="37" t="str">
        <f>'total Scrap'!C204</f>
        <v>C. Poli Marchetti</v>
      </c>
      <c r="D204" s="37">
        <f>'total Scrap'!D204</f>
        <v>95433</v>
      </c>
      <c r="E204" s="28" t="str">
        <f>'total Scrap'!E204</f>
        <v>56316FSYN971</v>
      </c>
      <c r="F204" s="37" t="str">
        <f>'total Scrap'!F204</f>
        <v>W. MAIN (CN EN KB)</v>
      </c>
      <c r="G204" s="37">
        <f>'total Scrap'!G204</f>
        <v>1</v>
      </c>
      <c r="H204" s="25">
        <f>'total Scrap'!H204</f>
        <v>148.69</v>
      </c>
      <c r="I204" s="37">
        <f>'total Scrap'!I204</f>
        <v>13.72</v>
      </c>
      <c r="J204" s="25">
        <f>'total Scrap'!J204</f>
        <v>162.41</v>
      </c>
      <c r="K204" s="7" t="str">
        <f>'total Scrap'!K204</f>
        <v>PRISE FAISCEAU HS</v>
      </c>
      <c r="L204" s="35">
        <f>Tableau7[[#This Row],[facteur associé]]</f>
        <v>4</v>
      </c>
      <c r="M204" s="37">
        <f>Tableau6[[#This Row],[facteur récurrence]]</f>
        <v>4</v>
      </c>
      <c r="N204" s="65" t="str">
        <f t="shared" si="6"/>
        <v>RAS</v>
      </c>
      <c r="Q204" s="51">
        <f t="shared" si="7"/>
        <v>183</v>
      </c>
    </row>
    <row r="205" spans="1:17" ht="18.75" customHeight="1" x14ac:dyDescent="0.35">
      <c r="A205" s="47" t="str">
        <f>'total Scrap'!A205</f>
        <v>12/2020</v>
      </c>
      <c r="B205" s="27">
        <f>'total Scrap'!B205</f>
        <v>73069</v>
      </c>
      <c r="C205" s="37" t="str">
        <f>'total Scrap'!C205</f>
        <v>T. Boudard</v>
      </c>
      <c r="D205" s="37">
        <f>'total Scrap'!D205</f>
        <v>96229</v>
      </c>
      <c r="E205" s="28" t="str">
        <f>'total Scrap'!E205</f>
        <v>56210F225071</v>
      </c>
      <c r="F205" s="37" t="str">
        <f>'total Scrap'!F205</f>
        <v>WIRE, ENGINE</v>
      </c>
      <c r="G205" s="37">
        <f>'total Scrap'!G205</f>
        <v>1</v>
      </c>
      <c r="H205" s="25">
        <f>'total Scrap'!H205</f>
        <v>127.96</v>
      </c>
      <c r="I205" s="37">
        <f>'total Scrap'!I205</f>
        <v>13.72</v>
      </c>
      <c r="J205" s="25">
        <f>'total Scrap'!J205</f>
        <v>141.68</v>
      </c>
      <c r="K205" s="7" t="str">
        <f>'total Scrap'!K205</f>
        <v>PRISE ARRACHÉE AINSI QUE LE FIL</v>
      </c>
      <c r="L205" s="35">
        <f>Tableau7[[#This Row],[facteur associé]]</f>
        <v>4</v>
      </c>
      <c r="M205" s="37">
        <f>Tableau6[[#This Row],[facteur récurrence]]</f>
        <v>4</v>
      </c>
      <c r="N205" s="65" t="str">
        <f t="shared" si="6"/>
        <v>RAS</v>
      </c>
      <c r="Q205" s="51">
        <f t="shared" si="7"/>
        <v>183</v>
      </c>
    </row>
    <row r="206" spans="1:17" ht="18.75" customHeight="1" x14ac:dyDescent="0.35">
      <c r="A206" s="47" t="str">
        <f>'total Scrap'!A206</f>
        <v>12/2020</v>
      </c>
      <c r="B206" s="27">
        <f>'total Scrap'!B206</f>
        <v>73082</v>
      </c>
      <c r="C206" s="37" t="str">
        <f>'total Scrap'!C206</f>
        <v>C. Poli Marchetti</v>
      </c>
      <c r="D206" s="37">
        <f>'total Scrap'!D206</f>
        <v>97501</v>
      </c>
      <c r="E206" s="28" t="str">
        <f>'total Scrap'!E206</f>
        <v>56210F225071</v>
      </c>
      <c r="F206" s="37" t="str">
        <f>'total Scrap'!F206</f>
        <v>WIRE, ENGINE</v>
      </c>
      <c r="G206" s="37">
        <f>'total Scrap'!G206</f>
        <v>1</v>
      </c>
      <c r="H206" s="25">
        <f>'total Scrap'!H206</f>
        <v>127.96</v>
      </c>
      <c r="I206" s="37">
        <f>'total Scrap'!I206</f>
        <v>13.72</v>
      </c>
      <c r="J206" s="25">
        <f>'total Scrap'!J206</f>
        <v>141.68</v>
      </c>
      <c r="K206" s="7" t="str">
        <f>'total Scrap'!K206</f>
        <v>MQ CLIPS BOITIER DE JONCTION RECUPERÉ POUR METTRE SUR UN AUTRE</v>
      </c>
      <c r="L206" s="35">
        <f>Tableau7[[#This Row],[facteur associé]]</f>
        <v>4</v>
      </c>
      <c r="M206" s="37">
        <f>Tableau6[[#This Row],[facteur récurrence]]</f>
        <v>4</v>
      </c>
      <c r="N206" s="65" t="str">
        <f t="shared" si="6"/>
        <v>RAS</v>
      </c>
      <c r="Q206" s="51">
        <f t="shared" si="7"/>
        <v>183</v>
      </c>
    </row>
    <row r="207" spans="1:17" ht="18.75" customHeight="1" x14ac:dyDescent="0.35">
      <c r="A207" s="47" t="str">
        <f>'total Scrap'!A207</f>
        <v>12/2020</v>
      </c>
      <c r="B207" s="27">
        <f>'total Scrap'!B207</f>
        <v>72999</v>
      </c>
      <c r="C207" s="37" t="str">
        <f>'total Scrap'!C207</f>
        <v>B. Metreau</v>
      </c>
      <c r="D207" s="37">
        <f>'total Scrap'!D207</f>
        <v>95989</v>
      </c>
      <c r="E207" s="28" t="str">
        <f>'total Scrap'!E207</f>
        <v>236202660171</v>
      </c>
      <c r="F207" s="37" t="str">
        <f>'total Scrap'!F207</f>
        <v>VALVE ASSY, SOLENOID W/FILTER</v>
      </c>
      <c r="G207" s="37">
        <f>'total Scrap'!G207</f>
        <v>2</v>
      </c>
      <c r="H207" s="25">
        <f>'total Scrap'!H207</f>
        <v>95.52</v>
      </c>
      <c r="I207" s="37">
        <f>'total Scrap'!I207</f>
        <v>13.72</v>
      </c>
      <c r="J207" s="25">
        <f>'total Scrap'!J207</f>
        <v>109.24</v>
      </c>
      <c r="K207" s="7" t="str">
        <f>'total Scrap'!K207</f>
        <v>FILETAGE HS     830</v>
      </c>
      <c r="L207" s="35">
        <f>Tableau7[[#This Row],[facteur associé]]</f>
        <v>4</v>
      </c>
      <c r="M207" s="37">
        <f>Tableau6[[#This Row],[facteur récurrence]]</f>
        <v>4</v>
      </c>
      <c r="N207" s="65" t="str">
        <f t="shared" si="6"/>
        <v>RAS</v>
      </c>
      <c r="Q207" s="51">
        <f t="shared" si="7"/>
        <v>183</v>
      </c>
    </row>
    <row r="208" spans="1:17" ht="18.75" customHeight="1" x14ac:dyDescent="0.35">
      <c r="A208" s="47" t="str">
        <f>'total Scrap'!A208</f>
        <v>12/2020</v>
      </c>
      <c r="B208" s="27">
        <f>'total Scrap'!B208</f>
        <v>73082</v>
      </c>
      <c r="C208" s="37" t="str">
        <f>'total Scrap'!C208</f>
        <v>C. Poli Marchetti</v>
      </c>
      <c r="D208" s="37">
        <f>'total Scrap'!D208</f>
        <v>97503</v>
      </c>
      <c r="E208" s="28" t="str">
        <f>'total Scrap'!E208</f>
        <v>56210F118071</v>
      </c>
      <c r="F208" s="37" t="str">
        <f>'total Scrap'!F208</f>
        <v>WIRE, ENGINE</v>
      </c>
      <c r="G208" s="37">
        <f>'total Scrap'!G208</f>
        <v>1</v>
      </c>
      <c r="H208" s="25">
        <f>'total Scrap'!H208</f>
        <v>87.93</v>
      </c>
      <c r="I208" s="37">
        <f>'total Scrap'!I208</f>
        <v>13.72</v>
      </c>
      <c r="J208" s="25">
        <f>'total Scrap'!J208</f>
        <v>101.65</v>
      </c>
      <c r="K208" s="7" t="str">
        <f>'total Scrap'!K208</f>
        <v>PRISE HS</v>
      </c>
      <c r="L208" s="35">
        <f>Tableau7[[#This Row],[facteur associé]]</f>
        <v>4</v>
      </c>
      <c r="M208" s="37">
        <f>Tableau6[[#This Row],[facteur récurrence]]</f>
        <v>4</v>
      </c>
      <c r="N208" s="65" t="str">
        <f t="shared" si="6"/>
        <v>RAS</v>
      </c>
      <c r="Q208" s="51">
        <f t="shared" si="7"/>
        <v>183</v>
      </c>
    </row>
    <row r="209" spans="1:17" ht="18.75" customHeight="1" x14ac:dyDescent="0.35">
      <c r="A209" s="47" t="str">
        <f>'total Scrap'!A128</f>
        <v>10/2020</v>
      </c>
      <c r="B209" s="27">
        <f>'total Scrap'!B128</f>
        <v>73069</v>
      </c>
      <c r="C209" s="37" t="str">
        <f>'total Scrap'!C128</f>
        <v>T. Boudard</v>
      </c>
      <c r="D209" s="37">
        <f>'total Scrap'!D128</f>
        <v>95794</v>
      </c>
      <c r="E209" s="28" t="str">
        <f>'total Scrap'!E128</f>
        <v>55213F218171</v>
      </c>
      <c r="F209" s="37" t="str">
        <f>'total Scrap'!F128</f>
        <v>GLASS,FR</v>
      </c>
      <c r="G209" s="37">
        <f>'total Scrap'!G128</f>
        <v>1</v>
      </c>
      <c r="H209" s="25">
        <f>'total Scrap'!H128</f>
        <v>32.65</v>
      </c>
      <c r="I209" s="37">
        <f>'total Scrap'!I128</f>
        <v>13.72</v>
      </c>
      <c r="J209" s="25">
        <f>'total Scrap'!J128</f>
        <v>46.37</v>
      </c>
      <c r="K209" s="7" t="str">
        <f>'total Scrap'!K128</f>
        <v>RAYÉ</v>
      </c>
      <c r="L209" s="35">
        <f>Tableau7[[#This Row],[facteur associé]]</f>
        <v>4</v>
      </c>
      <c r="M209" s="37">
        <f>Tableau6[[#This Row],[facteur récurrence]]</f>
        <v>4</v>
      </c>
      <c r="N209" s="65" t="str">
        <f t="shared" si="6"/>
        <v>RAS</v>
      </c>
      <c r="Q209" s="51">
        <f t="shared" si="7"/>
        <v>183</v>
      </c>
    </row>
    <row r="210" spans="1:17" ht="18.75" customHeight="1" x14ac:dyDescent="0.35">
      <c r="A210" s="47" t="str">
        <f>'total Scrap'!A210</f>
        <v>12/2020</v>
      </c>
      <c r="B210" s="27">
        <f>'total Scrap'!B210</f>
        <v>73082</v>
      </c>
      <c r="C210" s="37" t="str">
        <f>'total Scrap'!C210</f>
        <v>C. Poli Marchetti</v>
      </c>
      <c r="D210" s="37">
        <f>'total Scrap'!D210</f>
        <v>96604</v>
      </c>
      <c r="E210" s="28" t="str">
        <f>'total Scrap'!E210</f>
        <v>571102662171</v>
      </c>
      <c r="F210" s="37" t="str">
        <f>'total Scrap'!F210</f>
        <v>METER ASSY, COMBINATION</v>
      </c>
      <c r="G210" s="37">
        <f>'total Scrap'!G210</f>
        <v>1</v>
      </c>
      <c r="H210" s="25">
        <f>'total Scrap'!H210</f>
        <v>33.03</v>
      </c>
      <c r="I210" s="37">
        <f>'total Scrap'!I210</f>
        <v>13.72</v>
      </c>
      <c r="J210" s="25">
        <f>'total Scrap'!J210</f>
        <v>46.75</v>
      </c>
      <c r="K210" s="7" t="str">
        <f>'total Scrap'!K210</f>
        <v>DISPLAY RAYÉ</v>
      </c>
      <c r="L210" s="35">
        <f>Tableau7[[#This Row],[facteur associé]]</f>
        <v>4</v>
      </c>
      <c r="M210" s="37">
        <f>Tableau6[[#This Row],[facteur récurrence]]</f>
        <v>4</v>
      </c>
      <c r="N210" s="65" t="str">
        <f t="shared" si="6"/>
        <v>RAS</v>
      </c>
      <c r="Q210" s="51">
        <f t="shared" si="7"/>
        <v>183</v>
      </c>
    </row>
    <row r="211" spans="1:17" ht="18.75" customHeight="1" x14ac:dyDescent="0.35">
      <c r="A211" s="47" t="str">
        <f>'total Scrap'!A211</f>
        <v>12/2020</v>
      </c>
      <c r="B211" s="27">
        <f>'total Scrap'!B211</f>
        <v>73069</v>
      </c>
      <c r="C211" s="37" t="str">
        <f>'total Scrap'!C211</f>
        <v>T. Boudard</v>
      </c>
      <c r="D211" s="37">
        <f>'total Scrap'!D211</f>
        <v>96655</v>
      </c>
      <c r="E211" s="28" t="str">
        <f>'total Scrap'!E211</f>
        <v>55213F218171</v>
      </c>
      <c r="F211" s="37" t="str">
        <f>'total Scrap'!F211</f>
        <v>GLASS,FR</v>
      </c>
      <c r="G211" s="37">
        <f>'total Scrap'!G211</f>
        <v>1</v>
      </c>
      <c r="H211" s="25">
        <f>'total Scrap'!H211</f>
        <v>32.65</v>
      </c>
      <c r="I211" s="37">
        <f>'total Scrap'!I211</f>
        <v>13.72</v>
      </c>
      <c r="J211" s="25">
        <f>'total Scrap'!J211</f>
        <v>46.37</v>
      </c>
      <c r="K211" s="7" t="str">
        <f>'total Scrap'!K211</f>
        <v>RAYURE</v>
      </c>
      <c r="L211" s="35">
        <f>Tableau7[[#This Row],[facteur associé]]</f>
        <v>4</v>
      </c>
      <c r="M211" s="37">
        <f>Tableau6[[#This Row],[facteur récurrence]]</f>
        <v>4</v>
      </c>
      <c r="N211" s="65" t="str">
        <f t="shared" si="6"/>
        <v>RAS</v>
      </c>
      <c r="Q211" s="51">
        <f t="shared" si="7"/>
        <v>183</v>
      </c>
    </row>
    <row r="212" spans="1:17" ht="18.75" customHeight="1" x14ac:dyDescent="0.35">
      <c r="A212" s="47" t="str">
        <f>'total Scrap'!A212</f>
        <v>12/2020</v>
      </c>
      <c r="B212" s="27">
        <f>'total Scrap'!B212</f>
        <v>72479</v>
      </c>
      <c r="C212" s="37" t="str">
        <f>'total Scrap'!C212</f>
        <v>A. Albert</v>
      </c>
      <c r="D212" s="37">
        <f>'total Scrap'!D212</f>
        <v>95211</v>
      </c>
      <c r="E212" s="28" t="str">
        <f>'total Scrap'!E212</f>
        <v>111203660171</v>
      </c>
      <c r="F212" s="37" t="str">
        <f>'total Scrap'!F212</f>
        <v>ENGINE ASSY LESS ALTERNATOR 4Y</v>
      </c>
      <c r="G212" s="37">
        <f>'total Scrap'!G212</f>
        <v>1</v>
      </c>
      <c r="H212" s="25">
        <f>'total Scrap'!H212</f>
        <v>32.43</v>
      </c>
      <c r="I212" s="37">
        <f>'total Scrap'!I212</f>
        <v>13.72</v>
      </c>
      <c r="J212" s="25">
        <f>'total Scrap'!J212</f>
        <v>46.15</v>
      </c>
      <c r="K212" s="7" t="str">
        <f>'total Scrap'!K212</f>
        <v>INJECTEUR CASSÉ CDE AU PART CENTER 107949</v>
      </c>
      <c r="L212" s="35">
        <f>Tableau7[[#This Row],[facteur associé]]</f>
        <v>4</v>
      </c>
      <c r="M212" s="37">
        <f>Tableau6[[#This Row],[facteur récurrence]]</f>
        <v>4</v>
      </c>
      <c r="N212" s="65" t="str">
        <f t="shared" si="6"/>
        <v>RAS</v>
      </c>
      <c r="Q212" s="51">
        <f t="shared" si="7"/>
        <v>183</v>
      </c>
    </row>
    <row r="213" spans="1:17" ht="18.75" customHeight="1" x14ac:dyDescent="0.35">
      <c r="A213" s="47" t="str">
        <f>'total Scrap'!A213</f>
        <v>12/2020</v>
      </c>
      <c r="B213" s="27">
        <f>'total Scrap'!B213</f>
        <v>72479</v>
      </c>
      <c r="C213" s="37" t="str">
        <f>'total Scrap'!C213</f>
        <v>A. Albert</v>
      </c>
      <c r="D213" s="37">
        <f>'total Scrap'!D213</f>
        <v>95194</v>
      </c>
      <c r="E213" s="28" t="str">
        <f>'total Scrap'!E213</f>
        <v>266022660271</v>
      </c>
      <c r="F213" s="37" t="str">
        <f>'total Scrap'!F213</f>
        <v>LINK SUB-ASSY, ACCEL</v>
      </c>
      <c r="G213" s="37">
        <f>'total Scrap'!G213</f>
        <v>3</v>
      </c>
      <c r="H213" s="25">
        <f>'total Scrap'!H213</f>
        <v>26.16</v>
      </c>
      <c r="I213" s="37">
        <f>'total Scrap'!I213</f>
        <v>13.72</v>
      </c>
      <c r="J213" s="25">
        <f>'total Scrap'!J213</f>
        <v>39.880000000000003</v>
      </c>
      <c r="K213" s="7" t="str">
        <f>'total Scrap'!K213</f>
        <v>PIÈCES TOMBÉES ET CASSÉES</v>
      </c>
      <c r="L213" s="35">
        <f>Tableau7[[#This Row],[facteur associé]]</f>
        <v>4</v>
      </c>
      <c r="M213" s="37">
        <f>Tableau6[[#This Row],[facteur récurrence]]</f>
        <v>4</v>
      </c>
      <c r="N213" s="65" t="str">
        <f t="shared" si="6"/>
        <v>RAS</v>
      </c>
      <c r="Q213" s="51">
        <f t="shared" si="7"/>
        <v>183</v>
      </c>
    </row>
    <row r="214" spans="1:17" ht="18.75" customHeight="1" x14ac:dyDescent="0.35">
      <c r="A214" s="47" t="str">
        <f>'total Scrap'!A214</f>
        <v>12/2020</v>
      </c>
      <c r="B214" s="27">
        <f>'total Scrap'!B214</f>
        <v>72479</v>
      </c>
      <c r="C214" s="37" t="str">
        <f>'total Scrap'!C214</f>
        <v>A. Albert</v>
      </c>
      <c r="D214" s="37">
        <f>'total Scrap'!D214</f>
        <v>96154</v>
      </c>
      <c r="E214" s="28" t="str">
        <f>'total Scrap'!E214</f>
        <v>111802665071</v>
      </c>
      <c r="F214" s="37" t="str">
        <f>'total Scrap'!F214</f>
        <v>ENGINE ASSY 1ZS</v>
      </c>
      <c r="G214" s="37">
        <f>'total Scrap'!G214</f>
        <v>1</v>
      </c>
      <c r="H214" s="25">
        <f>'total Scrap'!H214</f>
        <v>21.77</v>
      </c>
      <c r="I214" s="37">
        <f>'total Scrap'!I214</f>
        <v>13.72</v>
      </c>
      <c r="J214" s="25">
        <f>'total Scrap'!J214</f>
        <v>35.49</v>
      </c>
      <c r="K214" s="7" t="str">
        <f>'total Scrap'!K214</f>
        <v>PRISE CAPTEUR HS</v>
      </c>
      <c r="L214" s="35">
        <f>Tableau7[[#This Row],[facteur associé]]</f>
        <v>4</v>
      </c>
      <c r="M214" s="37">
        <f>Tableau6[[#This Row],[facteur récurrence]]</f>
        <v>4</v>
      </c>
      <c r="N214" s="65" t="str">
        <f t="shared" si="6"/>
        <v>RAS</v>
      </c>
      <c r="Q214" s="51">
        <f t="shared" si="7"/>
        <v>183</v>
      </c>
    </row>
    <row r="215" spans="1:17" ht="18.75" customHeight="1" x14ac:dyDescent="0.35">
      <c r="A215" s="47" t="str">
        <f>'total Scrap'!A114</f>
        <v>10/2020</v>
      </c>
      <c r="B215" s="27">
        <f>'total Scrap'!B114</f>
        <v>73082</v>
      </c>
      <c r="C215" s="37" t="str">
        <f>'total Scrap'!C114</f>
        <v>C. Poli Marchetti</v>
      </c>
      <c r="D215" s="37">
        <f>'total Scrap'!D114</f>
        <v>95970</v>
      </c>
      <c r="E215" s="28" t="str">
        <f>'total Scrap'!E114</f>
        <v>565302660071</v>
      </c>
      <c r="F215" s="37" t="str">
        <f>'total Scrap'!F114</f>
        <v>LAMP ASSY, COMBINATION HEAD, LED</v>
      </c>
      <c r="G215" s="37">
        <f>'total Scrap'!G114</f>
        <v>1</v>
      </c>
      <c r="H215" s="25">
        <f>'total Scrap'!H114</f>
        <v>97.19</v>
      </c>
      <c r="I215" s="37">
        <f>'total Scrap'!I114</f>
        <v>13.72</v>
      </c>
      <c r="J215" s="25">
        <f>'total Scrap'!J114</f>
        <v>110.91</v>
      </c>
      <c r="K215" s="7" t="str">
        <f>'total Scrap'!K114</f>
        <v>PHARE CASSÉ LORS DU SERRAGE    401   227370</v>
      </c>
      <c r="L215" s="35">
        <f>Tableau7[[#This Row],[facteur associé]]</f>
        <v>4</v>
      </c>
      <c r="M215" s="37">
        <f>Tableau6[[#This Row],[facteur récurrence]]</f>
        <v>4</v>
      </c>
      <c r="N215" s="65" t="str">
        <f t="shared" si="6"/>
        <v>RAS</v>
      </c>
      <c r="Q215" s="51">
        <f t="shared" si="7"/>
        <v>183</v>
      </c>
    </row>
    <row r="216" spans="1:17" ht="18.75" customHeight="1" x14ac:dyDescent="0.35">
      <c r="A216" s="47" t="str">
        <f>'total Scrap'!A216</f>
        <v>12/2020</v>
      </c>
      <c r="B216" s="27">
        <f>'total Scrap'!B216</f>
        <v>73082</v>
      </c>
      <c r="C216" s="37" t="str">
        <f>'total Scrap'!C216</f>
        <v>C. Poli Marchetti</v>
      </c>
      <c r="D216" s="37">
        <f>'total Scrap'!D216</f>
        <v>96724</v>
      </c>
      <c r="E216" s="28" t="str">
        <f>'total Scrap'!E216</f>
        <v>68804F226071</v>
      </c>
      <c r="F216" s="37" t="str">
        <f>'total Scrap'!F216</f>
        <v>PIPE SUB-ASSY,A41 MID</v>
      </c>
      <c r="G216" s="37">
        <f>'total Scrap'!G216</f>
        <v>1</v>
      </c>
      <c r="H216" s="25">
        <f>'total Scrap'!H216</f>
        <v>14.63</v>
      </c>
      <c r="I216" s="37">
        <f>'total Scrap'!I216</f>
        <v>13.72</v>
      </c>
      <c r="J216" s="25">
        <f>'total Scrap'!J216</f>
        <v>28.35</v>
      </c>
      <c r="K216" s="7" t="str">
        <f>'total Scrap'!K216</f>
        <v>FILETAGE ABIMÉ</v>
      </c>
      <c r="L216" s="35">
        <f>Tableau7[[#This Row],[facteur associé]]</f>
        <v>4</v>
      </c>
      <c r="M216" s="37">
        <f>Tableau6[[#This Row],[facteur récurrence]]</f>
        <v>4</v>
      </c>
      <c r="N216" s="65" t="str">
        <f t="shared" si="6"/>
        <v>RAS</v>
      </c>
      <c r="Q216" s="51">
        <f t="shared" si="7"/>
        <v>183</v>
      </c>
    </row>
    <row r="217" spans="1:17" ht="18.75" customHeight="1" x14ac:dyDescent="0.35">
      <c r="A217" s="47" t="str">
        <f>'total Scrap'!A217</f>
        <v>12/2020</v>
      </c>
      <c r="B217" s="27">
        <f>'total Scrap'!B217</f>
        <v>73082</v>
      </c>
      <c r="C217" s="37" t="str">
        <f>'total Scrap'!C217</f>
        <v>C. Poli Marchetti</v>
      </c>
      <c r="D217" s="37">
        <f>'total Scrap'!D217</f>
        <v>96180</v>
      </c>
      <c r="E217" s="28" t="str">
        <f>'total Scrap'!E217</f>
        <v>53402F218171</v>
      </c>
      <c r="F217" s="37" t="str">
        <f>'total Scrap'!F217</f>
        <v>TOE-BOARD SUB-ASSY, RR</v>
      </c>
      <c r="G217" s="37">
        <f>'total Scrap'!G217</f>
        <v>1</v>
      </c>
      <c r="H217" s="25">
        <f>'total Scrap'!H217</f>
        <v>14.342000000000001</v>
      </c>
      <c r="I217" s="37">
        <f>'total Scrap'!I217</f>
        <v>13.72</v>
      </c>
      <c r="J217" s="25">
        <f>'total Scrap'!J217</f>
        <v>28.062000000000001</v>
      </c>
      <c r="K217" s="7" t="str">
        <f>'total Scrap'!K217</f>
        <v>PLANCHER TORDU COUPS DE FOURCHE?</v>
      </c>
      <c r="L217" s="35">
        <f>Tableau7[[#This Row],[facteur associé]]</f>
        <v>4</v>
      </c>
      <c r="M217" s="37">
        <f>Tableau6[[#This Row],[facteur récurrence]]</f>
        <v>4</v>
      </c>
      <c r="N217" s="65" t="str">
        <f t="shared" si="6"/>
        <v>RAS</v>
      </c>
      <c r="Q217" s="51">
        <f t="shared" si="7"/>
        <v>183</v>
      </c>
    </row>
    <row r="218" spans="1:17" ht="18.75" customHeight="1" x14ac:dyDescent="0.35">
      <c r="A218" s="47" t="str">
        <f>'total Scrap'!A218</f>
        <v>12/2020</v>
      </c>
      <c r="B218" s="27">
        <f>'total Scrap'!B218</f>
        <v>73082</v>
      </c>
      <c r="C218" s="37" t="str">
        <f>'total Scrap'!C218</f>
        <v>C. Poli Marchetti</v>
      </c>
      <c r="D218" s="37">
        <f>'total Scrap'!D218</f>
        <v>92451</v>
      </c>
      <c r="E218" s="28" t="str">
        <f>'total Scrap'!E218</f>
        <v>53724F222071</v>
      </c>
      <c r="F218" s="37" t="str">
        <f>'total Scrap'!F218</f>
        <v>DOCUMENT BOX 142259</v>
      </c>
      <c r="G218" s="37">
        <f>'total Scrap'!G218</f>
        <v>1</v>
      </c>
      <c r="H218" s="25">
        <f>'total Scrap'!H218</f>
        <v>11</v>
      </c>
      <c r="I218" s="37">
        <f>'total Scrap'!I218</f>
        <v>13.72</v>
      </c>
      <c r="J218" s="25">
        <f>'total Scrap'!J218</f>
        <v>24.72</v>
      </c>
      <c r="K218" s="7" t="str">
        <f>'total Scrap'!K218</f>
        <v>ABIMÉE</v>
      </c>
      <c r="L218" s="35">
        <f>Tableau7[[#This Row],[facteur associé]]</f>
        <v>4</v>
      </c>
      <c r="M218" s="37">
        <f>Tableau6[[#This Row],[facteur récurrence]]</f>
        <v>4</v>
      </c>
      <c r="N218" s="65" t="str">
        <f t="shared" si="6"/>
        <v>RAS</v>
      </c>
      <c r="Q218" s="51">
        <f t="shared" si="7"/>
        <v>183</v>
      </c>
    </row>
    <row r="219" spans="1:17" ht="18.75" customHeight="1" x14ac:dyDescent="0.35">
      <c r="A219" s="47" t="str">
        <f>'total Scrap'!A219</f>
        <v>12/2020</v>
      </c>
      <c r="B219" s="27">
        <f>'total Scrap'!B219</f>
        <v>73082</v>
      </c>
      <c r="C219" s="37" t="str">
        <f>'total Scrap'!C219</f>
        <v>C. Poli Marchetti</v>
      </c>
      <c r="D219" s="37">
        <f>'total Scrap'!D219</f>
        <v>96727</v>
      </c>
      <c r="E219" s="28" t="str">
        <f>'total Scrap'!E219</f>
        <v>53724F222071</v>
      </c>
      <c r="F219" s="37" t="str">
        <f>'total Scrap'!F219</f>
        <v>DOCUMENT BOX 142259</v>
      </c>
      <c r="G219" s="37">
        <f>'total Scrap'!G219</f>
        <v>1</v>
      </c>
      <c r="H219" s="25">
        <f>'total Scrap'!H219</f>
        <v>11</v>
      </c>
      <c r="I219" s="37">
        <f>'total Scrap'!I219</f>
        <v>13.72</v>
      </c>
      <c r="J219" s="25">
        <f>'total Scrap'!J219</f>
        <v>24.72</v>
      </c>
      <c r="K219" s="7" t="str">
        <f>'total Scrap'!K219</f>
        <v>ABIMÉ</v>
      </c>
      <c r="L219" s="35">
        <f>Tableau7[[#This Row],[facteur associé]]</f>
        <v>4</v>
      </c>
      <c r="M219" s="37">
        <f>Tableau6[[#This Row],[facteur récurrence]]</f>
        <v>4</v>
      </c>
      <c r="N219" s="65" t="str">
        <f t="shared" si="6"/>
        <v>RAS</v>
      </c>
      <c r="Q219" s="51">
        <f t="shared" si="7"/>
        <v>183</v>
      </c>
    </row>
    <row r="220" spans="1:17" ht="18.75" customHeight="1" x14ac:dyDescent="0.35">
      <c r="A220" s="47" t="str">
        <f>'total Scrap'!A220</f>
        <v>12/2020</v>
      </c>
      <c r="B220" s="27">
        <f>'total Scrap'!B220</f>
        <v>73082</v>
      </c>
      <c r="C220" s="37" t="str">
        <f>'total Scrap'!C220</f>
        <v>C. Poli Marchetti</v>
      </c>
      <c r="D220" s="37">
        <f>'total Scrap'!D220</f>
        <v>96728</v>
      </c>
      <c r="E220" s="28" t="str">
        <f>'total Scrap'!E220</f>
        <v>532212665071</v>
      </c>
      <c r="F220" s="37" t="str">
        <f>'total Scrap'!F220</f>
        <v>PANEL INSTRUMENT, RH, STD CAB</v>
      </c>
      <c r="G220" s="37">
        <f>'total Scrap'!G220</f>
        <v>1</v>
      </c>
      <c r="H220" s="25">
        <f>'total Scrap'!H220</f>
        <v>10.36</v>
      </c>
      <c r="I220" s="37">
        <f>'total Scrap'!I220</f>
        <v>13.72</v>
      </c>
      <c r="J220" s="25">
        <f>'total Scrap'!J220</f>
        <v>24.08</v>
      </c>
      <c r="K220" s="7" t="str">
        <f>'total Scrap'!K220</f>
        <v>PATTE CASSÉE LORS DE L'AJUSTEMENT</v>
      </c>
      <c r="L220" s="35">
        <f>Tableau7[[#This Row],[facteur associé]]</f>
        <v>4</v>
      </c>
      <c r="M220" s="37">
        <f>Tableau6[[#This Row],[facteur récurrence]]</f>
        <v>4</v>
      </c>
      <c r="N220" s="65" t="str">
        <f t="shared" si="6"/>
        <v>RAS</v>
      </c>
      <c r="Q220" s="51">
        <f t="shared" si="7"/>
        <v>183</v>
      </c>
    </row>
    <row r="221" spans="1:17" ht="18.75" customHeight="1" x14ac:dyDescent="0.35">
      <c r="A221" s="47" t="str">
        <f>'total Scrap'!A221</f>
        <v>12/2020</v>
      </c>
      <c r="B221" s="27">
        <f>'total Scrap'!B221</f>
        <v>72999</v>
      </c>
      <c r="C221" s="37" t="str">
        <f>'total Scrap'!C221</f>
        <v>B. Metreau</v>
      </c>
      <c r="D221" s="37">
        <f>'total Scrap'!D221</f>
        <v>96211</v>
      </c>
      <c r="E221" s="28" t="str">
        <f>'total Scrap'!E221</f>
        <v>96363F330071</v>
      </c>
      <c r="F221" s="37" t="str">
        <f>'total Scrap'!F221</f>
        <v>HOSE, HIGH PRESSURE</v>
      </c>
      <c r="G221" s="37">
        <f>'total Scrap'!G221</f>
        <v>1</v>
      </c>
      <c r="H221" s="25">
        <f>'total Scrap'!H221</f>
        <v>10.08</v>
      </c>
      <c r="I221" s="37">
        <f>'total Scrap'!I221</f>
        <v>13.72</v>
      </c>
      <c r="J221" s="25">
        <f>'total Scrap'!J221</f>
        <v>23.8</v>
      </c>
      <c r="K221" s="7" t="str">
        <f>'total Scrap'!K221</f>
        <v>FLEXIBLE PRIS DE TRAVERS</v>
      </c>
      <c r="L221" s="35">
        <f>Tableau7[[#This Row],[facteur associé]]</f>
        <v>4</v>
      </c>
      <c r="M221" s="37">
        <f>Tableau6[[#This Row],[facteur récurrence]]</f>
        <v>4</v>
      </c>
      <c r="N221" s="65" t="str">
        <f t="shared" si="6"/>
        <v>RAS</v>
      </c>
      <c r="Q221" s="51">
        <f t="shared" si="7"/>
        <v>183</v>
      </c>
    </row>
    <row r="222" spans="1:17" ht="18.75" customHeight="1" x14ac:dyDescent="0.35">
      <c r="A222" s="47" t="str">
        <f>'total Scrap'!A222</f>
        <v>12/2020</v>
      </c>
      <c r="B222" s="27">
        <f>'total Scrap'!B222</f>
        <v>72999</v>
      </c>
      <c r="C222" s="37" t="str">
        <f>'total Scrap'!C222</f>
        <v>B. Metreau</v>
      </c>
      <c r="D222" s="37">
        <f>'total Scrap'!D222</f>
        <v>92454</v>
      </c>
      <c r="E222" s="28" t="str">
        <f>'total Scrap'!E222</f>
        <v>68161F225071</v>
      </c>
      <c r="F222" s="37" t="str">
        <f>'total Scrap'!F222</f>
        <v>HOSE, HIGH PRESSURE</v>
      </c>
      <c r="G222" s="37">
        <f>'total Scrap'!G222</f>
        <v>1</v>
      </c>
      <c r="H222" s="25">
        <f>'total Scrap'!H222</f>
        <v>9.4700000000000006</v>
      </c>
      <c r="I222" s="37">
        <f>'total Scrap'!I222</f>
        <v>13.72</v>
      </c>
      <c r="J222" s="25">
        <f>'total Scrap'!J222</f>
        <v>23.19</v>
      </c>
      <c r="K222" s="7" t="str">
        <f>'total Scrap'!K222</f>
        <v>FILETAGE DU FLEXIBLE HS AU MONTAGE</v>
      </c>
      <c r="L222" s="35">
        <f>Tableau7[[#This Row],[facteur associé]]</f>
        <v>4</v>
      </c>
      <c r="M222" s="37">
        <f>Tableau6[[#This Row],[facteur récurrence]]</f>
        <v>4</v>
      </c>
      <c r="N222" s="65" t="str">
        <f t="shared" si="6"/>
        <v>RAS</v>
      </c>
      <c r="Q222" s="51">
        <f t="shared" si="7"/>
        <v>183</v>
      </c>
    </row>
    <row r="223" spans="1:17" ht="18.75" customHeight="1" x14ac:dyDescent="0.35">
      <c r="A223" s="47" t="str">
        <f>'total Scrap'!A223</f>
        <v>12/2020</v>
      </c>
      <c r="B223" s="27">
        <f>'total Scrap'!B223</f>
        <v>73082</v>
      </c>
      <c r="C223" s="37" t="str">
        <f>'total Scrap'!C223</f>
        <v>C. Poli Marchetti</v>
      </c>
      <c r="D223" s="37">
        <f>'total Scrap'!D223</f>
        <v>96722</v>
      </c>
      <c r="E223" s="28" t="str">
        <f>'total Scrap'!E223</f>
        <v>96365F509471</v>
      </c>
      <c r="F223" s="37" t="str">
        <f>'total Scrap'!F223</f>
        <v>HOSE, HIGH PRESSURE</v>
      </c>
      <c r="G223" s="37">
        <f>'total Scrap'!G223</f>
        <v>1</v>
      </c>
      <c r="H223" s="25">
        <f>'total Scrap'!H223</f>
        <v>7.45</v>
      </c>
      <c r="I223" s="37">
        <f>'total Scrap'!I223</f>
        <v>13.72</v>
      </c>
      <c r="J223" s="25">
        <f>'total Scrap'!J223</f>
        <v>21.17</v>
      </c>
      <c r="K223" s="7" t="str">
        <f>'total Scrap'!K223</f>
        <v>ABIMÉ</v>
      </c>
      <c r="L223" s="35">
        <f>Tableau7[[#This Row],[facteur associé]]</f>
        <v>4</v>
      </c>
      <c r="M223" s="37">
        <f>Tableau6[[#This Row],[facteur récurrence]]</f>
        <v>4</v>
      </c>
      <c r="N223" s="65" t="str">
        <f t="shared" si="6"/>
        <v>RAS</v>
      </c>
      <c r="Q223" s="51">
        <f t="shared" si="7"/>
        <v>183</v>
      </c>
    </row>
    <row r="224" spans="1:17" ht="18.75" customHeight="1" x14ac:dyDescent="0.35">
      <c r="A224" s="47" t="str">
        <f>'total Scrap'!A224</f>
        <v>12/2020</v>
      </c>
      <c r="B224" s="27">
        <f>'total Scrap'!B224</f>
        <v>73082</v>
      </c>
      <c r="C224" s="37" t="str">
        <f>'total Scrap'!C224</f>
        <v>C. Poli Marchetti</v>
      </c>
      <c r="D224" s="37">
        <f>'total Scrap'!D224</f>
        <v>95432</v>
      </c>
      <c r="E224" s="28" t="str">
        <f>'total Scrap'!E224</f>
        <v>566512664071</v>
      </c>
      <c r="F224" s="37" t="str">
        <f>'total Scrap'!F224</f>
        <v>COVER, LED RR COMBI LAMP</v>
      </c>
      <c r="G224" s="37">
        <f>'total Scrap'!G224</f>
        <v>1</v>
      </c>
      <c r="H224" s="25">
        <f>'total Scrap'!H224</f>
        <v>6.42</v>
      </c>
      <c r="I224" s="37">
        <f>'total Scrap'!I224</f>
        <v>13.72</v>
      </c>
      <c r="J224" s="25">
        <f>'total Scrap'!J224</f>
        <v>20.14</v>
      </c>
      <c r="K224" s="7" t="str">
        <f>'total Scrap'!K224</f>
        <v>RAMPE RAYÉE</v>
      </c>
      <c r="L224" s="35">
        <f>Tableau7[[#This Row],[facteur associé]]</f>
        <v>4</v>
      </c>
      <c r="M224" s="37">
        <f>Tableau6[[#This Row],[facteur récurrence]]</f>
        <v>4</v>
      </c>
      <c r="N224" s="65" t="str">
        <f t="shared" si="6"/>
        <v>RAS</v>
      </c>
      <c r="Q224" s="51">
        <f t="shared" si="7"/>
        <v>183</v>
      </c>
    </row>
    <row r="225" spans="1:17" ht="18.75" customHeight="1" x14ac:dyDescent="0.35">
      <c r="A225" s="47" t="str">
        <f>'total Scrap'!A225</f>
        <v>12/2020</v>
      </c>
      <c r="B225" s="27">
        <f>'total Scrap'!B225</f>
        <v>73082</v>
      </c>
      <c r="C225" s="37" t="str">
        <f>'total Scrap'!C225</f>
        <v>C. Poli Marchetti</v>
      </c>
      <c r="D225" s="37">
        <f>'total Scrap'!D225</f>
        <v>96723</v>
      </c>
      <c r="E225" s="28" t="str">
        <f>'total Scrap'!E225</f>
        <v>471102665171</v>
      </c>
      <c r="F225" s="37" t="str">
        <f>'total Scrap'!F225</f>
        <v>WIRE ASSY, INCHING</v>
      </c>
      <c r="G225" s="37">
        <f>'total Scrap'!G225</f>
        <v>1</v>
      </c>
      <c r="H225" s="25">
        <f>'total Scrap'!H225</f>
        <v>3.21</v>
      </c>
      <c r="I225" s="37">
        <f>'total Scrap'!I225</f>
        <v>13.72</v>
      </c>
      <c r="J225" s="25">
        <f>'total Scrap'!J225</f>
        <v>16.93</v>
      </c>
      <c r="K225" s="7" t="str">
        <f>'total Scrap'!K225</f>
        <v>CABLE ABIMÉ</v>
      </c>
      <c r="L225" s="35">
        <f>Tableau7[[#This Row],[facteur associé]]</f>
        <v>4</v>
      </c>
      <c r="M225" s="37">
        <f>Tableau6[[#This Row],[facteur récurrence]]</f>
        <v>4</v>
      </c>
      <c r="N225" s="65" t="str">
        <f t="shared" si="6"/>
        <v>RAS</v>
      </c>
      <c r="Q225" s="51">
        <f t="shared" si="7"/>
        <v>183</v>
      </c>
    </row>
    <row r="226" spans="1:17" ht="18.75" customHeight="1" x14ac:dyDescent="0.35">
      <c r="A226" s="47" t="str">
        <f>'total Scrap'!A226</f>
        <v>12/2020</v>
      </c>
      <c r="B226" s="27">
        <f>'total Scrap'!B226</f>
        <v>73082</v>
      </c>
      <c r="C226" s="37" t="str">
        <f>'total Scrap'!C226</f>
        <v>C. Poli Marchetti</v>
      </c>
      <c r="D226" s="37">
        <f>'total Scrap'!D226</f>
        <v>96725</v>
      </c>
      <c r="E226" s="28" t="str">
        <f>'total Scrap'!E226</f>
        <v>56015F219371</v>
      </c>
      <c r="F226" s="37" t="str">
        <f>'total Scrap'!F226</f>
        <v>WIRE, T/C HEAT GAUGE</v>
      </c>
      <c r="G226" s="37">
        <f>'total Scrap'!G226</f>
        <v>1</v>
      </c>
      <c r="H226" s="25">
        <f>'total Scrap'!H226</f>
        <v>2.72</v>
      </c>
      <c r="I226" s="37">
        <f>'total Scrap'!I226</f>
        <v>13.72</v>
      </c>
      <c r="J226" s="25">
        <f>'total Scrap'!J226</f>
        <v>16.440000000000001</v>
      </c>
      <c r="K226" s="7" t="str">
        <f>'total Scrap'!K226</f>
        <v>ABIMÉ</v>
      </c>
      <c r="L226" s="35">
        <f>Tableau7[[#This Row],[facteur associé]]</f>
        <v>4</v>
      </c>
      <c r="M226" s="37">
        <f>Tableau6[[#This Row],[facteur récurrence]]</f>
        <v>4</v>
      </c>
      <c r="N226" s="65" t="str">
        <f t="shared" si="6"/>
        <v>RAS</v>
      </c>
      <c r="Q226" s="51">
        <f t="shared" si="7"/>
        <v>183</v>
      </c>
    </row>
    <row r="227" spans="1:17" ht="18.75" customHeight="1" x14ac:dyDescent="0.35">
      <c r="A227" s="47" t="str">
        <f>'total Scrap'!A227</f>
        <v>12/2020</v>
      </c>
      <c r="B227" s="27">
        <f>'total Scrap'!B227</f>
        <v>72479</v>
      </c>
      <c r="C227" s="37" t="str">
        <f>'total Scrap'!C227</f>
        <v>A. Albert</v>
      </c>
      <c r="D227" s="37">
        <f>'total Scrap'!D227</f>
        <v>95434</v>
      </c>
      <c r="E227" s="28" t="str">
        <f>'total Scrap'!E227</f>
        <v>574302660071</v>
      </c>
      <c r="F227" s="37" t="str">
        <f>'total Scrap'!F227</f>
        <v>FLASHER ASSY, TURN SIGNAL</v>
      </c>
      <c r="G227" s="37">
        <f>'total Scrap'!G227</f>
        <v>1</v>
      </c>
      <c r="H227" s="25">
        <f>'total Scrap'!H227</f>
        <v>2.54</v>
      </c>
      <c r="I227" s="37">
        <f>'total Scrap'!I227</f>
        <v>13.72</v>
      </c>
      <c r="J227" s="25">
        <f>'total Scrap'!J227</f>
        <v>16.260000000000002</v>
      </c>
      <c r="K227" s="7" t="str">
        <f>'total Scrap'!K227</f>
        <v>FEU CASSÉ TOMBÉ DE LA CHARRETTE LORS DE LA PRÉPARATION</v>
      </c>
      <c r="L227" s="35">
        <f>Tableau7[[#This Row],[facteur associé]]</f>
        <v>4</v>
      </c>
      <c r="M227" s="37">
        <f>Tableau6[[#This Row],[facteur récurrence]]</f>
        <v>4</v>
      </c>
      <c r="N227" s="65" t="str">
        <f t="shared" si="6"/>
        <v>RAS</v>
      </c>
      <c r="Q227" s="51">
        <f t="shared" si="7"/>
        <v>183</v>
      </c>
    </row>
    <row r="228" spans="1:17" ht="18.75" customHeight="1" x14ac:dyDescent="0.35">
      <c r="A228" s="47" t="str">
        <f>'total Scrap'!A228</f>
        <v>12/2020</v>
      </c>
      <c r="B228" s="27">
        <f>'total Scrap'!B228</f>
        <v>73082</v>
      </c>
      <c r="C228" s="37" t="str">
        <f>'total Scrap'!C228</f>
        <v>C. Poli Marchetti</v>
      </c>
      <c r="D228" s="37">
        <f>'total Scrap'!D228</f>
        <v>96726</v>
      </c>
      <c r="E228" s="28" t="str">
        <f>'total Scrap'!E228</f>
        <v>56058F320071</v>
      </c>
      <c r="F228" s="37" t="str">
        <f>'total Scrap'!F228</f>
        <v>WIRE, FR STAY SUB NO.1</v>
      </c>
      <c r="G228" s="37">
        <f>'total Scrap'!G228</f>
        <v>1</v>
      </c>
      <c r="H228" s="25">
        <f>'total Scrap'!H228</f>
        <v>2.5099999999999998</v>
      </c>
      <c r="I228" s="37">
        <f>'total Scrap'!I228</f>
        <v>13.72</v>
      </c>
      <c r="J228" s="25">
        <f>'total Scrap'!J228</f>
        <v>16.23</v>
      </c>
      <c r="K228" s="7" t="str">
        <f>'total Scrap'!K228</f>
        <v>COUPÉ</v>
      </c>
      <c r="L228" s="35">
        <f>Tableau7[[#This Row],[facteur associé]]</f>
        <v>4</v>
      </c>
      <c r="M228" s="37">
        <f>Tableau6[[#This Row],[facteur récurrence]]</f>
        <v>4</v>
      </c>
      <c r="N228" s="65" t="str">
        <f t="shared" si="6"/>
        <v>RAS</v>
      </c>
      <c r="Q228" s="51">
        <f t="shared" si="7"/>
        <v>183</v>
      </c>
    </row>
    <row r="229" spans="1:17" ht="18.75" customHeight="1" x14ac:dyDescent="0.35">
      <c r="A229" s="47" t="str">
        <f>'total Scrap'!A229</f>
        <v>01/2021</v>
      </c>
      <c r="B229" s="27">
        <f>'total Scrap'!B229</f>
        <v>73082</v>
      </c>
      <c r="C229" s="37" t="str">
        <f>'total Scrap'!C229</f>
        <v>C. Poli Marchetti</v>
      </c>
      <c r="D229" s="37">
        <f>'total Scrap'!D229</f>
        <v>95731</v>
      </c>
      <c r="E229" s="28" t="str">
        <f>'total Scrap'!E229</f>
        <v>56011F231071</v>
      </c>
      <c r="F229" s="37" t="str">
        <f>'total Scrap'!F229</f>
        <v>WIRE, BODY MAIN</v>
      </c>
      <c r="G229" s="37">
        <f>'total Scrap'!G229</f>
        <v>1</v>
      </c>
      <c r="H229" s="25">
        <f>'total Scrap'!H229</f>
        <v>262.02999999999997</v>
      </c>
      <c r="I229" s="37">
        <f>'total Scrap'!I229</f>
        <v>13.72</v>
      </c>
      <c r="J229" s="25">
        <f>'total Scrap'!J229</f>
        <v>275.75</v>
      </c>
      <c r="K229" s="7" t="str">
        <f>'total Scrap'!K229</f>
        <v>PRISE HS</v>
      </c>
      <c r="L229" s="35">
        <f>Tableau7[[#This Row],[facteur associé]]</f>
        <v>4</v>
      </c>
      <c r="M229" s="37">
        <f>Tableau6[[#This Row],[facteur récurrence]]</f>
        <v>4</v>
      </c>
      <c r="N229" s="65" t="str">
        <f t="shared" si="6"/>
        <v>RAS</v>
      </c>
      <c r="Q229" s="51">
        <f t="shared" si="7"/>
        <v>183</v>
      </c>
    </row>
    <row r="230" spans="1:17" ht="18.75" customHeight="1" x14ac:dyDescent="0.35">
      <c r="A230" s="47" t="str">
        <f>'total Scrap'!A230</f>
        <v>01/2021</v>
      </c>
      <c r="B230" s="27">
        <f>'total Scrap'!B230</f>
        <v>72999</v>
      </c>
      <c r="C230" s="37" t="str">
        <f>'total Scrap'!C230</f>
        <v>B. Metreau</v>
      </c>
      <c r="D230" s="37">
        <f>'total Scrap'!D230</f>
        <v>96613</v>
      </c>
      <c r="E230" s="28" t="str">
        <f>'total Scrap'!E230</f>
        <v>56110F220071</v>
      </c>
      <c r="F230" s="37" t="str">
        <f>'total Scrap'!F230</f>
        <v>WIRE, BODY MAIN</v>
      </c>
      <c r="G230" s="37">
        <f>'total Scrap'!G230</f>
        <v>1</v>
      </c>
      <c r="H230" s="25">
        <f>'total Scrap'!H230</f>
        <v>182.51</v>
      </c>
      <c r="I230" s="37">
        <f>'total Scrap'!I230</f>
        <v>13.72</v>
      </c>
      <c r="J230" s="25">
        <f>'total Scrap'!J230</f>
        <v>196.23</v>
      </c>
      <c r="K230" s="7" t="str">
        <f>'total Scrap'!K230</f>
        <v>PRISE DIAGNOSTIC HS</v>
      </c>
      <c r="L230" s="35">
        <f>Tableau7[[#This Row],[facteur associé]]</f>
        <v>4</v>
      </c>
      <c r="M230" s="37">
        <f>Tableau6[[#This Row],[facteur récurrence]]</f>
        <v>4</v>
      </c>
      <c r="N230" s="65" t="str">
        <f t="shared" si="6"/>
        <v>RAS</v>
      </c>
      <c r="Q230" s="51">
        <f t="shared" si="7"/>
        <v>183</v>
      </c>
    </row>
    <row r="231" spans="1:17" ht="18.75" customHeight="1" x14ac:dyDescent="0.35">
      <c r="A231" s="47" t="str">
        <f>'total Scrap'!A231</f>
        <v>01/2021</v>
      </c>
      <c r="B231" s="27">
        <f>'total Scrap'!B231</f>
        <v>73082</v>
      </c>
      <c r="C231" s="37" t="str">
        <f>'total Scrap'!C231</f>
        <v>C. Poli Marchetti</v>
      </c>
      <c r="D231" s="37">
        <f>'total Scrap'!D231</f>
        <v>95558</v>
      </c>
      <c r="E231" s="28" t="str">
        <f>'total Scrap'!E231</f>
        <v>56190F220071</v>
      </c>
      <c r="F231" s="37" t="str">
        <f>'total Scrap'!F231</f>
        <v>WIRE, BODY MAIN</v>
      </c>
      <c r="G231" s="37">
        <f>'total Scrap'!G231</f>
        <v>1</v>
      </c>
      <c r="H231" s="25">
        <f>'total Scrap'!H231</f>
        <v>170.26</v>
      </c>
      <c r="I231" s="37">
        <f>'total Scrap'!I231</f>
        <v>13.72</v>
      </c>
      <c r="J231" s="25">
        <f>'total Scrap'!J231</f>
        <v>183.98</v>
      </c>
      <c r="K231" s="7" t="str">
        <f>'total Scrap'!K231</f>
        <v>PRISE HS</v>
      </c>
      <c r="L231" s="35">
        <f>Tableau7[[#This Row],[facteur associé]]</f>
        <v>4</v>
      </c>
      <c r="M231" s="37">
        <f>Tableau6[[#This Row],[facteur récurrence]]</f>
        <v>4</v>
      </c>
      <c r="N231" s="65" t="str">
        <f t="shared" si="6"/>
        <v>RAS</v>
      </c>
      <c r="Q231" s="51">
        <f t="shared" si="7"/>
        <v>183</v>
      </c>
    </row>
    <row r="232" spans="1:17" ht="18.75" customHeight="1" x14ac:dyDescent="0.35">
      <c r="A232" s="47" t="str">
        <f>'total Scrap'!A232</f>
        <v>01/2021</v>
      </c>
      <c r="B232" s="27">
        <f>'total Scrap'!B232</f>
        <v>73082</v>
      </c>
      <c r="C232" s="37" t="str">
        <f>'total Scrap'!C232</f>
        <v>C. Poli Marchetti</v>
      </c>
      <c r="D232" s="37">
        <f>'total Scrap'!D232</f>
        <v>96611</v>
      </c>
      <c r="E232" s="28" t="str">
        <f>'total Scrap'!E232</f>
        <v>56110F218071</v>
      </c>
      <c r="F232" s="37" t="str">
        <f>'total Scrap'!F232</f>
        <v>WIRE, BODY MAIN</v>
      </c>
      <c r="G232" s="37">
        <f>'total Scrap'!G232</f>
        <v>1</v>
      </c>
      <c r="H232" s="25">
        <f>'total Scrap'!H232</f>
        <v>167.68</v>
      </c>
      <c r="I232" s="37">
        <f>'total Scrap'!I232</f>
        <v>13.72</v>
      </c>
      <c r="J232" s="25">
        <f>'total Scrap'!J232</f>
        <v>181.4</v>
      </c>
      <c r="K232" s="7" t="str">
        <f>'total Scrap'!K232</f>
        <v>PRISE DIAGNOSTIC HS</v>
      </c>
      <c r="L232" s="35">
        <f>Tableau7[[#This Row],[facteur associé]]</f>
        <v>4</v>
      </c>
      <c r="M232" s="37">
        <f>Tableau6[[#This Row],[facteur récurrence]]</f>
        <v>4</v>
      </c>
      <c r="N232" s="65" t="str">
        <f t="shared" si="6"/>
        <v>RAS</v>
      </c>
      <c r="Q232" s="51">
        <f t="shared" si="7"/>
        <v>183</v>
      </c>
    </row>
    <row r="233" spans="1:17" ht="18.75" customHeight="1" x14ac:dyDescent="0.35">
      <c r="A233" s="47" t="str">
        <f>'total Scrap'!A233</f>
        <v>01/2021</v>
      </c>
      <c r="B233" s="27">
        <f>'total Scrap'!B233</f>
        <v>73082</v>
      </c>
      <c r="C233" s="37" t="str">
        <f>'total Scrap'!C233</f>
        <v>C. Poli Marchetti</v>
      </c>
      <c r="D233" s="37">
        <f>'total Scrap'!D233</f>
        <v>97508</v>
      </c>
      <c r="E233" s="28" t="str">
        <f>'total Scrap'!E233</f>
        <v>89661UM090</v>
      </c>
      <c r="F233" s="37" t="str">
        <f>'total Scrap'!F233</f>
        <v>COMPUTER, ENGINE CONTROL</v>
      </c>
      <c r="G233" s="37">
        <f>'total Scrap'!G233</f>
        <v>1</v>
      </c>
      <c r="H233" s="25">
        <f>'total Scrap'!H233</f>
        <v>161.78</v>
      </c>
      <c r="I233" s="37">
        <f>'total Scrap'!I233</f>
        <v>13.72</v>
      </c>
      <c r="J233" s="25">
        <f>'total Scrap'!J233</f>
        <v>175.5</v>
      </c>
      <c r="K233" s="7" t="str">
        <f>'total Scrap'!K233</f>
        <v>PIN COUPÉE EN MÉCA EN ESSAYANT DE LA DÉPLIER</v>
      </c>
      <c r="L233" s="35">
        <f>Tableau7[[#This Row],[facteur associé]]</f>
        <v>4</v>
      </c>
      <c r="M233" s="37">
        <f>Tableau6[[#This Row],[facteur récurrence]]</f>
        <v>4</v>
      </c>
      <c r="N233" s="65" t="str">
        <f t="shared" si="6"/>
        <v>RAS</v>
      </c>
      <c r="Q233" s="51">
        <f t="shared" si="7"/>
        <v>183</v>
      </c>
    </row>
    <row r="234" spans="1:17" ht="18.75" customHeight="1" x14ac:dyDescent="0.35">
      <c r="A234" s="47" t="str">
        <f>'total Scrap'!A234</f>
        <v>01/2021</v>
      </c>
      <c r="B234" s="27">
        <f>'total Scrap'!B234</f>
        <v>72479</v>
      </c>
      <c r="C234" s="37" t="str">
        <f>'total Scrap'!C234</f>
        <v>A. Albert</v>
      </c>
      <c r="D234" s="37">
        <f>'total Scrap'!D234</f>
        <v>95445</v>
      </c>
      <c r="E234" s="28" t="str">
        <f>'total Scrap'!E234</f>
        <v>565302660071</v>
      </c>
      <c r="F234" s="37" t="str">
        <f>'total Scrap'!F234</f>
        <v>LAMP ASSY, COMBINATION HEAD, LED</v>
      </c>
      <c r="G234" s="37">
        <f>'total Scrap'!G234</f>
        <v>1</v>
      </c>
      <c r="H234" s="25">
        <f>'total Scrap'!H234</f>
        <v>97.19</v>
      </c>
      <c r="I234" s="37">
        <f>'total Scrap'!I234</f>
        <v>13.72</v>
      </c>
      <c r="J234" s="25">
        <f>'total Scrap'!J234</f>
        <v>110.91</v>
      </c>
      <c r="K234" s="7" t="str">
        <f>'total Scrap'!K234</f>
        <v>PIÈCE TOMBÉE LORS DE LA PRÉPA CHARRETTE (CASSÉE)</v>
      </c>
      <c r="L234" s="35">
        <f>Tableau7[[#This Row],[facteur associé]]</f>
        <v>4</v>
      </c>
      <c r="M234" s="37">
        <f>Tableau6[[#This Row],[facteur récurrence]]</f>
        <v>4</v>
      </c>
      <c r="N234" s="65" t="str">
        <f t="shared" si="6"/>
        <v>RAS</v>
      </c>
      <c r="Q234" s="51">
        <f t="shared" si="7"/>
        <v>183</v>
      </c>
    </row>
    <row r="235" spans="1:17" ht="18.75" customHeight="1" x14ac:dyDescent="0.35">
      <c r="A235" s="47" t="str">
        <f>'total Scrap'!A235</f>
        <v>01/2021</v>
      </c>
      <c r="B235" s="27">
        <f>'total Scrap'!B235</f>
        <v>72479</v>
      </c>
      <c r="C235" s="37" t="str">
        <f>'total Scrap'!C235</f>
        <v>A. Albert</v>
      </c>
      <c r="D235" s="37">
        <f>'total Scrap'!D235</f>
        <v>95440</v>
      </c>
      <c r="E235" s="28" t="str">
        <f>'total Scrap'!E235</f>
        <v>565302660071</v>
      </c>
      <c r="F235" s="37" t="str">
        <f>'total Scrap'!F235</f>
        <v>LAMP ASSY, COMBINATION HEAD, LED</v>
      </c>
      <c r="G235" s="37">
        <f>'total Scrap'!G235</f>
        <v>1</v>
      </c>
      <c r="H235" s="25">
        <f>'total Scrap'!H235</f>
        <v>97.19</v>
      </c>
      <c r="I235" s="37">
        <f>'total Scrap'!I235</f>
        <v>13.72</v>
      </c>
      <c r="J235" s="25">
        <f>'total Scrap'!J235</f>
        <v>110.91</v>
      </c>
      <c r="K235" s="7" t="str">
        <f>'total Scrap'!K235</f>
        <v>PRISE CASSÉE</v>
      </c>
      <c r="L235" s="35">
        <f>Tableau7[[#This Row],[facteur associé]]</f>
        <v>4</v>
      </c>
      <c r="M235" s="37">
        <f>Tableau6[[#This Row],[facteur récurrence]]</f>
        <v>4</v>
      </c>
      <c r="N235" s="65" t="str">
        <f t="shared" si="6"/>
        <v>RAS</v>
      </c>
      <c r="Q235" s="51">
        <f t="shared" si="7"/>
        <v>183</v>
      </c>
    </row>
    <row r="236" spans="1:17" ht="18.75" customHeight="1" x14ac:dyDescent="0.35">
      <c r="A236" s="47" t="str">
        <f>'total Scrap'!A236</f>
        <v>01/2021</v>
      </c>
      <c r="B236" s="27">
        <f>'total Scrap'!B236</f>
        <v>73082</v>
      </c>
      <c r="C236" s="37" t="str">
        <f>'total Scrap'!C236</f>
        <v>C. Poli Marchetti</v>
      </c>
      <c r="D236" s="37">
        <f>'total Scrap'!D236</f>
        <v>97006</v>
      </c>
      <c r="E236" s="28" t="str">
        <f>'total Scrap'!E236</f>
        <v>56210F118071</v>
      </c>
      <c r="F236" s="37" t="str">
        <f>'total Scrap'!F236</f>
        <v>WIRE, ENGINE</v>
      </c>
      <c r="G236" s="37">
        <f>'total Scrap'!G236</f>
        <v>1</v>
      </c>
      <c r="H236" s="25">
        <f>'total Scrap'!H236</f>
        <v>87.93</v>
      </c>
      <c r="I236" s="37">
        <f>'total Scrap'!I236</f>
        <v>13.72</v>
      </c>
      <c r="J236" s="25">
        <f>'total Scrap'!J236</f>
        <v>101.65</v>
      </c>
      <c r="K236" s="7" t="str">
        <f>'total Scrap'!K236</f>
        <v>PRISE ARRACHÉE</v>
      </c>
      <c r="L236" s="35">
        <f>Tableau7[[#This Row],[facteur associé]]</f>
        <v>4</v>
      </c>
      <c r="M236" s="37">
        <f>Tableau6[[#This Row],[facteur récurrence]]</f>
        <v>4</v>
      </c>
      <c r="N236" s="65" t="str">
        <f t="shared" si="6"/>
        <v>RAS</v>
      </c>
      <c r="Q236" s="51">
        <f t="shared" si="7"/>
        <v>183</v>
      </c>
    </row>
    <row r="237" spans="1:17" ht="18.5" customHeight="1" x14ac:dyDescent="0.35">
      <c r="A237" s="47" t="str">
        <f>'total Scrap'!A237</f>
        <v>01/2021</v>
      </c>
      <c r="B237" s="27">
        <f>'total Scrap'!B237</f>
        <v>72999</v>
      </c>
      <c r="C237" s="37" t="str">
        <f>'total Scrap'!C237</f>
        <v>B. Metreau</v>
      </c>
      <c r="D237" s="37">
        <f>'total Scrap'!D237</f>
        <v>97505</v>
      </c>
      <c r="E237" s="28" t="str">
        <f>'total Scrap'!E237</f>
        <v>56210F219071</v>
      </c>
      <c r="F237" s="37" t="str">
        <f>'total Scrap'!F237</f>
        <v>WIRE, ENGINE</v>
      </c>
      <c r="G237" s="37">
        <f>'total Scrap'!G237</f>
        <v>1</v>
      </c>
      <c r="H237" s="25">
        <f>'total Scrap'!H237</f>
        <v>80.31</v>
      </c>
      <c r="I237" s="37">
        <f>'total Scrap'!I237</f>
        <v>13.72</v>
      </c>
      <c r="J237" s="25">
        <f>'total Scrap'!J237</f>
        <v>94.03</v>
      </c>
      <c r="K237" s="7" t="str">
        <f>'total Scrap'!K237</f>
        <v>PRISE CASSÉE SUR CHAINE</v>
      </c>
      <c r="L237" s="35">
        <f>Tableau7[[#This Row],[facteur associé]]</f>
        <v>4</v>
      </c>
      <c r="M237" s="37">
        <f>Tableau6[[#This Row],[facteur récurrence]]</f>
        <v>4</v>
      </c>
      <c r="N237" s="65" t="str">
        <f t="shared" si="6"/>
        <v>RAS</v>
      </c>
      <c r="Q237" s="51">
        <f t="shared" si="7"/>
        <v>183</v>
      </c>
    </row>
    <row r="238" spans="1:17" ht="18.75" customHeight="1" x14ac:dyDescent="0.35">
      <c r="A238" s="47" t="str">
        <f>'total Scrap'!A238</f>
        <v>01/2021</v>
      </c>
      <c r="B238" s="27">
        <f>'total Scrap'!B238</f>
        <v>73082</v>
      </c>
      <c r="C238" s="37" t="str">
        <f>'total Scrap'!C238</f>
        <v>C. Poli Marchetti</v>
      </c>
      <c r="D238" s="37">
        <f>'total Scrap'!D238</f>
        <v>95444</v>
      </c>
      <c r="E238" s="28" t="str">
        <f>'total Scrap'!E238</f>
        <v>571501662171</v>
      </c>
      <c r="F238" s="37" t="str">
        <f>'total Scrap'!F238</f>
        <v>DISPLAY ASSY, MULTI-FUNCTION</v>
      </c>
      <c r="G238" s="37">
        <f>'total Scrap'!G238</f>
        <v>1</v>
      </c>
      <c r="H238" s="25">
        <f>'total Scrap'!H238</f>
        <v>78.150000000000006</v>
      </c>
      <c r="I238" s="37">
        <f>'total Scrap'!I238</f>
        <v>13.72</v>
      </c>
      <c r="J238" s="25">
        <f>'total Scrap'!J238</f>
        <v>91.87</v>
      </c>
      <c r="K238" s="7" t="str">
        <f>'total Scrap'!K238</f>
        <v>PIÈCE RÉINTÉGRÉE PAR LA MÉCA ET RAYÉE</v>
      </c>
      <c r="L238" s="35">
        <f>Tableau7[[#This Row],[facteur associé]]</f>
        <v>4</v>
      </c>
      <c r="M238" s="37">
        <f>Tableau6[[#This Row],[facteur récurrence]]</f>
        <v>4</v>
      </c>
      <c r="N238" s="65" t="str">
        <f t="shared" si="6"/>
        <v>RAS</v>
      </c>
      <c r="Q238" s="51">
        <f t="shared" si="7"/>
        <v>183</v>
      </c>
    </row>
    <row r="239" spans="1:17" ht="18.75" customHeight="1" x14ac:dyDescent="0.35">
      <c r="A239" s="47" t="str">
        <f>'total Scrap'!A239</f>
        <v>01/2021</v>
      </c>
      <c r="B239" s="27">
        <f>'total Scrap'!B239</f>
        <v>73082</v>
      </c>
      <c r="C239" s="37" t="str">
        <f>'total Scrap'!C239</f>
        <v>C. Poli Marchetti</v>
      </c>
      <c r="D239" s="37">
        <f>'total Scrap'!D239</f>
        <v>97509</v>
      </c>
      <c r="E239" s="28" t="str">
        <f>'total Scrap'!E239</f>
        <v>461502661271</v>
      </c>
      <c r="F239" s="37" t="str">
        <f>'total Scrap'!F239</f>
        <v>PEDAL ASSY, PARKING BRAKE</v>
      </c>
      <c r="G239" s="37">
        <f>'total Scrap'!G239</f>
        <v>1</v>
      </c>
      <c r="H239" s="25">
        <f>'total Scrap'!H239</f>
        <v>47.5</v>
      </c>
      <c r="I239" s="37">
        <f>'total Scrap'!I239</f>
        <v>13.72</v>
      </c>
      <c r="J239" s="25">
        <f>'total Scrap'!J239</f>
        <v>61.22</v>
      </c>
      <c r="K239" s="7" t="str">
        <f>'total Scrap'!K239</f>
        <v>CABLE RÉGLAGE TORDU ET TIRANT DE CABLE HS    926    229615</v>
      </c>
      <c r="L239" s="35">
        <f>Tableau7[[#This Row],[facteur associé]]</f>
        <v>4</v>
      </c>
      <c r="M239" s="37">
        <f>Tableau6[[#This Row],[facteur récurrence]]</f>
        <v>4</v>
      </c>
      <c r="N239" s="65" t="str">
        <f t="shared" si="6"/>
        <v>RAS</v>
      </c>
      <c r="Q239" s="51">
        <f t="shared" si="7"/>
        <v>183</v>
      </c>
    </row>
    <row r="240" spans="1:17" ht="18.75" customHeight="1" x14ac:dyDescent="0.35">
      <c r="A240" s="47" t="str">
        <f>'total Scrap'!A240</f>
        <v>01/2021</v>
      </c>
      <c r="B240" s="27">
        <f>'total Scrap'!B240</f>
        <v>73082</v>
      </c>
      <c r="C240" s="37" t="str">
        <f>'total Scrap'!C240</f>
        <v>C. Poli Marchetti</v>
      </c>
      <c r="D240" s="37">
        <f>'total Scrap'!D240</f>
        <v>96662</v>
      </c>
      <c r="E240" s="28" t="str">
        <f>'total Scrap'!E240</f>
        <v>585111662071</v>
      </c>
      <c r="F240" s="37" t="str">
        <f>'total Scrap'!F240</f>
        <v>RELAY ASSY</v>
      </c>
      <c r="G240" s="37">
        <f>'total Scrap'!G240</f>
        <v>34</v>
      </c>
      <c r="H240" s="25">
        <f>'total Scrap'!H240</f>
        <v>45.9</v>
      </c>
      <c r="I240" s="37">
        <f>'total Scrap'!I240</f>
        <v>13.72</v>
      </c>
      <c r="J240" s="25">
        <f>'total Scrap'!J240</f>
        <v>59.62</v>
      </c>
      <c r="K240" s="7" t="str">
        <f>'total Scrap'!K240</f>
        <v>EAU DANS LA BOITE SMALL</v>
      </c>
      <c r="L240" s="35">
        <f>Tableau7[[#This Row],[facteur associé]]</f>
        <v>4</v>
      </c>
      <c r="M240" s="37">
        <f>Tableau6[[#This Row],[facteur récurrence]]</f>
        <v>4</v>
      </c>
      <c r="N240" s="65" t="str">
        <f t="shared" si="6"/>
        <v>RAS</v>
      </c>
      <c r="Q240" s="51">
        <f t="shared" si="7"/>
        <v>183</v>
      </c>
    </row>
    <row r="241" spans="1:17" ht="18.75" customHeight="1" x14ac:dyDescent="0.35">
      <c r="A241" s="47" t="str">
        <f>'total Scrap'!A241</f>
        <v>01/2021</v>
      </c>
      <c r="B241" s="27">
        <f>'total Scrap'!B241</f>
        <v>72479</v>
      </c>
      <c r="C241" s="37" t="str">
        <f>'total Scrap'!C241</f>
        <v>A. Albert</v>
      </c>
      <c r="D241" s="37">
        <f>'total Scrap'!D241</f>
        <v>95441</v>
      </c>
      <c r="E241" s="28" t="str">
        <f>'total Scrap'!E241</f>
        <v>565903676071</v>
      </c>
      <c r="F241" s="37" t="str">
        <f>'total Scrap'!F241</f>
        <v>LAMP ASSY, HEAD</v>
      </c>
      <c r="G241" s="37">
        <f>'total Scrap'!G241</f>
        <v>1</v>
      </c>
      <c r="H241" s="25">
        <f>'total Scrap'!H241</f>
        <v>43.72</v>
      </c>
      <c r="I241" s="37">
        <f>'total Scrap'!I241</f>
        <v>13.72</v>
      </c>
      <c r="J241" s="25">
        <f>'total Scrap'!J241</f>
        <v>57.44</v>
      </c>
      <c r="K241" s="7" t="str">
        <f>'total Scrap'!K241</f>
        <v>CASSÉ LORS DE LA PRÉPARATION CHARRETTE</v>
      </c>
      <c r="L241" s="35">
        <f>Tableau7[[#This Row],[facteur associé]]</f>
        <v>4</v>
      </c>
      <c r="M241" s="37">
        <f>Tableau6[[#This Row],[facteur récurrence]]</f>
        <v>4</v>
      </c>
      <c r="N241" s="65" t="str">
        <f t="shared" si="6"/>
        <v>RAS</v>
      </c>
      <c r="Q241" s="51">
        <f t="shared" si="7"/>
        <v>183</v>
      </c>
    </row>
    <row r="242" spans="1:17" ht="18.75" customHeight="1" x14ac:dyDescent="0.35">
      <c r="A242" s="47" t="str">
        <f>'total Scrap'!A242</f>
        <v>01/2021</v>
      </c>
      <c r="B242" s="27">
        <f>'total Scrap'!B242</f>
        <v>73082</v>
      </c>
      <c r="C242" s="37" t="str">
        <f>'total Scrap'!C242</f>
        <v>C. Poli Marchetti</v>
      </c>
      <c r="D242" s="37">
        <f>'total Scrap'!D242</f>
        <v>97507</v>
      </c>
      <c r="E242" s="28" t="str">
        <f>'total Scrap'!E242</f>
        <v>56044FPA2271</v>
      </c>
      <c r="F242" s="37" t="str">
        <f>'total Scrap'!F242</f>
        <v>WIRE, MAIN, I-SITE</v>
      </c>
      <c r="G242" s="37">
        <f>'total Scrap'!G242</f>
        <v>1</v>
      </c>
      <c r="H242" s="25">
        <f>'total Scrap'!H242</f>
        <v>40.950000000000003</v>
      </c>
      <c r="I242" s="37">
        <f>'total Scrap'!I242</f>
        <v>13.72</v>
      </c>
      <c r="J242" s="25">
        <f>'total Scrap'!J242</f>
        <v>54.67</v>
      </c>
      <c r="K242" s="7" t="str">
        <f>'total Scrap'!K242</f>
        <v>NE PASSE PAS AU CVI (RIEN AU PC) FILS COUPÉS</v>
      </c>
      <c r="L242" s="35">
        <f>Tableau7[[#This Row],[facteur associé]]</f>
        <v>4</v>
      </c>
      <c r="M242" s="37">
        <f>Tableau6[[#This Row],[facteur récurrence]]</f>
        <v>4</v>
      </c>
      <c r="N242" s="65" t="str">
        <f t="shared" si="6"/>
        <v>RAS</v>
      </c>
      <c r="Q242" s="51">
        <f t="shared" si="7"/>
        <v>183</v>
      </c>
    </row>
    <row r="243" spans="1:17" ht="18.75" customHeight="1" x14ac:dyDescent="0.35">
      <c r="A243" s="47" t="str">
        <f>'total Scrap'!A243</f>
        <v>01/2021</v>
      </c>
      <c r="B243" s="27">
        <f>'total Scrap'!B243</f>
        <v>72999</v>
      </c>
      <c r="C243" s="37" t="str">
        <f>'total Scrap'!C243</f>
        <v>B. Metreau</v>
      </c>
      <c r="D243" s="37">
        <f>'total Scrap'!D243</f>
        <v>96242</v>
      </c>
      <c r="E243" s="28" t="str">
        <f>'total Scrap'!E243</f>
        <v>111203660171</v>
      </c>
      <c r="F243" s="37" t="str">
        <f>'total Scrap'!F243</f>
        <v>ENGINE ASSY LESS ALTERNATOR 4Y</v>
      </c>
      <c r="G243" s="37">
        <f>'total Scrap'!G243</f>
        <v>1</v>
      </c>
      <c r="H243" s="25">
        <f>'total Scrap'!H243</f>
        <v>32.43</v>
      </c>
      <c r="I243" s="37">
        <f>'total Scrap'!I243</f>
        <v>13.72</v>
      </c>
      <c r="J243" s="25">
        <f>'total Scrap'!J243</f>
        <v>46.15</v>
      </c>
      <c r="K243" s="32" t="str">
        <f>'total Scrap'!K243</f>
        <v>INJECTEUR REF 23260-76001-71 ABIMÉ LORS DU MONTAGE DU MOTEUR SUR LE CHASSIS</v>
      </c>
      <c r="L243" s="35">
        <f>Tableau7[[#This Row],[facteur associé]]</f>
        <v>4</v>
      </c>
      <c r="M243" s="37">
        <f>Tableau6[[#This Row],[facteur récurrence]]</f>
        <v>4</v>
      </c>
      <c r="N243" s="65" t="str">
        <f t="shared" si="6"/>
        <v>RAS</v>
      </c>
      <c r="Q243" s="51">
        <f t="shared" si="7"/>
        <v>183</v>
      </c>
    </row>
    <row r="244" spans="1:17" ht="18.75" customHeight="1" x14ac:dyDescent="0.35">
      <c r="A244" s="47" t="str">
        <f>'total Scrap'!A244</f>
        <v>01/2021</v>
      </c>
      <c r="B244" s="27">
        <f>'total Scrap'!B244</f>
        <v>72999</v>
      </c>
      <c r="C244" s="37" t="str">
        <f>'total Scrap'!C244</f>
        <v>B. Metreau</v>
      </c>
      <c r="D244" s="37">
        <f>'total Scrap'!D244</f>
        <v>96610</v>
      </c>
      <c r="E244" s="28" t="str">
        <f>'total Scrap'!E244</f>
        <v>56031FPD2271</v>
      </c>
      <c r="F244" s="37" t="str">
        <f>'total Scrap'!F244</f>
        <v>WIRE, INTERFACE</v>
      </c>
      <c r="G244" s="37">
        <f>'total Scrap'!G244</f>
        <v>1</v>
      </c>
      <c r="H244" s="25">
        <f>'total Scrap'!H244</f>
        <v>32.369999999999997</v>
      </c>
      <c r="I244" s="37">
        <f>'total Scrap'!I244</f>
        <v>13.72</v>
      </c>
      <c r="J244" s="25">
        <f>'total Scrap'!J244</f>
        <v>46.089999999999996</v>
      </c>
      <c r="K244" s="7" t="str">
        <f>'total Scrap'!K244</f>
        <v>PRISE HS PINCÉE PAR LE CAPOT MOTEUR</v>
      </c>
      <c r="L244" s="35">
        <f>Tableau7[[#This Row],[facteur associé]]</f>
        <v>4</v>
      </c>
      <c r="M244" s="37">
        <f>Tableau6[[#This Row],[facteur récurrence]]</f>
        <v>4</v>
      </c>
      <c r="N244" s="65" t="str">
        <f t="shared" si="6"/>
        <v>RAS</v>
      </c>
      <c r="Q244" s="51">
        <f t="shared" si="7"/>
        <v>183</v>
      </c>
    </row>
    <row r="245" spans="1:17" ht="18.75" customHeight="1" x14ac:dyDescent="0.35">
      <c r="A245" s="47" t="str">
        <f>'total Scrap'!A245</f>
        <v>01/2021</v>
      </c>
      <c r="B245" s="27">
        <f>'total Scrap'!B245</f>
        <v>72999</v>
      </c>
      <c r="C245" s="37" t="str">
        <f>'total Scrap'!C245</f>
        <v>B. Metreau</v>
      </c>
      <c r="D245" s="37">
        <f>'total Scrap'!D245</f>
        <v>96737</v>
      </c>
      <c r="E245" s="28" t="str">
        <f>'total Scrap'!E245</f>
        <v>56031F232071</v>
      </c>
      <c r="F245" s="37" t="str">
        <f>'total Scrap'!F245</f>
        <v>WIRE, SIDE LH</v>
      </c>
      <c r="G245" s="37">
        <f>'total Scrap'!G245</f>
        <v>1</v>
      </c>
      <c r="H245" s="25">
        <f>'total Scrap'!H245</f>
        <v>31</v>
      </c>
      <c r="I245" s="37">
        <f>'total Scrap'!I245</f>
        <v>13.72</v>
      </c>
      <c r="J245" s="25">
        <f>'total Scrap'!J245</f>
        <v>44.72</v>
      </c>
      <c r="K245" s="7" t="str">
        <f>'total Scrap'!K245</f>
        <v>PRISE HS</v>
      </c>
      <c r="L245" s="35">
        <f>Tableau7[[#This Row],[facteur associé]]</f>
        <v>4</v>
      </c>
      <c r="M245" s="37">
        <f>Tableau6[[#This Row],[facteur récurrence]]</f>
        <v>4</v>
      </c>
      <c r="N245" s="65" t="str">
        <f t="shared" si="6"/>
        <v>RAS</v>
      </c>
      <c r="Q245" s="51">
        <f t="shared" si="7"/>
        <v>183</v>
      </c>
    </row>
    <row r="246" spans="1:17" ht="18.75" customHeight="1" x14ac:dyDescent="0.35">
      <c r="A246" s="47" t="str">
        <f>'total Scrap'!A246</f>
        <v>01/2021</v>
      </c>
      <c r="B246" s="27">
        <f>'total Scrap'!B246</f>
        <v>72479</v>
      </c>
      <c r="C246" s="37" t="str">
        <f>'total Scrap'!C246</f>
        <v>A. Albert</v>
      </c>
      <c r="D246" s="37">
        <f>'total Scrap'!D246</f>
        <v>95443</v>
      </c>
      <c r="E246" s="28" t="str">
        <f>'total Scrap'!E246</f>
        <v>177402665071</v>
      </c>
      <c r="F246" s="37" t="str">
        <f>'total Scrap'!F246</f>
        <v>CLEANER ASSY, AIR W/ELEMENT</v>
      </c>
      <c r="G246" s="37">
        <f>'total Scrap'!G246</f>
        <v>1</v>
      </c>
      <c r="H246" s="25">
        <f>'total Scrap'!H246</f>
        <v>22.8</v>
      </c>
      <c r="I246" s="37">
        <f>'total Scrap'!I246</f>
        <v>13.72</v>
      </c>
      <c r="J246" s="25">
        <f>'total Scrap'!J246</f>
        <v>36.520000000000003</v>
      </c>
      <c r="K246" s="7" t="str">
        <f>'total Scrap'!K246</f>
        <v>FILTRE A AIR TOMBÉ DE LA CHARRETTE LORS DE LA LIVRAISON SUR CHAINE</v>
      </c>
      <c r="L246" s="35">
        <f>Tableau7[[#This Row],[facteur associé]]</f>
        <v>4</v>
      </c>
      <c r="M246" s="37">
        <f>Tableau6[[#This Row],[facteur récurrence]]</f>
        <v>4</v>
      </c>
      <c r="N246" s="65" t="str">
        <f t="shared" si="6"/>
        <v>RAS</v>
      </c>
      <c r="Q246" s="51">
        <f t="shared" si="7"/>
        <v>183</v>
      </c>
    </row>
    <row r="247" spans="1:17" ht="18.75" customHeight="1" x14ac:dyDescent="0.35">
      <c r="A247" s="47" t="str">
        <f>'total Scrap'!A247</f>
        <v>01/2021</v>
      </c>
      <c r="B247" s="27">
        <f>'total Scrap'!B247</f>
        <v>72999</v>
      </c>
      <c r="C247" s="37" t="str">
        <f>'total Scrap'!C247</f>
        <v>B. Metreau</v>
      </c>
      <c r="D247" s="37">
        <f>'total Scrap'!D247</f>
        <v>96609</v>
      </c>
      <c r="E247" s="28" t="str">
        <f>'total Scrap'!E247</f>
        <v>56530FPD2071</v>
      </c>
      <c r="F247" s="37" t="str">
        <f>'total Scrap'!F247</f>
        <v>WIRE, RR</v>
      </c>
      <c r="G247" s="37">
        <f>'total Scrap'!G247</f>
        <v>1</v>
      </c>
      <c r="H247" s="25">
        <f>'total Scrap'!H247</f>
        <v>21.23</v>
      </c>
      <c r="I247" s="37">
        <f>'total Scrap'!I247</f>
        <v>13.72</v>
      </c>
      <c r="J247" s="25">
        <f>'total Scrap'!J247</f>
        <v>34.950000000000003</v>
      </c>
      <c r="K247" s="7" t="str">
        <f>'total Scrap'!K247</f>
        <v>PRISE HS PINCÉE PAR LE CAPOT MOTEUR</v>
      </c>
      <c r="L247" s="35">
        <f>Tableau7[[#This Row],[facteur associé]]</f>
        <v>4</v>
      </c>
      <c r="M247" s="37">
        <f>Tableau6[[#This Row],[facteur récurrence]]</f>
        <v>4</v>
      </c>
      <c r="N247" s="65" t="str">
        <f t="shared" si="6"/>
        <v>RAS</v>
      </c>
      <c r="Q247" s="51">
        <f t="shared" si="7"/>
        <v>183</v>
      </c>
    </row>
    <row r="248" spans="1:17" ht="18.75" customHeight="1" x14ac:dyDescent="0.35">
      <c r="A248" s="47" t="str">
        <f>'total Scrap'!A248</f>
        <v>01/2021</v>
      </c>
      <c r="B248" s="27">
        <f>'total Scrap'!B248</f>
        <v>73082</v>
      </c>
      <c r="C248" s="37" t="str">
        <f>'total Scrap'!C248</f>
        <v>C. Poli Marchetti</v>
      </c>
      <c r="D248" s="37">
        <f>'total Scrap'!D248</f>
        <v>96734</v>
      </c>
      <c r="E248" s="28" t="str">
        <f>'total Scrap'!E248</f>
        <v>56052F227071</v>
      </c>
      <c r="F248" s="37" t="str">
        <f>'total Scrap'!F248</f>
        <v>WIRE RR UPR MAIN</v>
      </c>
      <c r="G248" s="37">
        <f>'total Scrap'!G248</f>
        <v>1</v>
      </c>
      <c r="H248" s="25">
        <f>'total Scrap'!H248</f>
        <v>19.29</v>
      </c>
      <c r="I248" s="37">
        <f>'total Scrap'!I248</f>
        <v>13.72</v>
      </c>
      <c r="J248" s="25">
        <f>'total Scrap'!J248</f>
        <v>33.01</v>
      </c>
      <c r="K248" s="7" t="str">
        <f>'total Scrap'!K248</f>
        <v>PRISE HS</v>
      </c>
      <c r="L248" s="35">
        <f>Tableau7[[#This Row],[facteur associé]]</f>
        <v>4</v>
      </c>
      <c r="M248" s="37">
        <f>Tableau6[[#This Row],[facteur récurrence]]</f>
        <v>4</v>
      </c>
      <c r="N248" s="65" t="str">
        <f t="shared" si="6"/>
        <v>RAS</v>
      </c>
      <c r="Q248" s="51">
        <f t="shared" si="7"/>
        <v>183</v>
      </c>
    </row>
    <row r="249" spans="1:17" ht="18.75" customHeight="1" x14ac:dyDescent="0.35">
      <c r="A249" s="47" t="str">
        <f>'total Scrap'!A249</f>
        <v>01/2021</v>
      </c>
      <c r="B249" s="27">
        <f>'total Scrap'!B249</f>
        <v>73082</v>
      </c>
      <c r="C249" s="37" t="str">
        <f>'total Scrap'!C249</f>
        <v>C. Poli Marchetti</v>
      </c>
      <c r="D249" s="37">
        <f>'total Scrap'!D249</f>
        <v>96741</v>
      </c>
      <c r="E249" s="28" t="str">
        <f>'total Scrap'!E249</f>
        <v>56570F210071</v>
      </c>
      <c r="F249" s="37" t="str">
        <f>'total Scrap'!F249</f>
        <v>FEU A ECLAT 89990901</v>
      </c>
      <c r="G249" s="37">
        <f>'total Scrap'!G249</f>
        <v>1</v>
      </c>
      <c r="H249" s="25">
        <f>'total Scrap'!H249</f>
        <v>18.95</v>
      </c>
      <c r="I249" s="37">
        <f>'total Scrap'!I249</f>
        <v>13.72</v>
      </c>
      <c r="J249" s="25">
        <f>'total Scrap'!J249</f>
        <v>32.67</v>
      </c>
      <c r="K249" s="7" t="str">
        <f>'total Scrap'!K249</f>
        <v>FAISCEAU ÉCRASÉ PAR LA RAMPE DE FEUX</v>
      </c>
      <c r="L249" s="35">
        <f>Tableau7[[#This Row],[facteur associé]]</f>
        <v>4</v>
      </c>
      <c r="M249" s="37">
        <f>Tableau6[[#This Row],[facteur récurrence]]</f>
        <v>4</v>
      </c>
      <c r="N249" s="65" t="str">
        <f t="shared" si="6"/>
        <v>RAS</v>
      </c>
      <c r="Q249" s="51">
        <f t="shared" si="7"/>
        <v>183</v>
      </c>
    </row>
    <row r="250" spans="1:17" ht="18.75" customHeight="1" x14ac:dyDescent="0.35">
      <c r="A250" s="47" t="str">
        <f>'total Scrap'!A250</f>
        <v>01/2021</v>
      </c>
      <c r="B250" s="27">
        <f>'total Scrap'!B250</f>
        <v>72479</v>
      </c>
      <c r="C250" s="37" t="str">
        <f>'total Scrap'!C250</f>
        <v>A. Albert</v>
      </c>
      <c r="D250" s="37">
        <f>'total Scrap'!D250</f>
        <v>95438</v>
      </c>
      <c r="E250" s="28" t="str">
        <f>'total Scrap'!E250</f>
        <v>56570F210071</v>
      </c>
      <c r="F250" s="37" t="str">
        <f>'total Scrap'!F250</f>
        <v>FEU A ECLAT 89990901</v>
      </c>
      <c r="G250" s="37">
        <f>'total Scrap'!G250</f>
        <v>1</v>
      </c>
      <c r="H250" s="25">
        <f>'total Scrap'!H250</f>
        <v>18.95</v>
      </c>
      <c r="I250" s="37">
        <f>'total Scrap'!I250</f>
        <v>13.72</v>
      </c>
      <c r="J250" s="25">
        <f>'total Scrap'!J250</f>
        <v>32.67</v>
      </c>
      <c r="K250" s="7" t="str">
        <f>'total Scrap'!K250</f>
        <v>CASSÉ LORS DU MONTAGE</v>
      </c>
      <c r="L250" s="35">
        <f>Tableau7[[#This Row],[facteur associé]]</f>
        <v>4</v>
      </c>
      <c r="M250" s="37">
        <f>Tableau6[[#This Row],[facteur récurrence]]</f>
        <v>4</v>
      </c>
      <c r="N250" s="65" t="str">
        <f t="shared" si="6"/>
        <v>RAS</v>
      </c>
      <c r="Q250" s="51">
        <f t="shared" si="7"/>
        <v>183</v>
      </c>
    </row>
    <row r="251" spans="1:17" ht="18.75" customHeight="1" x14ac:dyDescent="0.35">
      <c r="A251" s="47" t="str">
        <f>'total Scrap'!A251</f>
        <v>01/2021</v>
      </c>
      <c r="B251" s="27">
        <f>'total Scrap'!B251</f>
        <v>73082</v>
      </c>
      <c r="C251" s="37" t="str">
        <f>'total Scrap'!C251</f>
        <v>C. Poli Marchetti</v>
      </c>
      <c r="D251" s="37">
        <f>'total Scrap'!D251</f>
        <v>97512</v>
      </c>
      <c r="E251" s="28" t="str">
        <f>'total Scrap'!E251</f>
        <v>57510F231071</v>
      </c>
      <c r="F251" s="37" t="str">
        <f>'total Scrap'!F251</f>
        <v>SWITCH ASSY PKB</v>
      </c>
      <c r="G251" s="37">
        <f>'total Scrap'!G251</f>
        <v>1</v>
      </c>
      <c r="H251" s="25">
        <f>'total Scrap'!H251</f>
        <v>17.5</v>
      </c>
      <c r="I251" s="37">
        <f>'total Scrap'!I251</f>
        <v>13.72</v>
      </c>
      <c r="J251" s="25">
        <f>'total Scrap'!J251</f>
        <v>31.22</v>
      </c>
      <c r="K251" s="7" t="str">
        <f>'total Scrap'!K251</f>
        <v>FAISCEAU HS</v>
      </c>
      <c r="L251" s="35">
        <f>Tableau7[[#This Row],[facteur associé]]</f>
        <v>4</v>
      </c>
      <c r="M251" s="37">
        <f>Tableau6[[#This Row],[facteur récurrence]]</f>
        <v>4</v>
      </c>
      <c r="N251" s="65" t="str">
        <f t="shared" si="6"/>
        <v>RAS</v>
      </c>
      <c r="Q251" s="51">
        <f t="shared" si="7"/>
        <v>183</v>
      </c>
    </row>
    <row r="252" spans="1:17" ht="18.75" customHeight="1" x14ac:dyDescent="0.35">
      <c r="A252" s="47" t="str">
        <f>'total Scrap'!A252</f>
        <v>01/2021</v>
      </c>
      <c r="B252" s="27">
        <f>'total Scrap'!B252</f>
        <v>72999</v>
      </c>
      <c r="C252" s="37" t="str">
        <f>'total Scrap'!C252</f>
        <v>B. Metreau</v>
      </c>
      <c r="D252" s="37">
        <f>'total Scrap'!D252</f>
        <v>96013</v>
      </c>
      <c r="E252" s="28" t="str">
        <f>'total Scrap'!E252</f>
        <v>17106F225071</v>
      </c>
      <c r="F252" s="37" t="str">
        <f>'total Scrap'!F252</f>
        <v>COVER SUB ASSY,DPF</v>
      </c>
      <c r="G252" s="37">
        <f>'total Scrap'!G252</f>
        <v>1</v>
      </c>
      <c r="H252" s="25">
        <f>'total Scrap'!H252</f>
        <v>16.27</v>
      </c>
      <c r="I252" s="37">
        <f>'total Scrap'!I252</f>
        <v>13.72</v>
      </c>
      <c r="J252" s="25">
        <f>'total Scrap'!J252</f>
        <v>29.990000000000002</v>
      </c>
      <c r="K252" s="7" t="str">
        <f>'total Scrap'!K252</f>
        <v>VIS BLOQUÉE PRISE DE TRAVERS</v>
      </c>
      <c r="L252" s="35">
        <f>Tableau7[[#This Row],[facteur associé]]</f>
        <v>4</v>
      </c>
      <c r="M252" s="37">
        <f>Tableau6[[#This Row],[facteur récurrence]]</f>
        <v>4</v>
      </c>
      <c r="N252" s="65" t="str">
        <f t="shared" si="6"/>
        <v>RAS</v>
      </c>
      <c r="Q252" s="51">
        <f t="shared" si="7"/>
        <v>183</v>
      </c>
    </row>
    <row r="253" spans="1:17" ht="18.75" customHeight="1" x14ac:dyDescent="0.35">
      <c r="A253" s="47" t="str">
        <f>'total Scrap'!A253</f>
        <v>01/2021</v>
      </c>
      <c r="B253" s="27">
        <f>'total Scrap'!B253</f>
        <v>73082</v>
      </c>
      <c r="C253" s="37" t="str">
        <f>'total Scrap'!C253</f>
        <v>C. Poli Marchetti</v>
      </c>
      <c r="D253" s="37">
        <f>'total Scrap'!D253</f>
        <v>95213</v>
      </c>
      <c r="E253" s="28" t="str">
        <f>'total Scrap'!E253</f>
        <v>68804F226071</v>
      </c>
      <c r="F253" s="37" t="str">
        <f>'total Scrap'!F253</f>
        <v>PIPE SUB-ASSY,A41 MID</v>
      </c>
      <c r="G253" s="37">
        <f>'total Scrap'!G253</f>
        <v>1</v>
      </c>
      <c r="H253" s="25">
        <f>'total Scrap'!H253</f>
        <v>14.63</v>
      </c>
      <c r="I253" s="37">
        <f>'total Scrap'!I253</f>
        <v>13.72</v>
      </c>
      <c r="J253" s="25">
        <f>'total Scrap'!J253</f>
        <v>28.35</v>
      </c>
      <c r="K253" s="7" t="str">
        <f>'total Scrap'!K253</f>
        <v>FILETAGE ABIMÉ</v>
      </c>
      <c r="L253" s="35">
        <f>Tableau7[[#This Row],[facteur associé]]</f>
        <v>4</v>
      </c>
      <c r="M253" s="37">
        <f>Tableau6[[#This Row],[facteur récurrence]]</f>
        <v>4</v>
      </c>
      <c r="N253" s="65" t="str">
        <f t="shared" si="6"/>
        <v>RAS</v>
      </c>
      <c r="Q253" s="51">
        <f t="shared" si="7"/>
        <v>183</v>
      </c>
    </row>
    <row r="254" spans="1:17" ht="18.75" customHeight="1" x14ac:dyDescent="0.35">
      <c r="A254" s="47" t="str">
        <f>'total Scrap'!A254</f>
        <v>01/2021</v>
      </c>
      <c r="B254" s="27">
        <f>'total Scrap'!B254</f>
        <v>73069</v>
      </c>
      <c r="C254" s="37" t="str">
        <f>'total Scrap'!C254</f>
        <v>T. Boudard</v>
      </c>
      <c r="D254" s="37">
        <f>'total Scrap'!D254</f>
        <v>96663</v>
      </c>
      <c r="E254" s="28" t="str">
        <f>'total Scrap'!E254</f>
        <v>55537F318471</v>
      </c>
      <c r="F254" s="37" t="str">
        <f>'total Scrap'!F254</f>
        <v>COVER, INNER, DOOR, RH, UPR</v>
      </c>
      <c r="G254" s="37">
        <f>'total Scrap'!G254</f>
        <v>1</v>
      </c>
      <c r="H254" s="25">
        <f>'total Scrap'!H254</f>
        <v>13.45</v>
      </c>
      <c r="I254" s="37">
        <f>'total Scrap'!I254</f>
        <v>13.72</v>
      </c>
      <c r="J254" s="25">
        <f>'total Scrap'!J254</f>
        <v>27.17</v>
      </c>
      <c r="K254" s="7" t="str">
        <f>'total Scrap'!K254</f>
        <v>RAYÉ LORS DU MONTAGE</v>
      </c>
      <c r="L254" s="35">
        <f>Tableau7[[#This Row],[facteur associé]]</f>
        <v>4</v>
      </c>
      <c r="M254" s="37">
        <f>Tableau6[[#This Row],[facteur récurrence]]</f>
        <v>4</v>
      </c>
      <c r="N254" s="65" t="str">
        <f t="shared" si="6"/>
        <v>RAS</v>
      </c>
      <c r="Q254" s="51">
        <f t="shared" si="7"/>
        <v>183</v>
      </c>
    </row>
    <row r="255" spans="1:17" ht="18.75" customHeight="1" x14ac:dyDescent="0.35">
      <c r="A255" s="47" t="str">
        <f>'total Scrap'!A255</f>
        <v>01/2021</v>
      </c>
      <c r="B255" s="27">
        <f>'total Scrap'!B255</f>
        <v>72479</v>
      </c>
      <c r="C255" s="37" t="str">
        <f>'total Scrap'!C255</f>
        <v>A. Albert</v>
      </c>
      <c r="D255" s="37">
        <f>'total Scrap'!D255</f>
        <v>95442</v>
      </c>
      <c r="E255" s="28" t="str">
        <f>'total Scrap'!E255</f>
        <v>53401F218171</v>
      </c>
      <c r="F255" s="37" t="str">
        <f>'total Scrap'!F255</f>
        <v>TOE-BOARD SUB-ASSY, FR</v>
      </c>
      <c r="G255" s="37">
        <f>'total Scrap'!G255</f>
        <v>1</v>
      </c>
      <c r="H255" s="25">
        <f>'total Scrap'!H255</f>
        <v>10.47</v>
      </c>
      <c r="I255" s="37">
        <f>'total Scrap'!I255</f>
        <v>13.72</v>
      </c>
      <c r="J255" s="25">
        <f>'total Scrap'!J255</f>
        <v>24.19</v>
      </c>
      <c r="K255" s="7" t="str">
        <f>'total Scrap'!K255</f>
        <v>COUPS DE FOURCHE PIÈCE TORDUE</v>
      </c>
      <c r="L255" s="35">
        <f>Tableau7[[#This Row],[facteur associé]]</f>
        <v>4</v>
      </c>
      <c r="M255" s="37">
        <f>Tableau6[[#This Row],[facteur récurrence]]</f>
        <v>4</v>
      </c>
      <c r="N255" s="65" t="str">
        <f t="shared" si="6"/>
        <v>RAS</v>
      </c>
      <c r="Q255" s="51">
        <f t="shared" si="7"/>
        <v>183</v>
      </c>
    </row>
    <row r="256" spans="1:17" ht="18.75" customHeight="1" x14ac:dyDescent="0.35">
      <c r="A256" s="47" t="str">
        <f>'total Scrap'!A256</f>
        <v>01/2021</v>
      </c>
      <c r="B256" s="27">
        <f>'total Scrap'!B256</f>
        <v>73069</v>
      </c>
      <c r="C256" s="37" t="str">
        <f>'total Scrap'!C256</f>
        <v>T. Boudard</v>
      </c>
      <c r="D256" s="37">
        <f>'total Scrap'!D256</f>
        <v>96664</v>
      </c>
      <c r="E256" s="28" t="str">
        <f>'total Scrap'!E256</f>
        <v>55538F318271</v>
      </c>
      <c r="F256" s="37" t="str">
        <f>'total Scrap'!F256</f>
        <v>COVER, INNER, DOOR, RH, LWR</v>
      </c>
      <c r="G256" s="37">
        <f>'total Scrap'!G256</f>
        <v>1</v>
      </c>
      <c r="H256" s="25">
        <f>'total Scrap'!H256</f>
        <v>9.9600000000000009</v>
      </c>
      <c r="I256" s="37">
        <f>'total Scrap'!I256</f>
        <v>13.72</v>
      </c>
      <c r="J256" s="25">
        <f>'total Scrap'!J256</f>
        <v>23.68</v>
      </c>
      <c r="K256" s="7" t="str">
        <f>'total Scrap'!K256</f>
        <v>RAYÉ LORS DU MONTAGE</v>
      </c>
      <c r="L256" s="35">
        <f>Tableau7[[#This Row],[facteur associé]]</f>
        <v>4</v>
      </c>
      <c r="M256" s="37">
        <f>Tableau6[[#This Row],[facteur récurrence]]</f>
        <v>4</v>
      </c>
      <c r="N256" s="65" t="str">
        <f t="shared" si="6"/>
        <v>RAS</v>
      </c>
      <c r="Q256" s="51">
        <f t="shared" si="7"/>
        <v>183</v>
      </c>
    </row>
    <row r="257" spans="1:17" ht="18.75" customHeight="1" x14ac:dyDescent="0.35">
      <c r="A257" s="47" t="str">
        <f>'total Scrap'!A257</f>
        <v>01/2021</v>
      </c>
      <c r="B257" s="27">
        <f>'total Scrap'!B257</f>
        <v>72999</v>
      </c>
      <c r="C257" s="37" t="str">
        <f>'total Scrap'!C257</f>
        <v>B. Metreau</v>
      </c>
      <c r="D257" s="37">
        <f>'total Scrap'!D257</f>
        <v>96608</v>
      </c>
      <c r="E257" s="28" t="str">
        <f>'total Scrap'!E257</f>
        <v>38758F231171</v>
      </c>
      <c r="F257" s="37" t="str">
        <f>'total Scrap'!F257</f>
        <v>HOSE</v>
      </c>
      <c r="G257" s="37">
        <f>'total Scrap'!G257</f>
        <v>1</v>
      </c>
      <c r="H257" s="25">
        <f>'total Scrap'!H257</f>
        <v>7.27</v>
      </c>
      <c r="I257" s="37">
        <f>'total Scrap'!I257</f>
        <v>13.72</v>
      </c>
      <c r="J257" s="25">
        <f>'total Scrap'!J257</f>
        <v>20.990000000000002</v>
      </c>
      <c r="K257" s="7" t="str">
        <f>'total Scrap'!K257</f>
        <v>FLEXIBLE ABIMÉ SUR CHAINE</v>
      </c>
      <c r="L257" s="35">
        <f>Tableau7[[#This Row],[facteur associé]]</f>
        <v>4</v>
      </c>
      <c r="M257" s="37">
        <f>Tableau6[[#This Row],[facteur récurrence]]</f>
        <v>4</v>
      </c>
      <c r="N257" s="65" t="str">
        <f t="shared" si="6"/>
        <v>RAS</v>
      </c>
      <c r="Q257" s="51">
        <f t="shared" si="7"/>
        <v>183</v>
      </c>
    </row>
    <row r="258" spans="1:17" ht="18.75" customHeight="1" x14ac:dyDescent="0.35">
      <c r="A258" s="47" t="str">
        <f>'total Scrap'!A258</f>
        <v>01/2021</v>
      </c>
      <c r="B258" s="27">
        <f>'total Scrap'!B258</f>
        <v>73082</v>
      </c>
      <c r="C258" s="37" t="str">
        <f>'total Scrap'!C258</f>
        <v>C. Poli Marchetti</v>
      </c>
      <c r="D258" s="37">
        <f>'total Scrap'!D258</f>
        <v>96732</v>
      </c>
      <c r="E258" s="28" t="str">
        <f>'total Scrap'!E258</f>
        <v>53212F218071</v>
      </c>
      <c r="F258" s="37" t="str">
        <f>'total Scrap'!F258</f>
        <v>PANEL, INSTRUMENT, RH</v>
      </c>
      <c r="G258" s="37">
        <f>'total Scrap'!G258</f>
        <v>1</v>
      </c>
      <c r="H258" s="25">
        <f>'total Scrap'!H258</f>
        <v>5.8746</v>
      </c>
      <c r="I258" s="37">
        <f>'total Scrap'!I258</f>
        <v>13.72</v>
      </c>
      <c r="J258" s="25">
        <f>'total Scrap'!J258</f>
        <v>19.5946</v>
      </c>
      <c r="K258" s="7" t="str">
        <f>'total Scrap'!K258</f>
        <v>RAYÉ</v>
      </c>
      <c r="L258" s="35">
        <f>Tableau7[[#This Row],[facteur associé]]</f>
        <v>4</v>
      </c>
      <c r="M258" s="37">
        <f>Tableau6[[#This Row],[facteur récurrence]]</f>
        <v>4</v>
      </c>
      <c r="N258" s="65" t="str">
        <f t="shared" si="6"/>
        <v>RAS</v>
      </c>
      <c r="Q258" s="51">
        <f t="shared" si="7"/>
        <v>183</v>
      </c>
    </row>
    <row r="259" spans="1:17" ht="18.75" customHeight="1" x14ac:dyDescent="0.35">
      <c r="A259" s="47" t="str">
        <f>'total Scrap'!A259</f>
        <v>01/2021</v>
      </c>
      <c r="B259" s="27">
        <f>'total Scrap'!B259</f>
        <v>73082</v>
      </c>
      <c r="C259" s="37" t="str">
        <f>'total Scrap'!C259</f>
        <v>C. Poli Marchetti</v>
      </c>
      <c r="D259" s="37">
        <f>'total Scrap'!D259</f>
        <v>95214</v>
      </c>
      <c r="E259" s="28" t="str">
        <f>'total Scrap'!E259</f>
        <v>68132F225071</v>
      </c>
      <c r="F259" s="37" t="str">
        <f>'total Scrap'!F259</f>
        <v>HOSE, HIGH PRESSURE</v>
      </c>
      <c r="G259" s="37">
        <f>'total Scrap'!G259</f>
        <v>1</v>
      </c>
      <c r="H259" s="25">
        <f>'total Scrap'!H259</f>
        <v>4.42</v>
      </c>
      <c r="I259" s="37">
        <f>'total Scrap'!I259</f>
        <v>13.72</v>
      </c>
      <c r="J259" s="25">
        <f>'total Scrap'!J259</f>
        <v>18.14</v>
      </c>
      <c r="K259" s="7" t="str">
        <f>'total Scrap'!K259</f>
        <v>FILETAGE ABIMÉ</v>
      </c>
      <c r="L259" s="35">
        <f>Tableau7[[#This Row],[facteur associé]]</f>
        <v>4</v>
      </c>
      <c r="M259" s="37">
        <f>Tableau6[[#This Row],[facteur récurrence]]</f>
        <v>4</v>
      </c>
      <c r="N259" s="65" t="str">
        <f t="shared" ref="N259:N322" si="8">_xlfn.IFS(M259&gt;32,"CRITIQUE",M259&lt;=8,"RAS",M259&lt;=16,"ATTENTION",M259&lt;=32,"DANGER")</f>
        <v>RAS</v>
      </c>
      <c r="Q259" s="51">
        <f t="shared" si="7"/>
        <v>183</v>
      </c>
    </row>
    <row r="260" spans="1:17" ht="18.75" customHeight="1" x14ac:dyDescent="0.35">
      <c r="A260" s="47" t="str">
        <f>'total Scrap'!A260</f>
        <v>01/2021</v>
      </c>
      <c r="B260" s="27">
        <f>'total Scrap'!B260</f>
        <v>73069</v>
      </c>
      <c r="C260" s="37" t="str">
        <f>'total Scrap'!C260</f>
        <v>T. Boudard</v>
      </c>
      <c r="D260" s="37">
        <f>'total Scrap'!D260</f>
        <v>95750</v>
      </c>
      <c r="E260" s="28" t="str">
        <f>'total Scrap'!E260</f>
        <v>56042F318071</v>
      </c>
      <c r="F260" s="37" t="str">
        <f>'total Scrap'!F260</f>
        <v>WIRE WIPER SUB</v>
      </c>
      <c r="G260" s="37">
        <f>'total Scrap'!G260</f>
        <v>1</v>
      </c>
      <c r="H260" s="25">
        <f>'total Scrap'!H260</f>
        <v>4.3</v>
      </c>
      <c r="I260" s="37">
        <f>'total Scrap'!I260</f>
        <v>13.72</v>
      </c>
      <c r="J260" s="25">
        <f>'total Scrap'!J260</f>
        <v>18.02</v>
      </c>
      <c r="K260" s="7" t="str">
        <f>'total Scrap'!K260</f>
        <v>FILS COUPÉS</v>
      </c>
      <c r="L260" s="35">
        <f>Tableau7[[#This Row],[facteur associé]]</f>
        <v>4</v>
      </c>
      <c r="M260" s="37">
        <f>Tableau6[[#This Row],[facteur récurrence]]</f>
        <v>4</v>
      </c>
      <c r="N260" s="65" t="str">
        <f t="shared" si="8"/>
        <v>RAS</v>
      </c>
      <c r="Q260" s="51">
        <f t="shared" ref="Q260:Q323" si="9">O260+6*30+3</f>
        <v>183</v>
      </c>
    </row>
    <row r="261" spans="1:17" ht="18.75" customHeight="1" x14ac:dyDescent="0.35">
      <c r="A261" s="47" t="str">
        <f>'total Scrap'!A261</f>
        <v>01/2021</v>
      </c>
      <c r="B261" s="27">
        <f>'total Scrap'!B261</f>
        <v>73082</v>
      </c>
      <c r="C261" s="37" t="str">
        <f>'total Scrap'!C261</f>
        <v>C. Poli Marchetti</v>
      </c>
      <c r="D261" s="37">
        <f>'total Scrap'!D261</f>
        <v>95436</v>
      </c>
      <c r="E261" s="28" t="str">
        <f>'total Scrap'!E261</f>
        <v>56051F225071</v>
      </c>
      <c r="F261" s="37" t="str">
        <f>'total Scrap'!F261</f>
        <v>WIRE, FR STAY</v>
      </c>
      <c r="G261" s="37">
        <f>'total Scrap'!G261</f>
        <v>1</v>
      </c>
      <c r="H261" s="25">
        <f>'total Scrap'!H261</f>
        <v>4.21</v>
      </c>
      <c r="I261" s="37">
        <f>'total Scrap'!I261</f>
        <v>13.72</v>
      </c>
      <c r="J261" s="25">
        <f>'total Scrap'!J261</f>
        <v>17.93</v>
      </c>
      <c r="K261" s="7" t="str">
        <f>'total Scrap'!K261</f>
        <v>MQ PRISE PERDUE SUR CHAINE</v>
      </c>
      <c r="L261" s="35">
        <f>Tableau7[[#This Row],[facteur associé]]</f>
        <v>4</v>
      </c>
      <c r="M261" s="37">
        <f>Tableau6[[#This Row],[facteur récurrence]]</f>
        <v>4</v>
      </c>
      <c r="N261" s="65" t="str">
        <f t="shared" si="8"/>
        <v>RAS</v>
      </c>
      <c r="Q261" s="51">
        <f t="shared" si="9"/>
        <v>183</v>
      </c>
    </row>
    <row r="262" spans="1:17" ht="18.75" customHeight="1" x14ac:dyDescent="0.35">
      <c r="A262" s="47" t="str">
        <f>'total Scrap'!A262</f>
        <v>02/2021</v>
      </c>
      <c r="B262" s="27">
        <f>'total Scrap'!B262</f>
        <v>73082</v>
      </c>
      <c r="C262" s="37" t="str">
        <f>'total Scrap'!C262</f>
        <v>C. Poli Marchetti</v>
      </c>
      <c r="D262" s="37">
        <f>'total Scrap'!D262</f>
        <v>97806</v>
      </c>
      <c r="E262" s="28" t="str">
        <f>'total Scrap'!E262</f>
        <v>175102662071</v>
      </c>
      <c r="F262" s="37" t="str">
        <f>'total Scrap'!F262</f>
        <v>MUFFLER ASSY</v>
      </c>
      <c r="G262" s="37">
        <f>'total Scrap'!G262</f>
        <v>1</v>
      </c>
      <c r="H262" s="25">
        <f>'total Scrap'!H262</f>
        <v>17.05</v>
      </c>
      <c r="I262" s="37">
        <f>'total Scrap'!I262</f>
        <v>13.72</v>
      </c>
      <c r="J262" s="25">
        <f>'total Scrap'!J262</f>
        <v>30.770000000000003</v>
      </c>
      <c r="K262" s="7" t="str">
        <f>'total Scrap'!K262</f>
        <v>FILETAGE HS</v>
      </c>
      <c r="L262" s="35">
        <f>Tableau7[[#This Row],[facteur associé]]</f>
        <v>4</v>
      </c>
      <c r="M262" s="37">
        <f>Tableau6[[#This Row],[facteur récurrence]]</f>
        <v>4</v>
      </c>
      <c r="N262" s="65" t="str">
        <f t="shared" si="8"/>
        <v>RAS</v>
      </c>
      <c r="Q262" s="51">
        <f t="shared" si="9"/>
        <v>183</v>
      </c>
    </row>
    <row r="263" spans="1:17" ht="18.75" customHeight="1" x14ac:dyDescent="0.35">
      <c r="A263" s="47" t="str">
        <f>'total Scrap'!A263</f>
        <v>02/2021</v>
      </c>
      <c r="B263" s="27">
        <f>'total Scrap'!B263</f>
        <v>73082</v>
      </c>
      <c r="C263" s="37" t="str">
        <f>'total Scrap'!C263</f>
        <v>C. Poli Marchetti</v>
      </c>
      <c r="D263" s="37">
        <f>'total Scrap'!D263</f>
        <v>97050</v>
      </c>
      <c r="E263" s="28" t="str">
        <f>'total Scrap'!E263</f>
        <v>26620F231071</v>
      </c>
      <c r="F263" s="37" t="str">
        <f>'total Scrap'!F263</f>
        <v>PEDAL ASSY</v>
      </c>
      <c r="G263" s="37">
        <f>'total Scrap'!G263</f>
        <v>1</v>
      </c>
      <c r="H263" s="25">
        <f>'total Scrap'!H263</f>
        <v>217.17</v>
      </c>
      <c r="I263" s="37">
        <f>'total Scrap'!I263</f>
        <v>13.72</v>
      </c>
      <c r="J263" s="25">
        <f>'total Scrap'!J263</f>
        <v>230.89</v>
      </c>
      <c r="K263" s="7" t="str">
        <f>'total Scrap'!K263</f>
        <v>PRISE CAPTEUR HS</v>
      </c>
      <c r="L263" s="35">
        <f>Tableau7[[#This Row],[facteur associé]]</f>
        <v>4</v>
      </c>
      <c r="M263" s="37">
        <f>Tableau6[[#This Row],[facteur récurrence]]</f>
        <v>4</v>
      </c>
      <c r="N263" s="65" t="str">
        <f t="shared" si="8"/>
        <v>RAS</v>
      </c>
      <c r="Q263" s="51">
        <f t="shared" si="9"/>
        <v>183</v>
      </c>
    </row>
    <row r="264" spans="1:17" ht="18.75" customHeight="1" x14ac:dyDescent="0.35">
      <c r="A264" s="47" t="str">
        <f>'total Scrap'!A264</f>
        <v>02/2021</v>
      </c>
      <c r="B264" s="27">
        <f>'total Scrap'!B264</f>
        <v>73110</v>
      </c>
      <c r="C264" s="37" t="str">
        <f>'total Scrap'!C264</f>
        <v>U. Unlu</v>
      </c>
      <c r="D264" s="37">
        <f>'total Scrap'!D264</f>
        <v>97209</v>
      </c>
      <c r="E264" s="28" t="str">
        <f>'total Scrap'!E264</f>
        <v>55636F231071</v>
      </c>
      <c r="F264" s="37" t="str">
        <f>'total Scrap'!F264</f>
        <v>SILENCER, LH</v>
      </c>
      <c r="G264" s="37">
        <f>'total Scrap'!G264</f>
        <v>60</v>
      </c>
      <c r="H264" s="25">
        <f>'total Scrap'!H264</f>
        <v>148.19999999999999</v>
      </c>
      <c r="I264" s="37">
        <f>'total Scrap'!I264</f>
        <v>13.72</v>
      </c>
      <c r="J264" s="25">
        <f>'total Scrap'!J264</f>
        <v>161.91999999999999</v>
      </c>
      <c r="K264" s="7" t="str">
        <f>'total Scrap'!K264</f>
        <v>ADHESIF DU MAUVAIS COTÉ DE LA PIÈCE ERREUR SUR LE PLAN</v>
      </c>
      <c r="L264" s="35">
        <f>Tableau7[[#This Row],[facteur associé]]</f>
        <v>4</v>
      </c>
      <c r="M264" s="37">
        <f>Tableau6[[#This Row],[facteur récurrence]]</f>
        <v>4</v>
      </c>
      <c r="N264" s="65" t="str">
        <f t="shared" si="8"/>
        <v>RAS</v>
      </c>
      <c r="Q264" s="51">
        <f t="shared" si="9"/>
        <v>183</v>
      </c>
    </row>
    <row r="265" spans="1:17" ht="18.75" customHeight="1" x14ac:dyDescent="0.35">
      <c r="A265" s="47" t="str">
        <f>'total Scrap'!A265</f>
        <v>02/2021</v>
      </c>
      <c r="B265" s="27">
        <f>'total Scrap'!B265</f>
        <v>72999</v>
      </c>
      <c r="C265" s="37" t="str">
        <f>'total Scrap'!C265</f>
        <v>B. Metreau</v>
      </c>
      <c r="D265" s="37">
        <f>'total Scrap'!D265</f>
        <v>96746</v>
      </c>
      <c r="E265" s="28" t="str">
        <f>'total Scrap'!E265</f>
        <v>56210F225071</v>
      </c>
      <c r="F265" s="37" t="str">
        <f>'total Scrap'!F265</f>
        <v>WIRE, ENGINE</v>
      </c>
      <c r="G265" s="37">
        <f>'total Scrap'!G265</f>
        <v>1</v>
      </c>
      <c r="H265" s="25">
        <f>'total Scrap'!H265</f>
        <v>127.96</v>
      </c>
      <c r="I265" s="37">
        <f>'total Scrap'!I265</f>
        <v>13.72</v>
      </c>
      <c r="J265" s="25">
        <f>'total Scrap'!J265</f>
        <v>141.68</v>
      </c>
      <c r="K265" s="7" t="str">
        <f>'total Scrap'!K265</f>
        <v>FERMETURE DE LA PRISE HS</v>
      </c>
      <c r="L265" s="35">
        <f>Tableau7[[#This Row],[facteur associé]]</f>
        <v>4</v>
      </c>
      <c r="M265" s="37">
        <f>Tableau6[[#This Row],[facteur récurrence]]</f>
        <v>4</v>
      </c>
      <c r="N265" s="65" t="str">
        <f t="shared" si="8"/>
        <v>RAS</v>
      </c>
      <c r="Q265" s="51">
        <f t="shared" si="9"/>
        <v>183</v>
      </c>
    </row>
    <row r="266" spans="1:17" ht="18.75" customHeight="1" x14ac:dyDescent="0.35">
      <c r="A266" s="47" t="str">
        <f>'total Scrap'!A266</f>
        <v>02/2021</v>
      </c>
      <c r="B266" s="27">
        <f>'total Scrap'!B266</f>
        <v>73082</v>
      </c>
      <c r="C266" s="37" t="str">
        <f>'total Scrap'!C266</f>
        <v>C. Poli Marchetti</v>
      </c>
      <c r="D266" s="37">
        <f>'total Scrap'!D266</f>
        <v>96743</v>
      </c>
      <c r="E266" s="28" t="str">
        <f>'total Scrap'!E266</f>
        <v>56210F225071</v>
      </c>
      <c r="F266" s="37" t="str">
        <f>'total Scrap'!F266</f>
        <v>WIRE, ENGINE</v>
      </c>
      <c r="G266" s="37">
        <f>'total Scrap'!G266</f>
        <v>1</v>
      </c>
      <c r="H266" s="25">
        <f>'total Scrap'!H266</f>
        <v>127.96</v>
      </c>
      <c r="I266" s="37">
        <f>'total Scrap'!I266</f>
        <v>13.72</v>
      </c>
      <c r="J266" s="25">
        <f>'total Scrap'!J266</f>
        <v>141.68</v>
      </c>
      <c r="K266" s="7" t="str">
        <f>'total Scrap'!K266</f>
        <v>PRISES HS</v>
      </c>
      <c r="L266" s="35">
        <f>Tableau7[[#This Row],[facteur associé]]</f>
        <v>4</v>
      </c>
      <c r="M266" s="37">
        <f>Tableau6[[#This Row],[facteur récurrence]]</f>
        <v>4</v>
      </c>
      <c r="N266" s="65" t="str">
        <f t="shared" si="8"/>
        <v>RAS</v>
      </c>
      <c r="Q266" s="51">
        <f t="shared" si="9"/>
        <v>183</v>
      </c>
    </row>
    <row r="267" spans="1:17" ht="18.75" customHeight="1" x14ac:dyDescent="0.35">
      <c r="A267" s="47" t="str">
        <f>'total Scrap'!A267</f>
        <v>02/2021</v>
      </c>
      <c r="B267" s="27">
        <f>'total Scrap'!B267</f>
        <v>73082</v>
      </c>
      <c r="C267" s="37" t="str">
        <f>'total Scrap'!C267</f>
        <v>C. Poli Marchetti</v>
      </c>
      <c r="D267" s="37">
        <f>'total Scrap'!D267</f>
        <v>96744</v>
      </c>
      <c r="E267" s="28" t="str">
        <f>'total Scrap'!E267</f>
        <v>27060UB060</v>
      </c>
      <c r="F267" s="37" t="str">
        <f>'total Scrap'!F267</f>
        <v>ALTERNATOR ASSY, W/REGULATOR</v>
      </c>
      <c r="G267" s="37">
        <f>'total Scrap'!G267</f>
        <v>1</v>
      </c>
      <c r="H267" s="25">
        <f>'total Scrap'!H267</f>
        <v>95.35</v>
      </c>
      <c r="I267" s="37">
        <f>'total Scrap'!I267</f>
        <v>13.72</v>
      </c>
      <c r="J267" s="25">
        <f>'total Scrap'!J267</f>
        <v>109.07</v>
      </c>
      <c r="K267" s="7" t="str">
        <f>'total Scrap'!K267</f>
        <v>PRISE HS</v>
      </c>
      <c r="L267" s="35">
        <f>Tableau7[[#This Row],[facteur associé]]</f>
        <v>4</v>
      </c>
      <c r="M267" s="37">
        <f>Tableau6[[#This Row],[facteur récurrence]]</f>
        <v>4</v>
      </c>
      <c r="N267" s="65" t="str">
        <f t="shared" si="8"/>
        <v>RAS</v>
      </c>
      <c r="Q267" s="51">
        <f t="shared" si="9"/>
        <v>183</v>
      </c>
    </row>
    <row r="268" spans="1:17" ht="18.75" customHeight="1" x14ac:dyDescent="0.35">
      <c r="A268" s="47" t="str">
        <f>'total Scrap'!A268</f>
        <v>02/2021</v>
      </c>
      <c r="B268" s="27">
        <f>'total Scrap'!B268</f>
        <v>73069</v>
      </c>
      <c r="C268" s="37" t="str">
        <f>'total Scrap'!C268</f>
        <v>T. Boudard</v>
      </c>
      <c r="D268" s="37">
        <f>'total Scrap'!D268</f>
        <v>96666</v>
      </c>
      <c r="E268" s="28" t="str">
        <f>'total Scrap'!E268</f>
        <v>55215F318071</v>
      </c>
      <c r="F268" s="37" t="str">
        <f>'total Scrap'!F268</f>
        <v>GLASS, RR</v>
      </c>
      <c r="G268" s="37">
        <f>'total Scrap'!G268</f>
        <v>1</v>
      </c>
      <c r="H268" s="25">
        <f>'total Scrap'!H268</f>
        <v>72.77</v>
      </c>
      <c r="I268" s="37">
        <f>'total Scrap'!I268</f>
        <v>13.72</v>
      </c>
      <c r="J268" s="25">
        <f>'total Scrap'!J268</f>
        <v>86.49</v>
      </c>
      <c r="K268" s="7" t="str">
        <f>'total Scrap'!K268</f>
        <v>VITRE RAYÉE EN LA MONTANT</v>
      </c>
      <c r="L268" s="35">
        <f>Tableau7[[#This Row],[facteur associé]]</f>
        <v>4</v>
      </c>
      <c r="M268" s="37">
        <f>Tableau6[[#This Row],[facteur récurrence]]</f>
        <v>4</v>
      </c>
      <c r="N268" s="65" t="str">
        <f t="shared" si="8"/>
        <v>RAS</v>
      </c>
      <c r="Q268" s="51">
        <f t="shared" si="9"/>
        <v>183</v>
      </c>
    </row>
    <row r="269" spans="1:17" ht="18.75" customHeight="1" x14ac:dyDescent="0.35">
      <c r="A269" s="47" t="str">
        <f>'total Scrap'!A269</f>
        <v>02/2021</v>
      </c>
      <c r="B269" s="27">
        <f>'total Scrap'!B269</f>
        <v>73069</v>
      </c>
      <c r="C269" s="37" t="str">
        <f>'total Scrap'!C269</f>
        <v>T. Boudard</v>
      </c>
      <c r="D269" s="37">
        <f>'total Scrap'!D269</f>
        <v>96669</v>
      </c>
      <c r="E269" s="28" t="str">
        <f>'total Scrap'!E269</f>
        <v>2A28005</v>
      </c>
      <c r="F269" s="37" t="str">
        <f>'total Scrap'!F269</f>
        <v>COVER SUB-ASSY, HTR</v>
      </c>
      <c r="G269" s="37">
        <f>'total Scrap'!G269</f>
        <v>1</v>
      </c>
      <c r="H269" s="25">
        <f>'total Scrap'!H269</f>
        <v>51.48</v>
      </c>
      <c r="I269" s="37">
        <f>'total Scrap'!I269</f>
        <v>13.72</v>
      </c>
      <c r="J269" s="25">
        <f>'total Scrap'!J269</f>
        <v>65.2</v>
      </c>
      <c r="K269" s="7" t="str">
        <f>'total Scrap'!K269</f>
        <v>TROU OBLONG ABIMÉ EN VISSANT LE CARTER</v>
      </c>
      <c r="L269" s="35">
        <f>Tableau7[[#This Row],[facteur associé]]</f>
        <v>4</v>
      </c>
      <c r="M269" s="37">
        <f>Tableau6[[#This Row],[facteur récurrence]]</f>
        <v>4</v>
      </c>
      <c r="N269" s="65" t="str">
        <f t="shared" si="8"/>
        <v>RAS</v>
      </c>
      <c r="Q269" s="51">
        <f t="shared" si="9"/>
        <v>183</v>
      </c>
    </row>
    <row r="270" spans="1:17" ht="18.75" customHeight="1" x14ac:dyDescent="0.35">
      <c r="A270" s="47" t="str">
        <f>'total Scrap'!A270</f>
        <v>02/2021</v>
      </c>
      <c r="B270" s="27">
        <f>'total Scrap'!B270</f>
        <v>72999</v>
      </c>
      <c r="C270" s="37" t="str">
        <f>'total Scrap'!C270</f>
        <v>B. Metreau</v>
      </c>
      <c r="D270" s="37">
        <f>'total Scrap'!D270</f>
        <v>96615</v>
      </c>
      <c r="E270" s="28" t="str">
        <f>'total Scrap'!E270</f>
        <v>56210F220071</v>
      </c>
      <c r="F270" s="37" t="str">
        <f>'total Scrap'!F270</f>
        <v>WIRE, ENGINE</v>
      </c>
      <c r="G270" s="37">
        <f>'total Scrap'!G270</f>
        <v>1</v>
      </c>
      <c r="H270" s="25">
        <f>'total Scrap'!H270</f>
        <v>35.5</v>
      </c>
      <c r="I270" s="37">
        <f>'total Scrap'!I270</f>
        <v>13.72</v>
      </c>
      <c r="J270" s="25">
        <f>'total Scrap'!J270</f>
        <v>49.22</v>
      </c>
      <c r="K270" s="7" t="str">
        <f>'total Scrap'!K270</f>
        <v>PRISE ALTERNATEUR HS</v>
      </c>
      <c r="L270" s="35">
        <f>Tableau7[[#This Row],[facteur associé]]</f>
        <v>4</v>
      </c>
      <c r="M270" s="37">
        <f>Tableau6[[#This Row],[facteur récurrence]]</f>
        <v>4</v>
      </c>
      <c r="N270" s="65" t="str">
        <f t="shared" si="8"/>
        <v>RAS</v>
      </c>
      <c r="Q270" s="51">
        <f t="shared" si="9"/>
        <v>183</v>
      </c>
    </row>
    <row r="271" spans="1:17" ht="18.75" customHeight="1" x14ac:dyDescent="0.35">
      <c r="A271" s="47" t="str">
        <f>'total Scrap'!A271</f>
        <v>02/2021</v>
      </c>
      <c r="B271" s="27">
        <f>'total Scrap'!B271</f>
        <v>73082</v>
      </c>
      <c r="C271" s="37" t="str">
        <f>'total Scrap'!C271</f>
        <v>C. Poli Marchetti</v>
      </c>
      <c r="D271" s="37">
        <f>'total Scrap'!D271</f>
        <v>97517</v>
      </c>
      <c r="E271" s="28" t="str">
        <f>'total Scrap'!E271</f>
        <v>574502663171</v>
      </c>
      <c r="F271" s="37" t="str">
        <f>'total Scrap'!F271</f>
        <v>SWITCH ASSY, COMBINATION</v>
      </c>
      <c r="G271" s="37">
        <f>'total Scrap'!G271</f>
        <v>1</v>
      </c>
      <c r="H271" s="25">
        <f>'total Scrap'!H271</f>
        <v>32.57</v>
      </c>
      <c r="I271" s="37">
        <f>'total Scrap'!I271</f>
        <v>13.72</v>
      </c>
      <c r="J271" s="25">
        <f>'total Scrap'!J271</f>
        <v>46.29</v>
      </c>
      <c r="K271" s="7" t="str">
        <f>'total Scrap'!K271</f>
        <v>LAMELLES DANS LA COSSE PLIÉES</v>
      </c>
      <c r="L271" s="35">
        <f>Tableau7[[#This Row],[facteur associé]]</f>
        <v>4</v>
      </c>
      <c r="M271" s="37">
        <f>Tableau6[[#This Row],[facteur récurrence]]</f>
        <v>4</v>
      </c>
      <c r="N271" s="65" t="str">
        <f t="shared" si="8"/>
        <v>RAS</v>
      </c>
      <c r="Q271" s="51">
        <f t="shared" si="9"/>
        <v>183</v>
      </c>
    </row>
    <row r="272" spans="1:17" ht="18.75" customHeight="1" x14ac:dyDescent="0.35">
      <c r="A272" s="47" t="str">
        <f>'total Scrap'!A272</f>
        <v>02/2021</v>
      </c>
      <c r="B272" s="27">
        <f>'total Scrap'!B272</f>
        <v>73082</v>
      </c>
      <c r="C272" s="37" t="str">
        <f>'total Scrap'!C272</f>
        <v>C. Poli Marchetti</v>
      </c>
      <c r="D272" s="37">
        <f>'total Scrap'!D272</f>
        <v>97516</v>
      </c>
      <c r="E272" s="28" t="str">
        <f>'total Scrap'!E272</f>
        <v>56052F227071</v>
      </c>
      <c r="F272" s="37" t="str">
        <f>'total Scrap'!F272</f>
        <v>WIRE RR UPR MAIN</v>
      </c>
      <c r="G272" s="37">
        <f>'total Scrap'!G272</f>
        <v>1</v>
      </c>
      <c r="H272" s="25">
        <f>'total Scrap'!H272</f>
        <v>19.29</v>
      </c>
      <c r="I272" s="37">
        <f>'total Scrap'!I272</f>
        <v>13.72</v>
      </c>
      <c r="J272" s="25">
        <f>'total Scrap'!J272</f>
        <v>33.01</v>
      </c>
      <c r="K272" s="7" t="str">
        <f>'total Scrap'!K272</f>
        <v>PRISE HS</v>
      </c>
      <c r="L272" s="35">
        <f>Tableau7[[#This Row],[facteur associé]]</f>
        <v>4</v>
      </c>
      <c r="M272" s="37">
        <f>Tableau6[[#This Row],[facteur récurrence]]</f>
        <v>4</v>
      </c>
      <c r="N272" s="65" t="str">
        <f t="shared" si="8"/>
        <v>RAS</v>
      </c>
      <c r="Q272" s="51">
        <f t="shared" si="9"/>
        <v>183</v>
      </c>
    </row>
    <row r="273" spans="1:17" ht="18.75" customHeight="1" x14ac:dyDescent="0.35">
      <c r="A273" s="47" t="str">
        <f>'total Scrap'!A273</f>
        <v>02/2021</v>
      </c>
      <c r="B273" s="27">
        <f>'total Scrap'!B273</f>
        <v>73069</v>
      </c>
      <c r="C273" s="37" t="str">
        <f>'total Scrap'!C273</f>
        <v>T. Boudard</v>
      </c>
      <c r="D273" s="37">
        <f>'total Scrap'!D273</f>
        <v>97651</v>
      </c>
      <c r="E273" s="28" t="str">
        <f>'total Scrap'!E273</f>
        <v>56052F227071</v>
      </c>
      <c r="F273" s="37" t="str">
        <f>'total Scrap'!F273</f>
        <v>WIRE RR UPR MAIN</v>
      </c>
      <c r="G273" s="37">
        <f>'total Scrap'!G273</f>
        <v>1</v>
      </c>
      <c r="H273" s="25">
        <f>'total Scrap'!H273</f>
        <v>19.29</v>
      </c>
      <c r="I273" s="37">
        <f>'total Scrap'!I273</f>
        <v>13.72</v>
      </c>
      <c r="J273" s="25">
        <f>'total Scrap'!J273</f>
        <v>33.01</v>
      </c>
      <c r="K273" s="7" t="str">
        <f>'total Scrap'!K273</f>
        <v>FEUX BLEU NE FONCTIONNE PAS FAISCEAU COUPÉ AU MONTAGE CABINE</v>
      </c>
      <c r="L273" s="35">
        <f>Tableau7[[#This Row],[facteur associé]]</f>
        <v>4</v>
      </c>
      <c r="M273" s="37">
        <f>Tableau6[[#This Row],[facteur récurrence]]</f>
        <v>4</v>
      </c>
      <c r="N273" s="65" t="str">
        <f t="shared" si="8"/>
        <v>RAS</v>
      </c>
      <c r="Q273" s="51">
        <f t="shared" si="9"/>
        <v>183</v>
      </c>
    </row>
    <row r="274" spans="1:17" ht="18.75" customHeight="1" x14ac:dyDescent="0.35">
      <c r="A274" s="47" t="str">
        <f>'total Scrap'!A274</f>
        <v>02/2021</v>
      </c>
      <c r="B274" s="27">
        <f>'total Scrap'!B274</f>
        <v>72999</v>
      </c>
      <c r="C274" s="37" t="str">
        <f>'total Scrap'!C274</f>
        <v>B. Metreau</v>
      </c>
      <c r="D274" s="37">
        <f>'total Scrap'!D274</f>
        <v>95999</v>
      </c>
      <c r="E274" s="28" t="str">
        <f>'total Scrap'!E274</f>
        <v>175102662071</v>
      </c>
      <c r="F274" s="37" t="str">
        <f>'total Scrap'!F274</f>
        <v>MUFFLER ASSY</v>
      </c>
      <c r="G274" s="37">
        <f>'total Scrap'!G274</f>
        <v>1</v>
      </c>
      <c r="H274" s="25">
        <f>'total Scrap'!H274</f>
        <v>17.05</v>
      </c>
      <c r="I274" s="37">
        <f>'total Scrap'!I274</f>
        <v>13.72</v>
      </c>
      <c r="J274" s="25">
        <f>'total Scrap'!J274</f>
        <v>30.770000000000003</v>
      </c>
      <c r="K274" s="7" t="str">
        <f>'total Scrap'!K274</f>
        <v>FILETAGE HS LA VIS TOURNE DANS LE VIDE</v>
      </c>
      <c r="L274" s="35">
        <f>Tableau7[[#This Row],[facteur associé]]</f>
        <v>4</v>
      </c>
      <c r="M274" s="37">
        <f>Tableau6[[#This Row],[facteur récurrence]]</f>
        <v>4</v>
      </c>
      <c r="N274" s="65" t="str">
        <f t="shared" si="8"/>
        <v>RAS</v>
      </c>
      <c r="Q274" s="51">
        <f t="shared" si="9"/>
        <v>183</v>
      </c>
    </row>
    <row r="275" spans="1:17" ht="18.75" customHeight="1" x14ac:dyDescent="0.35">
      <c r="A275" s="47" t="str">
        <f>'total Scrap'!A304</f>
        <v>03/2021</v>
      </c>
      <c r="B275" s="27">
        <f>'total Scrap'!B304</f>
        <v>72999</v>
      </c>
      <c r="C275" s="37" t="str">
        <f>'total Scrap'!C304</f>
        <v>B. Metreau</v>
      </c>
      <c r="D275" s="37">
        <f>'total Scrap'!D304</f>
        <v>97812</v>
      </c>
      <c r="E275" s="28" t="str">
        <f>'total Scrap'!E304</f>
        <v>565302660071</v>
      </c>
      <c r="F275" s="37" t="str">
        <f>'total Scrap'!F304</f>
        <v>LAMP ASSY, COMBINATION HEAD, LED</v>
      </c>
      <c r="G275" s="37">
        <f>'total Scrap'!G304</f>
        <v>1</v>
      </c>
      <c r="H275" s="25">
        <f>'total Scrap'!H304</f>
        <v>97.19</v>
      </c>
      <c r="I275" s="37">
        <f>'total Scrap'!I304</f>
        <v>13.72</v>
      </c>
      <c r="J275" s="25">
        <f>'total Scrap'!J304</f>
        <v>110.91</v>
      </c>
      <c r="K275" s="7" t="str">
        <f>'total Scrap'!K304</f>
        <v>PRISE ARRACHÉE</v>
      </c>
      <c r="L275" s="35">
        <f>Tableau7[[#This Row],[facteur associé]]</f>
        <v>4</v>
      </c>
      <c r="M275" s="37">
        <f>Tableau6[[#This Row],[facteur récurrence]]</f>
        <v>4</v>
      </c>
      <c r="N275" s="65" t="str">
        <f t="shared" si="8"/>
        <v>RAS</v>
      </c>
      <c r="Q275" s="51">
        <f t="shared" si="9"/>
        <v>183</v>
      </c>
    </row>
    <row r="276" spans="1:17" ht="18.75" customHeight="1" x14ac:dyDescent="0.35">
      <c r="A276" s="47" t="str">
        <f>'total Scrap'!A344</f>
        <v>04/2021</v>
      </c>
      <c r="B276" s="27">
        <f>'total Scrap'!B344</f>
        <v>72999</v>
      </c>
      <c r="C276" s="37" t="str">
        <f>'total Scrap'!C344</f>
        <v>B. Metreau</v>
      </c>
      <c r="D276" s="37">
        <f>'total Scrap'!D344</f>
        <v>96623</v>
      </c>
      <c r="E276" s="28" t="str">
        <f>'total Scrap'!E344</f>
        <v>565302660071</v>
      </c>
      <c r="F276" s="37" t="str">
        <f>'total Scrap'!F344</f>
        <v>LAMP ASSY, COMBINATION HEAD, LED</v>
      </c>
      <c r="G276" s="37">
        <f>'total Scrap'!G344</f>
        <v>1</v>
      </c>
      <c r="H276" s="25">
        <f>'total Scrap'!H344</f>
        <v>97.19</v>
      </c>
      <c r="I276" s="37">
        <f>'total Scrap'!I344</f>
        <v>13.72</v>
      </c>
      <c r="J276" s="25">
        <f>'total Scrap'!J344</f>
        <v>110.91</v>
      </c>
      <c r="K276" s="7" t="str">
        <f>'total Scrap'!K344</f>
        <v>FILS ARRACHÉS SUR CHAINE</v>
      </c>
      <c r="L276" s="35">
        <f>Tableau7[[#This Row],[facteur associé]]</f>
        <v>4</v>
      </c>
      <c r="M276" s="37">
        <f>Tableau6[[#This Row],[facteur récurrence]]</f>
        <v>4</v>
      </c>
      <c r="N276" s="65" t="str">
        <f t="shared" si="8"/>
        <v>RAS</v>
      </c>
      <c r="Q276" s="51">
        <f t="shared" si="9"/>
        <v>183</v>
      </c>
    </row>
    <row r="277" spans="1:17" ht="18.75" customHeight="1" x14ac:dyDescent="0.35">
      <c r="A277" s="47" t="str">
        <f>'total Scrap'!A345</f>
        <v>04/2021</v>
      </c>
      <c r="B277" s="27">
        <f>'total Scrap'!B345</f>
        <v>72999</v>
      </c>
      <c r="C277" s="37" t="str">
        <f>'total Scrap'!C345</f>
        <v>B. Metreau</v>
      </c>
      <c r="D277" s="37">
        <f>'total Scrap'!D345</f>
        <v>97820</v>
      </c>
      <c r="E277" s="28" t="str">
        <f>'total Scrap'!E345</f>
        <v>565302660071</v>
      </c>
      <c r="F277" s="37" t="str">
        <f>'total Scrap'!F345</f>
        <v>LAMP ASSY, COMBINATION HEAD, LED</v>
      </c>
      <c r="G277" s="37">
        <f>'total Scrap'!G345</f>
        <v>1</v>
      </c>
      <c r="H277" s="25">
        <f>'total Scrap'!H345</f>
        <v>97.19</v>
      </c>
      <c r="I277" s="37">
        <f>'total Scrap'!I345</f>
        <v>13.72</v>
      </c>
      <c r="J277" s="25">
        <f>'total Scrap'!J345</f>
        <v>110.91</v>
      </c>
      <c r="K277" s="7" t="str">
        <f>'total Scrap'!K345</f>
        <v>PHARE CASSÉ APRÈS UNE CHUTE</v>
      </c>
      <c r="L277" s="35">
        <f>Tableau7[[#This Row],[facteur associé]]</f>
        <v>4</v>
      </c>
      <c r="M277" s="37">
        <f>Tableau6[[#This Row],[facteur récurrence]]</f>
        <v>4</v>
      </c>
      <c r="N277" s="65" t="str">
        <f t="shared" si="8"/>
        <v>RAS</v>
      </c>
      <c r="Q277" s="51">
        <f t="shared" si="9"/>
        <v>183</v>
      </c>
    </row>
    <row r="278" spans="1:17" ht="18.75" customHeight="1" x14ac:dyDescent="0.35">
      <c r="A278" s="47" t="str">
        <f>'total Scrap'!A278</f>
        <v>02/2021</v>
      </c>
      <c r="B278" s="27">
        <f>'total Scrap'!B278</f>
        <v>73082</v>
      </c>
      <c r="C278" s="37" t="str">
        <f>'total Scrap'!C278</f>
        <v>C. Poli Marchetti</v>
      </c>
      <c r="D278" s="37">
        <f>'total Scrap'!D278</f>
        <v>95447</v>
      </c>
      <c r="E278" s="28" t="str">
        <f>'total Scrap'!E278</f>
        <v>53402F218171</v>
      </c>
      <c r="F278" s="37" t="str">
        <f>'total Scrap'!F278</f>
        <v>TOE-BOARD SUB-ASSY, RR</v>
      </c>
      <c r="G278" s="37">
        <f>'total Scrap'!G278</f>
        <v>1</v>
      </c>
      <c r="H278" s="25">
        <f>'total Scrap'!H278</f>
        <v>14.342000000000001</v>
      </c>
      <c r="I278" s="37">
        <f>'total Scrap'!I278</f>
        <v>13.72</v>
      </c>
      <c r="J278" s="25">
        <f>'total Scrap'!J278</f>
        <v>28.062000000000001</v>
      </c>
      <c r="K278" s="7" t="str">
        <f>'total Scrap'!K278</f>
        <v>PLANCHER TORDU COUPS DE FOURCHE?</v>
      </c>
      <c r="L278" s="35">
        <f>Tableau7[[#This Row],[facteur associé]]</f>
        <v>4</v>
      </c>
      <c r="M278" s="37">
        <f>Tableau6[[#This Row],[facteur récurrence]]</f>
        <v>4</v>
      </c>
      <c r="N278" s="65" t="str">
        <f t="shared" si="8"/>
        <v>RAS</v>
      </c>
      <c r="Q278" s="51">
        <f t="shared" si="9"/>
        <v>183</v>
      </c>
    </row>
    <row r="279" spans="1:17" ht="18.75" customHeight="1" x14ac:dyDescent="0.35">
      <c r="A279" s="47" t="str">
        <f>'total Scrap'!A279</f>
        <v>02/2021</v>
      </c>
      <c r="B279" s="27">
        <f>'total Scrap'!B279</f>
        <v>73082</v>
      </c>
      <c r="C279" s="37" t="str">
        <f>'total Scrap'!C279</f>
        <v>C. Poli Marchetti</v>
      </c>
      <c r="D279" s="37">
        <f>'total Scrap'!D279</f>
        <v>96745</v>
      </c>
      <c r="E279" s="28" t="str">
        <f>'total Scrap'!E279</f>
        <v>53724F222071</v>
      </c>
      <c r="F279" s="37" t="str">
        <f>'total Scrap'!F279</f>
        <v>DOCUMENT BOX 142259</v>
      </c>
      <c r="G279" s="37">
        <f>'total Scrap'!G279</f>
        <v>1</v>
      </c>
      <c r="H279" s="25">
        <f>'total Scrap'!H279</f>
        <v>11</v>
      </c>
      <c r="I279" s="37">
        <f>'total Scrap'!I279</f>
        <v>13.72</v>
      </c>
      <c r="J279" s="25">
        <f>'total Scrap'!J279</f>
        <v>24.72</v>
      </c>
      <c r="K279" s="7" t="str">
        <f>'total Scrap'!K279</f>
        <v>RAYURES</v>
      </c>
      <c r="L279" s="35">
        <f>Tableau7[[#This Row],[facteur associé]]</f>
        <v>4</v>
      </c>
      <c r="M279" s="37">
        <f>Tableau6[[#This Row],[facteur récurrence]]</f>
        <v>4</v>
      </c>
      <c r="N279" s="65" t="str">
        <f t="shared" si="8"/>
        <v>RAS</v>
      </c>
      <c r="Q279" s="51">
        <f t="shared" si="9"/>
        <v>183</v>
      </c>
    </row>
    <row r="280" spans="1:17" ht="18.75" customHeight="1" x14ac:dyDescent="0.35">
      <c r="A280" s="47" t="str">
        <f>'total Scrap'!A280</f>
        <v>02/2021</v>
      </c>
      <c r="B280" s="27">
        <f>'total Scrap'!B280</f>
        <v>73069</v>
      </c>
      <c r="C280" s="37" t="str">
        <f>'total Scrap'!C280</f>
        <v>T. Boudard</v>
      </c>
      <c r="D280" s="37">
        <f>'total Scrap'!D280</f>
        <v>96667</v>
      </c>
      <c r="E280" s="28" t="str">
        <f>'total Scrap'!E280</f>
        <v>2A14398G3</v>
      </c>
      <c r="F280" s="37" t="str">
        <f>'total Scrap'!F280</f>
        <v>BRACKET ASSY, STEP, RH</v>
      </c>
      <c r="G280" s="37">
        <f>'total Scrap'!G280</f>
        <v>1</v>
      </c>
      <c r="H280" s="25">
        <f>'total Scrap'!H280</f>
        <v>10.59</v>
      </c>
      <c r="I280" s="37">
        <f>'total Scrap'!I280</f>
        <v>13.72</v>
      </c>
      <c r="J280" s="25">
        <f>'total Scrap'!J280</f>
        <v>24.310000000000002</v>
      </c>
      <c r="K280" s="7" t="str">
        <f>'total Scrap'!K280</f>
        <v>VIS CASSÉE EN LE MONTANT</v>
      </c>
      <c r="L280" s="35">
        <f>Tableau7[[#This Row],[facteur associé]]</f>
        <v>4</v>
      </c>
      <c r="M280" s="37">
        <f>Tableau6[[#This Row],[facteur récurrence]]</f>
        <v>4</v>
      </c>
      <c r="N280" s="65" t="str">
        <f t="shared" si="8"/>
        <v>RAS</v>
      </c>
      <c r="Q280" s="51">
        <f t="shared" si="9"/>
        <v>183</v>
      </c>
    </row>
    <row r="281" spans="1:17" ht="18.75" customHeight="1" x14ac:dyDescent="0.35">
      <c r="A281" s="47" t="str">
        <f>'total Scrap'!A281</f>
        <v>02/2021</v>
      </c>
      <c r="B281" s="27">
        <f>'total Scrap'!B281</f>
        <v>73082</v>
      </c>
      <c r="C281" s="37" t="str">
        <f>'total Scrap'!C281</f>
        <v>C. Poli Marchetti</v>
      </c>
      <c r="D281" s="37">
        <f>'total Scrap'!D281</f>
        <v>95664</v>
      </c>
      <c r="E281" s="28" t="str">
        <f>'total Scrap'!E281</f>
        <v>68148F218071</v>
      </c>
      <c r="F281" s="37" t="str">
        <f>'total Scrap'!F281</f>
        <v>HOSE, TILT</v>
      </c>
      <c r="G281" s="37">
        <f>'total Scrap'!G281</f>
        <v>1</v>
      </c>
      <c r="H281" s="25">
        <f>'total Scrap'!H281</f>
        <v>10.48</v>
      </c>
      <c r="I281" s="37">
        <f>'total Scrap'!I281</f>
        <v>13.72</v>
      </c>
      <c r="J281" s="25">
        <f>'total Scrap'!J281</f>
        <v>24.200000000000003</v>
      </c>
      <c r="K281" s="7" t="str">
        <f>'total Scrap'!K281</f>
        <v>ABIMÉ</v>
      </c>
      <c r="L281" s="35">
        <f>Tableau7[[#This Row],[facteur associé]]</f>
        <v>4</v>
      </c>
      <c r="M281" s="37">
        <f>Tableau6[[#This Row],[facteur récurrence]]</f>
        <v>4</v>
      </c>
      <c r="N281" s="65" t="str">
        <f t="shared" si="8"/>
        <v>RAS</v>
      </c>
      <c r="Q281" s="51">
        <f t="shared" si="9"/>
        <v>183</v>
      </c>
    </row>
    <row r="282" spans="1:17" ht="18.75" customHeight="1" x14ac:dyDescent="0.35">
      <c r="A282" s="47" t="str">
        <f>'total Scrap'!A282</f>
        <v>02/2021</v>
      </c>
      <c r="B282" s="27">
        <f>'total Scrap'!B282</f>
        <v>73069</v>
      </c>
      <c r="C282" s="37" t="str">
        <f>'total Scrap'!C282</f>
        <v>T. Boudard</v>
      </c>
      <c r="D282" s="37">
        <f>'total Scrap'!D282</f>
        <v>97652</v>
      </c>
      <c r="E282" s="28" t="str">
        <f>'total Scrap'!E282</f>
        <v>532212665071</v>
      </c>
      <c r="F282" s="37" t="str">
        <f>'total Scrap'!F282</f>
        <v>PANEL INSTRUMENT, RH, STD CAB</v>
      </c>
      <c r="G282" s="37">
        <f>'total Scrap'!G282</f>
        <v>1</v>
      </c>
      <c r="H282" s="25">
        <f>'total Scrap'!H282</f>
        <v>10.36</v>
      </c>
      <c r="I282" s="37">
        <f>'total Scrap'!I282</f>
        <v>13.72</v>
      </c>
      <c r="J282" s="25">
        <f>'total Scrap'!J282</f>
        <v>24.08</v>
      </c>
      <c r="K282" s="7" t="str">
        <f>'total Scrap'!K282</f>
        <v>RAYÉ   708   230473</v>
      </c>
      <c r="L282" s="35">
        <f>Tableau7[[#This Row],[facteur associé]]</f>
        <v>4</v>
      </c>
      <c r="M282" s="37">
        <f>Tableau6[[#This Row],[facteur récurrence]]</f>
        <v>4</v>
      </c>
      <c r="N282" s="65" t="str">
        <f t="shared" si="8"/>
        <v>RAS</v>
      </c>
      <c r="Q282" s="51">
        <f t="shared" si="9"/>
        <v>183</v>
      </c>
    </row>
    <row r="283" spans="1:17" ht="18.75" customHeight="1" x14ac:dyDescent="0.35">
      <c r="A283" s="47" t="str">
        <f>'total Scrap'!A283</f>
        <v>02/2021</v>
      </c>
      <c r="B283" s="27">
        <f>'total Scrap'!B283</f>
        <v>73082</v>
      </c>
      <c r="C283" s="37" t="str">
        <f>'total Scrap'!C283</f>
        <v>C. Poli Marchetti</v>
      </c>
      <c r="D283" s="37">
        <f>'total Scrap'!D283</f>
        <v>97802</v>
      </c>
      <c r="E283" s="28" t="str">
        <f>'total Scrap'!E283</f>
        <v>56014F320071</v>
      </c>
      <c r="F283" s="37" t="str">
        <f>'total Scrap'!F283</f>
        <v>WIRE,SIDE, RH</v>
      </c>
      <c r="G283" s="37">
        <f>'total Scrap'!G283</f>
        <v>1</v>
      </c>
      <c r="H283" s="25">
        <f>'total Scrap'!H283</f>
        <v>7.94</v>
      </c>
      <c r="I283" s="37">
        <f>'total Scrap'!I283</f>
        <v>13.72</v>
      </c>
      <c r="J283" s="25">
        <f>'total Scrap'!J283</f>
        <v>21.66</v>
      </c>
      <c r="K283" s="7" t="str">
        <f>'total Scrap'!K283</f>
        <v>PRISE BLANCHE HS</v>
      </c>
      <c r="L283" s="35">
        <f>Tableau7[[#This Row],[facteur associé]]</f>
        <v>4</v>
      </c>
      <c r="M283" s="37">
        <f>Tableau6[[#This Row],[facteur récurrence]]</f>
        <v>4</v>
      </c>
      <c r="N283" s="65" t="str">
        <f t="shared" si="8"/>
        <v>RAS</v>
      </c>
      <c r="Q283" s="51">
        <f t="shared" si="9"/>
        <v>183</v>
      </c>
    </row>
    <row r="284" spans="1:17" ht="18.75" customHeight="1" x14ac:dyDescent="0.35">
      <c r="A284" s="47" t="str">
        <f>'total Scrap'!A284</f>
        <v>02/2021</v>
      </c>
      <c r="B284" s="27">
        <f>'total Scrap'!B284</f>
        <v>73082</v>
      </c>
      <c r="C284" s="37" t="str">
        <f>'total Scrap'!C284</f>
        <v>C. Poli Marchetti</v>
      </c>
      <c r="D284" s="37">
        <f>'total Scrap'!D284</f>
        <v>97519</v>
      </c>
      <c r="E284" s="28" t="str">
        <f>'total Scrap'!E284</f>
        <v>566512664071</v>
      </c>
      <c r="F284" s="37" t="str">
        <f>'total Scrap'!F284</f>
        <v>COVER, LED RR COMBI LAMP</v>
      </c>
      <c r="G284" s="37">
        <f>'total Scrap'!G284</f>
        <v>1</v>
      </c>
      <c r="H284" s="25">
        <f>'total Scrap'!H284</f>
        <v>6.42</v>
      </c>
      <c r="I284" s="37">
        <f>'total Scrap'!I284</f>
        <v>13.72</v>
      </c>
      <c r="J284" s="25">
        <f>'total Scrap'!J284</f>
        <v>20.14</v>
      </c>
      <c r="K284" s="7" t="str">
        <f>'total Scrap'!K284</f>
        <v>RAYURES</v>
      </c>
      <c r="L284" s="35">
        <f>Tableau7[[#This Row],[facteur associé]]</f>
        <v>4</v>
      </c>
      <c r="M284" s="37">
        <f>Tableau6[[#This Row],[facteur récurrence]]</f>
        <v>4</v>
      </c>
      <c r="N284" s="65" t="str">
        <f t="shared" si="8"/>
        <v>RAS</v>
      </c>
      <c r="Q284" s="51">
        <f t="shared" si="9"/>
        <v>183</v>
      </c>
    </row>
    <row r="285" spans="1:17" ht="18.75" customHeight="1" x14ac:dyDescent="0.35">
      <c r="A285" s="47" t="str">
        <f>'total Scrap'!A285</f>
        <v>02/2021</v>
      </c>
      <c r="B285" s="27">
        <f>'total Scrap'!B285</f>
        <v>72999</v>
      </c>
      <c r="C285" s="37" t="str">
        <f>'total Scrap'!C285</f>
        <v>B. Metreau</v>
      </c>
      <c r="D285" s="37">
        <f>'total Scrap'!D285</f>
        <v>96618</v>
      </c>
      <c r="E285" s="28" t="str">
        <f>'total Scrap'!E285</f>
        <v>566012661171</v>
      </c>
      <c r="F285" s="37" t="str">
        <f>'total Scrap'!F285</f>
        <v>BRACKET SUB-ASSY, LED LAMP</v>
      </c>
      <c r="G285" s="37">
        <f>'total Scrap'!G285</f>
        <v>1</v>
      </c>
      <c r="H285" s="25">
        <f>'total Scrap'!H285</f>
        <v>4.2300000000000004</v>
      </c>
      <c r="I285" s="37">
        <f>'total Scrap'!I285</f>
        <v>13.72</v>
      </c>
      <c r="J285" s="25">
        <f>'total Scrap'!J285</f>
        <v>17.950000000000003</v>
      </c>
      <c r="K285" s="7" t="str">
        <f>'total Scrap'!K285</f>
        <v>ABIMÉ PAR OSL LORS DU MONTAGE</v>
      </c>
      <c r="L285" s="35">
        <f>Tableau7[[#This Row],[facteur associé]]</f>
        <v>4</v>
      </c>
      <c r="M285" s="37">
        <f>Tableau6[[#This Row],[facteur récurrence]]</f>
        <v>4</v>
      </c>
      <c r="N285" s="65" t="str">
        <f t="shared" si="8"/>
        <v>RAS</v>
      </c>
      <c r="Q285" s="51">
        <f t="shared" si="9"/>
        <v>183</v>
      </c>
    </row>
    <row r="286" spans="1:17" ht="18.75" customHeight="1" x14ac:dyDescent="0.35">
      <c r="A286" s="47" t="str">
        <f>'total Scrap'!A286</f>
        <v>02/2021</v>
      </c>
      <c r="B286" s="27">
        <f>'total Scrap'!B286</f>
        <v>73082</v>
      </c>
      <c r="C286" s="37" t="str">
        <f>'total Scrap'!C286</f>
        <v>C. Poli Marchetti</v>
      </c>
      <c r="D286" s="37">
        <f>'total Scrap'!D286</f>
        <v>96551</v>
      </c>
      <c r="E286" s="28" t="str">
        <f>'total Scrap'!E286</f>
        <v>532801370071</v>
      </c>
      <c r="F286" s="37" t="str">
        <f>'total Scrap'!F286</f>
        <v>BOARD ASSY, PAPER</v>
      </c>
      <c r="G286" s="37">
        <f>'total Scrap'!G286</f>
        <v>1</v>
      </c>
      <c r="H286" s="25">
        <f>'total Scrap'!H286</f>
        <v>4.16</v>
      </c>
      <c r="I286" s="37">
        <f>'total Scrap'!I286</f>
        <v>13.72</v>
      </c>
      <c r="J286" s="25">
        <f>'total Scrap'!J286</f>
        <v>17.880000000000003</v>
      </c>
      <c r="K286" s="7" t="str">
        <f>'total Scrap'!K286</f>
        <v>RAYÉ</v>
      </c>
      <c r="L286" s="35">
        <f>Tableau7[[#This Row],[facteur associé]]</f>
        <v>4</v>
      </c>
      <c r="M286" s="37">
        <f>Tableau6[[#This Row],[facteur récurrence]]</f>
        <v>4</v>
      </c>
      <c r="N286" s="65" t="str">
        <f t="shared" si="8"/>
        <v>RAS</v>
      </c>
      <c r="Q286" s="51">
        <f t="shared" si="9"/>
        <v>183</v>
      </c>
    </row>
    <row r="287" spans="1:17" ht="18.75" customHeight="1" x14ac:dyDescent="0.35">
      <c r="A287" s="47" t="str">
        <f>'total Scrap'!A287</f>
        <v>02/2021</v>
      </c>
      <c r="B287" s="27">
        <f>'total Scrap'!B287</f>
        <v>73082</v>
      </c>
      <c r="C287" s="37" t="str">
        <f>'total Scrap'!C287</f>
        <v>C. Poli Marchetti</v>
      </c>
      <c r="D287" s="37">
        <f>'total Scrap'!D287</f>
        <v>96552</v>
      </c>
      <c r="E287" s="28" t="str">
        <f>'total Scrap'!E287</f>
        <v>532801370071</v>
      </c>
      <c r="F287" s="37" t="str">
        <f>'total Scrap'!F287</f>
        <v>BOARD ASSY, PAPER</v>
      </c>
      <c r="G287" s="37">
        <f>'total Scrap'!G287</f>
        <v>1</v>
      </c>
      <c r="H287" s="25">
        <f>'total Scrap'!H287</f>
        <v>4.16</v>
      </c>
      <c r="I287" s="37">
        <f>'total Scrap'!I287</f>
        <v>13.72</v>
      </c>
      <c r="J287" s="25">
        <f>'total Scrap'!J287</f>
        <v>17.880000000000003</v>
      </c>
      <c r="K287" s="7" t="str">
        <f>'total Scrap'!K287</f>
        <v>RAYURES</v>
      </c>
      <c r="L287" s="35">
        <f>Tableau7[[#This Row],[facteur associé]]</f>
        <v>4</v>
      </c>
      <c r="M287" s="37">
        <f>Tableau6[[#This Row],[facteur récurrence]]</f>
        <v>4</v>
      </c>
      <c r="N287" s="65" t="str">
        <f t="shared" si="8"/>
        <v>RAS</v>
      </c>
      <c r="Q287" s="51">
        <f t="shared" si="9"/>
        <v>183</v>
      </c>
    </row>
    <row r="288" spans="1:17" ht="18.75" customHeight="1" x14ac:dyDescent="0.35">
      <c r="A288" s="47" t="str">
        <f>'total Scrap'!A288</f>
        <v>02/2021</v>
      </c>
      <c r="B288" s="27">
        <f>'total Scrap'!B288</f>
        <v>72999</v>
      </c>
      <c r="C288" s="37" t="str">
        <f>'total Scrap'!C288</f>
        <v>B. Metreau</v>
      </c>
      <c r="D288" s="37">
        <f>'total Scrap'!D288</f>
        <v>96553</v>
      </c>
      <c r="E288" s="28" t="str">
        <f>'total Scrap'!E288</f>
        <v>674702660071</v>
      </c>
      <c r="F288" s="37" t="str">
        <f>'total Scrap'!F288</f>
        <v>GAGE ASSY, OIL LEVEL</v>
      </c>
      <c r="G288" s="37">
        <f>'total Scrap'!G288</f>
        <v>1</v>
      </c>
      <c r="H288" s="25">
        <f>'total Scrap'!H288</f>
        <v>3.61</v>
      </c>
      <c r="I288" s="37">
        <f>'total Scrap'!I288</f>
        <v>13.72</v>
      </c>
      <c r="J288" s="25">
        <f>'total Scrap'!J288</f>
        <v>17.330000000000002</v>
      </c>
      <c r="K288" s="7" t="str">
        <f>'total Scrap'!K288</f>
        <v>JAUGE CASSÉE</v>
      </c>
      <c r="L288" s="35">
        <f>Tableau7[[#This Row],[facteur associé]]</f>
        <v>4</v>
      </c>
      <c r="M288" s="37">
        <f>Tableau6[[#This Row],[facteur récurrence]]</f>
        <v>4</v>
      </c>
      <c r="N288" s="65" t="str">
        <f t="shared" si="8"/>
        <v>RAS</v>
      </c>
      <c r="Q288" s="51">
        <f t="shared" si="9"/>
        <v>183</v>
      </c>
    </row>
    <row r="289" spans="1:17" ht="18.75" customHeight="1" x14ac:dyDescent="0.35">
      <c r="A289" s="47" t="str">
        <f>'total Scrap'!A289</f>
        <v>02/2021</v>
      </c>
      <c r="B289" s="27">
        <f>'total Scrap'!B289</f>
        <v>73082</v>
      </c>
      <c r="C289" s="37" t="str">
        <f>'total Scrap'!C289</f>
        <v>C. Poli Marchetti</v>
      </c>
      <c r="D289" s="37">
        <f>'total Scrap'!D289</f>
        <v>97518</v>
      </c>
      <c r="E289" s="28" t="str">
        <f>'total Scrap'!E289</f>
        <v>536202661071</v>
      </c>
      <c r="F289" s="37" t="str">
        <f>'total Scrap'!F289</f>
        <v>WIRE ASSY, RELEASE LEVER</v>
      </c>
      <c r="G289" s="37">
        <f>'total Scrap'!G289</f>
        <v>1</v>
      </c>
      <c r="H289" s="25">
        <f>'total Scrap'!H289</f>
        <v>2.02</v>
      </c>
      <c r="I289" s="37">
        <f>'total Scrap'!I289</f>
        <v>13.72</v>
      </c>
      <c r="J289" s="25">
        <f>'total Scrap'!J289</f>
        <v>15.74</v>
      </c>
      <c r="K289" s="7" t="str">
        <f>'total Scrap'!K289</f>
        <v>VIS DE RÉGLAGE HS</v>
      </c>
      <c r="L289" s="35">
        <f>Tableau7[[#This Row],[facteur associé]]</f>
        <v>4</v>
      </c>
      <c r="M289" s="37">
        <f>Tableau6[[#This Row],[facteur récurrence]]</f>
        <v>4</v>
      </c>
      <c r="N289" s="65" t="str">
        <f t="shared" si="8"/>
        <v>RAS</v>
      </c>
      <c r="Q289" s="51">
        <f t="shared" si="9"/>
        <v>183</v>
      </c>
    </row>
    <row r="290" spans="1:17" ht="18.75" customHeight="1" x14ac:dyDescent="0.35">
      <c r="A290" s="47" t="str">
        <f>'total Scrap'!A290</f>
        <v>02/2021</v>
      </c>
      <c r="B290" s="27">
        <f>'total Scrap'!B290</f>
        <v>72999</v>
      </c>
      <c r="C290" s="37" t="str">
        <f>'total Scrap'!C290</f>
        <v>B. Metreau</v>
      </c>
      <c r="D290" s="37">
        <f>'total Scrap'!D290</f>
        <v>97804</v>
      </c>
      <c r="E290" s="28" t="str">
        <f>'total Scrap'!E290</f>
        <v>56606F219171</v>
      </c>
      <c r="F290" s="37" t="str">
        <f>'total Scrap'!F290</f>
        <v>BRACKET SUB-ASSY, BEACON LAMP</v>
      </c>
      <c r="G290" s="37">
        <f>'total Scrap'!G290</f>
        <v>1</v>
      </c>
      <c r="H290" s="25">
        <f>'total Scrap'!H290</f>
        <v>1.72</v>
      </c>
      <c r="I290" s="37">
        <f>'total Scrap'!I290</f>
        <v>13.72</v>
      </c>
      <c r="J290" s="25">
        <f>'total Scrap'!J290</f>
        <v>15.440000000000001</v>
      </c>
      <c r="K290" s="7" t="str">
        <f>'total Scrap'!K290</f>
        <v>FILETAGE DU SUPPORT HS</v>
      </c>
      <c r="L290" s="35">
        <f>Tableau7[[#This Row],[facteur associé]]</f>
        <v>4</v>
      </c>
      <c r="M290" s="37">
        <f>Tableau6[[#This Row],[facteur récurrence]]</f>
        <v>4</v>
      </c>
      <c r="N290" s="65" t="str">
        <f t="shared" si="8"/>
        <v>RAS</v>
      </c>
      <c r="Q290" s="51">
        <f t="shared" si="9"/>
        <v>183</v>
      </c>
    </row>
    <row r="291" spans="1:17" ht="18.75" customHeight="1" x14ac:dyDescent="0.35">
      <c r="A291" s="47" t="str">
        <f>'total Scrap'!A291</f>
        <v>03/2021</v>
      </c>
      <c r="B291" s="27">
        <f>'total Scrap'!B291</f>
        <v>72999</v>
      </c>
      <c r="C291" s="37" t="str">
        <f>'total Scrap'!C291</f>
        <v>B. Metreau</v>
      </c>
      <c r="D291" s="37">
        <f>'total Scrap'!D291</f>
        <v>97813</v>
      </c>
      <c r="E291" s="28" t="str">
        <f>'total Scrap'!E291</f>
        <v>175202661071</v>
      </c>
      <c r="F291" s="37" t="str">
        <f>'total Scrap'!F291</f>
        <v>MUFFLER ASSY, CATALYTIC</v>
      </c>
      <c r="G291" s="37">
        <f>'total Scrap'!G291</f>
        <v>2</v>
      </c>
      <c r="H291" s="25">
        <f>'total Scrap'!H291</f>
        <v>483.6</v>
      </c>
      <c r="I291" s="37">
        <f>'total Scrap'!I291</f>
        <v>13.72</v>
      </c>
      <c r="J291" s="25">
        <f>'total Scrap'!J291</f>
        <v>497.32000000000005</v>
      </c>
      <c r="K291" s="7" t="str">
        <f>'total Scrap'!K291</f>
        <v>FILETAGE D'UN ÉCROU HS LORS DU SERRAGE</v>
      </c>
      <c r="L291" s="35">
        <f>Tableau7[[#This Row],[facteur associé]]</f>
        <v>4</v>
      </c>
      <c r="M291" s="37">
        <f>Tableau6[[#This Row],[facteur récurrence]]</f>
        <v>4</v>
      </c>
      <c r="N291" s="65" t="str">
        <f t="shared" si="8"/>
        <v>RAS</v>
      </c>
      <c r="Q291" s="51">
        <f t="shared" si="9"/>
        <v>183</v>
      </c>
    </row>
    <row r="292" spans="1:17" ht="18.75" customHeight="1" x14ac:dyDescent="0.35">
      <c r="A292" s="47" t="str">
        <f>'total Scrap'!A292</f>
        <v>03/2021</v>
      </c>
      <c r="B292" s="27">
        <f>'total Scrap'!B292</f>
        <v>73082</v>
      </c>
      <c r="C292" s="37" t="str">
        <f>'total Scrap'!C292</f>
        <v>C. Poli Marchetti</v>
      </c>
      <c r="D292" s="37">
        <f>'total Scrap'!D292</f>
        <v>96682</v>
      </c>
      <c r="E292" s="28" t="str">
        <f>'total Scrap'!E292</f>
        <v>18450UM020</v>
      </c>
      <c r="F292" s="37" t="str">
        <f>'total Scrap'!F292</f>
        <v>CONVERTER ASSY, MONOLITHI</v>
      </c>
      <c r="G292" s="37">
        <f>'total Scrap'!G292</f>
        <v>1</v>
      </c>
      <c r="H292" s="25">
        <f>'total Scrap'!H292</f>
        <v>345.77</v>
      </c>
      <c r="I292" s="37">
        <f>'total Scrap'!I292</f>
        <v>13.72</v>
      </c>
      <c r="J292" s="25">
        <f>'total Scrap'!J292</f>
        <v>359.49</v>
      </c>
      <c r="K292" s="7" t="str">
        <f>'total Scrap'!K292</f>
        <v>VIS BLOQUÉE</v>
      </c>
      <c r="L292" s="35">
        <f>Tableau7[[#This Row],[facteur associé]]</f>
        <v>4</v>
      </c>
      <c r="M292" s="37">
        <f>Tableau6[[#This Row],[facteur récurrence]]</f>
        <v>4</v>
      </c>
      <c r="N292" s="65" t="str">
        <f t="shared" si="8"/>
        <v>RAS</v>
      </c>
      <c r="Q292" s="51">
        <f t="shared" si="9"/>
        <v>183</v>
      </c>
    </row>
    <row r="293" spans="1:17" ht="18.75" customHeight="1" x14ac:dyDescent="0.35">
      <c r="A293" s="47" t="str">
        <f>'total Scrap'!A293</f>
        <v>03/2021</v>
      </c>
      <c r="B293" s="27">
        <f>'total Scrap'!B293</f>
        <v>72475</v>
      </c>
      <c r="C293" s="37" t="str">
        <f>'total Scrap'!C293</f>
        <v>H. Guillon</v>
      </c>
      <c r="D293" s="37">
        <f>'total Scrap'!D293</f>
        <v>97901</v>
      </c>
      <c r="E293" s="28" t="str">
        <f>'total Scrap'!E293</f>
        <v>89661UM090</v>
      </c>
      <c r="F293" s="37" t="str">
        <f>'total Scrap'!F293</f>
        <v>COMPUTER, ENGINE CONTROL</v>
      </c>
      <c r="G293" s="37">
        <f>'total Scrap'!G293</f>
        <v>2</v>
      </c>
      <c r="H293" s="25">
        <f>'total Scrap'!H293</f>
        <v>323.56</v>
      </c>
      <c r="I293" s="37">
        <f>'total Scrap'!I293</f>
        <v>13.72</v>
      </c>
      <c r="J293" s="25">
        <f>'total Scrap'!J293</f>
        <v>337.28000000000003</v>
      </c>
      <c r="K293" s="7" t="str">
        <f>'total Scrap'!K293</f>
        <v>CONTROLEUR TOMBÉ EN LOGISTIQUE</v>
      </c>
      <c r="L293" s="35">
        <f>Tableau7[[#This Row],[facteur associé]]</f>
        <v>4</v>
      </c>
      <c r="M293" s="37">
        <f>Tableau6[[#This Row],[facteur récurrence]]</f>
        <v>4</v>
      </c>
      <c r="N293" s="65" t="str">
        <f t="shared" si="8"/>
        <v>RAS</v>
      </c>
      <c r="Q293" s="51">
        <f t="shared" si="9"/>
        <v>183</v>
      </c>
    </row>
    <row r="294" spans="1:17" ht="18.75" customHeight="1" x14ac:dyDescent="0.35">
      <c r="A294" s="47" t="str">
        <f>'total Scrap'!A294</f>
        <v>03/2021</v>
      </c>
      <c r="B294" s="27">
        <f>'total Scrap'!B294</f>
        <v>72475</v>
      </c>
      <c r="C294" s="37" t="str">
        <f>'total Scrap'!C294</f>
        <v>H. Guillon</v>
      </c>
      <c r="D294" s="37">
        <f>'total Scrap'!D294</f>
        <v>97904</v>
      </c>
      <c r="E294" s="28" t="str">
        <f>'total Scrap'!E294</f>
        <v>89661UM090</v>
      </c>
      <c r="F294" s="37" t="str">
        <f>'total Scrap'!F294</f>
        <v>COMPUTER, ENGINE CONTROL</v>
      </c>
      <c r="G294" s="37">
        <f>'total Scrap'!G294</f>
        <v>2</v>
      </c>
      <c r="H294" s="25">
        <f>'total Scrap'!H294</f>
        <v>323.56</v>
      </c>
      <c r="I294" s="37">
        <f>'total Scrap'!I294</f>
        <v>13.72</v>
      </c>
      <c r="J294" s="25">
        <f>'total Scrap'!J294</f>
        <v>337.28000000000003</v>
      </c>
      <c r="K294" s="7" t="str">
        <f>'total Scrap'!K294</f>
        <v>CONTROLEUR CASSÉ EN LOGISTIQUE</v>
      </c>
      <c r="L294" s="35">
        <f>Tableau7[[#This Row],[facteur associé]]</f>
        <v>4</v>
      </c>
      <c r="M294" s="37">
        <f>Tableau6[[#This Row],[facteur récurrence]]</f>
        <v>4</v>
      </c>
      <c r="N294" s="65" t="str">
        <f t="shared" si="8"/>
        <v>RAS</v>
      </c>
      <c r="Q294" s="51">
        <f t="shared" si="9"/>
        <v>183</v>
      </c>
    </row>
    <row r="295" spans="1:17" ht="18.75" customHeight="1" x14ac:dyDescent="0.35">
      <c r="A295" s="47" t="str">
        <f>'total Scrap'!A295</f>
        <v>03/2021</v>
      </c>
      <c r="B295" s="27">
        <f>'total Scrap'!B295</f>
        <v>73069</v>
      </c>
      <c r="C295" s="37" t="str">
        <f>'total Scrap'!C295</f>
        <v>T. Boudard</v>
      </c>
      <c r="D295" s="37">
        <f>'total Scrap'!D295</f>
        <v>96674</v>
      </c>
      <c r="E295" s="28" t="str">
        <f>'total Scrap'!E295</f>
        <v>55231F231071</v>
      </c>
      <c r="F295" s="37" t="str">
        <f>'total Scrap'!F295</f>
        <v>GLASS, ROOF</v>
      </c>
      <c r="G295" s="37">
        <f>'total Scrap'!G295</f>
        <v>2</v>
      </c>
      <c r="H295" s="25">
        <f>'total Scrap'!H295</f>
        <v>199.8</v>
      </c>
      <c r="I295" s="37">
        <f>'total Scrap'!I295</f>
        <v>13.72</v>
      </c>
      <c r="J295" s="25">
        <f>'total Scrap'!J295</f>
        <v>213.52</v>
      </c>
      <c r="K295" s="7" t="str">
        <f>'total Scrap'!K295</f>
        <v>EN POSITIONNANT LA VITRE SUR LE TOIT CELLE CI C'EST BRISÉE</v>
      </c>
      <c r="L295" s="35">
        <f>Tableau7[[#This Row],[facteur associé]]</f>
        <v>4</v>
      </c>
      <c r="M295" s="37">
        <f>Tableau6[[#This Row],[facteur récurrence]]</f>
        <v>4</v>
      </c>
      <c r="N295" s="65" t="str">
        <f t="shared" si="8"/>
        <v>RAS</v>
      </c>
      <c r="Q295" s="51">
        <f t="shared" si="9"/>
        <v>183</v>
      </c>
    </row>
    <row r="296" spans="1:17" ht="18.75" customHeight="1" x14ac:dyDescent="0.35">
      <c r="A296" s="47" t="str">
        <f>'total Scrap'!A296</f>
        <v>03/2021</v>
      </c>
      <c r="B296" s="27">
        <f>'total Scrap'!B296</f>
        <v>72475</v>
      </c>
      <c r="C296" s="37" t="str">
        <f>'total Scrap'!C296</f>
        <v>H. Guillon</v>
      </c>
      <c r="D296" s="37">
        <f>'total Scrap'!D296</f>
        <v>95198</v>
      </c>
      <c r="E296" s="28" t="str">
        <f>'total Scrap'!E296</f>
        <v>281002665171</v>
      </c>
      <c r="F296" s="37" t="str">
        <f>'total Scrap'!F296</f>
        <v>STARTER ASSY</v>
      </c>
      <c r="G296" s="37">
        <f>'total Scrap'!G296</f>
        <v>2</v>
      </c>
      <c r="H296" s="25">
        <f>'total Scrap'!H296</f>
        <v>189.38</v>
      </c>
      <c r="I296" s="37">
        <f>'total Scrap'!I296</f>
        <v>13.72</v>
      </c>
      <c r="J296" s="25">
        <f>'total Scrap'!J296</f>
        <v>203.1</v>
      </c>
      <c r="K296" s="7" t="str">
        <f>'total Scrap'!K296</f>
        <v>PIÈCES TOMBÉES LORS DE LA MANUTENTION</v>
      </c>
      <c r="L296" s="35">
        <f>Tableau7[[#This Row],[facteur associé]]</f>
        <v>4</v>
      </c>
      <c r="M296" s="37">
        <f>Tableau6[[#This Row],[facteur récurrence]]</f>
        <v>4</v>
      </c>
      <c r="N296" s="65" t="str">
        <f t="shared" si="8"/>
        <v>RAS</v>
      </c>
      <c r="Q296" s="51">
        <f t="shared" si="9"/>
        <v>183</v>
      </c>
    </row>
    <row r="297" spans="1:17" ht="18.75" customHeight="1" x14ac:dyDescent="0.35">
      <c r="A297" s="47" t="str">
        <f>'total Scrap'!A297</f>
        <v>03/2021</v>
      </c>
      <c r="B297" s="27">
        <f>'total Scrap'!B297</f>
        <v>72999</v>
      </c>
      <c r="C297" s="37" t="str">
        <f>'total Scrap'!C297</f>
        <v>B. Metreau</v>
      </c>
      <c r="D297" s="37">
        <f>'total Scrap'!D297</f>
        <v>96555</v>
      </c>
      <c r="E297" s="28" t="str">
        <f>'total Scrap'!E297</f>
        <v>111802665171</v>
      </c>
      <c r="F297" s="37" t="str">
        <f>'total Scrap'!F297</f>
        <v>ENGINE ASSY 1ZS</v>
      </c>
      <c r="G297" s="37">
        <f>'total Scrap'!G297</f>
        <v>1</v>
      </c>
      <c r="H297" s="25">
        <f>'total Scrap'!H297</f>
        <v>159.91999999999999</v>
      </c>
      <c r="I297" s="37">
        <f>'total Scrap'!I297</f>
        <v>13.72</v>
      </c>
      <c r="J297" s="25">
        <f>'total Scrap'!J297</f>
        <v>173.64</v>
      </c>
      <c r="K297" s="7" t="str">
        <f>'total Scrap'!K297</f>
        <v>INJECTEUR HS</v>
      </c>
      <c r="L297" s="35">
        <f>Tableau7[[#This Row],[facteur associé]]</f>
        <v>4</v>
      </c>
      <c r="M297" s="37">
        <f>Tableau6[[#This Row],[facteur récurrence]]</f>
        <v>4</v>
      </c>
      <c r="N297" s="65" t="str">
        <f t="shared" si="8"/>
        <v>RAS</v>
      </c>
      <c r="Q297" s="51">
        <f t="shared" si="9"/>
        <v>183</v>
      </c>
    </row>
    <row r="298" spans="1:17" ht="18.75" customHeight="1" x14ac:dyDescent="0.35">
      <c r="A298" s="47" t="str">
        <f>'total Scrap'!A298</f>
        <v>03/2021</v>
      </c>
      <c r="B298" s="27">
        <f>'total Scrap'!B298</f>
        <v>72886</v>
      </c>
      <c r="C298" s="37" t="str">
        <f>'total Scrap'!C298</f>
        <v>K. Julien</v>
      </c>
      <c r="D298" s="37">
        <f>'total Scrap'!D298</f>
        <v>97137</v>
      </c>
      <c r="E298" s="28" t="str">
        <f>'total Scrap'!E298</f>
        <v>1B03095</v>
      </c>
      <c r="F298" s="37" t="str">
        <f>'total Scrap'!F298</f>
        <v>SHAFT</v>
      </c>
      <c r="G298" s="37">
        <f>'total Scrap'!G298</f>
        <v>25</v>
      </c>
      <c r="H298" s="25">
        <f>'total Scrap'!H298</f>
        <v>143.75</v>
      </c>
      <c r="I298" s="37">
        <f>'total Scrap'!I298</f>
        <v>13.72</v>
      </c>
      <c r="J298" s="25">
        <f>'total Scrap'!J298</f>
        <v>157.47</v>
      </c>
      <c r="K298" s="7" t="str">
        <f>'total Scrap'!K298</f>
        <v>TARAUDAGE DE M16X2 AU LIEU DE M16X1,5</v>
      </c>
      <c r="L298" s="35">
        <f>Tableau7[[#This Row],[facteur associé]]</f>
        <v>4</v>
      </c>
      <c r="M298" s="37">
        <f>Tableau6[[#This Row],[facteur récurrence]]</f>
        <v>4</v>
      </c>
      <c r="N298" s="65" t="str">
        <f t="shared" si="8"/>
        <v>RAS</v>
      </c>
      <c r="Q298" s="51">
        <f t="shared" si="9"/>
        <v>183</v>
      </c>
    </row>
    <row r="299" spans="1:17" ht="18.75" customHeight="1" x14ac:dyDescent="0.35">
      <c r="A299" s="47" t="str">
        <f>'total Scrap'!A299</f>
        <v>03/2021</v>
      </c>
      <c r="B299" s="27">
        <f>'total Scrap'!B299</f>
        <v>73082</v>
      </c>
      <c r="C299" s="37" t="str">
        <f>'total Scrap'!C299</f>
        <v>C. Poli Marchetti</v>
      </c>
      <c r="D299" s="37">
        <f>'total Scrap'!D299</f>
        <v>95668</v>
      </c>
      <c r="E299" s="28" t="str">
        <f>'total Scrap'!E299</f>
        <v>455103664071</v>
      </c>
      <c r="F299" s="37" t="str">
        <f>'total Scrap'!F299</f>
        <v>VALVE ASSY, POWER STEERING</v>
      </c>
      <c r="G299" s="37">
        <f>'total Scrap'!G299</f>
        <v>1</v>
      </c>
      <c r="H299" s="25">
        <f>'total Scrap'!H299</f>
        <v>132.18</v>
      </c>
      <c r="I299" s="37">
        <f>'total Scrap'!I299</f>
        <v>13.72</v>
      </c>
      <c r="J299" s="25">
        <f>'total Scrap'!J299</f>
        <v>145.9</v>
      </c>
      <c r="K299" s="7" t="str">
        <f>'total Scrap'!K299</f>
        <v>FIL COUPÉ</v>
      </c>
      <c r="L299" s="35">
        <f>Tableau7[[#This Row],[facteur associé]]</f>
        <v>4</v>
      </c>
      <c r="M299" s="37">
        <f>Tableau6[[#This Row],[facteur récurrence]]</f>
        <v>4</v>
      </c>
      <c r="N299" s="65" t="str">
        <f t="shared" si="8"/>
        <v>RAS</v>
      </c>
      <c r="Q299" s="51">
        <f t="shared" si="9"/>
        <v>183</v>
      </c>
    </row>
    <row r="300" spans="1:17" ht="18.75" customHeight="1" x14ac:dyDescent="0.35">
      <c r="A300" s="47" t="str">
        <f>'total Scrap'!A300</f>
        <v>03/2021</v>
      </c>
      <c r="B300" s="27">
        <f>'total Scrap'!B300</f>
        <v>73069</v>
      </c>
      <c r="C300" s="37" t="str">
        <f>'total Scrap'!C300</f>
        <v>T. Boudard</v>
      </c>
      <c r="D300" s="37">
        <f>'total Scrap'!D300</f>
        <v>96683</v>
      </c>
      <c r="E300" s="28" t="str">
        <f>'total Scrap'!E300</f>
        <v>2A28008</v>
      </c>
      <c r="F300" s="37" t="str">
        <f>'total Scrap'!F300</f>
        <v>FRONT SLIDING GLASS LH</v>
      </c>
      <c r="G300" s="37">
        <f>'total Scrap'!G300</f>
        <v>1</v>
      </c>
      <c r="H300" s="25">
        <f>'total Scrap'!H300</f>
        <v>129.49</v>
      </c>
      <c r="I300" s="37">
        <f>'total Scrap'!I300</f>
        <v>13.72</v>
      </c>
      <c r="J300" s="25">
        <f>'total Scrap'!J300</f>
        <v>143.21</v>
      </c>
      <c r="K300" s="7" t="str">
        <f>'total Scrap'!K300</f>
        <v>EN RETIRANT LA BAIE COLLÉE SUR LA PORTE ELLE S'EST CASSÉE</v>
      </c>
      <c r="L300" s="35">
        <f>Tableau7[[#This Row],[facteur associé]]</f>
        <v>4</v>
      </c>
      <c r="M300" s="37">
        <f>Tableau6[[#This Row],[facteur récurrence]]</f>
        <v>4</v>
      </c>
      <c r="N300" s="65" t="str">
        <f t="shared" si="8"/>
        <v>RAS</v>
      </c>
      <c r="Q300" s="51">
        <f t="shared" si="9"/>
        <v>183</v>
      </c>
    </row>
    <row r="301" spans="1:17" ht="18.75" customHeight="1" x14ac:dyDescent="0.35">
      <c r="A301" s="47" t="str">
        <f>'total Scrap'!A301</f>
        <v>03/2021</v>
      </c>
      <c r="B301" s="27">
        <f>'total Scrap'!B301</f>
        <v>72999</v>
      </c>
      <c r="C301" s="37" t="str">
        <f>'total Scrap'!C301</f>
        <v>B. Metreau</v>
      </c>
      <c r="D301" s="37">
        <f>'total Scrap'!D301</f>
        <v>96619</v>
      </c>
      <c r="E301" s="28" t="str">
        <f>'total Scrap'!E301</f>
        <v>56210F225071</v>
      </c>
      <c r="F301" s="37" t="str">
        <f>'total Scrap'!F301</f>
        <v>WIRE, ENGINE</v>
      </c>
      <c r="G301" s="37">
        <f>'total Scrap'!G301</f>
        <v>1</v>
      </c>
      <c r="H301" s="25">
        <f>'total Scrap'!H301</f>
        <v>128.41999999999999</v>
      </c>
      <c r="I301" s="37">
        <f>'total Scrap'!I301</f>
        <v>13.72</v>
      </c>
      <c r="J301" s="25">
        <f>'total Scrap'!J301</f>
        <v>142.13999999999999</v>
      </c>
      <c r="K301" s="7" t="str">
        <f>'total Scrap'!K301</f>
        <v>PRISE HS</v>
      </c>
      <c r="L301" s="35">
        <f>Tableau7[[#This Row],[facteur associé]]</f>
        <v>4</v>
      </c>
      <c r="M301" s="37">
        <f>Tableau6[[#This Row],[facteur récurrence]]</f>
        <v>4</v>
      </c>
      <c r="N301" s="65" t="str">
        <f t="shared" si="8"/>
        <v>RAS</v>
      </c>
      <c r="Q301" s="51">
        <f t="shared" si="9"/>
        <v>183</v>
      </c>
    </row>
    <row r="302" spans="1:17" ht="18.75" customHeight="1" x14ac:dyDescent="0.35">
      <c r="A302" s="47" t="str">
        <f>'total Scrap'!A302</f>
        <v>03/2021</v>
      </c>
      <c r="B302" s="27">
        <f>'total Scrap'!B302</f>
        <v>73082</v>
      </c>
      <c r="C302" s="37" t="str">
        <f>'total Scrap'!C302</f>
        <v>C. Poli Marchetti</v>
      </c>
      <c r="D302" s="37">
        <f>'total Scrap'!D302</f>
        <v>96617</v>
      </c>
      <c r="E302" s="28" t="str">
        <f>'total Scrap'!E302</f>
        <v>56210F225071</v>
      </c>
      <c r="F302" s="37" t="str">
        <f>'total Scrap'!F302</f>
        <v>WIRE, ENGINE</v>
      </c>
      <c r="G302" s="37">
        <f>'total Scrap'!G302</f>
        <v>1</v>
      </c>
      <c r="H302" s="25">
        <f>'total Scrap'!H302</f>
        <v>127.96</v>
      </c>
      <c r="I302" s="37">
        <f>'total Scrap'!I302</f>
        <v>13.72</v>
      </c>
      <c r="J302" s="25">
        <f>'total Scrap'!J302</f>
        <v>141.68</v>
      </c>
      <c r="K302" s="7" t="str">
        <f>'total Scrap'!K302</f>
        <v>CODE ERREUR OC-2</v>
      </c>
      <c r="L302" s="35">
        <f>Tableau7[[#This Row],[facteur associé]]</f>
        <v>4</v>
      </c>
      <c r="M302" s="37">
        <f>Tableau6[[#This Row],[facteur récurrence]]</f>
        <v>4</v>
      </c>
      <c r="N302" s="65" t="str">
        <f t="shared" si="8"/>
        <v>RAS</v>
      </c>
      <c r="Q302" s="51">
        <f t="shared" si="9"/>
        <v>183</v>
      </c>
    </row>
    <row r="303" spans="1:17" ht="18.75" customHeight="1" x14ac:dyDescent="0.35">
      <c r="A303" s="47" t="str">
        <f>'total Scrap'!A303</f>
        <v>03/2021</v>
      </c>
      <c r="B303" s="27">
        <f>'total Scrap'!B303</f>
        <v>73082</v>
      </c>
      <c r="C303" s="37" t="str">
        <f>'total Scrap'!C303</f>
        <v>C. Poli Marchetti</v>
      </c>
      <c r="D303" s="37">
        <f>'total Scrap'!D303</f>
        <v>96567</v>
      </c>
      <c r="E303" s="28" t="str">
        <f>'total Scrap'!E303</f>
        <v>537302670571</v>
      </c>
      <c r="F303" s="37" t="str">
        <f>'total Scrap'!F303</f>
        <v>SEAT ASSY</v>
      </c>
      <c r="G303" s="37">
        <f>'total Scrap'!G303</f>
        <v>1</v>
      </c>
      <c r="H303" s="25">
        <f>'total Scrap'!H303</f>
        <v>117.18</v>
      </c>
      <c r="I303" s="37">
        <f>'total Scrap'!I303</f>
        <v>13.72</v>
      </c>
      <c r="J303" s="25">
        <f>'total Scrap'!J303</f>
        <v>130.9</v>
      </c>
      <c r="K303" s="7" t="str">
        <f>'total Scrap'!K303</f>
        <v>OUVERTURE BOITE DOCS HS</v>
      </c>
      <c r="L303" s="35">
        <f>Tableau7[[#This Row],[facteur associé]]</f>
        <v>4</v>
      </c>
      <c r="M303" s="37">
        <f>Tableau6[[#This Row],[facteur récurrence]]</f>
        <v>4</v>
      </c>
      <c r="N303" s="65" t="str">
        <f t="shared" si="8"/>
        <v>RAS</v>
      </c>
      <c r="Q303" s="51">
        <f t="shared" si="9"/>
        <v>183</v>
      </c>
    </row>
    <row r="304" spans="1:17" ht="18.75" customHeight="1" x14ac:dyDescent="0.35">
      <c r="A304" s="47" t="str">
        <f>'total Scrap'!A121</f>
        <v>10/2020</v>
      </c>
      <c r="B304" s="27">
        <f>'total Scrap'!B121</f>
        <v>72999</v>
      </c>
      <c r="C304" s="37" t="str">
        <f>'total Scrap'!C121</f>
        <v>B. Metreau</v>
      </c>
      <c r="D304" s="37">
        <f>'total Scrap'!D121</f>
        <v>95170</v>
      </c>
      <c r="E304" s="28" t="str">
        <f>'total Scrap'!E121</f>
        <v>16420F118071</v>
      </c>
      <c r="F304" s="37" t="str">
        <f>'total Scrap'!F121</f>
        <v>RADIATOR ASSY</v>
      </c>
      <c r="G304" s="37">
        <f>'total Scrap'!G121</f>
        <v>1</v>
      </c>
      <c r="H304" s="25">
        <f>'total Scrap'!H121</f>
        <v>69.430000000000007</v>
      </c>
      <c r="I304" s="37">
        <f>'total Scrap'!I121</f>
        <v>13.72</v>
      </c>
      <c r="J304" s="25">
        <f>'total Scrap'!J121</f>
        <v>83.15</v>
      </c>
      <c r="K304" s="7" t="str">
        <f>'total Scrap'!K121</f>
        <v>TENTATIVE DE RÉPARATION SUITE AUX SOUCIS DE MONTAGE</v>
      </c>
      <c r="L304" s="35">
        <f>Tableau7[[#This Row],[facteur associé]]</f>
        <v>4</v>
      </c>
      <c r="M304" s="37">
        <f>Tableau6[[#This Row],[facteur récurrence]]</f>
        <v>4</v>
      </c>
      <c r="N304" s="65" t="str">
        <f t="shared" si="8"/>
        <v>RAS</v>
      </c>
      <c r="Q304" s="51">
        <f t="shared" si="9"/>
        <v>183</v>
      </c>
    </row>
    <row r="305" spans="1:17" ht="18.75" customHeight="1" x14ac:dyDescent="0.35">
      <c r="A305" s="47" t="str">
        <f>'total Scrap'!A305</f>
        <v>03/2021</v>
      </c>
      <c r="B305" s="27">
        <f>'total Scrap'!B305</f>
        <v>73082</v>
      </c>
      <c r="C305" s="37" t="str">
        <f>'total Scrap'!C305</f>
        <v>C. Poli Marchetti</v>
      </c>
      <c r="D305" s="37">
        <f>'total Scrap'!D305</f>
        <v>97224</v>
      </c>
      <c r="E305" s="28" t="str">
        <f>'total Scrap'!E305</f>
        <v>281002665171</v>
      </c>
      <c r="F305" s="37" t="str">
        <f>'total Scrap'!F305</f>
        <v>STARTER ASSY</v>
      </c>
      <c r="G305" s="37">
        <f>'total Scrap'!G305</f>
        <v>1</v>
      </c>
      <c r="H305" s="25">
        <f>'total Scrap'!H305</f>
        <v>94.69</v>
      </c>
      <c r="I305" s="37">
        <f>'total Scrap'!I305</f>
        <v>13.72</v>
      </c>
      <c r="J305" s="25">
        <f>'total Scrap'!J305</f>
        <v>108.41</v>
      </c>
      <c r="K305" s="7" t="str">
        <f>'total Scrap'!K305</f>
        <v>PRISE SUR DEMARREUR HS</v>
      </c>
      <c r="L305" s="35">
        <f>Tableau7[[#This Row],[facteur associé]]</f>
        <v>4</v>
      </c>
      <c r="M305" s="37">
        <f>Tableau6[[#This Row],[facteur récurrence]]</f>
        <v>4</v>
      </c>
      <c r="N305" s="65" t="str">
        <f t="shared" si="8"/>
        <v>RAS</v>
      </c>
      <c r="Q305" s="51">
        <f t="shared" si="9"/>
        <v>183</v>
      </c>
    </row>
    <row r="306" spans="1:17" ht="18.75" customHeight="1" x14ac:dyDescent="0.35">
      <c r="A306" s="47" t="str">
        <f>'total Scrap'!A306</f>
        <v>03/2021</v>
      </c>
      <c r="B306" s="27">
        <f>'total Scrap'!B306</f>
        <v>73082</v>
      </c>
      <c r="C306" s="37" t="str">
        <f>'total Scrap'!C306</f>
        <v>C. Poli Marchetti</v>
      </c>
      <c r="D306" s="37">
        <f>'total Scrap'!D306</f>
        <v>95562</v>
      </c>
      <c r="E306" s="28" t="str">
        <f>'total Scrap'!E306</f>
        <v>470303661171</v>
      </c>
      <c r="F306" s="37" t="str">
        <f>'total Scrap'!F306</f>
        <v>BRAKE ASSY, RH</v>
      </c>
      <c r="G306" s="37">
        <f>'total Scrap'!G306</f>
        <v>1</v>
      </c>
      <c r="H306" s="25">
        <f>'total Scrap'!H306</f>
        <v>88.54</v>
      </c>
      <c r="I306" s="37">
        <f>'total Scrap'!I306</f>
        <v>13.72</v>
      </c>
      <c r="J306" s="25">
        <f>'total Scrap'!J306</f>
        <v>102.26</v>
      </c>
      <c r="K306" s="7" t="str">
        <f>'total Scrap'!K306</f>
        <v>CABLE DE FREIN HS</v>
      </c>
      <c r="L306" s="35">
        <f>Tableau7[[#This Row],[facteur associé]]</f>
        <v>4</v>
      </c>
      <c r="M306" s="37">
        <f>Tableau6[[#This Row],[facteur récurrence]]</f>
        <v>4</v>
      </c>
      <c r="N306" s="65" t="str">
        <f t="shared" si="8"/>
        <v>RAS</v>
      </c>
      <c r="Q306" s="51">
        <f t="shared" si="9"/>
        <v>183</v>
      </c>
    </row>
    <row r="307" spans="1:17" ht="18.75" customHeight="1" x14ac:dyDescent="0.35">
      <c r="A307" s="47" t="str">
        <f>'total Scrap'!A307</f>
        <v>03/2021</v>
      </c>
      <c r="B307" s="27">
        <f>'total Scrap'!B307</f>
        <v>72999</v>
      </c>
      <c r="C307" s="37" t="str">
        <f>'total Scrap'!C307</f>
        <v>B. Metreau</v>
      </c>
      <c r="D307" s="37">
        <f>'total Scrap'!D307</f>
        <v>95666</v>
      </c>
      <c r="E307" s="28" t="str">
        <f>'total Scrap'!E307</f>
        <v>56210F219071</v>
      </c>
      <c r="F307" s="37" t="str">
        <f>'total Scrap'!F307</f>
        <v>WIRE, ENGINE</v>
      </c>
      <c r="G307" s="37">
        <f>'total Scrap'!G307</f>
        <v>1</v>
      </c>
      <c r="H307" s="25">
        <f>'total Scrap'!H307</f>
        <v>80.569999999999993</v>
      </c>
      <c r="I307" s="37">
        <f>'total Scrap'!I307</f>
        <v>13.72</v>
      </c>
      <c r="J307" s="25">
        <f>'total Scrap'!J307</f>
        <v>94.289999999999992</v>
      </c>
      <c r="K307" s="7" t="str">
        <f>'total Scrap'!K307</f>
        <v>PRISE CASSÉE SUR FAISCEAU MOTEUR</v>
      </c>
      <c r="L307" s="35">
        <f>Tableau7[[#This Row],[facteur associé]]</f>
        <v>4</v>
      </c>
      <c r="M307" s="37">
        <f>Tableau6[[#This Row],[facteur récurrence]]</f>
        <v>4</v>
      </c>
      <c r="N307" s="65" t="str">
        <f t="shared" si="8"/>
        <v>RAS</v>
      </c>
      <c r="Q307" s="51">
        <f t="shared" si="9"/>
        <v>183</v>
      </c>
    </row>
    <row r="308" spans="1:17" ht="18.75" customHeight="1" x14ac:dyDescent="0.35">
      <c r="A308" s="47" t="str">
        <f>'total Scrap'!A308</f>
        <v>03/2021</v>
      </c>
      <c r="B308" s="27">
        <f>'total Scrap'!B308</f>
        <v>72999</v>
      </c>
      <c r="C308" s="37" t="str">
        <f>'total Scrap'!C308</f>
        <v>B. Metreau</v>
      </c>
      <c r="D308" s="37">
        <f>'total Scrap'!D308</f>
        <v>96563</v>
      </c>
      <c r="E308" s="28" t="str">
        <f>'total Scrap'!E308</f>
        <v>56210F219071</v>
      </c>
      <c r="F308" s="37" t="str">
        <f>'total Scrap'!F308</f>
        <v>WIRE, ENGINE</v>
      </c>
      <c r="G308" s="37">
        <f>'total Scrap'!G308</f>
        <v>1</v>
      </c>
      <c r="H308" s="25">
        <f>'total Scrap'!H308</f>
        <v>80.569999999999993</v>
      </c>
      <c r="I308" s="37">
        <f>'total Scrap'!I308</f>
        <v>13.72</v>
      </c>
      <c r="J308" s="25">
        <f>'total Scrap'!J308</f>
        <v>94.289999999999992</v>
      </c>
      <c r="K308" s="7" t="str">
        <f>'total Scrap'!K308</f>
        <v>PRISE HS</v>
      </c>
      <c r="L308" s="35">
        <f>Tableau7[[#This Row],[facteur associé]]</f>
        <v>4</v>
      </c>
      <c r="M308" s="37">
        <f>Tableau6[[#This Row],[facteur récurrence]]</f>
        <v>4</v>
      </c>
      <c r="N308" s="65" t="str">
        <f t="shared" si="8"/>
        <v>RAS</v>
      </c>
      <c r="Q308" s="51">
        <f t="shared" si="9"/>
        <v>183</v>
      </c>
    </row>
    <row r="309" spans="1:17" ht="18.75" customHeight="1" x14ac:dyDescent="0.35">
      <c r="A309" s="47" t="str">
        <f>'total Scrap'!A309</f>
        <v>03/2021</v>
      </c>
      <c r="B309" s="27">
        <f>'total Scrap'!B309</f>
        <v>72999</v>
      </c>
      <c r="C309" s="37" t="str">
        <f>'total Scrap'!C309</f>
        <v>B. Metreau</v>
      </c>
      <c r="D309" s="37">
        <f>'total Scrap'!D309</f>
        <v>96747</v>
      </c>
      <c r="E309" s="28" t="str">
        <f>'total Scrap'!E309</f>
        <v>56210F219071</v>
      </c>
      <c r="F309" s="37" t="str">
        <f>'total Scrap'!F309</f>
        <v>WIRE, ENGINE</v>
      </c>
      <c r="G309" s="37">
        <f>'total Scrap'!G309</f>
        <v>1</v>
      </c>
      <c r="H309" s="25">
        <f>'total Scrap'!H309</f>
        <v>80.31</v>
      </c>
      <c r="I309" s="37">
        <f>'total Scrap'!I309</f>
        <v>13.72</v>
      </c>
      <c r="J309" s="25">
        <f>'total Scrap'!J309</f>
        <v>94.03</v>
      </c>
      <c r="K309" s="7" t="str">
        <f>'total Scrap'!K309</f>
        <v>PRISE HS</v>
      </c>
      <c r="L309" s="35">
        <f>Tableau7[[#This Row],[facteur associé]]</f>
        <v>4</v>
      </c>
      <c r="M309" s="37">
        <f>Tableau6[[#This Row],[facteur récurrence]]</f>
        <v>4</v>
      </c>
      <c r="N309" s="65" t="str">
        <f t="shared" si="8"/>
        <v>RAS</v>
      </c>
      <c r="Q309" s="51">
        <f t="shared" si="9"/>
        <v>183</v>
      </c>
    </row>
    <row r="310" spans="1:17" ht="18.75" customHeight="1" x14ac:dyDescent="0.35">
      <c r="A310" s="47" t="str">
        <f>'total Scrap'!A310</f>
        <v>03/2021</v>
      </c>
      <c r="B310" s="27">
        <f>'total Scrap'!B310</f>
        <v>72999</v>
      </c>
      <c r="C310" s="37" t="str">
        <f>'total Scrap'!C310</f>
        <v>B. Metreau</v>
      </c>
      <c r="D310" s="37">
        <f>'total Scrap'!D310</f>
        <v>96750</v>
      </c>
      <c r="E310" s="28" t="str">
        <f>'total Scrap'!E310</f>
        <v>56210F219071</v>
      </c>
      <c r="F310" s="37" t="str">
        <f>'total Scrap'!F310</f>
        <v>WIRE, ENGINE</v>
      </c>
      <c r="G310" s="37">
        <f>'total Scrap'!G310</f>
        <v>1</v>
      </c>
      <c r="H310" s="25">
        <f>'total Scrap'!H310</f>
        <v>80.31</v>
      </c>
      <c r="I310" s="37">
        <f>'total Scrap'!I310</f>
        <v>13.72</v>
      </c>
      <c r="J310" s="25">
        <f>'total Scrap'!J310</f>
        <v>94.03</v>
      </c>
      <c r="K310" s="7" t="str">
        <f>'total Scrap'!K310</f>
        <v>PRISE HS</v>
      </c>
      <c r="L310" s="35">
        <f>Tableau7[[#This Row],[facteur associé]]</f>
        <v>4</v>
      </c>
      <c r="M310" s="37">
        <f>Tableau6[[#This Row],[facteur récurrence]]</f>
        <v>4</v>
      </c>
      <c r="N310" s="65" t="str">
        <f t="shared" si="8"/>
        <v>RAS</v>
      </c>
      <c r="Q310" s="51">
        <f t="shared" si="9"/>
        <v>183</v>
      </c>
    </row>
    <row r="311" spans="1:17" ht="18.75" customHeight="1" x14ac:dyDescent="0.35">
      <c r="A311" s="47" t="str">
        <f>'total Scrap'!A311</f>
        <v>03/2021</v>
      </c>
      <c r="B311" s="27">
        <f>'total Scrap'!B311</f>
        <v>72999</v>
      </c>
      <c r="C311" s="37" t="str">
        <f>'total Scrap'!C311</f>
        <v>B. Metreau</v>
      </c>
      <c r="D311" s="37">
        <f>'total Scrap'!D311</f>
        <v>97811</v>
      </c>
      <c r="E311" s="28" t="str">
        <f>'total Scrap'!E311</f>
        <v>235102661171</v>
      </c>
      <c r="F311" s="37" t="str">
        <f>'total Scrap'!F311</f>
        <v>REGULATOR ASSY, LPG</v>
      </c>
      <c r="G311" s="37">
        <f>'total Scrap'!G311</f>
        <v>1</v>
      </c>
      <c r="H311" s="25">
        <f>'total Scrap'!H311</f>
        <v>78.38</v>
      </c>
      <c r="I311" s="37">
        <f>'total Scrap'!I311</f>
        <v>13.72</v>
      </c>
      <c r="J311" s="25">
        <f>'total Scrap'!J311</f>
        <v>92.1</v>
      </c>
      <c r="K311" s="7" t="str">
        <f>'total Scrap'!K311</f>
        <v>RACCORD SERRÉ DE TRAVERS</v>
      </c>
      <c r="L311" s="35">
        <f>Tableau7[[#This Row],[facteur associé]]</f>
        <v>4</v>
      </c>
      <c r="M311" s="37">
        <f>Tableau6[[#This Row],[facteur récurrence]]</f>
        <v>4</v>
      </c>
      <c r="N311" s="65" t="str">
        <f t="shared" si="8"/>
        <v>RAS</v>
      </c>
      <c r="Q311" s="51">
        <f t="shared" si="9"/>
        <v>183</v>
      </c>
    </row>
    <row r="312" spans="1:17" ht="18.75" customHeight="1" x14ac:dyDescent="0.35">
      <c r="A312" s="47" t="str">
        <f>'total Scrap'!A312</f>
        <v>03/2021</v>
      </c>
      <c r="B312" s="27">
        <f>'total Scrap'!B312</f>
        <v>72062</v>
      </c>
      <c r="C312" s="37" t="str">
        <f>'total Scrap'!C312</f>
        <v>P. Sauvaget</v>
      </c>
      <c r="D312" s="37">
        <f>'total Scrap'!D312</f>
        <v>97653</v>
      </c>
      <c r="E312" s="28" t="str">
        <f>'total Scrap'!E312</f>
        <v>55518FPA2071</v>
      </c>
      <c r="F312" s="37" t="str">
        <f>'total Scrap'!F312</f>
        <v>TABLE      7513197</v>
      </c>
      <c r="G312" s="37">
        <f>'total Scrap'!G312</f>
        <v>1</v>
      </c>
      <c r="H312" s="25">
        <f>'total Scrap'!H312</f>
        <v>67.44</v>
      </c>
      <c r="I312" s="37">
        <f>'total Scrap'!I312</f>
        <v>13.72</v>
      </c>
      <c r="J312" s="25">
        <f>'total Scrap'!J312</f>
        <v>81.16</v>
      </c>
      <c r="K312" s="7" t="str">
        <f>'total Scrap'!K312</f>
        <v>VIS SUR SUPPORT COUPÉE</v>
      </c>
      <c r="L312" s="35">
        <f>Tableau7[[#This Row],[facteur associé]]</f>
        <v>4</v>
      </c>
      <c r="M312" s="37">
        <f>Tableau6[[#This Row],[facteur récurrence]]</f>
        <v>4</v>
      </c>
      <c r="N312" s="65" t="str">
        <f t="shared" si="8"/>
        <v>RAS</v>
      </c>
      <c r="Q312" s="51">
        <f t="shared" si="9"/>
        <v>183</v>
      </c>
    </row>
    <row r="313" spans="1:17" ht="18.75" customHeight="1" x14ac:dyDescent="0.35">
      <c r="A313" s="47" t="str">
        <f>'total Scrap'!A313</f>
        <v>03/2021</v>
      </c>
      <c r="B313" s="27">
        <f>'total Scrap'!B313</f>
        <v>72999</v>
      </c>
      <c r="C313" s="37" t="str">
        <f>'total Scrap'!C313</f>
        <v>B. Metreau</v>
      </c>
      <c r="D313" s="37">
        <f>'total Scrap'!D313</f>
        <v>97654</v>
      </c>
      <c r="E313" s="28" t="str">
        <f>'total Scrap'!E313</f>
        <v>27060UB080</v>
      </c>
      <c r="F313" s="37" t="str">
        <f>'total Scrap'!F313</f>
        <v>ALTERNATOR ASSY, W/REGULATOR</v>
      </c>
      <c r="G313" s="37">
        <f>'total Scrap'!G313</f>
        <v>1</v>
      </c>
      <c r="H313" s="25">
        <f>'total Scrap'!H313</f>
        <v>66.510000000000005</v>
      </c>
      <c r="I313" s="37">
        <f>'total Scrap'!I313</f>
        <v>13.72</v>
      </c>
      <c r="J313" s="25">
        <f>'total Scrap'!J313</f>
        <v>80.23</v>
      </c>
      <c r="K313" s="7" t="str">
        <f>'total Scrap'!K313</f>
        <v>CARTER HS</v>
      </c>
      <c r="L313" s="35">
        <f>Tableau7[[#This Row],[facteur associé]]</f>
        <v>4</v>
      </c>
      <c r="M313" s="37">
        <f>Tableau6[[#This Row],[facteur récurrence]]</f>
        <v>4</v>
      </c>
      <c r="N313" s="65" t="str">
        <f t="shared" si="8"/>
        <v>RAS</v>
      </c>
      <c r="Q313" s="51">
        <f t="shared" si="9"/>
        <v>183</v>
      </c>
    </row>
    <row r="314" spans="1:17" ht="18.75" customHeight="1" x14ac:dyDescent="0.35">
      <c r="A314" s="47" t="str">
        <f>'total Scrap'!A314</f>
        <v>03/2021</v>
      </c>
      <c r="B314" s="27">
        <f>'total Scrap'!B314</f>
        <v>73069</v>
      </c>
      <c r="C314" s="37" t="str">
        <f>'total Scrap'!C314</f>
        <v>T. Boudard</v>
      </c>
      <c r="D314" s="37">
        <f>'total Scrap'!D314</f>
        <v>96679</v>
      </c>
      <c r="E314" s="28" t="str">
        <f>'total Scrap'!E314</f>
        <v>2A28005</v>
      </c>
      <c r="F314" s="37" t="str">
        <f>'total Scrap'!F314</f>
        <v>COVER SUB-ASSY, HTR</v>
      </c>
      <c r="G314" s="37">
        <f>'total Scrap'!G314</f>
        <v>1</v>
      </c>
      <c r="H314" s="25">
        <f>'total Scrap'!H314</f>
        <v>51.48</v>
      </c>
      <c r="I314" s="37">
        <f>'total Scrap'!I314</f>
        <v>13.72</v>
      </c>
      <c r="J314" s="25">
        <f>'total Scrap'!J314</f>
        <v>65.2</v>
      </c>
      <c r="K314" s="7" t="str">
        <f>'total Scrap'!K314</f>
        <v>ABIMÉ AU MONTAGE CABINE</v>
      </c>
      <c r="L314" s="35">
        <f>Tableau7[[#This Row],[facteur associé]]</f>
        <v>4</v>
      </c>
      <c r="M314" s="37">
        <f>Tableau6[[#This Row],[facteur récurrence]]</f>
        <v>4</v>
      </c>
      <c r="N314" s="65" t="str">
        <f t="shared" si="8"/>
        <v>RAS</v>
      </c>
      <c r="Q314" s="51">
        <f t="shared" si="9"/>
        <v>183</v>
      </c>
    </row>
    <row r="315" spans="1:17" ht="18.75" customHeight="1" x14ac:dyDescent="0.35">
      <c r="A315" s="47" t="str">
        <f>'total Scrap'!A315</f>
        <v>03/2021</v>
      </c>
      <c r="B315" s="27">
        <f>'total Scrap'!B315</f>
        <v>72999</v>
      </c>
      <c r="C315" s="37" t="str">
        <f>'total Scrap'!C315</f>
        <v>B. Metreau</v>
      </c>
      <c r="D315" s="37">
        <f>'total Scrap'!D315</f>
        <v>96566</v>
      </c>
      <c r="E315" s="28" t="str">
        <f>'total Scrap'!E315</f>
        <v>461502661271</v>
      </c>
      <c r="F315" s="37" t="str">
        <f>'total Scrap'!F315</f>
        <v>PEDAL ASSY, PARKING BRAKE</v>
      </c>
      <c r="G315" s="37">
        <f>'total Scrap'!G315</f>
        <v>1</v>
      </c>
      <c r="H315" s="25">
        <f>'total Scrap'!H315</f>
        <v>47.5</v>
      </c>
      <c r="I315" s="37">
        <f>'total Scrap'!I315</f>
        <v>13.72</v>
      </c>
      <c r="J315" s="25">
        <f>'total Scrap'!J315</f>
        <v>61.22</v>
      </c>
      <c r="K315" s="7" t="str">
        <f>'total Scrap'!K315</f>
        <v>SUPPORT DE CABLE HS</v>
      </c>
      <c r="L315" s="35">
        <f>Tableau7[[#This Row],[facteur associé]]</f>
        <v>4</v>
      </c>
      <c r="M315" s="37">
        <f>Tableau6[[#This Row],[facteur récurrence]]</f>
        <v>4</v>
      </c>
      <c r="N315" s="65" t="str">
        <f t="shared" si="8"/>
        <v>RAS</v>
      </c>
      <c r="Q315" s="51">
        <f t="shared" si="9"/>
        <v>183</v>
      </c>
    </row>
    <row r="316" spans="1:17" ht="18.75" customHeight="1" x14ac:dyDescent="0.35">
      <c r="A316" s="47" t="str">
        <f>'total Scrap'!A316</f>
        <v>03/2021</v>
      </c>
      <c r="B316" s="27">
        <f>'total Scrap'!B316</f>
        <v>73082</v>
      </c>
      <c r="C316" s="37" t="str">
        <f>'total Scrap'!C316</f>
        <v>C. Poli Marchetti</v>
      </c>
      <c r="D316" s="37">
        <f>'total Scrap'!D316</f>
        <v>96748</v>
      </c>
      <c r="E316" s="28" t="str">
        <f>'total Scrap'!E316</f>
        <v>461502661271</v>
      </c>
      <c r="F316" s="37" t="str">
        <f>'total Scrap'!F316</f>
        <v>PEDAL ASSY, PARKING BRAKE</v>
      </c>
      <c r="G316" s="37">
        <f>'total Scrap'!G316</f>
        <v>1</v>
      </c>
      <c r="H316" s="25">
        <f>'total Scrap'!H316</f>
        <v>47.5</v>
      </c>
      <c r="I316" s="37">
        <f>'total Scrap'!I316</f>
        <v>13.72</v>
      </c>
      <c r="J316" s="25">
        <f>'total Scrap'!J316</f>
        <v>61.22</v>
      </c>
      <c r="K316" s="7" t="str">
        <f>'total Scrap'!K316</f>
        <v>GAINE HS</v>
      </c>
      <c r="L316" s="35">
        <f>Tableau7[[#This Row],[facteur associé]]</f>
        <v>4</v>
      </c>
      <c r="M316" s="37">
        <f>Tableau6[[#This Row],[facteur récurrence]]</f>
        <v>4</v>
      </c>
      <c r="N316" s="65" t="str">
        <f t="shared" si="8"/>
        <v>RAS</v>
      </c>
      <c r="Q316" s="51">
        <f t="shared" si="9"/>
        <v>183</v>
      </c>
    </row>
    <row r="317" spans="1:17" ht="18.75" customHeight="1" x14ac:dyDescent="0.35">
      <c r="A317" s="47" t="str">
        <f>'total Scrap'!A317</f>
        <v>03/2021</v>
      </c>
      <c r="B317" s="27">
        <f>'total Scrap'!B317</f>
        <v>72999</v>
      </c>
      <c r="C317" s="37" t="str">
        <f>'total Scrap'!C317</f>
        <v>B. Metreau</v>
      </c>
      <c r="D317" s="37">
        <f>'total Scrap'!D317</f>
        <v>97525</v>
      </c>
      <c r="E317" s="28" t="str">
        <f>'total Scrap'!E317</f>
        <v>56021F219471</v>
      </c>
      <c r="F317" s="37" t="str">
        <f>'total Scrap'!F317</f>
        <v>WIRE, ENGINE</v>
      </c>
      <c r="G317" s="37">
        <f>'total Scrap'!G317</f>
        <v>1</v>
      </c>
      <c r="H317" s="25">
        <f>'total Scrap'!H317</f>
        <v>46.48</v>
      </c>
      <c r="I317" s="37">
        <f>'total Scrap'!I317</f>
        <v>13.72</v>
      </c>
      <c r="J317" s="25">
        <f>'total Scrap'!J317</f>
        <v>60.199999999999996</v>
      </c>
      <c r="K317" s="7" t="str">
        <f>'total Scrap'!K317</f>
        <v>PRISE NOIRE CASSÉE SUR CHAINE</v>
      </c>
      <c r="L317" s="35">
        <f>Tableau7[[#This Row],[facteur associé]]</f>
        <v>4</v>
      </c>
      <c r="M317" s="37">
        <f>Tableau6[[#This Row],[facteur récurrence]]</f>
        <v>4</v>
      </c>
      <c r="N317" s="65" t="str">
        <f t="shared" si="8"/>
        <v>RAS</v>
      </c>
      <c r="Q317" s="51">
        <f t="shared" si="9"/>
        <v>183</v>
      </c>
    </row>
    <row r="318" spans="1:17" ht="18.75" customHeight="1" x14ac:dyDescent="0.35">
      <c r="A318" s="47" t="str">
        <f>'total Scrap'!A318</f>
        <v>03/2021</v>
      </c>
      <c r="B318" s="27">
        <f>'total Scrap'!B318</f>
        <v>73082</v>
      </c>
      <c r="C318" s="37" t="str">
        <f>'total Scrap'!C318</f>
        <v>C. Poli Marchetti</v>
      </c>
      <c r="D318" s="37">
        <f>'total Scrap'!D318</f>
        <v>96561</v>
      </c>
      <c r="E318" s="28" t="str">
        <f>'total Scrap'!E318</f>
        <v>565903676071</v>
      </c>
      <c r="F318" s="37" t="str">
        <f>'total Scrap'!F318</f>
        <v>LAMP ASSY, HEAD</v>
      </c>
      <c r="G318" s="37">
        <f>'total Scrap'!G318</f>
        <v>1</v>
      </c>
      <c r="H318" s="25">
        <f>'total Scrap'!H318</f>
        <v>43.72</v>
      </c>
      <c r="I318" s="37">
        <f>'total Scrap'!I318</f>
        <v>13.72</v>
      </c>
      <c r="J318" s="25">
        <f>'total Scrap'!J318</f>
        <v>57.44</v>
      </c>
      <c r="K318" s="7" t="str">
        <f>'total Scrap'!K318</f>
        <v>PHARE CASSÉ</v>
      </c>
      <c r="L318" s="35">
        <f>Tableau7[[#This Row],[facteur associé]]</f>
        <v>4</v>
      </c>
      <c r="M318" s="37">
        <f>Tableau6[[#This Row],[facteur récurrence]]</f>
        <v>4</v>
      </c>
      <c r="N318" s="65" t="str">
        <f t="shared" si="8"/>
        <v>RAS</v>
      </c>
      <c r="Q318" s="51">
        <f t="shared" si="9"/>
        <v>183</v>
      </c>
    </row>
    <row r="319" spans="1:17" ht="18.75" customHeight="1" x14ac:dyDescent="0.35">
      <c r="A319" s="47" t="str">
        <f>'total Scrap'!A319</f>
        <v>03/2021</v>
      </c>
      <c r="B319" s="27">
        <f>'total Scrap'!B319</f>
        <v>73082</v>
      </c>
      <c r="C319" s="37" t="str">
        <f>'total Scrap'!C319</f>
        <v>C. Poli Marchetti</v>
      </c>
      <c r="D319" s="37">
        <f>'total Scrap'!D319</f>
        <v>97523</v>
      </c>
      <c r="E319" s="28" t="str">
        <f>'total Scrap'!E319</f>
        <v>470301661071</v>
      </c>
      <c r="F319" s="37" t="str">
        <f>'total Scrap'!F319</f>
        <v>BRAKE ASSY, RH</v>
      </c>
      <c r="G319" s="37">
        <f>'total Scrap'!G319</f>
        <v>1</v>
      </c>
      <c r="H319" s="25">
        <f>'total Scrap'!H319</f>
        <v>43.4</v>
      </c>
      <c r="I319" s="37">
        <f>'total Scrap'!I319</f>
        <v>13.72</v>
      </c>
      <c r="J319" s="25">
        <f>'total Scrap'!J319</f>
        <v>57.12</v>
      </c>
      <c r="K319" s="7" t="str">
        <f>'total Scrap'!K319</f>
        <v>CABLE HS</v>
      </c>
      <c r="L319" s="35">
        <f>Tableau7[[#This Row],[facteur associé]]</f>
        <v>4</v>
      </c>
      <c r="M319" s="37">
        <f>Tableau6[[#This Row],[facteur récurrence]]</f>
        <v>4</v>
      </c>
      <c r="N319" s="65" t="str">
        <f t="shared" si="8"/>
        <v>RAS</v>
      </c>
      <c r="Q319" s="51">
        <f t="shared" si="9"/>
        <v>183</v>
      </c>
    </row>
    <row r="320" spans="1:17" ht="18.75" customHeight="1" x14ac:dyDescent="0.35">
      <c r="A320" s="47" t="str">
        <f>'total Scrap'!A320</f>
        <v>03/2021</v>
      </c>
      <c r="B320" s="27">
        <f>'total Scrap'!B320</f>
        <v>73082</v>
      </c>
      <c r="C320" s="37" t="str">
        <f>'total Scrap'!C320</f>
        <v>C. Poli Marchetti</v>
      </c>
      <c r="D320" s="37">
        <f>'total Scrap'!D320</f>
        <v>97522</v>
      </c>
      <c r="E320" s="28" t="str">
        <f>'total Scrap'!E320</f>
        <v>566302661071</v>
      </c>
      <c r="F320" s="37" t="str">
        <f>'total Scrap'!F320</f>
        <v>LAMP ASSY, COMBINATION RR, LED</v>
      </c>
      <c r="G320" s="37">
        <f>'total Scrap'!G320</f>
        <v>1</v>
      </c>
      <c r="H320" s="25">
        <f>'total Scrap'!H320</f>
        <v>37.340000000000003</v>
      </c>
      <c r="I320" s="37">
        <f>'total Scrap'!I320</f>
        <v>13.72</v>
      </c>
      <c r="J320" s="25">
        <f>'total Scrap'!J320</f>
        <v>51.06</v>
      </c>
      <c r="K320" s="7" t="str">
        <f>'total Scrap'!K320</f>
        <v>PRISE CASSÉE</v>
      </c>
      <c r="L320" s="35">
        <f>Tableau7[[#This Row],[facteur associé]]</f>
        <v>4</v>
      </c>
      <c r="M320" s="37">
        <f>Tableau6[[#This Row],[facteur récurrence]]</f>
        <v>4</v>
      </c>
      <c r="N320" s="65" t="str">
        <f t="shared" si="8"/>
        <v>RAS</v>
      </c>
      <c r="Q320" s="51">
        <f t="shared" si="9"/>
        <v>183</v>
      </c>
    </row>
    <row r="321" spans="1:17" ht="18.75" customHeight="1" x14ac:dyDescent="0.35">
      <c r="A321" s="47" t="str">
        <f>'total Scrap'!A321</f>
        <v>03/2021</v>
      </c>
      <c r="B321" s="27">
        <f>'total Scrap'!B321</f>
        <v>73082</v>
      </c>
      <c r="C321" s="37" t="str">
        <f>'total Scrap'!C321</f>
        <v>C. Poli Marchetti</v>
      </c>
      <c r="D321" s="37">
        <f>'total Scrap'!D321</f>
        <v>96558</v>
      </c>
      <c r="E321" s="28" t="str">
        <f>'total Scrap'!E321</f>
        <v>56014F328071</v>
      </c>
      <c r="F321" s="37" t="str">
        <f>'total Scrap'!F321</f>
        <v>WIRE SIDE RH</v>
      </c>
      <c r="G321" s="37">
        <f>'total Scrap'!G321</f>
        <v>1</v>
      </c>
      <c r="H321" s="25">
        <f>'total Scrap'!H321</f>
        <v>35.74</v>
      </c>
      <c r="I321" s="37">
        <f>'total Scrap'!I321</f>
        <v>13.72</v>
      </c>
      <c r="J321" s="25">
        <f>'total Scrap'!J321</f>
        <v>49.46</v>
      </c>
      <c r="K321" s="7" t="str">
        <f>'total Scrap'!K321</f>
        <v>CONNECTEUR HS</v>
      </c>
      <c r="L321" s="35">
        <f>Tableau7[[#This Row],[facteur associé]]</f>
        <v>4</v>
      </c>
      <c r="M321" s="37">
        <f>Tableau6[[#This Row],[facteur récurrence]]</f>
        <v>4</v>
      </c>
      <c r="N321" s="65" t="str">
        <f t="shared" si="8"/>
        <v>RAS</v>
      </c>
      <c r="Q321" s="51">
        <f t="shared" si="9"/>
        <v>183</v>
      </c>
    </row>
    <row r="322" spans="1:17" ht="18.75" customHeight="1" x14ac:dyDescent="0.35">
      <c r="A322" s="47" t="str">
        <f>'total Scrap'!A322</f>
        <v>03/2021</v>
      </c>
      <c r="B322" s="27">
        <f>'total Scrap'!B322</f>
        <v>73082</v>
      </c>
      <c r="C322" s="37" t="str">
        <f>'total Scrap'!C322</f>
        <v>C. Poli Marchetti</v>
      </c>
      <c r="D322" s="37">
        <f>'total Scrap'!D322</f>
        <v>96562</v>
      </c>
      <c r="E322" s="28" t="str">
        <f>'total Scrap'!E322</f>
        <v>38110F232171</v>
      </c>
      <c r="F322" s="37" t="str">
        <f>'total Scrap'!F322</f>
        <v>PUMP ASSY 2 AND 3 T 83085828</v>
      </c>
      <c r="G322" s="37">
        <f>'total Scrap'!G322</f>
        <v>1</v>
      </c>
      <c r="H322" s="25">
        <f>'total Scrap'!H322</f>
        <v>34.51</v>
      </c>
      <c r="I322" s="37">
        <f>'total Scrap'!I322</f>
        <v>13.72</v>
      </c>
      <c r="J322" s="25">
        <f>'total Scrap'!J322</f>
        <v>48.23</v>
      </c>
      <c r="K322" s="7" t="str">
        <f>'total Scrap'!K322</f>
        <v>FILTRE À HUILE ABIMÉ AU POSTE 4</v>
      </c>
      <c r="L322" s="35">
        <f>Tableau7[[#This Row],[facteur associé]]</f>
        <v>4</v>
      </c>
      <c r="M322" s="37">
        <f>Tableau6[[#This Row],[facteur récurrence]]</f>
        <v>4</v>
      </c>
      <c r="N322" s="65" t="str">
        <f t="shared" si="8"/>
        <v>RAS</v>
      </c>
      <c r="Q322" s="51">
        <f t="shared" si="9"/>
        <v>183</v>
      </c>
    </row>
    <row r="323" spans="1:17" ht="18.75" customHeight="1" x14ac:dyDescent="0.35">
      <c r="A323" s="47" t="str">
        <f>'total Scrap'!A323</f>
        <v>03/2021</v>
      </c>
      <c r="B323" s="27">
        <f>'total Scrap'!B323</f>
        <v>73069</v>
      </c>
      <c r="C323" s="37" t="str">
        <f>'total Scrap'!C323</f>
        <v>T. Boudard</v>
      </c>
      <c r="D323" s="37">
        <f>'total Scrap'!D323</f>
        <v>96680</v>
      </c>
      <c r="E323" s="28" t="str">
        <f>'total Scrap'!E323</f>
        <v>574502663171</v>
      </c>
      <c r="F323" s="37" t="str">
        <f>'total Scrap'!F323</f>
        <v>SWITCH ASSY, COMBINATION</v>
      </c>
      <c r="G323" s="37">
        <f>'total Scrap'!G323</f>
        <v>1</v>
      </c>
      <c r="H323" s="25">
        <f>'total Scrap'!H323</f>
        <v>32.57</v>
      </c>
      <c r="I323" s="37">
        <f>'total Scrap'!I323</f>
        <v>13.72</v>
      </c>
      <c r="J323" s="25">
        <f>'total Scrap'!J323</f>
        <v>46.29</v>
      </c>
      <c r="K323" s="7" t="str">
        <f>'total Scrap'!K323</f>
        <v>CASSÉ AU NIVEAU DES CONNECTIONS LORS DU MONTAGE</v>
      </c>
      <c r="L323" s="35">
        <f>Tableau7[[#This Row],[facteur associé]]</f>
        <v>4</v>
      </c>
      <c r="M323" s="37">
        <f>Tableau6[[#This Row],[facteur récurrence]]</f>
        <v>4</v>
      </c>
      <c r="N323" s="65" t="str">
        <f t="shared" ref="N323:N386" si="10">_xlfn.IFS(M323&gt;32,"CRITIQUE",M323&lt;=8,"RAS",M323&lt;=16,"ATTENTION",M323&lt;=32,"DANGER")</f>
        <v>RAS</v>
      </c>
      <c r="Q323" s="51">
        <f t="shared" si="9"/>
        <v>183</v>
      </c>
    </row>
    <row r="324" spans="1:17" ht="18.75" customHeight="1" x14ac:dyDescent="0.35">
      <c r="A324" s="47" t="str">
        <f>'total Scrap'!A324</f>
        <v>03/2021</v>
      </c>
      <c r="B324" s="27">
        <f>'total Scrap'!B324</f>
        <v>73069</v>
      </c>
      <c r="C324" s="37" t="str">
        <f>'total Scrap'!C324</f>
        <v>T. Boudard</v>
      </c>
      <c r="D324" s="37">
        <f>'total Scrap'!D324</f>
        <v>96813</v>
      </c>
      <c r="E324" s="28" t="str">
        <f>'total Scrap'!E324</f>
        <v>1A18133</v>
      </c>
      <c r="F324" s="37" t="str">
        <f>'total Scrap'!F324</f>
        <v>MOTOR ASSY, WIPER</v>
      </c>
      <c r="G324" s="37">
        <f>'total Scrap'!G324</f>
        <v>1</v>
      </c>
      <c r="H324" s="25">
        <f>'total Scrap'!H324</f>
        <v>25.2</v>
      </c>
      <c r="I324" s="37">
        <f>'total Scrap'!I324</f>
        <v>13.72</v>
      </c>
      <c r="J324" s="25">
        <f>'total Scrap'!J324</f>
        <v>38.92</v>
      </c>
      <c r="K324" s="7" t="str">
        <f>'total Scrap'!K324</f>
        <v>RAYÉ LORS DU MONTAGE</v>
      </c>
      <c r="L324" s="35">
        <f>Tableau7[[#This Row],[facteur associé]]</f>
        <v>4</v>
      </c>
      <c r="M324" s="37">
        <f>Tableau6[[#This Row],[facteur récurrence]]</f>
        <v>4</v>
      </c>
      <c r="N324" s="65" t="str">
        <f t="shared" si="10"/>
        <v>RAS</v>
      </c>
      <c r="Q324" s="51">
        <f t="shared" ref="Q324:Q387" si="11">O324+6*30+3</f>
        <v>183</v>
      </c>
    </row>
    <row r="325" spans="1:17" ht="18.75" customHeight="1" x14ac:dyDescent="0.35">
      <c r="A325" s="47" t="str">
        <f>'total Scrap'!A325</f>
        <v>03/2021</v>
      </c>
      <c r="B325" s="27">
        <f>'total Scrap'!B325</f>
        <v>72999</v>
      </c>
      <c r="C325" s="37" t="str">
        <f>'total Scrap'!C325</f>
        <v>B. Metreau</v>
      </c>
      <c r="D325" s="37">
        <f>'total Scrap'!D325</f>
        <v>96559</v>
      </c>
      <c r="E325" s="28" t="str">
        <f>'total Scrap'!E325</f>
        <v>56310F225071</v>
      </c>
      <c r="F325" s="37" t="str">
        <f>'total Scrap'!F325</f>
        <v>WIRE SIDE LH</v>
      </c>
      <c r="G325" s="37">
        <f>'total Scrap'!G325</f>
        <v>1</v>
      </c>
      <c r="H325" s="25">
        <f>'total Scrap'!H325</f>
        <v>22.22</v>
      </c>
      <c r="I325" s="37">
        <f>'total Scrap'!I325</f>
        <v>13.72</v>
      </c>
      <c r="J325" s="25">
        <f>'total Scrap'!J325</f>
        <v>35.94</v>
      </c>
      <c r="K325" s="7" t="str">
        <f>'total Scrap'!K325</f>
        <v>PRISE CASSÉE ET MQ CLIPS</v>
      </c>
      <c r="L325" s="35">
        <f>Tableau7[[#This Row],[facteur associé]]</f>
        <v>4</v>
      </c>
      <c r="M325" s="37">
        <f>Tableau6[[#This Row],[facteur récurrence]]</f>
        <v>4</v>
      </c>
      <c r="N325" s="65" t="str">
        <f t="shared" si="10"/>
        <v>RAS</v>
      </c>
      <c r="Q325" s="51">
        <f t="shared" si="11"/>
        <v>183</v>
      </c>
    </row>
    <row r="326" spans="1:17" ht="18.75" customHeight="1" x14ac:dyDescent="0.35">
      <c r="A326" s="47" t="str">
        <f>'total Scrap'!A326</f>
        <v>03/2021</v>
      </c>
      <c r="B326" s="27">
        <f>'total Scrap'!B326</f>
        <v>72999</v>
      </c>
      <c r="C326" s="37" t="str">
        <f>'total Scrap'!C326</f>
        <v>B. Metreau</v>
      </c>
      <c r="D326" s="37">
        <f>'total Scrap'!D326</f>
        <v>97751</v>
      </c>
      <c r="E326" s="28" t="str">
        <f>'total Scrap'!E326</f>
        <v>56052F227071</v>
      </c>
      <c r="F326" s="37" t="str">
        <f>'total Scrap'!F326</f>
        <v>WIRE RR UPR MAIN</v>
      </c>
      <c r="G326" s="37">
        <f>'total Scrap'!G326</f>
        <v>1</v>
      </c>
      <c r="H326" s="25">
        <f>'total Scrap'!H326</f>
        <v>19.29</v>
      </c>
      <c r="I326" s="37">
        <f>'total Scrap'!I326</f>
        <v>13.72</v>
      </c>
      <c r="J326" s="25">
        <f>'total Scrap'!J326</f>
        <v>33.01</v>
      </c>
      <c r="K326" s="7" t="str">
        <f>'total Scrap'!K326</f>
        <v>PRISE CASSÉE PAR L'OPÉRATEUR EN MARCHANT DESSUS</v>
      </c>
      <c r="L326" s="35">
        <f>Tableau7[[#This Row],[facteur associé]]</f>
        <v>4</v>
      </c>
      <c r="M326" s="37">
        <f>Tableau6[[#This Row],[facteur récurrence]]</f>
        <v>4</v>
      </c>
      <c r="N326" s="65" t="str">
        <f t="shared" si="10"/>
        <v>RAS</v>
      </c>
      <c r="Q326" s="51">
        <f t="shared" si="11"/>
        <v>183</v>
      </c>
    </row>
    <row r="327" spans="1:17" ht="18.75" customHeight="1" x14ac:dyDescent="0.35">
      <c r="A327" s="47" t="str">
        <f>'total Scrap'!A327</f>
        <v>03/2021</v>
      </c>
      <c r="B327" s="27">
        <f>'total Scrap'!B327</f>
        <v>73069</v>
      </c>
      <c r="C327" s="37" t="str">
        <f>'total Scrap'!C327</f>
        <v>T. Boudard</v>
      </c>
      <c r="D327" s="37">
        <f>'total Scrap'!D327</f>
        <v>96673</v>
      </c>
      <c r="E327" s="28" t="str">
        <f>'total Scrap'!E327</f>
        <v>12361F231071</v>
      </c>
      <c r="F327" s="37" t="str">
        <f>'total Scrap'!F327</f>
        <v>INSULATOR, ENGINE MTG</v>
      </c>
      <c r="G327" s="37">
        <f>'total Scrap'!G327</f>
        <v>1</v>
      </c>
      <c r="H327" s="25">
        <f>'total Scrap'!H327</f>
        <v>16.95</v>
      </c>
      <c r="I327" s="37">
        <f>'total Scrap'!I327</f>
        <v>13.72</v>
      </c>
      <c r="J327" s="25">
        <f>'total Scrap'!J327</f>
        <v>30.67</v>
      </c>
      <c r="K327" s="7" t="str">
        <f>'total Scrap'!K327</f>
        <v>ÉTIREMENT DE LA MATIÈRE CAOUTCHOUC</v>
      </c>
      <c r="L327" s="35">
        <f>Tableau7[[#This Row],[facteur associé]]</f>
        <v>4</v>
      </c>
      <c r="M327" s="37">
        <f>Tableau6[[#This Row],[facteur récurrence]]</f>
        <v>4</v>
      </c>
      <c r="N327" s="65" t="str">
        <f t="shared" si="10"/>
        <v>RAS</v>
      </c>
      <c r="Q327" s="51">
        <f t="shared" si="11"/>
        <v>183</v>
      </c>
    </row>
    <row r="328" spans="1:17" ht="18.75" customHeight="1" x14ac:dyDescent="0.35">
      <c r="A328" s="47" t="str">
        <f>'total Scrap'!A170</f>
        <v>11/2020</v>
      </c>
      <c r="B328" s="27">
        <f>'total Scrap'!B170</f>
        <v>73082</v>
      </c>
      <c r="C328" s="37" t="str">
        <f>'total Scrap'!C170</f>
        <v>C. Poli Marchetti</v>
      </c>
      <c r="D328" s="37">
        <f>'total Scrap'!D170</f>
        <v>95977</v>
      </c>
      <c r="E328" s="28" t="str">
        <f>'total Scrap'!E170</f>
        <v>16420F118071</v>
      </c>
      <c r="F328" s="37" t="str">
        <f>'total Scrap'!F170</f>
        <v>RADIATOR ASSY</v>
      </c>
      <c r="G328" s="37">
        <f>'total Scrap'!G170</f>
        <v>2</v>
      </c>
      <c r="H328" s="25">
        <f>'total Scrap'!H170</f>
        <v>138.86000000000001</v>
      </c>
      <c r="I328" s="37">
        <f>'total Scrap'!I170</f>
        <v>13.72</v>
      </c>
      <c r="J328" s="25">
        <f>'total Scrap'!J170</f>
        <v>152.58000000000001</v>
      </c>
      <c r="K328" s="7" t="str">
        <f>'total Scrap'!K170</f>
        <v>RADIATEURS ABIMÉS LORS DU MONTAGE</v>
      </c>
      <c r="L328" s="35">
        <f>Tableau7[[#This Row],[facteur associé]]</f>
        <v>4</v>
      </c>
      <c r="M328" s="37">
        <f>Tableau6[[#This Row],[facteur récurrence]]</f>
        <v>4</v>
      </c>
      <c r="N328" s="65" t="str">
        <f t="shared" si="10"/>
        <v>RAS</v>
      </c>
      <c r="Q328" s="51">
        <f t="shared" si="11"/>
        <v>183</v>
      </c>
    </row>
    <row r="329" spans="1:17" ht="18.75" customHeight="1" x14ac:dyDescent="0.35">
      <c r="A329" s="47" t="str">
        <f>'total Scrap'!A329</f>
        <v>03/2021</v>
      </c>
      <c r="B329" s="27">
        <f>'total Scrap'!B329</f>
        <v>72999</v>
      </c>
      <c r="C329" s="37" t="str">
        <f>'total Scrap'!C329</f>
        <v>B. Metreau</v>
      </c>
      <c r="D329" s="37">
        <f>'total Scrap'!D329</f>
        <v>96564</v>
      </c>
      <c r="E329" s="28" t="str">
        <f>'total Scrap'!E329</f>
        <v>17106F225071</v>
      </c>
      <c r="F329" s="37" t="str">
        <f>'total Scrap'!F329</f>
        <v>COVER SUB ASSY,DPF</v>
      </c>
      <c r="G329" s="37">
        <f>'total Scrap'!G329</f>
        <v>1</v>
      </c>
      <c r="H329" s="25">
        <f>'total Scrap'!H329</f>
        <v>16.22</v>
      </c>
      <c r="I329" s="37">
        <f>'total Scrap'!I329</f>
        <v>13.72</v>
      </c>
      <c r="J329" s="25">
        <f>'total Scrap'!J329</f>
        <v>29.939999999999998</v>
      </c>
      <c r="K329" s="7" t="str">
        <f>'total Scrap'!K329</f>
        <v>VIS HS MAINTIEN GRILLE ÉCHAPPEMENT</v>
      </c>
      <c r="L329" s="35">
        <f>Tableau7[[#This Row],[facteur associé]]</f>
        <v>4</v>
      </c>
      <c r="M329" s="37">
        <f>Tableau6[[#This Row],[facteur récurrence]]</f>
        <v>4</v>
      </c>
      <c r="N329" s="65" t="str">
        <f t="shared" si="10"/>
        <v>RAS</v>
      </c>
      <c r="Q329" s="51">
        <f t="shared" si="11"/>
        <v>183</v>
      </c>
    </row>
    <row r="330" spans="1:17" ht="18.75" customHeight="1" x14ac:dyDescent="0.35">
      <c r="A330" s="47" t="str">
        <f>'total Scrap'!A330</f>
        <v>03/2021</v>
      </c>
      <c r="B330" s="27">
        <f>'total Scrap'!B330</f>
        <v>72062</v>
      </c>
      <c r="C330" s="37" t="str">
        <f>'total Scrap'!C330</f>
        <v>P. Sauvaget</v>
      </c>
      <c r="D330" s="37">
        <f>'total Scrap'!D330</f>
        <v>96616</v>
      </c>
      <c r="E330" s="28" t="str">
        <f>'total Scrap'!E330</f>
        <v>2220430020</v>
      </c>
      <c r="F330" s="37" t="str">
        <f>'total Scrap'!F330</f>
        <v>METER, ASSY, INTAKE AIR FLOW</v>
      </c>
      <c r="G330" s="37">
        <f>'total Scrap'!G330</f>
        <v>1</v>
      </c>
      <c r="H330" s="25">
        <f>'total Scrap'!H330</f>
        <v>14.74</v>
      </c>
      <c r="I330" s="37">
        <f>'total Scrap'!I330</f>
        <v>13.72</v>
      </c>
      <c r="J330" s="25">
        <f>'total Scrap'!J330</f>
        <v>28.46</v>
      </c>
      <c r="K330" s="7" t="str">
        <f>'total Scrap'!K330</f>
        <v>SONDE HS CODE ERREUR OC-2</v>
      </c>
      <c r="L330" s="35">
        <f>Tableau7[[#This Row],[facteur associé]]</f>
        <v>4</v>
      </c>
      <c r="M330" s="37">
        <f>Tableau6[[#This Row],[facteur récurrence]]</f>
        <v>4</v>
      </c>
      <c r="N330" s="65" t="str">
        <f t="shared" si="10"/>
        <v>RAS</v>
      </c>
      <c r="Q330" s="51">
        <f t="shared" si="11"/>
        <v>183</v>
      </c>
    </row>
    <row r="331" spans="1:17" ht="18.75" customHeight="1" x14ac:dyDescent="0.35">
      <c r="A331" s="47" t="str">
        <f>'total Scrap'!A331</f>
        <v>03/2021</v>
      </c>
      <c r="B331" s="27">
        <f>'total Scrap'!B331</f>
        <v>73082</v>
      </c>
      <c r="C331" s="37" t="str">
        <f>'total Scrap'!C331</f>
        <v>C. Poli Marchetti</v>
      </c>
      <c r="D331" s="37">
        <f>'total Scrap'!D331</f>
        <v>96554</v>
      </c>
      <c r="E331" s="28" t="str">
        <f>'total Scrap'!E331</f>
        <v>451101247371</v>
      </c>
      <c r="F331" s="37" t="str">
        <f>'total Scrap'!F331</f>
        <v>WHEEL ASSY, STEERING</v>
      </c>
      <c r="G331" s="37">
        <f>'total Scrap'!G331</f>
        <v>1</v>
      </c>
      <c r="H331" s="25">
        <f>'total Scrap'!H331</f>
        <v>12.52</v>
      </c>
      <c r="I331" s="37">
        <f>'total Scrap'!I331</f>
        <v>13.72</v>
      </c>
      <c r="J331" s="25">
        <f>'total Scrap'!J331</f>
        <v>26.240000000000002</v>
      </c>
      <c r="K331" s="7" t="str">
        <f>'total Scrap'!K331</f>
        <v>COUPS</v>
      </c>
      <c r="L331" s="35">
        <f>Tableau7[[#This Row],[facteur associé]]</f>
        <v>4</v>
      </c>
      <c r="M331" s="37">
        <f>Tableau6[[#This Row],[facteur récurrence]]</f>
        <v>4</v>
      </c>
      <c r="N331" s="65" t="str">
        <f t="shared" si="10"/>
        <v>RAS</v>
      </c>
      <c r="Q331" s="51">
        <f t="shared" si="11"/>
        <v>183</v>
      </c>
    </row>
    <row r="332" spans="1:17" ht="18.75" customHeight="1" x14ac:dyDescent="0.35">
      <c r="A332" s="47" t="str">
        <f>'total Scrap'!A332</f>
        <v>03/2021</v>
      </c>
      <c r="B332" s="27">
        <f>'total Scrap'!B332</f>
        <v>72999</v>
      </c>
      <c r="C332" s="37" t="str">
        <f>'total Scrap'!C332</f>
        <v>B. Metreau</v>
      </c>
      <c r="D332" s="37">
        <f>'total Scrap'!D332</f>
        <v>97808</v>
      </c>
      <c r="E332" s="28" t="str">
        <f>'total Scrap'!E332</f>
        <v>58720FPD2071</v>
      </c>
      <c r="F332" s="37" t="str">
        <f>'total Scrap'!F332</f>
        <v>MIRROR ASSY, INTERN  CESAB 0050133</v>
      </c>
      <c r="G332" s="37">
        <f>'total Scrap'!G332</f>
        <v>1</v>
      </c>
      <c r="H332" s="25">
        <f>'total Scrap'!H332</f>
        <v>10.9</v>
      </c>
      <c r="I332" s="37">
        <f>'total Scrap'!I332</f>
        <v>13.72</v>
      </c>
      <c r="J332" s="25">
        <f>'total Scrap'!J332</f>
        <v>24.62</v>
      </c>
      <c r="K332" s="7" t="str">
        <f>'total Scrap'!K332</f>
        <v>VITRE RÉTRO CASSÉE APRÈS QU'IL SOIT TOMBÉ</v>
      </c>
      <c r="L332" s="35">
        <f>Tableau7[[#This Row],[facteur associé]]</f>
        <v>4</v>
      </c>
      <c r="M332" s="37">
        <f>Tableau6[[#This Row],[facteur récurrence]]</f>
        <v>4</v>
      </c>
      <c r="N332" s="65" t="str">
        <f t="shared" si="10"/>
        <v>RAS</v>
      </c>
      <c r="Q332" s="51">
        <f t="shared" si="11"/>
        <v>183</v>
      </c>
    </row>
    <row r="333" spans="1:17" ht="18.75" customHeight="1" x14ac:dyDescent="0.35">
      <c r="A333" s="47" t="str">
        <f>'total Scrap'!A333</f>
        <v>03/2021</v>
      </c>
      <c r="B333" s="27">
        <f>'total Scrap'!B333</f>
        <v>73069</v>
      </c>
      <c r="C333" s="37" t="str">
        <f>'total Scrap'!C333</f>
        <v>T. Boudard</v>
      </c>
      <c r="D333" s="37">
        <f>'total Scrap'!D333</f>
        <v>96676</v>
      </c>
      <c r="E333" s="28" t="str">
        <f>'total Scrap'!E333</f>
        <v>2A14398G3</v>
      </c>
      <c r="F333" s="37" t="str">
        <f>'total Scrap'!F333</f>
        <v>BRACKET ASSY, STEP, RH</v>
      </c>
      <c r="G333" s="37">
        <f>'total Scrap'!G333</f>
        <v>1</v>
      </c>
      <c r="H333" s="25">
        <f>'total Scrap'!H333</f>
        <v>10.59</v>
      </c>
      <c r="I333" s="37">
        <f>'total Scrap'!I333</f>
        <v>13.72</v>
      </c>
      <c r="J333" s="25">
        <f>'total Scrap'!J333</f>
        <v>24.310000000000002</v>
      </c>
      <c r="K333" s="7" t="str">
        <f>'total Scrap'!K333</f>
        <v>GOUJON CASSÉ EN SERRANT</v>
      </c>
      <c r="L333" s="35">
        <f>Tableau7[[#This Row],[facteur associé]]</f>
        <v>4</v>
      </c>
      <c r="M333" s="37">
        <f>Tableau6[[#This Row],[facteur récurrence]]</f>
        <v>4</v>
      </c>
      <c r="N333" s="65" t="str">
        <f t="shared" si="10"/>
        <v>RAS</v>
      </c>
      <c r="Q333" s="51">
        <f t="shared" si="11"/>
        <v>183</v>
      </c>
    </row>
    <row r="334" spans="1:17" ht="18.75" customHeight="1" x14ac:dyDescent="0.35">
      <c r="A334" s="47" t="str">
        <f>'total Scrap'!A334</f>
        <v>03/2021</v>
      </c>
      <c r="B334" s="27">
        <f>'total Scrap'!B334</f>
        <v>73082</v>
      </c>
      <c r="C334" s="37" t="str">
        <f>'total Scrap'!C334</f>
        <v>C. Poli Marchetti</v>
      </c>
      <c r="D334" s="37">
        <f>'total Scrap'!D334</f>
        <v>95665</v>
      </c>
      <c r="E334" s="28" t="str">
        <f>'total Scrap'!E334</f>
        <v>175072664071</v>
      </c>
      <c r="F334" s="37" t="str">
        <f>'total Scrap'!F334</f>
        <v>PIPE SUB-ASSY, TAIL</v>
      </c>
      <c r="G334" s="37">
        <f>'total Scrap'!G334</f>
        <v>1</v>
      </c>
      <c r="H334" s="25">
        <f>'total Scrap'!H334</f>
        <v>10.01</v>
      </c>
      <c r="I334" s="37">
        <f>'total Scrap'!I334</f>
        <v>13.72</v>
      </c>
      <c r="J334" s="25">
        <f>'total Scrap'!J334</f>
        <v>23.73</v>
      </c>
      <c r="K334" s="7" t="str">
        <f>'total Scrap'!K334</f>
        <v>DÉFORMATION AU MONTAGE</v>
      </c>
      <c r="L334" s="35">
        <f>Tableau7[[#This Row],[facteur associé]]</f>
        <v>4</v>
      </c>
      <c r="M334" s="37">
        <f>Tableau6[[#This Row],[facteur récurrence]]</f>
        <v>4</v>
      </c>
      <c r="N334" s="65" t="str">
        <f t="shared" si="10"/>
        <v>RAS</v>
      </c>
      <c r="Q334" s="51">
        <f t="shared" si="11"/>
        <v>183</v>
      </c>
    </row>
    <row r="335" spans="1:17" ht="18.75" customHeight="1" x14ac:dyDescent="0.35">
      <c r="A335" s="47" t="str">
        <f>'total Scrap'!A335</f>
        <v>03/2021</v>
      </c>
      <c r="B335" s="27">
        <f>'total Scrap'!B335</f>
        <v>73082</v>
      </c>
      <c r="C335" s="37" t="str">
        <f>'total Scrap'!C335</f>
        <v>C. Poli Marchetti</v>
      </c>
      <c r="D335" s="37">
        <f>'total Scrap'!D335</f>
        <v>97225</v>
      </c>
      <c r="E335" s="28" t="str">
        <f>'total Scrap'!E335</f>
        <v>45283F219171</v>
      </c>
      <c r="F335" s="37" t="str">
        <f>'total Scrap'!F335</f>
        <v>COVER, COLUMN, FR, LWR</v>
      </c>
      <c r="G335" s="37">
        <f>'total Scrap'!G335</f>
        <v>4</v>
      </c>
      <c r="H335" s="25">
        <f>'total Scrap'!H335</f>
        <v>9.2151999999999994</v>
      </c>
      <c r="I335" s="37">
        <f>'total Scrap'!I335</f>
        <v>13.72</v>
      </c>
      <c r="J335" s="25">
        <f>'total Scrap'!J335</f>
        <v>22.935200000000002</v>
      </c>
      <c r="K335" s="7" t="str">
        <f>'total Scrap'!K335</f>
        <v>PERÇAGE GAUCHE HS LA VIS NE TIENT PAS</v>
      </c>
      <c r="L335" s="35">
        <f>Tableau7[[#This Row],[facteur associé]]</f>
        <v>4</v>
      </c>
      <c r="M335" s="37">
        <f>Tableau6[[#This Row],[facteur récurrence]]</f>
        <v>4</v>
      </c>
      <c r="N335" s="65" t="str">
        <f t="shared" si="10"/>
        <v>RAS</v>
      </c>
      <c r="Q335" s="51">
        <f t="shared" si="11"/>
        <v>183</v>
      </c>
    </row>
    <row r="336" spans="1:17" ht="18.75" customHeight="1" x14ac:dyDescent="0.35">
      <c r="A336" s="47" t="str">
        <f>'total Scrap'!A336</f>
        <v>03/2021</v>
      </c>
      <c r="B336" s="27">
        <f>'total Scrap'!B336</f>
        <v>72062</v>
      </c>
      <c r="C336" s="37" t="str">
        <f>'total Scrap'!C336</f>
        <v>P. Sauvaget</v>
      </c>
      <c r="D336" s="37">
        <f>'total Scrap'!D336</f>
        <v>96565</v>
      </c>
      <c r="E336" s="28" t="str">
        <f>'total Scrap'!E336</f>
        <v>56442F220071</v>
      </c>
      <c r="F336" s="37" t="str">
        <f>'total Scrap'!F336</f>
        <v>BOX, ECU</v>
      </c>
      <c r="G336" s="37">
        <f>'total Scrap'!G336</f>
        <v>1</v>
      </c>
      <c r="H336" s="25">
        <f>'total Scrap'!H336</f>
        <v>7.51</v>
      </c>
      <c r="I336" s="37">
        <f>'total Scrap'!I336</f>
        <v>13.72</v>
      </c>
      <c r="J336" s="25">
        <f>'total Scrap'!J336</f>
        <v>21.23</v>
      </c>
      <c r="K336" s="7" t="str">
        <f>'total Scrap'!K336</f>
        <v>VIS BLOQUÉE LORS DU DÉMONTAGE DU BOITIER DE JONCTION</v>
      </c>
      <c r="L336" s="35">
        <f>Tableau7[[#This Row],[facteur associé]]</f>
        <v>4</v>
      </c>
      <c r="M336" s="37">
        <f>Tableau6[[#This Row],[facteur récurrence]]</f>
        <v>4</v>
      </c>
      <c r="N336" s="65" t="str">
        <f t="shared" si="10"/>
        <v>RAS</v>
      </c>
      <c r="Q336" s="51">
        <f t="shared" si="11"/>
        <v>183</v>
      </c>
    </row>
    <row r="337" spans="1:17" ht="18.75" customHeight="1" x14ac:dyDescent="0.35">
      <c r="A337" s="47" t="str">
        <f>'total Scrap'!A337</f>
        <v>03/2021</v>
      </c>
      <c r="B337" s="27">
        <f>'total Scrap'!B337</f>
        <v>73082</v>
      </c>
      <c r="C337" s="37" t="str">
        <f>'total Scrap'!C337</f>
        <v>C. Poli Marchetti</v>
      </c>
      <c r="D337" s="37">
        <f>'total Scrap'!D337</f>
        <v>97193</v>
      </c>
      <c r="E337" s="28" t="str">
        <f>'total Scrap'!E337</f>
        <v>56022F219271</v>
      </c>
      <c r="F337" s="37" t="str">
        <f>'total Scrap'!F337</f>
        <v>WIRE, BATTERY STARTER</v>
      </c>
      <c r="G337" s="37">
        <f>'total Scrap'!G337</f>
        <v>1</v>
      </c>
      <c r="H337" s="25">
        <f>'total Scrap'!H337</f>
        <v>6.2</v>
      </c>
      <c r="I337" s="37">
        <f>'total Scrap'!I337</f>
        <v>13.72</v>
      </c>
      <c r="J337" s="25">
        <f>'total Scrap'!J337</f>
        <v>19.920000000000002</v>
      </c>
      <c r="K337" s="7" t="str">
        <f>'total Scrap'!K337</f>
        <v>MQ CAOUTCHOUC NOIR SUR LA COSSE</v>
      </c>
      <c r="L337" s="35">
        <f>Tableau7[[#This Row],[facteur associé]]</f>
        <v>4</v>
      </c>
      <c r="M337" s="37">
        <f>Tableau6[[#This Row],[facteur récurrence]]</f>
        <v>4</v>
      </c>
      <c r="N337" s="65" t="str">
        <f t="shared" si="10"/>
        <v>RAS</v>
      </c>
      <c r="Q337" s="51">
        <f t="shared" si="11"/>
        <v>183</v>
      </c>
    </row>
    <row r="338" spans="1:17" ht="18.75" customHeight="1" x14ac:dyDescent="0.35">
      <c r="A338" s="47" t="str">
        <f>'total Scrap'!A338</f>
        <v>03/2021</v>
      </c>
      <c r="B338" s="27">
        <f>'total Scrap'!B338</f>
        <v>72217</v>
      </c>
      <c r="C338" s="37" t="str">
        <f>'total Scrap'!C338</f>
        <v>D. Peigné</v>
      </c>
      <c r="D338" s="37">
        <f>'total Scrap'!D338</f>
        <v>97183</v>
      </c>
      <c r="E338" s="28" t="str">
        <f>'total Scrap'!E338</f>
        <v>53218F218071</v>
      </c>
      <c r="F338" s="37" t="str">
        <f>'total Scrap'!F338</f>
        <v>PANEL INSTRUMENT, RH</v>
      </c>
      <c r="G338" s="37">
        <f>'total Scrap'!G338</f>
        <v>1</v>
      </c>
      <c r="H338" s="25">
        <f>'total Scrap'!H338</f>
        <v>5.79</v>
      </c>
      <c r="I338" s="37">
        <f>'total Scrap'!I338</f>
        <v>13.72</v>
      </c>
      <c r="J338" s="25">
        <f>'total Scrap'!J338</f>
        <v>19.510000000000002</v>
      </c>
      <c r="K338" s="7" t="str">
        <f>'total Scrap'!K338</f>
        <v>TABLEAU DE BORD HS EN AJUSTANT LES ELEMENTS</v>
      </c>
      <c r="L338" s="35">
        <f>Tableau7[[#This Row],[facteur associé]]</f>
        <v>4</v>
      </c>
      <c r="M338" s="37">
        <f>Tableau6[[#This Row],[facteur récurrence]]</f>
        <v>4</v>
      </c>
      <c r="N338" s="65" t="str">
        <f t="shared" si="10"/>
        <v>RAS</v>
      </c>
      <c r="Q338" s="51">
        <f t="shared" si="11"/>
        <v>183</v>
      </c>
    </row>
    <row r="339" spans="1:17" ht="18.75" customHeight="1" x14ac:dyDescent="0.35">
      <c r="A339" s="47" t="str">
        <f>'total Scrap'!A339</f>
        <v>03/2021</v>
      </c>
      <c r="B339" s="27">
        <f>'total Scrap'!B339</f>
        <v>72999</v>
      </c>
      <c r="C339" s="37" t="str">
        <f>'total Scrap'!C339</f>
        <v>B. Metreau</v>
      </c>
      <c r="D339" s="37">
        <f>'total Scrap'!D339</f>
        <v>96556</v>
      </c>
      <c r="E339" s="28" t="str">
        <f>'total Scrap'!E339</f>
        <v>532801370071</v>
      </c>
      <c r="F339" s="37" t="str">
        <f>'total Scrap'!F339</f>
        <v>BOARD ASSY, PAPER</v>
      </c>
      <c r="G339" s="37">
        <f>'total Scrap'!G339</f>
        <v>1</v>
      </c>
      <c r="H339" s="25">
        <f>'total Scrap'!H339</f>
        <v>4.16</v>
      </c>
      <c r="I339" s="37">
        <f>'total Scrap'!I339</f>
        <v>13.72</v>
      </c>
      <c r="J339" s="25">
        <f>'total Scrap'!J339</f>
        <v>17.880000000000003</v>
      </c>
      <c r="K339" s="7" t="str">
        <f>'total Scrap'!K339</f>
        <v>RAYURES    055    230448</v>
      </c>
      <c r="L339" s="35">
        <f>Tableau7[[#This Row],[facteur associé]]</f>
        <v>4</v>
      </c>
      <c r="M339" s="37">
        <f>Tableau6[[#This Row],[facteur récurrence]]</f>
        <v>4</v>
      </c>
      <c r="N339" s="65" t="str">
        <f t="shared" si="10"/>
        <v>RAS</v>
      </c>
      <c r="Q339" s="51">
        <f t="shared" si="11"/>
        <v>183</v>
      </c>
    </row>
    <row r="340" spans="1:17" ht="18.75" customHeight="1" x14ac:dyDescent="0.35">
      <c r="A340" s="47" t="str">
        <f>'total Scrap'!A340</f>
        <v>03/2021</v>
      </c>
      <c r="B340" s="27">
        <f>'total Scrap'!B340</f>
        <v>72999</v>
      </c>
      <c r="C340" s="37" t="str">
        <f>'total Scrap'!C340</f>
        <v>B. Metreau</v>
      </c>
      <c r="D340" s="37">
        <f>'total Scrap'!D340</f>
        <v>95667</v>
      </c>
      <c r="E340" s="28" t="str">
        <f>'total Scrap'!E340</f>
        <v>566532661371</v>
      </c>
      <c r="F340" s="37" t="str">
        <f>'total Scrap'!F340</f>
        <v>COVER, RR COMBI LAMP, LWR</v>
      </c>
      <c r="G340" s="37">
        <f>'total Scrap'!G340</f>
        <v>1</v>
      </c>
      <c r="H340" s="25">
        <f>'total Scrap'!H340</f>
        <v>4.1500000000000004</v>
      </c>
      <c r="I340" s="37">
        <f>'total Scrap'!I340</f>
        <v>13.72</v>
      </c>
      <c r="J340" s="25">
        <f>'total Scrap'!J340</f>
        <v>17.87</v>
      </c>
      <c r="K340" s="7" t="str">
        <f>'total Scrap'!K340</f>
        <v>LANGUETTE DU BANDEAU CASSÉE</v>
      </c>
      <c r="L340" s="35">
        <f>Tableau7[[#This Row],[facteur associé]]</f>
        <v>4</v>
      </c>
      <c r="M340" s="37">
        <f>Tableau6[[#This Row],[facteur récurrence]]</f>
        <v>4</v>
      </c>
      <c r="N340" s="65" t="str">
        <f t="shared" si="10"/>
        <v>RAS</v>
      </c>
      <c r="Q340" s="51">
        <f t="shared" si="11"/>
        <v>183</v>
      </c>
    </row>
    <row r="341" spans="1:17" ht="18.75" customHeight="1" x14ac:dyDescent="0.35">
      <c r="A341" s="47" t="str">
        <f>'total Scrap'!A341</f>
        <v>03/2021</v>
      </c>
      <c r="B341" s="27">
        <f>'total Scrap'!B341</f>
        <v>72999</v>
      </c>
      <c r="C341" s="37" t="str">
        <f>'total Scrap'!C341</f>
        <v>B. Metreau</v>
      </c>
      <c r="D341" s="37">
        <f>'total Scrap'!D341</f>
        <v>97809</v>
      </c>
      <c r="E341" s="28" t="str">
        <f>'total Scrap'!E341</f>
        <v>688022654071</v>
      </c>
      <c r="F341" s="37" t="str">
        <f>'total Scrap'!F341</f>
        <v>PULLEY SUB-ASSY, HOSE GUIDE</v>
      </c>
      <c r="G341" s="37">
        <f>'total Scrap'!G341</f>
        <v>1</v>
      </c>
      <c r="H341" s="25">
        <f>'total Scrap'!H341</f>
        <v>4.0999999999999996</v>
      </c>
      <c r="I341" s="37">
        <f>'total Scrap'!I341</f>
        <v>13.72</v>
      </c>
      <c r="J341" s="25">
        <f>'total Scrap'!J341</f>
        <v>17.82</v>
      </c>
      <c r="K341" s="7" t="str">
        <f>'total Scrap'!K341</f>
        <v>POULIE CASSÉE LORS DU MONTAGE</v>
      </c>
      <c r="L341" s="35">
        <f>Tableau7[[#This Row],[facteur associé]]</f>
        <v>4</v>
      </c>
      <c r="M341" s="37">
        <f>Tableau6[[#This Row],[facteur récurrence]]</f>
        <v>4</v>
      </c>
      <c r="N341" s="65" t="str">
        <f t="shared" si="10"/>
        <v>RAS</v>
      </c>
      <c r="Q341" s="51">
        <f t="shared" si="11"/>
        <v>183</v>
      </c>
    </row>
    <row r="342" spans="1:17" ht="18.75" customHeight="1" x14ac:dyDescent="0.35">
      <c r="A342" s="47" t="str">
        <f>'total Scrap'!A342</f>
        <v>04/2021</v>
      </c>
      <c r="B342" s="27">
        <f>'total Scrap'!B342</f>
        <v>73069</v>
      </c>
      <c r="C342" s="37" t="str">
        <f>'total Scrap'!C342</f>
        <v>T. Boudard</v>
      </c>
      <c r="D342" s="37">
        <f>'total Scrap'!D342</f>
        <v>96684</v>
      </c>
      <c r="E342" s="28" t="str">
        <f>'total Scrap'!E342</f>
        <v>676303655071</v>
      </c>
      <c r="F342" s="37" t="str">
        <f>'total Scrap'!F342</f>
        <v>VALVE ASSY, OIL CONTROL</v>
      </c>
      <c r="G342" s="37">
        <f>'total Scrap'!G342</f>
        <v>1</v>
      </c>
      <c r="H342" s="25">
        <f>'total Scrap'!H342</f>
        <v>435.29</v>
      </c>
      <c r="I342" s="37">
        <f>'total Scrap'!I342</f>
        <v>13.72</v>
      </c>
      <c r="J342" s="25">
        <f>'total Scrap'!J342</f>
        <v>449.01000000000005</v>
      </c>
      <c r="K342" s="7" t="str">
        <f>'total Scrap'!K342</f>
        <v>FIL ALIM DU SOLÉNOÏDE HS</v>
      </c>
      <c r="L342" s="35">
        <f>Tableau7[[#This Row],[facteur associé]]</f>
        <v>4</v>
      </c>
      <c r="M342" s="37">
        <f>Tableau6[[#This Row],[facteur récurrence]]</f>
        <v>4</v>
      </c>
      <c r="N342" s="65" t="str">
        <f t="shared" si="10"/>
        <v>RAS</v>
      </c>
      <c r="Q342" s="51">
        <f t="shared" si="11"/>
        <v>183</v>
      </c>
    </row>
    <row r="343" spans="1:17" ht="18.75" customHeight="1" x14ac:dyDescent="0.35">
      <c r="A343" s="47" t="str">
        <f>'total Scrap'!A343</f>
        <v>04/2021</v>
      </c>
      <c r="B343" s="27">
        <f>'total Scrap'!B343</f>
        <v>72999</v>
      </c>
      <c r="C343" s="37" t="str">
        <f>'total Scrap'!C343</f>
        <v>B. Metreau</v>
      </c>
      <c r="D343" s="37">
        <f>'total Scrap'!D343</f>
        <v>98058</v>
      </c>
      <c r="E343" s="28" t="str">
        <f>'total Scrap'!E343</f>
        <v>425102667071</v>
      </c>
      <c r="F343" s="37" t="str">
        <f>'total Scrap'!F343</f>
        <v>AXLE ASSY, DIFF</v>
      </c>
      <c r="G343" s="37">
        <f>'total Scrap'!G343</f>
        <v>1</v>
      </c>
      <c r="H343" s="25">
        <f>'total Scrap'!H343</f>
        <v>100.94</v>
      </c>
      <c r="I343" s="37">
        <f>'total Scrap'!I343</f>
        <v>13.72</v>
      </c>
      <c r="J343" s="25">
        <f>'total Scrap'!J343</f>
        <v>114.66</v>
      </c>
      <c r="K343" s="7" t="str">
        <f>'total Scrap'!K343</f>
        <v>FLASQUE AV DU PONT ABIMÉE AU MONTAGE      02 508    233351</v>
      </c>
      <c r="L343" s="35">
        <f>Tableau7[[#This Row],[facteur associé]]</f>
        <v>4</v>
      </c>
      <c r="M343" s="37">
        <f>Tableau6[[#This Row],[facteur récurrence]]</f>
        <v>4</v>
      </c>
      <c r="N343" s="65" t="str">
        <f t="shared" si="10"/>
        <v>RAS</v>
      </c>
      <c r="Q343" s="51">
        <f t="shared" si="11"/>
        <v>183</v>
      </c>
    </row>
    <row r="344" spans="1:17" ht="18.75" customHeight="1" x14ac:dyDescent="0.35">
      <c r="A344" s="47" t="str">
        <f>'total Scrap'!A173</f>
        <v>11/2020</v>
      </c>
      <c r="B344" s="27">
        <f>'total Scrap'!B173</f>
        <v>73082</v>
      </c>
      <c r="C344" s="37" t="str">
        <f>'total Scrap'!C173</f>
        <v>C. Poli Marchetti</v>
      </c>
      <c r="D344" s="37">
        <f>'total Scrap'!D173</f>
        <v>96720</v>
      </c>
      <c r="E344" s="28" t="str">
        <f>'total Scrap'!E173</f>
        <v>16420F118071</v>
      </c>
      <c r="F344" s="37" t="str">
        <f>'total Scrap'!F173</f>
        <v>RADIATOR ASSY</v>
      </c>
      <c r="G344" s="37">
        <f>'total Scrap'!G173</f>
        <v>1</v>
      </c>
      <c r="H344" s="25">
        <f>'total Scrap'!H173</f>
        <v>69.430000000000007</v>
      </c>
      <c r="I344" s="37">
        <f>'total Scrap'!I173</f>
        <v>13.72</v>
      </c>
      <c r="J344" s="25">
        <f>'total Scrap'!J173</f>
        <v>83.15</v>
      </c>
      <c r="K344" s="7" t="str">
        <f>'total Scrap'!K173</f>
        <v>ABIMÉ COUPS</v>
      </c>
      <c r="L344" s="35">
        <f>Tableau7[[#This Row],[facteur associé]]</f>
        <v>4</v>
      </c>
      <c r="M344" s="37">
        <f>Tableau6[[#This Row],[facteur récurrence]]</f>
        <v>4</v>
      </c>
      <c r="N344" s="65" t="str">
        <f t="shared" si="10"/>
        <v>RAS</v>
      </c>
      <c r="Q344" s="51">
        <f t="shared" si="11"/>
        <v>183</v>
      </c>
    </row>
    <row r="345" spans="1:17" ht="18.75" customHeight="1" x14ac:dyDescent="0.35">
      <c r="A345" s="47" t="str">
        <f>'total Scrap'!A209</f>
        <v>12/2020</v>
      </c>
      <c r="B345" s="27">
        <f>'total Scrap'!B209</f>
        <v>72479</v>
      </c>
      <c r="C345" s="37" t="str">
        <f>'total Scrap'!C209</f>
        <v>A. Albert</v>
      </c>
      <c r="D345" s="37">
        <f>'total Scrap'!D209</f>
        <v>95193</v>
      </c>
      <c r="E345" s="28" t="str">
        <f>'total Scrap'!E209</f>
        <v>16420F118071</v>
      </c>
      <c r="F345" s="37" t="str">
        <f>'total Scrap'!F209</f>
        <v>RADIATOR ASSY</v>
      </c>
      <c r="G345" s="37">
        <f>'total Scrap'!G209</f>
        <v>1</v>
      </c>
      <c r="H345" s="25">
        <f>'total Scrap'!H209</f>
        <v>67.84</v>
      </c>
      <c r="I345" s="37">
        <f>'total Scrap'!I209</f>
        <v>13.72</v>
      </c>
      <c r="J345" s="25">
        <f>'total Scrap'!J209</f>
        <v>81.56</v>
      </c>
      <c r="K345" s="7" t="str">
        <f>'total Scrap'!K209</f>
        <v>AILETTES ABIMÉES</v>
      </c>
      <c r="L345" s="35">
        <f>Tableau7[[#This Row],[facteur associé]]</f>
        <v>4</v>
      </c>
      <c r="M345" s="37">
        <f>Tableau6[[#This Row],[facteur récurrence]]</f>
        <v>4</v>
      </c>
      <c r="N345" s="65" t="str">
        <f t="shared" si="10"/>
        <v>RAS</v>
      </c>
      <c r="Q345" s="51">
        <f t="shared" si="11"/>
        <v>183</v>
      </c>
    </row>
    <row r="346" spans="1:17" ht="18.75" customHeight="1" x14ac:dyDescent="0.35">
      <c r="A346" s="47" t="str">
        <f>'total Scrap'!A346</f>
        <v>04/2021</v>
      </c>
      <c r="B346" s="27">
        <f>'total Scrap'!B346</f>
        <v>72238</v>
      </c>
      <c r="C346" s="37" t="str">
        <f>'total Scrap'!C346</f>
        <v>D. Rouez</v>
      </c>
      <c r="D346" s="37">
        <f>'total Scrap'!D346</f>
        <v>97818</v>
      </c>
      <c r="E346" s="28" t="str">
        <f>'total Scrap'!E346</f>
        <v>8987125010</v>
      </c>
      <c r="F346" s="37" t="str">
        <f>'total Scrap'!F346</f>
        <v>CONTROLLER ASSY, FUEL INJECTION</v>
      </c>
      <c r="G346" s="37">
        <f>'total Scrap'!G346</f>
        <v>1</v>
      </c>
      <c r="H346" s="25">
        <f>'total Scrap'!H346</f>
        <v>87.45</v>
      </c>
      <c r="I346" s="37">
        <f>'total Scrap'!I346</f>
        <v>13.72</v>
      </c>
      <c r="J346" s="25">
        <f>'total Scrap'!J346</f>
        <v>101.17</v>
      </c>
      <c r="K346" s="7" t="str">
        <f>'total Scrap'!K346</f>
        <v>PATTE DE FIXATION CASSÉE</v>
      </c>
      <c r="L346" s="35">
        <f>Tableau7[[#This Row],[facteur associé]]</f>
        <v>4</v>
      </c>
      <c r="M346" s="37">
        <f>Tableau6[[#This Row],[facteur récurrence]]</f>
        <v>4</v>
      </c>
      <c r="N346" s="65" t="str">
        <f t="shared" si="10"/>
        <v>RAS</v>
      </c>
      <c r="Q346" s="51">
        <f t="shared" si="11"/>
        <v>183</v>
      </c>
    </row>
    <row r="347" spans="1:17" ht="18.75" customHeight="1" x14ac:dyDescent="0.35">
      <c r="A347" s="47" t="str">
        <f>'total Scrap'!A347</f>
        <v>04/2021</v>
      </c>
      <c r="B347" s="27">
        <f>'total Scrap'!B347</f>
        <v>72999</v>
      </c>
      <c r="C347" s="37" t="str">
        <f>'total Scrap'!C347</f>
        <v>B. Metreau</v>
      </c>
      <c r="D347" s="37">
        <f>'total Scrap'!D347</f>
        <v>96570</v>
      </c>
      <c r="E347" s="28" t="str">
        <f>'total Scrap'!E347</f>
        <v>461502661271</v>
      </c>
      <c r="F347" s="37" t="str">
        <f>'total Scrap'!F347</f>
        <v>PEDAL ASSY, PARKING BRAKE</v>
      </c>
      <c r="G347" s="37">
        <f>'total Scrap'!G347</f>
        <v>1</v>
      </c>
      <c r="H347" s="25">
        <f>'total Scrap'!H347</f>
        <v>47.5</v>
      </c>
      <c r="I347" s="37">
        <f>'total Scrap'!I347</f>
        <v>13.72</v>
      </c>
      <c r="J347" s="25">
        <f>'total Scrap'!J347</f>
        <v>61.22</v>
      </c>
      <c r="K347" s="7" t="str">
        <f>'total Scrap'!K347</f>
        <v>SUPPORT CABLE HS</v>
      </c>
      <c r="L347" s="35">
        <f>Tableau7[[#This Row],[facteur associé]]</f>
        <v>4</v>
      </c>
      <c r="M347" s="37">
        <f>Tableau6[[#This Row],[facteur récurrence]]</f>
        <v>4</v>
      </c>
      <c r="N347" s="65" t="str">
        <f t="shared" si="10"/>
        <v>RAS</v>
      </c>
      <c r="Q347" s="51">
        <f t="shared" si="11"/>
        <v>183</v>
      </c>
    </row>
    <row r="348" spans="1:17" ht="18.75" customHeight="1" x14ac:dyDescent="0.35">
      <c r="A348" s="47" t="str">
        <f>'total Scrap'!A348</f>
        <v>04/2021</v>
      </c>
      <c r="B348" s="27">
        <f>'total Scrap'!B348</f>
        <v>73069</v>
      </c>
      <c r="C348" s="37" t="str">
        <f>'total Scrap'!C348</f>
        <v>T. Boudard</v>
      </c>
      <c r="D348" s="37">
        <f>'total Scrap'!D348</f>
        <v>97960</v>
      </c>
      <c r="E348" s="28" t="str">
        <f>'total Scrap'!E348</f>
        <v>565903676071</v>
      </c>
      <c r="F348" s="37" t="str">
        <f>'total Scrap'!F348</f>
        <v>LAMP ASSY, HEAD</v>
      </c>
      <c r="G348" s="37">
        <f>'total Scrap'!G348</f>
        <v>1</v>
      </c>
      <c r="H348" s="25">
        <f>'total Scrap'!H348</f>
        <v>43.72</v>
      </c>
      <c r="I348" s="37">
        <f>'total Scrap'!I348</f>
        <v>13.72</v>
      </c>
      <c r="J348" s="25">
        <f>'total Scrap'!J348</f>
        <v>57.44</v>
      </c>
      <c r="K348" s="7" t="str">
        <f>'total Scrap'!K348</f>
        <v>PRARE CASSÉ LORS DU DÉBALLAGE (TOMBÉ)</v>
      </c>
      <c r="L348" s="35">
        <f>Tableau7[[#This Row],[facteur associé]]</f>
        <v>4</v>
      </c>
      <c r="M348" s="37">
        <f>Tableau6[[#This Row],[facteur récurrence]]</f>
        <v>4</v>
      </c>
      <c r="N348" s="65" t="str">
        <f t="shared" si="10"/>
        <v>RAS</v>
      </c>
      <c r="Q348" s="51">
        <f t="shared" si="11"/>
        <v>183</v>
      </c>
    </row>
    <row r="349" spans="1:17" ht="18.75" customHeight="1" x14ac:dyDescent="0.35">
      <c r="A349" s="47" t="str">
        <f>'total Scrap'!A349</f>
        <v>04/2021</v>
      </c>
      <c r="B349" s="27">
        <f>'total Scrap'!B349</f>
        <v>72238</v>
      </c>
      <c r="C349" s="37" t="str">
        <f>'total Scrap'!C349</f>
        <v>D. Rouez</v>
      </c>
      <c r="D349" s="37">
        <f>'total Scrap'!D349</f>
        <v>97822</v>
      </c>
      <c r="E349" s="28" t="str">
        <f>'total Scrap'!E349</f>
        <v>566302661071</v>
      </c>
      <c r="F349" s="37" t="str">
        <f>'total Scrap'!F349</f>
        <v>LAMP ASSY, COMBINATION RR, LED</v>
      </c>
      <c r="G349" s="37">
        <f>'total Scrap'!G349</f>
        <v>1</v>
      </c>
      <c r="H349" s="25">
        <f>'total Scrap'!H349</f>
        <v>37.340000000000003</v>
      </c>
      <c r="I349" s="37">
        <f>'total Scrap'!I349</f>
        <v>13.72</v>
      </c>
      <c r="J349" s="25">
        <f>'total Scrap'!J349</f>
        <v>51.06</v>
      </c>
      <c r="K349" s="7" t="str">
        <f>'total Scrap'!K349</f>
        <v>PRISE HS</v>
      </c>
      <c r="L349" s="35">
        <f>Tableau7[[#This Row],[facteur associé]]</f>
        <v>4</v>
      </c>
      <c r="M349" s="37">
        <f>Tableau6[[#This Row],[facteur récurrence]]</f>
        <v>4</v>
      </c>
      <c r="N349" s="65" t="str">
        <f t="shared" si="10"/>
        <v>RAS</v>
      </c>
      <c r="Q349" s="51">
        <f t="shared" si="11"/>
        <v>183</v>
      </c>
    </row>
    <row r="350" spans="1:17" ht="18.75" customHeight="1" x14ac:dyDescent="0.35">
      <c r="A350" s="47" t="str">
        <f>'total Scrap'!A350</f>
        <v>04/2021</v>
      </c>
      <c r="B350" s="27">
        <f>'total Scrap'!B350</f>
        <v>72999</v>
      </c>
      <c r="C350" s="37" t="str">
        <f>'total Scrap'!C350</f>
        <v>B. Metreau</v>
      </c>
      <c r="D350" s="37">
        <f>'total Scrap'!D350</f>
        <v>96568</v>
      </c>
      <c r="E350" s="28" t="str">
        <f>'total Scrap'!E350</f>
        <v>56062F321071</v>
      </c>
      <c r="F350" s="37" t="str">
        <f>'total Scrap'!F350</f>
        <v>WIRE, HOOD SUB NO.1</v>
      </c>
      <c r="G350" s="37">
        <f>'total Scrap'!G350</f>
        <v>1</v>
      </c>
      <c r="H350" s="25">
        <f>'total Scrap'!H350</f>
        <v>33.619999999999997</v>
      </c>
      <c r="I350" s="37">
        <f>'total Scrap'!I350</f>
        <v>13.72</v>
      </c>
      <c r="J350" s="25">
        <f>'total Scrap'!J350</f>
        <v>47.339999999999996</v>
      </c>
      <c r="K350" s="7" t="str">
        <f>'total Scrap'!K350</f>
        <v>FILS COUPÉS</v>
      </c>
      <c r="L350" s="35">
        <f>Tableau7[[#This Row],[facteur associé]]</f>
        <v>4</v>
      </c>
      <c r="M350" s="37">
        <f>Tableau6[[#This Row],[facteur récurrence]]</f>
        <v>4</v>
      </c>
      <c r="N350" s="65" t="str">
        <f t="shared" si="10"/>
        <v>RAS</v>
      </c>
      <c r="Q350" s="51">
        <f t="shared" si="11"/>
        <v>183</v>
      </c>
    </row>
    <row r="351" spans="1:17" ht="18.75" customHeight="1" x14ac:dyDescent="0.35">
      <c r="A351" s="47" t="str">
        <f>'total Scrap'!A351</f>
        <v>04/2021</v>
      </c>
      <c r="B351" s="27">
        <f>'total Scrap'!B351</f>
        <v>72999</v>
      </c>
      <c r="C351" s="37" t="str">
        <f>'total Scrap'!C351</f>
        <v>B. Metreau</v>
      </c>
      <c r="D351" s="37">
        <f>'total Scrap'!D351</f>
        <v>97663</v>
      </c>
      <c r="E351" s="28" t="str">
        <f>'total Scrap'!E351</f>
        <v>68402F220071</v>
      </c>
      <c r="F351" s="37" t="str">
        <f>'total Scrap'!F351</f>
        <v>PIPE SUB-ASSY, INNER</v>
      </c>
      <c r="G351" s="37">
        <f>'total Scrap'!G351</f>
        <v>1</v>
      </c>
      <c r="H351" s="25">
        <f>'total Scrap'!H351</f>
        <v>33.53</v>
      </c>
      <c r="I351" s="37">
        <f>'total Scrap'!I351</f>
        <v>13.72</v>
      </c>
      <c r="J351" s="25">
        <f>'total Scrap'!J351</f>
        <v>47.25</v>
      </c>
      <c r="K351" s="7" t="str">
        <f>'total Scrap'!K351</f>
        <v>FILETAGE CONNECTEUR HS</v>
      </c>
      <c r="L351" s="35">
        <f>Tableau7[[#This Row],[facteur associé]]</f>
        <v>4</v>
      </c>
      <c r="M351" s="37">
        <f>Tableau6[[#This Row],[facteur récurrence]]</f>
        <v>4</v>
      </c>
      <c r="N351" s="65" t="str">
        <f t="shared" si="10"/>
        <v>RAS</v>
      </c>
      <c r="Q351" s="51">
        <f t="shared" si="11"/>
        <v>183</v>
      </c>
    </row>
    <row r="352" spans="1:17" ht="18.75" customHeight="1" x14ac:dyDescent="0.35">
      <c r="A352" s="47" t="str">
        <f>'total Scrap'!A352</f>
        <v>04/2021</v>
      </c>
      <c r="B352" s="27">
        <f>'total Scrap'!B352</f>
        <v>72238</v>
      </c>
      <c r="C352" s="37" t="str">
        <f>'total Scrap'!C352</f>
        <v>D. Rouez</v>
      </c>
      <c r="D352" s="37">
        <f>'total Scrap'!D352</f>
        <v>96576</v>
      </c>
      <c r="E352" s="28" t="str">
        <f>'total Scrap'!E352</f>
        <v>56310F125071</v>
      </c>
      <c r="F352" s="37" t="str">
        <f>'total Scrap'!F352</f>
        <v>WIRE SIDE LH</v>
      </c>
      <c r="G352" s="37">
        <f>'total Scrap'!G352</f>
        <v>1</v>
      </c>
      <c r="H352" s="25">
        <f>'total Scrap'!H352</f>
        <v>22.48</v>
      </c>
      <c r="I352" s="37">
        <f>'total Scrap'!I352</f>
        <v>13.72</v>
      </c>
      <c r="J352" s="25">
        <f>'total Scrap'!J352</f>
        <v>36.200000000000003</v>
      </c>
      <c r="K352" s="7" t="str">
        <f>'total Scrap'!K352</f>
        <v>PRISE OPS CASSÉE</v>
      </c>
      <c r="L352" s="35">
        <f>Tableau7[[#This Row],[facteur associé]]</f>
        <v>4</v>
      </c>
      <c r="M352" s="37">
        <f>Tableau6[[#This Row],[facteur récurrence]]</f>
        <v>4</v>
      </c>
      <c r="N352" s="65" t="str">
        <f t="shared" si="10"/>
        <v>RAS</v>
      </c>
      <c r="Q352" s="51">
        <f t="shared" si="11"/>
        <v>183</v>
      </c>
    </row>
    <row r="353" spans="1:17" ht="18.75" customHeight="1" x14ac:dyDescent="0.35">
      <c r="A353" s="47" t="str">
        <f>'total Scrap'!A353</f>
        <v>04/2021</v>
      </c>
      <c r="B353" s="27">
        <f>'total Scrap'!B353</f>
        <v>72238</v>
      </c>
      <c r="C353" s="37" t="str">
        <f>'total Scrap'!C353</f>
        <v>D. Rouez</v>
      </c>
      <c r="D353" s="37">
        <f>'total Scrap'!D353</f>
        <v>96578</v>
      </c>
      <c r="E353" s="28" t="str">
        <f>'total Scrap'!E353</f>
        <v>23507FPA2171</v>
      </c>
      <c r="F353" s="37" t="str">
        <f>'total Scrap'!F353</f>
        <v>WIRE, SENSOR DOPPLER (23510FPA2071</v>
      </c>
      <c r="G353" s="37">
        <f>'total Scrap'!G353</f>
        <v>1</v>
      </c>
      <c r="H353" s="25">
        <f>'total Scrap'!H353</f>
        <v>19.059999999999999</v>
      </c>
      <c r="I353" s="37">
        <f>'total Scrap'!I353</f>
        <v>13.72</v>
      </c>
      <c r="J353" s="25">
        <f>'total Scrap'!J353</f>
        <v>32.78</v>
      </c>
      <c r="K353" s="7" t="str">
        <f>'total Scrap'!K353</f>
        <v>DOPLER NE FONCTIONNE PAS</v>
      </c>
      <c r="L353" s="35">
        <f>Tableau7[[#This Row],[facteur associé]]</f>
        <v>4</v>
      </c>
      <c r="M353" s="37">
        <f>Tableau6[[#This Row],[facteur récurrence]]</f>
        <v>4</v>
      </c>
      <c r="N353" s="65" t="str">
        <f t="shared" si="10"/>
        <v>RAS</v>
      </c>
      <c r="Q353" s="51">
        <f t="shared" si="11"/>
        <v>183</v>
      </c>
    </row>
    <row r="354" spans="1:17" ht="18.75" customHeight="1" x14ac:dyDescent="0.35">
      <c r="A354" s="47" t="str">
        <f>'total Scrap'!A354</f>
        <v>04/2021</v>
      </c>
      <c r="B354" s="27">
        <f>'total Scrap'!B354</f>
        <v>72999</v>
      </c>
      <c r="C354" s="37" t="str">
        <f>'total Scrap'!C354</f>
        <v>B. Metreau</v>
      </c>
      <c r="D354" s="37">
        <f>'total Scrap'!D354</f>
        <v>97819</v>
      </c>
      <c r="E354" s="28" t="str">
        <f>'total Scrap'!E354</f>
        <v>23507FPA2171</v>
      </c>
      <c r="F354" s="37" t="str">
        <f>'total Scrap'!F354</f>
        <v>WIRE, SENSOR DOPPLER (23510FPA2071</v>
      </c>
      <c r="G354" s="37">
        <f>'total Scrap'!G354</f>
        <v>1</v>
      </c>
      <c r="H354" s="25">
        <f>'total Scrap'!H354</f>
        <v>19.059999999999999</v>
      </c>
      <c r="I354" s="37">
        <f>'total Scrap'!I354</f>
        <v>13.72</v>
      </c>
      <c r="J354" s="25">
        <f>'total Scrap'!J354</f>
        <v>32.78</v>
      </c>
      <c r="K354" s="7" t="str">
        <f>'total Scrap'!K354</f>
        <v>HS TOMBÉE</v>
      </c>
      <c r="L354" s="35">
        <f>Tableau7[[#This Row],[facteur associé]]</f>
        <v>4</v>
      </c>
      <c r="M354" s="37">
        <f>Tableau6[[#This Row],[facteur récurrence]]</f>
        <v>4</v>
      </c>
      <c r="N354" s="65" t="str">
        <f t="shared" si="10"/>
        <v>RAS</v>
      </c>
      <c r="Q354" s="51">
        <f t="shared" si="11"/>
        <v>183</v>
      </c>
    </row>
    <row r="355" spans="1:17" ht="18.75" customHeight="1" x14ac:dyDescent="0.35">
      <c r="A355" s="47" t="str">
        <f>'total Scrap'!A355</f>
        <v>04/2021</v>
      </c>
      <c r="B355" s="27">
        <f>'total Scrap'!B355</f>
        <v>72999</v>
      </c>
      <c r="C355" s="37" t="str">
        <f>'total Scrap'!C355</f>
        <v>B. Metreau</v>
      </c>
      <c r="D355" s="37">
        <f>'total Scrap'!D355</f>
        <v>96574</v>
      </c>
      <c r="E355" s="28" t="str">
        <f>'total Scrap'!E355</f>
        <v>17106F225071</v>
      </c>
      <c r="F355" s="37" t="str">
        <f>'total Scrap'!F355</f>
        <v>COVER SUB ASSY,DPF</v>
      </c>
      <c r="G355" s="37">
        <f>'total Scrap'!G355</f>
        <v>1</v>
      </c>
      <c r="H355" s="25">
        <f>'total Scrap'!H355</f>
        <v>16.452000000000002</v>
      </c>
      <c r="I355" s="37">
        <f>'total Scrap'!I355</f>
        <v>13.72</v>
      </c>
      <c r="J355" s="25">
        <f>'total Scrap'!J355</f>
        <v>30.172000000000004</v>
      </c>
      <c r="K355" s="7" t="str">
        <f>'total Scrap'!K355</f>
        <v>VIS BLOQUÉE IMPOSSIBLE A DÉFAIRE</v>
      </c>
      <c r="L355" s="35">
        <f>Tableau7[[#This Row],[facteur associé]]</f>
        <v>4</v>
      </c>
      <c r="M355" s="37">
        <f>Tableau6[[#This Row],[facteur récurrence]]</f>
        <v>4</v>
      </c>
      <c r="N355" s="65" t="str">
        <f t="shared" si="10"/>
        <v>RAS</v>
      </c>
      <c r="Q355" s="51">
        <f t="shared" si="11"/>
        <v>183</v>
      </c>
    </row>
    <row r="356" spans="1:17" ht="18.75" customHeight="1" x14ac:dyDescent="0.35">
      <c r="A356" s="47" t="str">
        <f>'total Scrap'!A356</f>
        <v>04/2021</v>
      </c>
      <c r="B356" s="27">
        <f>'total Scrap'!B356</f>
        <v>72999</v>
      </c>
      <c r="C356" s="37" t="str">
        <f>'total Scrap'!C356</f>
        <v>B. Metreau</v>
      </c>
      <c r="D356" s="37">
        <f>'total Scrap'!D356</f>
        <v>97658</v>
      </c>
      <c r="E356" s="28" t="str">
        <f>'total Scrap'!E356</f>
        <v>17106F225071</v>
      </c>
      <c r="F356" s="37" t="str">
        <f>'total Scrap'!F356</f>
        <v>COVER SUB ASSY,DPF</v>
      </c>
      <c r="G356" s="37">
        <f>'total Scrap'!G356</f>
        <v>1</v>
      </c>
      <c r="H356" s="25">
        <f>'total Scrap'!H356</f>
        <v>16.452000000000002</v>
      </c>
      <c r="I356" s="37">
        <f>'total Scrap'!I356</f>
        <v>13.72</v>
      </c>
      <c r="J356" s="25">
        <f>'total Scrap'!J356</f>
        <v>30.172000000000004</v>
      </c>
      <c r="K356" s="7" t="str">
        <f>'total Scrap'!K356</f>
        <v>VIS BLOQUÉE IMPOSSIBLE A DÉFAIRE</v>
      </c>
      <c r="L356" s="35">
        <f>Tableau7[[#This Row],[facteur associé]]</f>
        <v>4</v>
      </c>
      <c r="M356" s="37">
        <f>Tableau6[[#This Row],[facteur récurrence]]</f>
        <v>4</v>
      </c>
      <c r="N356" s="65" t="str">
        <f t="shared" si="10"/>
        <v>RAS</v>
      </c>
      <c r="Q356" s="51">
        <f t="shared" si="11"/>
        <v>183</v>
      </c>
    </row>
    <row r="357" spans="1:17" ht="18.75" customHeight="1" x14ac:dyDescent="0.35">
      <c r="A357" s="47" t="str">
        <f>'total Scrap'!A357</f>
        <v>04/2021</v>
      </c>
      <c r="B357" s="27">
        <f>'total Scrap'!B357</f>
        <v>72238</v>
      </c>
      <c r="C357" s="37" t="str">
        <f>'total Scrap'!C357</f>
        <v>D. Rouez</v>
      </c>
      <c r="D357" s="37">
        <f>'total Scrap'!D357</f>
        <v>96575</v>
      </c>
      <c r="E357" s="28" t="str">
        <f>'total Scrap'!E357</f>
        <v>38711F331171</v>
      </c>
      <c r="F357" s="37" t="str">
        <f>'total Scrap'!F357</f>
        <v>PIPE</v>
      </c>
      <c r="G357" s="37">
        <f>'total Scrap'!G357</f>
        <v>1</v>
      </c>
      <c r="H357" s="25">
        <f>'total Scrap'!H357</f>
        <v>16.07</v>
      </c>
      <c r="I357" s="37">
        <f>'total Scrap'!I357</f>
        <v>13.72</v>
      </c>
      <c r="J357" s="25">
        <f>'total Scrap'!J357</f>
        <v>29.79</v>
      </c>
      <c r="K357" s="7" t="str">
        <f>'total Scrap'!K357</f>
        <v>MQ PROTECTION SUR LE FLEXIBLE MAIS IL Y A LA TRACE DE CELUI-CI</v>
      </c>
      <c r="L357" s="35">
        <f>Tableau7[[#This Row],[facteur associé]]</f>
        <v>4</v>
      </c>
      <c r="M357" s="37">
        <f>Tableau6[[#This Row],[facteur récurrence]]</f>
        <v>4</v>
      </c>
      <c r="N357" s="65" t="str">
        <f t="shared" si="10"/>
        <v>RAS</v>
      </c>
      <c r="Q357" s="51">
        <f t="shared" si="11"/>
        <v>183</v>
      </c>
    </row>
    <row r="358" spans="1:17" ht="18.75" customHeight="1" x14ac:dyDescent="0.35">
      <c r="A358" s="47" t="str">
        <f>'total Scrap'!A358</f>
        <v>04/2021</v>
      </c>
      <c r="B358" s="27">
        <f>'total Scrap'!B358</f>
        <v>72999</v>
      </c>
      <c r="C358" s="37" t="str">
        <f>'total Scrap'!C358</f>
        <v>B. Metreau</v>
      </c>
      <c r="D358" s="37">
        <f>'total Scrap'!D358</f>
        <v>96624</v>
      </c>
      <c r="E358" s="28" t="str">
        <f>'total Scrap'!E358</f>
        <v>53220F219071</v>
      </c>
      <c r="F358" s="37" t="str">
        <f>'total Scrap'!F358</f>
        <v>PANEL ASSY,INSTRUMENT,LH</v>
      </c>
      <c r="G358" s="37">
        <f>'total Scrap'!G358</f>
        <v>1</v>
      </c>
      <c r="H358" s="25">
        <f>'total Scrap'!H358</f>
        <v>15.896599999999999</v>
      </c>
      <c r="I358" s="37">
        <f>'total Scrap'!I358</f>
        <v>13.72</v>
      </c>
      <c r="J358" s="25">
        <f>'total Scrap'!J358</f>
        <v>29.616599999999998</v>
      </c>
      <c r="K358" s="7" t="str">
        <f>'total Scrap'!K358</f>
        <v>COUVERCLE FREIN DE PARKING HS</v>
      </c>
      <c r="L358" s="35">
        <f>Tableau7[[#This Row],[facteur associé]]</f>
        <v>4</v>
      </c>
      <c r="M358" s="37">
        <f>Tableau6[[#This Row],[facteur récurrence]]</f>
        <v>4</v>
      </c>
      <c r="N358" s="65" t="str">
        <f t="shared" si="10"/>
        <v>RAS</v>
      </c>
      <c r="Q358" s="51">
        <f t="shared" si="11"/>
        <v>183</v>
      </c>
    </row>
    <row r="359" spans="1:17" ht="18.75" customHeight="1" x14ac:dyDescent="0.35">
      <c r="A359" s="47" t="str">
        <f>'total Scrap'!A359</f>
        <v>04/2021</v>
      </c>
      <c r="B359" s="27">
        <f>'total Scrap'!B359</f>
        <v>72999</v>
      </c>
      <c r="C359" s="37" t="str">
        <f>'total Scrap'!C359</f>
        <v>B. Metreau</v>
      </c>
      <c r="D359" s="37">
        <f>'total Scrap'!D359</f>
        <v>97656</v>
      </c>
      <c r="E359" s="28" t="str">
        <f>'total Scrap'!E359</f>
        <v>68805F226071</v>
      </c>
      <c r="F359" s="37" t="str">
        <f>'total Scrap'!F359</f>
        <v>PIPE SUB-ASSY,A45 MID</v>
      </c>
      <c r="G359" s="37">
        <f>'total Scrap'!G359</f>
        <v>1</v>
      </c>
      <c r="H359" s="25">
        <f>'total Scrap'!H359</f>
        <v>15.05</v>
      </c>
      <c r="I359" s="37">
        <f>'total Scrap'!I359</f>
        <v>13.72</v>
      </c>
      <c r="J359" s="25">
        <f>'total Scrap'!J359</f>
        <v>28.770000000000003</v>
      </c>
      <c r="K359" s="7" t="str">
        <f>'total Scrap'!K359</f>
        <v>FILETAGE DU RACCORD HS</v>
      </c>
      <c r="L359" s="35">
        <f>Tableau7[[#This Row],[facteur associé]]</f>
        <v>4</v>
      </c>
      <c r="M359" s="37">
        <f>Tableau6[[#This Row],[facteur récurrence]]</f>
        <v>4</v>
      </c>
      <c r="N359" s="65" t="str">
        <f t="shared" si="10"/>
        <v>RAS</v>
      </c>
      <c r="Q359" s="51">
        <f t="shared" si="11"/>
        <v>183</v>
      </c>
    </row>
    <row r="360" spans="1:17" ht="18.75" customHeight="1" x14ac:dyDescent="0.35">
      <c r="A360" s="47" t="str">
        <f>'total Scrap'!A360</f>
        <v>04/2021</v>
      </c>
      <c r="B360" s="27">
        <f>'total Scrap'!B360</f>
        <v>72238</v>
      </c>
      <c r="C360" s="37" t="str">
        <f>'total Scrap'!C360</f>
        <v>D. Rouez</v>
      </c>
      <c r="D360" s="37">
        <f>'total Scrap'!D360</f>
        <v>97821</v>
      </c>
      <c r="E360" s="28" t="str">
        <f>'total Scrap'!E360</f>
        <v>238062665071</v>
      </c>
      <c r="F360" s="37" t="str">
        <f>'total Scrap'!F360</f>
        <v>PIPE SUB-ASSY, FUEL</v>
      </c>
      <c r="G360" s="37">
        <f>'total Scrap'!G360</f>
        <v>3</v>
      </c>
      <c r="H360" s="25">
        <f>'total Scrap'!H360</f>
        <v>12.51</v>
      </c>
      <c r="I360" s="37">
        <f>'total Scrap'!I360</f>
        <v>13.72</v>
      </c>
      <c r="J360" s="25">
        <f>'total Scrap'!J360</f>
        <v>26.23</v>
      </c>
      <c r="K360" s="7" t="str">
        <f>'total Scrap'!K360</f>
        <v>LE RENIFLARD NE TIENT PAS DANS LA GOULOTTE DE REMPLISSAGE</v>
      </c>
      <c r="L360" s="35">
        <f>Tableau7[[#This Row],[facteur associé]]</f>
        <v>4</v>
      </c>
      <c r="M360" s="37">
        <f>Tableau6[[#This Row],[facteur récurrence]]</f>
        <v>4</v>
      </c>
      <c r="N360" s="65" t="str">
        <f t="shared" si="10"/>
        <v>RAS</v>
      </c>
      <c r="Q360" s="51">
        <f t="shared" si="11"/>
        <v>183</v>
      </c>
    </row>
    <row r="361" spans="1:17" ht="18.75" customHeight="1" x14ac:dyDescent="0.35">
      <c r="A361" s="47" t="str">
        <f>'total Scrap'!A361</f>
        <v>04/2021</v>
      </c>
      <c r="B361" s="27">
        <f>'total Scrap'!B361</f>
        <v>72217</v>
      </c>
      <c r="C361" s="37" t="str">
        <f>'total Scrap'!C361</f>
        <v>D. Peigné</v>
      </c>
      <c r="D361" s="37">
        <f>'total Scrap'!D361</f>
        <v>97659</v>
      </c>
      <c r="E361" s="28" t="str">
        <f>'total Scrap'!E361</f>
        <v>678202660271</v>
      </c>
      <c r="F361" s="37" t="str">
        <f>'total Scrap'!F361</f>
        <v>LEVER ASSY, TILT, W/SWITCH &amp; KNOB</v>
      </c>
      <c r="G361" s="37">
        <f>'total Scrap'!G361</f>
        <v>1</v>
      </c>
      <c r="H361" s="25">
        <f>'total Scrap'!H361</f>
        <v>11.66</v>
      </c>
      <c r="I361" s="37">
        <f>'total Scrap'!I361</f>
        <v>13.72</v>
      </c>
      <c r="J361" s="25">
        <f>'total Scrap'!J361</f>
        <v>25.380000000000003</v>
      </c>
      <c r="K361" s="7" t="str">
        <f>'total Scrap'!K361</f>
        <v>DÉFORMÉ PAR UNE SANGLE LORS DE LA MANUTENTION AU CVI</v>
      </c>
      <c r="L361" s="35">
        <f>Tableau7[[#This Row],[facteur associé]]</f>
        <v>4</v>
      </c>
      <c r="M361" s="37">
        <f>Tableau6[[#This Row],[facteur récurrence]]</f>
        <v>4</v>
      </c>
      <c r="N361" s="65" t="str">
        <f t="shared" si="10"/>
        <v>RAS</v>
      </c>
      <c r="Q361" s="51">
        <f t="shared" si="11"/>
        <v>183</v>
      </c>
    </row>
    <row r="362" spans="1:17" ht="18.75" customHeight="1" x14ac:dyDescent="0.35">
      <c r="A362" s="47" t="str">
        <f>'total Scrap'!A362</f>
        <v>04/2021</v>
      </c>
      <c r="B362" s="27">
        <f>'total Scrap'!B362</f>
        <v>72238</v>
      </c>
      <c r="C362" s="37" t="str">
        <f>'total Scrap'!C362</f>
        <v>D. Rouez</v>
      </c>
      <c r="D362" s="37">
        <f>'total Scrap'!D362</f>
        <v>98645</v>
      </c>
      <c r="E362" s="28" t="str">
        <f>'total Scrap'!E362</f>
        <v>68155F231171</v>
      </c>
      <c r="F362" s="37" t="str">
        <f>'total Scrap'!F362</f>
        <v>HOSE</v>
      </c>
      <c r="G362" s="37">
        <f>'total Scrap'!G362</f>
        <v>1</v>
      </c>
      <c r="H362" s="25">
        <f>'total Scrap'!H362</f>
        <v>10.56</v>
      </c>
      <c r="I362" s="37">
        <f>'total Scrap'!I362</f>
        <v>13.72</v>
      </c>
      <c r="J362" s="25">
        <f>'total Scrap'!J362</f>
        <v>24.28</v>
      </c>
      <c r="K362" s="7" t="str">
        <f>'total Scrap'!K362</f>
        <v>GAINE DE PROTECTION MANQUANTE SUR FLEXIBLE DU DISTRIBUTEUR</v>
      </c>
      <c r="L362" s="35">
        <f>Tableau7[[#This Row],[facteur associé]]</f>
        <v>4</v>
      </c>
      <c r="M362" s="37">
        <f>Tableau6[[#This Row],[facteur récurrence]]</f>
        <v>4</v>
      </c>
      <c r="N362" s="65" t="str">
        <f t="shared" si="10"/>
        <v>RAS</v>
      </c>
      <c r="Q362" s="51">
        <f t="shared" si="11"/>
        <v>183</v>
      </c>
    </row>
    <row r="363" spans="1:17" ht="18.75" customHeight="1" x14ac:dyDescent="0.35">
      <c r="A363" s="47" t="str">
        <f>'total Scrap'!A363</f>
        <v>04/2021</v>
      </c>
      <c r="B363" s="27">
        <f>'total Scrap'!B363</f>
        <v>72999</v>
      </c>
      <c r="C363" s="37" t="str">
        <f>'total Scrap'!C363</f>
        <v>B. Metreau</v>
      </c>
      <c r="D363" s="37">
        <f>'total Scrap'!D363</f>
        <v>97816</v>
      </c>
      <c r="E363" s="28" t="str">
        <f>'total Scrap'!E363</f>
        <v>56054F218271</v>
      </c>
      <c r="F363" s="37" t="str">
        <f>'total Scrap'!F363</f>
        <v>WIRE, HEAD GUARDSW</v>
      </c>
      <c r="G363" s="37">
        <f>'total Scrap'!G363</f>
        <v>1</v>
      </c>
      <c r="H363" s="25">
        <f>'total Scrap'!H363</f>
        <v>6.48</v>
      </c>
      <c r="I363" s="37">
        <f>'total Scrap'!I363</f>
        <v>13.72</v>
      </c>
      <c r="J363" s="25">
        <f>'total Scrap'!J363</f>
        <v>20.200000000000003</v>
      </c>
      <c r="K363" s="7" t="str">
        <f>'total Scrap'!K363</f>
        <v>PRISE HS</v>
      </c>
      <c r="L363" s="35">
        <f>Tableau7[[#This Row],[facteur associé]]</f>
        <v>4</v>
      </c>
      <c r="M363" s="37">
        <f>Tableau6[[#This Row],[facteur récurrence]]</f>
        <v>4</v>
      </c>
      <c r="N363" s="65" t="str">
        <f t="shared" si="10"/>
        <v>RAS</v>
      </c>
      <c r="Q363" s="51">
        <f t="shared" si="11"/>
        <v>183</v>
      </c>
    </row>
    <row r="364" spans="1:17" ht="18.75" customHeight="1" x14ac:dyDescent="0.35">
      <c r="A364" s="47" t="str">
        <f>'total Scrap'!A364</f>
        <v>04/2021</v>
      </c>
      <c r="B364" s="27">
        <f>'total Scrap'!B364</f>
        <v>72238</v>
      </c>
      <c r="C364" s="37" t="str">
        <f>'total Scrap'!C364</f>
        <v>D. Rouez</v>
      </c>
      <c r="D364" s="37">
        <f>'total Scrap'!D364</f>
        <v>96572</v>
      </c>
      <c r="E364" s="28" t="str">
        <f>'total Scrap'!E364</f>
        <v>56042F318071</v>
      </c>
      <c r="F364" s="37" t="str">
        <f>'total Scrap'!F364</f>
        <v>WIRE WIPER SUB</v>
      </c>
      <c r="G364" s="37">
        <f>'total Scrap'!G364</f>
        <v>1</v>
      </c>
      <c r="H364" s="25">
        <f>'total Scrap'!H364</f>
        <v>4.3</v>
      </c>
      <c r="I364" s="37">
        <f>'total Scrap'!I364</f>
        <v>13.72</v>
      </c>
      <c r="J364" s="25">
        <f>'total Scrap'!J364</f>
        <v>18.02</v>
      </c>
      <c r="K364" s="7" t="str">
        <f>'total Scrap'!K364</f>
        <v>FILS ARRACHÉS</v>
      </c>
      <c r="L364" s="35">
        <f>Tableau7[[#This Row],[facteur associé]]</f>
        <v>4</v>
      </c>
      <c r="M364" s="37">
        <f>Tableau6[[#This Row],[facteur récurrence]]</f>
        <v>4</v>
      </c>
      <c r="N364" s="65" t="str">
        <f t="shared" si="10"/>
        <v>RAS</v>
      </c>
      <c r="Q364" s="51">
        <f t="shared" si="11"/>
        <v>183</v>
      </c>
    </row>
    <row r="365" spans="1:17" ht="18.75" customHeight="1" x14ac:dyDescent="0.35">
      <c r="A365" s="47" t="str">
        <f>'total Scrap'!A365</f>
        <v>04/2021</v>
      </c>
      <c r="B365" s="27">
        <f>'total Scrap'!B365</f>
        <v>72999</v>
      </c>
      <c r="C365" s="37" t="str">
        <f>'total Scrap'!C365</f>
        <v>B. Metreau</v>
      </c>
      <c r="D365" s="37">
        <f>'total Scrap'!D365</f>
        <v>97815</v>
      </c>
      <c r="E365" s="28" t="str">
        <f>'total Scrap'!E365</f>
        <v>238062665071</v>
      </c>
      <c r="F365" s="37" t="str">
        <f>'total Scrap'!F365</f>
        <v>PIPE SUB-ASSY, FUEL</v>
      </c>
      <c r="G365" s="37">
        <f>'total Scrap'!G365</f>
        <v>1</v>
      </c>
      <c r="H365" s="25">
        <f>'total Scrap'!H365</f>
        <v>4.17</v>
      </c>
      <c r="I365" s="37">
        <f>'total Scrap'!I365</f>
        <v>13.72</v>
      </c>
      <c r="J365" s="25">
        <f>'total Scrap'!J365</f>
        <v>17.89</v>
      </c>
      <c r="K365" s="7" t="str">
        <f>'total Scrap'!K365</f>
        <v>LE RENIFLARD NE TIENT PAS DÉFORMATION A L'EMBOUTISSAGE</v>
      </c>
      <c r="L365" s="35">
        <f>Tableau7[[#This Row],[facteur associé]]</f>
        <v>4</v>
      </c>
      <c r="M365" s="37">
        <f>Tableau6[[#This Row],[facteur récurrence]]</f>
        <v>4</v>
      </c>
      <c r="N365" s="65" t="str">
        <f t="shared" si="10"/>
        <v>RAS</v>
      </c>
      <c r="Q365" s="51">
        <f t="shared" si="11"/>
        <v>183</v>
      </c>
    </row>
    <row r="366" spans="1:17" ht="18.75" customHeight="1" x14ac:dyDescent="0.35">
      <c r="A366" s="47" t="str">
        <f>'total Scrap'!A366</f>
        <v>04/2021</v>
      </c>
      <c r="B366" s="27">
        <f>'total Scrap'!B366</f>
        <v>72999</v>
      </c>
      <c r="C366" s="37" t="str">
        <f>'total Scrap'!C366</f>
        <v>B. Metreau</v>
      </c>
      <c r="D366" s="37">
        <f>'total Scrap'!D366</f>
        <v>97817</v>
      </c>
      <c r="E366" s="28" t="str">
        <f>'total Scrap'!E366</f>
        <v>238062665071</v>
      </c>
      <c r="F366" s="37" t="str">
        <f>'total Scrap'!F366</f>
        <v>PIPE SUB-ASSY, FUEL</v>
      </c>
      <c r="G366" s="37">
        <f>'total Scrap'!G366</f>
        <v>1</v>
      </c>
      <c r="H366" s="25">
        <f>'total Scrap'!H366</f>
        <v>4.17</v>
      </c>
      <c r="I366" s="37">
        <f>'total Scrap'!I366</f>
        <v>13.72</v>
      </c>
      <c r="J366" s="25">
        <f>'total Scrap'!J366</f>
        <v>17.89</v>
      </c>
      <c r="K366" s="7" t="str">
        <f>'total Scrap'!K366</f>
        <v>LE RENIFLARD NE TIENT PAS</v>
      </c>
      <c r="L366" s="35">
        <f>Tableau7[[#This Row],[facteur associé]]</f>
        <v>4</v>
      </c>
      <c r="M366" s="37">
        <f>Tableau6[[#This Row],[facteur récurrence]]</f>
        <v>4</v>
      </c>
      <c r="N366" s="65" t="str">
        <f t="shared" si="10"/>
        <v>RAS</v>
      </c>
      <c r="Q366" s="51">
        <f t="shared" si="11"/>
        <v>183</v>
      </c>
    </row>
    <row r="367" spans="1:17" ht="18.75" customHeight="1" x14ac:dyDescent="0.35">
      <c r="A367" s="47" t="str">
        <f>'total Scrap'!A367</f>
        <v>04/2021</v>
      </c>
      <c r="B367" s="27">
        <f>'total Scrap'!B367</f>
        <v>72238</v>
      </c>
      <c r="C367" s="37" t="str">
        <f>'total Scrap'!C367</f>
        <v>D. Rouez</v>
      </c>
      <c r="D367" s="37">
        <f>'total Scrap'!D367</f>
        <v>96569</v>
      </c>
      <c r="E367" s="28" t="str">
        <f>'total Scrap'!E367</f>
        <v>532801370071</v>
      </c>
      <c r="F367" s="37" t="str">
        <f>'total Scrap'!F367</f>
        <v>BOARD ASSY, PAPER</v>
      </c>
      <c r="G367" s="37">
        <f>'total Scrap'!G367</f>
        <v>1</v>
      </c>
      <c r="H367" s="25">
        <f>'total Scrap'!H367</f>
        <v>4.16</v>
      </c>
      <c r="I367" s="37">
        <f>'total Scrap'!I367</f>
        <v>13.72</v>
      </c>
      <c r="J367" s="25">
        <f>'total Scrap'!J367</f>
        <v>17.880000000000003</v>
      </c>
      <c r="K367" s="7" t="str">
        <f>'total Scrap'!K367</f>
        <v>RAYURE</v>
      </c>
      <c r="L367" s="35">
        <f>Tableau7[[#This Row],[facteur associé]]</f>
        <v>4</v>
      </c>
      <c r="M367" s="37">
        <f>Tableau6[[#This Row],[facteur récurrence]]</f>
        <v>4</v>
      </c>
      <c r="N367" s="65" t="str">
        <f t="shared" si="10"/>
        <v>RAS</v>
      </c>
      <c r="Q367" s="51">
        <f t="shared" si="11"/>
        <v>183</v>
      </c>
    </row>
    <row r="368" spans="1:17" ht="18.75" customHeight="1" x14ac:dyDescent="0.35">
      <c r="A368" s="47" t="str">
        <f>'total Scrap'!A368</f>
        <v>04/2021</v>
      </c>
      <c r="B368" s="27">
        <f>'total Scrap'!B368</f>
        <v>72999</v>
      </c>
      <c r="C368" s="37" t="str">
        <f>'total Scrap'!C368</f>
        <v>B. Metreau</v>
      </c>
      <c r="D368" s="37">
        <f>'total Scrap'!D368</f>
        <v>96571</v>
      </c>
      <c r="E368" s="28" t="str">
        <f>'total Scrap'!E368</f>
        <v>532801370071</v>
      </c>
      <c r="F368" s="37" t="str">
        <f>'total Scrap'!F368</f>
        <v>BOARD ASSY, PAPER</v>
      </c>
      <c r="G368" s="37">
        <f>'total Scrap'!G368</f>
        <v>1</v>
      </c>
      <c r="H368" s="25">
        <f>'total Scrap'!H368</f>
        <v>4.16</v>
      </c>
      <c r="I368" s="37">
        <f>'total Scrap'!I368</f>
        <v>13.72</v>
      </c>
      <c r="J368" s="25">
        <f>'total Scrap'!J368</f>
        <v>17.880000000000003</v>
      </c>
      <c r="K368" s="7" t="str">
        <f>'total Scrap'!K368</f>
        <v>RAYURE</v>
      </c>
      <c r="L368" s="35">
        <f>Tableau7[[#This Row],[facteur associé]]</f>
        <v>4</v>
      </c>
      <c r="M368" s="37">
        <f>Tableau6[[#This Row],[facteur récurrence]]</f>
        <v>4</v>
      </c>
      <c r="N368" s="65" t="str">
        <f t="shared" si="10"/>
        <v>RAS</v>
      </c>
      <c r="Q368" s="51">
        <f t="shared" si="11"/>
        <v>183</v>
      </c>
    </row>
    <row r="369" spans="1:17" ht="18.75" customHeight="1" x14ac:dyDescent="0.35">
      <c r="A369" s="47" t="str">
        <f>'total Scrap'!A369</f>
        <v>04/2021</v>
      </c>
      <c r="B369" s="27">
        <f>'total Scrap'!B369</f>
        <v>72238</v>
      </c>
      <c r="C369" s="37" t="str">
        <f>'total Scrap'!C369</f>
        <v>D. Rouez</v>
      </c>
      <c r="D369" s="37">
        <f>'total Scrap'!D369</f>
        <v>97657</v>
      </c>
      <c r="E369" s="28" t="str">
        <f>'total Scrap'!E369</f>
        <v>532801370071</v>
      </c>
      <c r="F369" s="37" t="str">
        <f>'total Scrap'!F369</f>
        <v>BOARD ASSY, PAPER</v>
      </c>
      <c r="G369" s="37">
        <f>'total Scrap'!G369</f>
        <v>1</v>
      </c>
      <c r="H369" s="25">
        <f>'total Scrap'!H369</f>
        <v>4.16</v>
      </c>
      <c r="I369" s="37">
        <f>'total Scrap'!I369</f>
        <v>13.72</v>
      </c>
      <c r="J369" s="25">
        <f>'total Scrap'!J369</f>
        <v>17.880000000000003</v>
      </c>
      <c r="K369" s="7" t="str">
        <f>'total Scrap'!K369</f>
        <v>RAYURE</v>
      </c>
      <c r="L369" s="35">
        <f>Tableau7[[#This Row],[facteur associé]]</f>
        <v>4</v>
      </c>
      <c r="M369" s="37">
        <f>Tableau6[[#This Row],[facteur récurrence]]</f>
        <v>4</v>
      </c>
      <c r="N369" s="65" t="str">
        <f t="shared" si="10"/>
        <v>RAS</v>
      </c>
      <c r="Q369" s="51">
        <f t="shared" si="11"/>
        <v>183</v>
      </c>
    </row>
    <row r="370" spans="1:17" ht="18.75" customHeight="1" x14ac:dyDescent="0.35">
      <c r="A370" s="47" t="str">
        <f>'total Scrap'!A370</f>
        <v>04/2021</v>
      </c>
      <c r="B370" s="27">
        <f>'total Scrap'!B370</f>
        <v>72999</v>
      </c>
      <c r="C370" s="37" t="str">
        <f>'total Scrap'!C370</f>
        <v>B. Metreau</v>
      </c>
      <c r="D370" s="37">
        <f>'total Scrap'!D370</f>
        <v>97660</v>
      </c>
      <c r="E370" s="28" t="str">
        <f>'total Scrap'!E370</f>
        <v>532801370071</v>
      </c>
      <c r="F370" s="37" t="str">
        <f>'total Scrap'!F370</f>
        <v>BOARD ASSY, PAPER</v>
      </c>
      <c r="G370" s="37">
        <f>'total Scrap'!G370</f>
        <v>1</v>
      </c>
      <c r="H370" s="25">
        <f>'total Scrap'!H370</f>
        <v>4.16</v>
      </c>
      <c r="I370" s="37">
        <f>'total Scrap'!I370</f>
        <v>13.72</v>
      </c>
      <c r="J370" s="25">
        <f>'total Scrap'!J370</f>
        <v>17.880000000000003</v>
      </c>
      <c r="K370" s="7" t="str">
        <f>'total Scrap'!K370</f>
        <v>RAYURE</v>
      </c>
      <c r="L370" s="35">
        <f>Tableau7[[#This Row],[facteur associé]]</f>
        <v>4</v>
      </c>
      <c r="M370" s="37">
        <f>Tableau6[[#This Row],[facteur récurrence]]</f>
        <v>4</v>
      </c>
      <c r="N370" s="65" t="str">
        <f t="shared" si="10"/>
        <v>RAS</v>
      </c>
      <c r="Q370" s="51">
        <f t="shared" si="11"/>
        <v>183</v>
      </c>
    </row>
    <row r="371" spans="1:17" ht="18.75" customHeight="1" x14ac:dyDescent="0.35">
      <c r="A371" s="47" t="str">
        <f>'total Scrap'!A371</f>
        <v>05/2021</v>
      </c>
      <c r="B371" s="27">
        <f>'total Scrap'!B371</f>
        <v>72238</v>
      </c>
      <c r="C371" s="37" t="str">
        <f>'total Scrap'!C371</f>
        <v>D. Rouez</v>
      </c>
      <c r="D371" s="37">
        <f>'total Scrap'!D371</f>
        <v>97531</v>
      </c>
      <c r="E371" s="28" t="str">
        <f>'total Scrap'!E371</f>
        <v>56110F219071</v>
      </c>
      <c r="F371" s="37" t="str">
        <f>'total Scrap'!F371</f>
        <v>WIRE, BODY MAIN</v>
      </c>
      <c r="G371" s="37">
        <f>'total Scrap'!G371</f>
        <v>1</v>
      </c>
      <c r="H371" s="25">
        <f>'total Scrap'!H371</f>
        <v>184.96</v>
      </c>
      <c r="I371" s="37">
        <f>'total Scrap'!I371</f>
        <v>13.72</v>
      </c>
      <c r="J371" s="25">
        <f>'total Scrap'!J371</f>
        <v>198.68</v>
      </c>
      <c r="K371" s="7" t="str">
        <f>'total Scrap'!K371</f>
        <v>FILS COUPÉS</v>
      </c>
      <c r="L371" s="35">
        <f>Tableau7[[#This Row],[facteur associé]]</f>
        <v>4</v>
      </c>
      <c r="M371" s="37">
        <f>Tableau6[[#This Row],[facteur récurrence]]</f>
        <v>4</v>
      </c>
      <c r="N371" s="65" t="str">
        <f t="shared" si="10"/>
        <v>RAS</v>
      </c>
      <c r="Q371" s="51">
        <f t="shared" si="11"/>
        <v>183</v>
      </c>
    </row>
    <row r="372" spans="1:17" ht="18.75" customHeight="1" x14ac:dyDescent="0.35">
      <c r="A372" s="47" t="str">
        <f>'total Scrap'!A372</f>
        <v>05/2021</v>
      </c>
      <c r="B372" s="27">
        <f>'total Scrap'!B372</f>
        <v>72999</v>
      </c>
      <c r="C372" s="37" t="str">
        <f>'total Scrap'!C372</f>
        <v>B. Metreau</v>
      </c>
      <c r="D372" s="37">
        <f>'total Scrap'!D372</f>
        <v>97825</v>
      </c>
      <c r="E372" s="28" t="str">
        <f>'total Scrap'!E372</f>
        <v>235502661071</v>
      </c>
      <c r="F372" s="37" t="str">
        <f>'total Scrap'!F372</f>
        <v>REGULATOR ASSY, LPG</v>
      </c>
      <c r="G372" s="37">
        <f>'total Scrap'!G372</f>
        <v>1</v>
      </c>
      <c r="H372" s="25">
        <f>'total Scrap'!H372</f>
        <v>78.02</v>
      </c>
      <c r="I372" s="37">
        <f>'total Scrap'!I372</f>
        <v>13.72</v>
      </c>
      <c r="J372" s="25">
        <f>'total Scrap'!J372</f>
        <v>91.74</v>
      </c>
      <c r="K372" s="7" t="str">
        <f>'total Scrap'!K372</f>
        <v>RACCORD LPG HS</v>
      </c>
      <c r="L372" s="35">
        <f>Tableau7[[#This Row],[facteur associé]]</f>
        <v>4</v>
      </c>
      <c r="M372" s="37">
        <f>Tableau6[[#This Row],[facteur récurrence]]</f>
        <v>4</v>
      </c>
      <c r="N372" s="65" t="str">
        <f t="shared" si="10"/>
        <v>RAS</v>
      </c>
      <c r="Q372" s="51">
        <f t="shared" si="11"/>
        <v>183</v>
      </c>
    </row>
    <row r="373" spans="1:17" ht="18.75" customHeight="1" x14ac:dyDescent="0.35">
      <c r="A373" s="47" t="str">
        <f>'total Scrap'!A373</f>
        <v>05/2021</v>
      </c>
      <c r="B373" s="27">
        <f>'total Scrap'!B373</f>
        <v>72999</v>
      </c>
      <c r="C373" s="37" t="str">
        <f>'total Scrap'!C373</f>
        <v>B. Metreau</v>
      </c>
      <c r="D373" s="37">
        <f>'total Scrap'!D373</f>
        <v>96583</v>
      </c>
      <c r="E373" s="28" t="str">
        <f>'total Scrap'!E373</f>
        <v>27060UB070</v>
      </c>
      <c r="F373" s="37" t="str">
        <f>'total Scrap'!F373</f>
        <v>ALTERNATOR ASSY, W/REGULATOR</v>
      </c>
      <c r="G373" s="37">
        <f>'total Scrap'!G373</f>
        <v>1</v>
      </c>
      <c r="H373" s="25">
        <f>'total Scrap'!H373</f>
        <v>65.819999999999993</v>
      </c>
      <c r="I373" s="37">
        <f>'total Scrap'!I373</f>
        <v>13.72</v>
      </c>
      <c r="J373" s="25">
        <f>'total Scrap'!J373</f>
        <v>79.539999999999992</v>
      </c>
      <c r="K373" s="7" t="str">
        <f>'total Scrap'!K373</f>
        <v>ABIMÉ AU MONTAGE</v>
      </c>
      <c r="L373" s="35">
        <f>Tableau7[[#This Row],[facteur associé]]</f>
        <v>4</v>
      </c>
      <c r="M373" s="37">
        <f>Tableau6[[#This Row],[facteur récurrence]]</f>
        <v>4</v>
      </c>
      <c r="N373" s="65" t="str">
        <f t="shared" si="10"/>
        <v>RAS</v>
      </c>
      <c r="Q373" s="51">
        <f t="shared" si="11"/>
        <v>183</v>
      </c>
    </row>
    <row r="374" spans="1:17" ht="18.75" customHeight="1" x14ac:dyDescent="0.35">
      <c r="A374" s="47" t="str">
        <f>'total Scrap'!A374</f>
        <v>05/2021</v>
      </c>
      <c r="B374" s="27">
        <f>'total Scrap'!B374</f>
        <v>72238</v>
      </c>
      <c r="C374" s="37" t="str">
        <f>'total Scrap'!C374</f>
        <v>D. Rouez</v>
      </c>
      <c r="D374" s="37">
        <f>'total Scrap'!D374</f>
        <v>97976</v>
      </c>
      <c r="E374" s="28" t="str">
        <f>'total Scrap'!E374</f>
        <v>242102674071</v>
      </c>
      <c r="F374" s="37" t="str">
        <f>'total Scrap'!F374</f>
        <v>CONTROLLER ASSY, SAS/OPS/MINILEVER</v>
      </c>
      <c r="G374" s="37">
        <f>'total Scrap'!G374</f>
        <v>1</v>
      </c>
      <c r="H374" s="25">
        <f>'total Scrap'!H374</f>
        <v>56.68</v>
      </c>
      <c r="I374" s="37">
        <f>'total Scrap'!I374</f>
        <v>13.72</v>
      </c>
      <c r="J374" s="25">
        <f>'total Scrap'!J374</f>
        <v>70.400000000000006</v>
      </c>
      <c r="K374" s="7" t="str">
        <f>'total Scrap'!K374</f>
        <v>CONTÔLEUR ABIMÉ</v>
      </c>
      <c r="L374" s="35">
        <f>Tableau7[[#This Row],[facteur associé]]</f>
        <v>4</v>
      </c>
      <c r="M374" s="37">
        <f>Tableau6[[#This Row],[facteur récurrence]]</f>
        <v>4</v>
      </c>
      <c r="N374" s="65" t="str">
        <f t="shared" si="10"/>
        <v>RAS</v>
      </c>
      <c r="Q374" s="51">
        <f t="shared" si="11"/>
        <v>183</v>
      </c>
    </row>
    <row r="375" spans="1:17" ht="18.75" customHeight="1" x14ac:dyDescent="0.35">
      <c r="A375" s="47" t="str">
        <f>'total Scrap'!A375</f>
        <v>05/2021</v>
      </c>
      <c r="B375" s="27">
        <f>'total Scrap'!B375</f>
        <v>72238</v>
      </c>
      <c r="C375" s="37" t="str">
        <f>'total Scrap'!C375</f>
        <v>D. Rouez</v>
      </c>
      <c r="D375" s="37">
        <f>'total Scrap'!D375</f>
        <v>96579</v>
      </c>
      <c r="E375" s="28" t="str">
        <f>'total Scrap'!E375</f>
        <v>234202660071</v>
      </c>
      <c r="F375" s="37" t="str">
        <f>'total Scrap'!F375</f>
        <v>COVER ASSY, W/PUMP</v>
      </c>
      <c r="G375" s="37">
        <f>'total Scrap'!G375</f>
        <v>1</v>
      </c>
      <c r="H375" s="25">
        <f>'total Scrap'!H375</f>
        <v>53.03</v>
      </c>
      <c r="I375" s="37">
        <f>'total Scrap'!I375</f>
        <v>13.72</v>
      </c>
      <c r="J375" s="25">
        <f>'total Scrap'!J375</f>
        <v>66.75</v>
      </c>
      <c r="K375" s="7" t="str">
        <f>'total Scrap'!K375</f>
        <v>FLOTTEUR HS</v>
      </c>
      <c r="L375" s="35">
        <f>Tableau7[[#This Row],[facteur associé]]</f>
        <v>4</v>
      </c>
      <c r="M375" s="37">
        <f>Tableau6[[#This Row],[facteur récurrence]]</f>
        <v>4</v>
      </c>
      <c r="N375" s="65" t="str">
        <f t="shared" si="10"/>
        <v>RAS</v>
      </c>
      <c r="Q375" s="51">
        <f t="shared" si="11"/>
        <v>183</v>
      </c>
    </row>
    <row r="376" spans="1:17" ht="18.75" customHeight="1" x14ac:dyDescent="0.35">
      <c r="A376" s="47" t="str">
        <f>'total Scrap'!A376</f>
        <v>05/2021</v>
      </c>
      <c r="B376" s="27">
        <f>'total Scrap'!B376</f>
        <v>73069</v>
      </c>
      <c r="C376" s="37" t="str">
        <f>'total Scrap'!C376</f>
        <v>T. Boudard</v>
      </c>
      <c r="D376" s="37">
        <f>'total Scrap'!D376</f>
        <v>97908</v>
      </c>
      <c r="E376" s="28" t="str">
        <f>'total Scrap'!E376</f>
        <v>281003677071</v>
      </c>
      <c r="F376" s="37" t="str">
        <f>'total Scrap'!F376</f>
        <v>STARTER ASSY</v>
      </c>
      <c r="G376" s="37">
        <f>'total Scrap'!G376</f>
        <v>1</v>
      </c>
      <c r="H376" s="25">
        <f>'total Scrap'!H376</f>
        <v>50.19</v>
      </c>
      <c r="I376" s="37">
        <f>'total Scrap'!I376</f>
        <v>13.72</v>
      </c>
      <c r="J376" s="25">
        <f>'total Scrap'!J376</f>
        <v>63.91</v>
      </c>
      <c r="K376" s="7" t="str">
        <f>'total Scrap'!K376</f>
        <v>CONNECTION DU DÉMAREUR CASSÉE</v>
      </c>
      <c r="L376" s="35">
        <f>Tableau7[[#This Row],[facteur associé]]</f>
        <v>4</v>
      </c>
      <c r="M376" s="37">
        <f>Tableau6[[#This Row],[facteur récurrence]]</f>
        <v>4</v>
      </c>
      <c r="N376" s="65" t="str">
        <f t="shared" si="10"/>
        <v>RAS</v>
      </c>
      <c r="Q376" s="51">
        <f t="shared" si="11"/>
        <v>183</v>
      </c>
    </row>
    <row r="377" spans="1:17" ht="18.75" customHeight="1" x14ac:dyDescent="0.35">
      <c r="A377" s="47" t="str">
        <f>'total Scrap'!A377</f>
        <v>05/2021</v>
      </c>
      <c r="B377" s="27">
        <f>'total Scrap'!B377</f>
        <v>72238</v>
      </c>
      <c r="C377" s="37" t="str">
        <f>'total Scrap'!C377</f>
        <v>D. Rouez</v>
      </c>
      <c r="D377" s="37">
        <f>'total Scrap'!D377</f>
        <v>97530</v>
      </c>
      <c r="E377" s="28" t="str">
        <f>'total Scrap'!E377</f>
        <v>532222665071</v>
      </c>
      <c r="F377" s="37" t="str">
        <f>'total Scrap'!F377</f>
        <v>PANEL, INSTRUMENT, RH, DLX CAB</v>
      </c>
      <c r="G377" s="37">
        <f>'total Scrap'!G377</f>
        <v>1</v>
      </c>
      <c r="H377" s="25">
        <f>'total Scrap'!H377</f>
        <v>38.69</v>
      </c>
      <c r="I377" s="37">
        <f>'total Scrap'!I377</f>
        <v>13.72</v>
      </c>
      <c r="J377" s="25">
        <f>'total Scrap'!J377</f>
        <v>52.41</v>
      </c>
      <c r="K377" s="7" t="str">
        <f>'total Scrap'!K377</f>
        <v>RAYÉ</v>
      </c>
      <c r="L377" s="35">
        <f>Tableau7[[#This Row],[facteur associé]]</f>
        <v>4</v>
      </c>
      <c r="M377" s="37">
        <f>Tableau6[[#This Row],[facteur récurrence]]</f>
        <v>4</v>
      </c>
      <c r="N377" s="65" t="str">
        <f t="shared" si="10"/>
        <v>RAS</v>
      </c>
      <c r="Q377" s="51">
        <f t="shared" si="11"/>
        <v>183</v>
      </c>
    </row>
    <row r="378" spans="1:17" ht="18.75" customHeight="1" x14ac:dyDescent="0.35">
      <c r="A378" s="47" t="str">
        <f>'total Scrap'!A378</f>
        <v>05/2021</v>
      </c>
      <c r="B378" s="27">
        <f>'total Scrap'!B378</f>
        <v>72999</v>
      </c>
      <c r="C378" s="37" t="str">
        <f>'total Scrap'!C378</f>
        <v>B. Metreau</v>
      </c>
      <c r="D378" s="37">
        <f>'total Scrap'!D378</f>
        <v>96580</v>
      </c>
      <c r="E378" s="28" t="str">
        <f>'total Scrap'!E378</f>
        <v>56031FPD2271</v>
      </c>
      <c r="F378" s="37" t="str">
        <f>'total Scrap'!F378</f>
        <v>WIRE, INTERFACE</v>
      </c>
      <c r="G378" s="37">
        <f>'total Scrap'!G378</f>
        <v>1</v>
      </c>
      <c r="H378" s="25">
        <f>'total Scrap'!H378</f>
        <v>32.39</v>
      </c>
      <c r="I378" s="37">
        <f>'total Scrap'!I378</f>
        <v>13.72</v>
      </c>
      <c r="J378" s="25">
        <f>'total Scrap'!J378</f>
        <v>46.11</v>
      </c>
      <c r="K378" s="7" t="str">
        <f>'total Scrap'!K378</f>
        <v>PRISE HS</v>
      </c>
      <c r="L378" s="35">
        <f>Tableau7[[#This Row],[facteur associé]]</f>
        <v>4</v>
      </c>
      <c r="M378" s="37">
        <f>Tableau6[[#This Row],[facteur récurrence]]</f>
        <v>4</v>
      </c>
      <c r="N378" s="65" t="str">
        <f t="shared" si="10"/>
        <v>RAS</v>
      </c>
      <c r="Q378" s="51">
        <f t="shared" si="11"/>
        <v>183</v>
      </c>
    </row>
    <row r="379" spans="1:17" ht="18.75" customHeight="1" x14ac:dyDescent="0.35">
      <c r="A379" s="47" t="str">
        <f>'total Scrap'!A379</f>
        <v>05/2021</v>
      </c>
      <c r="B379" s="27">
        <f>'total Scrap'!B379</f>
        <v>72238</v>
      </c>
      <c r="C379" s="37" t="str">
        <f>'total Scrap'!C379</f>
        <v>D. Rouez</v>
      </c>
      <c r="D379" s="37">
        <f>'total Scrap'!D379</f>
        <v>95200</v>
      </c>
      <c r="E379" s="28" t="str">
        <f>'total Scrap'!E379</f>
        <v>28820F201071</v>
      </c>
      <c r="F379" s="37" t="str">
        <f>'total Scrap'!F379</f>
        <v>BATTERY (D24)</v>
      </c>
      <c r="G379" s="37">
        <f>'total Scrap'!G379</f>
        <v>1</v>
      </c>
      <c r="H379" s="25">
        <f>'total Scrap'!H379</f>
        <v>32.15</v>
      </c>
      <c r="I379" s="37">
        <f>'total Scrap'!I379</f>
        <v>13.72</v>
      </c>
      <c r="J379" s="25">
        <f>'total Scrap'!J379</f>
        <v>45.87</v>
      </c>
      <c r="K379" s="7" t="str">
        <f>'total Scrap'!K379</f>
        <v>BATTERIE HS ÉCLATÉE</v>
      </c>
      <c r="L379" s="35">
        <f>Tableau7[[#This Row],[facteur associé]]</f>
        <v>4</v>
      </c>
      <c r="M379" s="37">
        <f>Tableau6[[#This Row],[facteur récurrence]]</f>
        <v>4</v>
      </c>
      <c r="N379" s="65" t="str">
        <f t="shared" si="10"/>
        <v>RAS</v>
      </c>
      <c r="Q379" s="51">
        <f t="shared" si="11"/>
        <v>183</v>
      </c>
    </row>
    <row r="380" spans="1:17" ht="18.75" customHeight="1" x14ac:dyDescent="0.35">
      <c r="A380" s="47" t="str">
        <f>'total Scrap'!A380</f>
        <v>05/2021</v>
      </c>
      <c r="B380" s="27">
        <f>'total Scrap'!B380</f>
        <v>72238</v>
      </c>
      <c r="C380" s="37" t="str">
        <f>'total Scrap'!C380</f>
        <v>D. Rouez</v>
      </c>
      <c r="D380" s="37">
        <f>'total Scrap'!D380</f>
        <v>97981</v>
      </c>
      <c r="E380" s="28" t="str">
        <f>'total Scrap'!E380</f>
        <v>55611F231171</v>
      </c>
      <c r="F380" s="37" t="str">
        <f>'total Scrap'!F380</f>
        <v>SILENCER, FLOOR, LWR</v>
      </c>
      <c r="G380" s="37">
        <f>'total Scrap'!G380</f>
        <v>4</v>
      </c>
      <c r="H380" s="25">
        <f>'total Scrap'!H380</f>
        <v>31.32</v>
      </c>
      <c r="I380" s="37">
        <f>'total Scrap'!I380</f>
        <v>13.72</v>
      </c>
      <c r="J380" s="25">
        <f>'total Scrap'!J380</f>
        <v>45.04</v>
      </c>
      <c r="K380" s="7" t="str">
        <f>'total Scrap'!K380</f>
        <v>ABIMÉES PAR DES FOURCHES LORS DE LA MANUTENTION</v>
      </c>
      <c r="L380" s="35">
        <f>Tableau7[[#This Row],[facteur associé]]</f>
        <v>4</v>
      </c>
      <c r="M380" s="37">
        <f>Tableau6[[#This Row],[facteur récurrence]]</f>
        <v>4</v>
      </c>
      <c r="N380" s="65" t="str">
        <f t="shared" si="10"/>
        <v>RAS</v>
      </c>
      <c r="Q380" s="51">
        <f t="shared" si="11"/>
        <v>183</v>
      </c>
    </row>
    <row r="381" spans="1:17" ht="18.75" customHeight="1" x14ac:dyDescent="0.35">
      <c r="A381" s="47" t="str">
        <f>'total Scrap'!A381</f>
        <v>05/2021</v>
      </c>
      <c r="B381" s="27">
        <f>'total Scrap'!B381</f>
        <v>72238</v>
      </c>
      <c r="C381" s="37" t="str">
        <f>'total Scrap'!C381</f>
        <v>D. Rouez</v>
      </c>
      <c r="D381" s="37">
        <f>'total Scrap'!D381</f>
        <v>95671</v>
      </c>
      <c r="E381" s="28" t="str">
        <f>'total Scrap'!E381</f>
        <v>451101247371</v>
      </c>
      <c r="F381" s="37" t="str">
        <f>'total Scrap'!F381</f>
        <v>WHEEL ASSY, STEERING</v>
      </c>
      <c r="G381" s="37">
        <f>'total Scrap'!G381</f>
        <v>1</v>
      </c>
      <c r="H381" s="25">
        <f>'total Scrap'!H381</f>
        <v>12.52</v>
      </c>
      <c r="I381" s="37">
        <f>'total Scrap'!I381</f>
        <v>13.72</v>
      </c>
      <c r="J381" s="25">
        <f>'total Scrap'!J381</f>
        <v>26.240000000000002</v>
      </c>
      <c r="K381" s="7" t="str">
        <f>'total Scrap'!K381</f>
        <v>ABIMÉ</v>
      </c>
      <c r="L381" s="35">
        <f>Tableau7[[#This Row],[facteur associé]]</f>
        <v>4</v>
      </c>
      <c r="M381" s="37">
        <f>Tableau6[[#This Row],[facteur récurrence]]</f>
        <v>4</v>
      </c>
      <c r="N381" s="65" t="str">
        <f t="shared" si="10"/>
        <v>RAS</v>
      </c>
      <c r="Q381" s="51">
        <f t="shared" si="11"/>
        <v>183</v>
      </c>
    </row>
    <row r="382" spans="1:17" ht="18.75" customHeight="1" x14ac:dyDescent="0.35">
      <c r="A382" s="47" t="str">
        <f>'total Scrap'!A382</f>
        <v>05/2021</v>
      </c>
      <c r="B382" s="27">
        <f>'total Scrap'!B382</f>
        <v>72238</v>
      </c>
      <c r="C382" s="37" t="str">
        <f>'total Scrap'!C382</f>
        <v>D. Rouez</v>
      </c>
      <c r="D382" s="37">
        <f>'total Scrap'!D382</f>
        <v>95568</v>
      </c>
      <c r="E382" s="28" t="str">
        <f>'total Scrap'!E382</f>
        <v>53724F222071</v>
      </c>
      <c r="F382" s="37" t="str">
        <f>'total Scrap'!F382</f>
        <v>DOCUMENT BOX 142259</v>
      </c>
      <c r="G382" s="37">
        <f>'total Scrap'!G382</f>
        <v>1</v>
      </c>
      <c r="H382" s="25">
        <f>'total Scrap'!H382</f>
        <v>11</v>
      </c>
      <c r="I382" s="37">
        <f>'total Scrap'!I382</f>
        <v>13.72</v>
      </c>
      <c r="J382" s="25">
        <f>'total Scrap'!J382</f>
        <v>24.72</v>
      </c>
      <c r="K382" s="7" t="str">
        <f>'total Scrap'!K382</f>
        <v>ABIMÉE</v>
      </c>
      <c r="L382" s="35">
        <f>Tableau7[[#This Row],[facteur associé]]</f>
        <v>4</v>
      </c>
      <c r="M382" s="37">
        <f>Tableau6[[#This Row],[facteur récurrence]]</f>
        <v>4</v>
      </c>
      <c r="N382" s="65" t="str">
        <f t="shared" si="10"/>
        <v>RAS</v>
      </c>
      <c r="Q382" s="51">
        <f t="shared" si="11"/>
        <v>183</v>
      </c>
    </row>
    <row r="383" spans="1:17" ht="18.75" customHeight="1" x14ac:dyDescent="0.35">
      <c r="A383" s="47" t="str">
        <f>'total Scrap'!A383</f>
        <v>05/2021</v>
      </c>
      <c r="B383" s="27">
        <f>'total Scrap'!B383</f>
        <v>72238</v>
      </c>
      <c r="C383" s="37" t="str">
        <f>'total Scrap'!C383</f>
        <v>D. Rouez</v>
      </c>
      <c r="D383" s="37">
        <f>'total Scrap'!D383</f>
        <v>97529</v>
      </c>
      <c r="E383" s="28" t="str">
        <f>'total Scrap'!E383</f>
        <v>53724F222071</v>
      </c>
      <c r="F383" s="37" t="str">
        <f>'total Scrap'!F383</f>
        <v>DOCUMENT BOX 142259</v>
      </c>
      <c r="G383" s="37">
        <f>'total Scrap'!G383</f>
        <v>1</v>
      </c>
      <c r="H383" s="25">
        <f>'total Scrap'!H383</f>
        <v>11</v>
      </c>
      <c r="I383" s="37">
        <f>'total Scrap'!I383</f>
        <v>13.72</v>
      </c>
      <c r="J383" s="25">
        <f>'total Scrap'!J383</f>
        <v>24.72</v>
      </c>
      <c r="K383" s="7" t="str">
        <f>'total Scrap'!K383</f>
        <v>BOITE A DOCS ABIMÉE</v>
      </c>
      <c r="L383" s="35">
        <f>Tableau7[[#This Row],[facteur associé]]</f>
        <v>4</v>
      </c>
      <c r="M383" s="37">
        <f>Tableau6[[#This Row],[facteur récurrence]]</f>
        <v>4</v>
      </c>
      <c r="N383" s="65" t="str">
        <f t="shared" si="10"/>
        <v>RAS</v>
      </c>
      <c r="Q383" s="51">
        <f t="shared" si="11"/>
        <v>183</v>
      </c>
    </row>
    <row r="384" spans="1:17" ht="18.75" customHeight="1" x14ac:dyDescent="0.35">
      <c r="A384" s="47" t="str">
        <f>'total Scrap'!A384</f>
        <v>05/2021</v>
      </c>
      <c r="B384" s="27">
        <f>'total Scrap'!B384</f>
        <v>72999</v>
      </c>
      <c r="C384" s="37" t="str">
        <f>'total Scrap'!C384</f>
        <v>B. Metreau</v>
      </c>
      <c r="D384" s="37">
        <f>'total Scrap'!D384</f>
        <v>97826</v>
      </c>
      <c r="E384" s="28" t="str">
        <f>'total Scrap'!E384</f>
        <v>178022665071</v>
      </c>
      <c r="F384" s="37" t="str">
        <f>'total Scrap'!F384</f>
        <v>PIPE SUB-ASSY, AIR CLEANER</v>
      </c>
      <c r="G384" s="37">
        <f>'total Scrap'!G384</f>
        <v>1</v>
      </c>
      <c r="H384" s="25">
        <f>'total Scrap'!H384</f>
        <v>9.81</v>
      </c>
      <c r="I384" s="37">
        <f>'total Scrap'!I384</f>
        <v>13.72</v>
      </c>
      <c r="J384" s="25">
        <f>'total Scrap'!J384</f>
        <v>23.53</v>
      </c>
      <c r="K384" s="7" t="str">
        <f>'total Scrap'!K384</f>
        <v>FILETAGE FIXATION DE LA SONDE HS</v>
      </c>
      <c r="L384" s="35">
        <f>Tableau7[[#This Row],[facteur associé]]</f>
        <v>4</v>
      </c>
      <c r="M384" s="37">
        <f>Tableau6[[#This Row],[facteur récurrence]]</f>
        <v>4</v>
      </c>
      <c r="N384" s="65" t="str">
        <f t="shared" si="10"/>
        <v>RAS</v>
      </c>
      <c r="Q384" s="51">
        <f t="shared" si="11"/>
        <v>183</v>
      </c>
    </row>
    <row r="385" spans="1:17" ht="18.75" customHeight="1" x14ac:dyDescent="0.35">
      <c r="A385" s="47" t="str">
        <f>'total Scrap'!A385</f>
        <v>05/2021</v>
      </c>
      <c r="B385" s="27">
        <f>'total Scrap'!B385</f>
        <v>72999</v>
      </c>
      <c r="C385" s="37" t="str">
        <f>'total Scrap'!C385</f>
        <v>B. Metreau</v>
      </c>
      <c r="D385" s="37">
        <f>'total Scrap'!D385</f>
        <v>95567</v>
      </c>
      <c r="E385" s="28" t="str">
        <f>'total Scrap'!E385</f>
        <v>56138FPA2071</v>
      </c>
      <c r="F385" s="37" t="str">
        <f>'total Scrap'!F385</f>
        <v>WIRE, MAIN DOPPLER</v>
      </c>
      <c r="G385" s="37">
        <f>'total Scrap'!G385</f>
        <v>1</v>
      </c>
      <c r="H385" s="25">
        <f>'total Scrap'!H385</f>
        <v>9.59</v>
      </c>
      <c r="I385" s="37">
        <f>'total Scrap'!I385</f>
        <v>13.72</v>
      </c>
      <c r="J385" s="25">
        <f>'total Scrap'!J385</f>
        <v>23.310000000000002</v>
      </c>
      <c r="K385" s="7" t="str">
        <f>'total Scrap'!K385</f>
        <v>FAISCEAU ÉCRASÉ LORS DU MONTAGE</v>
      </c>
      <c r="L385" s="35">
        <f>Tableau7[[#This Row],[facteur associé]]</f>
        <v>4</v>
      </c>
      <c r="M385" s="37">
        <f>Tableau6[[#This Row],[facteur récurrence]]</f>
        <v>4</v>
      </c>
      <c r="N385" s="65" t="str">
        <f t="shared" si="10"/>
        <v>RAS</v>
      </c>
      <c r="Q385" s="51">
        <f t="shared" si="11"/>
        <v>183</v>
      </c>
    </row>
    <row r="386" spans="1:17" ht="18.75" customHeight="1" x14ac:dyDescent="0.35">
      <c r="A386" s="47" t="str">
        <f>'total Scrap'!A386</f>
        <v>05/2021</v>
      </c>
      <c r="B386" s="27">
        <f>'total Scrap'!B386</f>
        <v>72999</v>
      </c>
      <c r="C386" s="37" t="str">
        <f>'total Scrap'!C386</f>
        <v>B. Metreau</v>
      </c>
      <c r="D386" s="37">
        <f>'total Scrap'!D386</f>
        <v>96586</v>
      </c>
      <c r="E386" s="28" t="str">
        <f>'total Scrap'!E386</f>
        <v>521823675171</v>
      </c>
      <c r="F386" s="37" t="str">
        <f>'total Scrap'!F386</f>
        <v>SILENCER, LH</v>
      </c>
      <c r="G386" s="37">
        <f>'total Scrap'!G386</f>
        <v>1</v>
      </c>
      <c r="H386" s="25">
        <f>'total Scrap'!H386</f>
        <v>9.3800000000000008</v>
      </c>
      <c r="I386" s="37">
        <f>'total Scrap'!I386</f>
        <v>13.72</v>
      </c>
      <c r="J386" s="25">
        <f>'total Scrap'!J386</f>
        <v>23.1</v>
      </c>
      <c r="K386" s="7" t="str">
        <f>'total Scrap'!K386</f>
        <v>CAPITONNAGE HS</v>
      </c>
      <c r="L386" s="35">
        <f>Tableau7[[#This Row],[facteur associé]]</f>
        <v>4</v>
      </c>
      <c r="M386" s="37">
        <f>Tableau6[[#This Row],[facteur récurrence]]</f>
        <v>4</v>
      </c>
      <c r="N386" s="65" t="str">
        <f t="shared" si="10"/>
        <v>RAS</v>
      </c>
      <c r="Q386" s="51">
        <f t="shared" si="11"/>
        <v>183</v>
      </c>
    </row>
    <row r="387" spans="1:17" ht="18.75" customHeight="1" x14ac:dyDescent="0.35">
      <c r="A387" s="47" t="str">
        <f>'total Scrap'!A387</f>
        <v>05/2021</v>
      </c>
      <c r="B387" s="27">
        <f>'total Scrap'!B387</f>
        <v>72999</v>
      </c>
      <c r="C387" s="37" t="str">
        <f>'total Scrap'!C387</f>
        <v>B. Metreau</v>
      </c>
      <c r="D387" s="37">
        <f>'total Scrap'!D387</f>
        <v>96585</v>
      </c>
      <c r="E387" s="28" t="str">
        <f>'total Scrap'!E387</f>
        <v>163612386071</v>
      </c>
      <c r="F387" s="37" t="str">
        <f>'total Scrap'!F387</f>
        <v>FAN</v>
      </c>
      <c r="G387" s="37">
        <f>'total Scrap'!G387</f>
        <v>1</v>
      </c>
      <c r="H387" s="25">
        <f>'total Scrap'!H387</f>
        <v>5</v>
      </c>
      <c r="I387" s="37">
        <f>'total Scrap'!I387</f>
        <v>13.72</v>
      </c>
      <c r="J387" s="25">
        <f>'total Scrap'!J387</f>
        <v>18.72</v>
      </c>
      <c r="K387" s="7" t="str">
        <f>'total Scrap'!K387</f>
        <v>CASSÉ</v>
      </c>
      <c r="L387" s="35">
        <f>Tableau7[[#This Row],[facteur associé]]</f>
        <v>4</v>
      </c>
      <c r="M387" s="37">
        <f>Tableau6[[#This Row],[facteur récurrence]]</f>
        <v>4</v>
      </c>
      <c r="N387" s="65" t="str">
        <f t="shared" ref="N387:N437" si="12">_xlfn.IFS(M387&gt;32,"CRITIQUE",M387&lt;=8,"RAS",M387&lt;=16,"ATTENTION",M387&lt;=32,"DANGER")</f>
        <v>RAS</v>
      </c>
      <c r="Q387" s="51">
        <f t="shared" si="11"/>
        <v>183</v>
      </c>
    </row>
    <row r="388" spans="1:17" ht="18.75" customHeight="1" x14ac:dyDescent="0.35">
      <c r="A388" s="47" t="str">
        <f>'total Scrap'!A388</f>
        <v>05/2021</v>
      </c>
      <c r="B388" s="27">
        <f>'total Scrap'!B388</f>
        <v>72999</v>
      </c>
      <c r="C388" s="37" t="str">
        <f>'total Scrap'!C388</f>
        <v>B. Metreau</v>
      </c>
      <c r="D388" s="37">
        <f>'total Scrap'!D388</f>
        <v>97827</v>
      </c>
      <c r="E388" s="28" t="str">
        <f>'total Scrap'!E388</f>
        <v>56024F218371</v>
      </c>
      <c r="F388" s="37" t="str">
        <f>'total Scrap'!F388</f>
        <v>WIRE, ENGINE EARTH</v>
      </c>
      <c r="G388" s="37">
        <f>'total Scrap'!G388</f>
        <v>1</v>
      </c>
      <c r="H388" s="25">
        <f>'total Scrap'!H388</f>
        <v>3.74</v>
      </c>
      <c r="I388" s="37">
        <f>'total Scrap'!I388</f>
        <v>13.72</v>
      </c>
      <c r="J388" s="25">
        <f>'total Scrap'!J388</f>
        <v>17.46</v>
      </c>
      <c r="K388" s="7" t="str">
        <f>'total Scrap'!K388</f>
        <v>BRANCHÉ EN COURT CIRCUIT GAINE FONDUE</v>
      </c>
      <c r="L388" s="35">
        <f>Tableau7[[#This Row],[facteur associé]]</f>
        <v>4</v>
      </c>
      <c r="M388" s="37">
        <f>Tableau6[[#This Row],[facteur récurrence]]</f>
        <v>4</v>
      </c>
      <c r="N388" s="65" t="str">
        <f t="shared" si="12"/>
        <v>RAS</v>
      </c>
      <c r="Q388" s="51">
        <f t="shared" ref="Q388:Q437" si="13">O388+6*30+3</f>
        <v>183</v>
      </c>
    </row>
    <row r="389" spans="1:17" ht="18.75" customHeight="1" x14ac:dyDescent="0.35">
      <c r="A389" s="47" t="str">
        <f>'total Scrap'!A389</f>
        <v>05/2021</v>
      </c>
      <c r="B389" s="27">
        <f>'total Scrap'!B389</f>
        <v>72238</v>
      </c>
      <c r="C389" s="37" t="str">
        <f>'total Scrap'!C389</f>
        <v>D. Rouez</v>
      </c>
      <c r="D389" s="37">
        <f>'total Scrap'!D389</f>
        <v>96581</v>
      </c>
      <c r="E389" s="28" t="str">
        <f>'total Scrap'!E389</f>
        <v>904071303071</v>
      </c>
      <c r="F389" s="37" t="str">
        <f>'total Scrap'!F389</f>
        <v>FITTING, T</v>
      </c>
      <c r="G389" s="37">
        <f>'total Scrap'!G389</f>
        <v>1</v>
      </c>
      <c r="H389" s="25">
        <f>'total Scrap'!H389</f>
        <v>3.34</v>
      </c>
      <c r="I389" s="37">
        <f>'total Scrap'!I389</f>
        <v>13.72</v>
      </c>
      <c r="J389" s="25">
        <f>'total Scrap'!J389</f>
        <v>17.060000000000002</v>
      </c>
      <c r="K389" s="7" t="str">
        <f>'total Scrap'!K389</f>
        <v>COUPS SUR LE RACCORD</v>
      </c>
      <c r="L389" s="35">
        <f>Tableau7[[#This Row],[facteur associé]]</f>
        <v>4</v>
      </c>
      <c r="M389" s="37">
        <f>Tableau6[[#This Row],[facteur récurrence]]</f>
        <v>4</v>
      </c>
      <c r="N389" s="65" t="str">
        <f t="shared" si="12"/>
        <v>RAS</v>
      </c>
      <c r="Q389" s="51">
        <f t="shared" si="13"/>
        <v>183</v>
      </c>
    </row>
    <row r="390" spans="1:17" ht="18.75" customHeight="1" x14ac:dyDescent="0.35">
      <c r="A390" s="47" t="str">
        <f>'total Scrap'!A390</f>
        <v>05/2021</v>
      </c>
      <c r="B390" s="27">
        <f>'total Scrap'!B390</f>
        <v>72999</v>
      </c>
      <c r="C390" s="37" t="str">
        <f>'total Scrap'!C390</f>
        <v>B. Metreau</v>
      </c>
      <c r="D390" s="37">
        <f>'total Scrap'!D390</f>
        <v>97828</v>
      </c>
      <c r="E390" s="28" t="str">
        <f>'total Scrap'!E390</f>
        <v>56023F218071</v>
      </c>
      <c r="F390" s="37" t="str">
        <f>'total Scrap'!F390</f>
        <v>WIRE, BATTERY EARTH</v>
      </c>
      <c r="G390" s="37">
        <f>'total Scrap'!G390</f>
        <v>1</v>
      </c>
      <c r="H390" s="25">
        <f>'total Scrap'!H390</f>
        <v>1.88</v>
      </c>
      <c r="I390" s="37">
        <f>'total Scrap'!I390</f>
        <v>13.72</v>
      </c>
      <c r="J390" s="25">
        <f>'total Scrap'!J390</f>
        <v>15.600000000000001</v>
      </c>
      <c r="K390" s="7" t="str">
        <f>'total Scrap'!K390</f>
        <v>BRANCHÉ EN COURT CIRCUIT GAINE FONDUE</v>
      </c>
      <c r="L390" s="35">
        <f>Tableau7[[#This Row],[facteur associé]]</f>
        <v>4</v>
      </c>
      <c r="M390" s="37">
        <f>Tableau6[[#This Row],[facteur récurrence]]</f>
        <v>4</v>
      </c>
      <c r="N390" s="65" t="str">
        <f t="shared" si="12"/>
        <v>RAS</v>
      </c>
      <c r="Q390" s="51">
        <f t="shared" si="13"/>
        <v>183</v>
      </c>
    </row>
    <row r="391" spans="1:17" ht="18.75" customHeight="1" x14ac:dyDescent="0.35">
      <c r="A391" s="47" t="str">
        <f>'total Scrap'!A391</f>
        <v>06/2021</v>
      </c>
      <c r="B391" s="27">
        <f>'total Scrap'!B391</f>
        <v>72999</v>
      </c>
      <c r="C391" s="37" t="str">
        <f>'total Scrap'!C391</f>
        <v>B. Metreau</v>
      </c>
      <c r="D391" s="37">
        <f>'total Scrap'!D391</f>
        <v>97666</v>
      </c>
      <c r="E391" s="28" t="str">
        <f>'total Scrap'!E391</f>
        <v>111802665171</v>
      </c>
      <c r="F391" s="37" t="str">
        <f>'total Scrap'!F391</f>
        <v>ENGINE ASSY 1ZS</v>
      </c>
      <c r="G391" s="37">
        <f>'total Scrap'!G391</f>
        <v>1</v>
      </c>
      <c r="H391" s="25">
        <f>'total Scrap'!H391</f>
        <v>545.94000000000005</v>
      </c>
      <c r="I391" s="37">
        <f>'total Scrap'!I391</f>
        <v>13.72</v>
      </c>
      <c r="J391" s="25">
        <f>'total Scrap'!J391</f>
        <v>559.66000000000008</v>
      </c>
      <c r="K391" s="7" t="str">
        <f>'total Scrap'!K391</f>
        <v>PRISE ALTERNATEUR HS</v>
      </c>
      <c r="L391" s="35">
        <f>Tableau7[[#This Row],[facteur associé]]</f>
        <v>4</v>
      </c>
      <c r="M391" s="37">
        <f>Tableau6[[#This Row],[facteur récurrence]]</f>
        <v>4</v>
      </c>
      <c r="N391" s="65" t="str">
        <f t="shared" si="12"/>
        <v>RAS</v>
      </c>
      <c r="Q391" s="51">
        <f t="shared" si="13"/>
        <v>183</v>
      </c>
    </row>
    <row r="392" spans="1:17" ht="18.75" customHeight="1" x14ac:dyDescent="0.35">
      <c r="A392" s="47" t="str">
        <f>'total Scrap'!A392</f>
        <v>06/2021</v>
      </c>
      <c r="B392" s="27">
        <f>'total Scrap'!B392</f>
        <v>72238</v>
      </c>
      <c r="C392" s="37" t="str">
        <f>'total Scrap'!C392</f>
        <v>D. Rouez</v>
      </c>
      <c r="D392" s="37">
        <f>'total Scrap'!D392</f>
        <v>98024</v>
      </c>
      <c r="E392" s="28" t="str">
        <f>'total Scrap'!E392</f>
        <v>18450UM020</v>
      </c>
      <c r="F392" s="37" t="str">
        <f>'total Scrap'!F392</f>
        <v>CONVERTER ASSY, MONOLITHI</v>
      </c>
      <c r="G392" s="37">
        <f>'total Scrap'!G392</f>
        <v>1</v>
      </c>
      <c r="H392" s="25">
        <f>'total Scrap'!H392</f>
        <v>345.77</v>
      </c>
      <c r="I392" s="37">
        <f>'total Scrap'!I392</f>
        <v>13.72</v>
      </c>
      <c r="J392" s="25">
        <f>'total Scrap'!J392</f>
        <v>359.49</v>
      </c>
      <c r="K392" s="7" t="str">
        <f>'total Scrap'!K392</f>
        <v>VIS CASSÉE EN LA SERRANT</v>
      </c>
      <c r="L392" s="35">
        <f>Tableau7[[#This Row],[facteur associé]]</f>
        <v>4</v>
      </c>
      <c r="M392" s="37">
        <f>Tableau6[[#This Row],[facteur récurrence]]</f>
        <v>4</v>
      </c>
      <c r="N392" s="65" t="str">
        <f t="shared" si="12"/>
        <v>RAS</v>
      </c>
      <c r="Q392" s="51">
        <f t="shared" si="13"/>
        <v>183</v>
      </c>
    </row>
    <row r="393" spans="1:17" ht="18.75" customHeight="1" x14ac:dyDescent="0.35">
      <c r="A393" s="47" t="str">
        <f>'total Scrap'!A393</f>
        <v>06/2021</v>
      </c>
      <c r="B393" s="27">
        <f>'total Scrap'!B393</f>
        <v>72238</v>
      </c>
      <c r="C393" s="37" t="str">
        <f>'total Scrap'!C393</f>
        <v>D. Rouez</v>
      </c>
      <c r="D393" s="37">
        <f>'total Scrap'!D393</f>
        <v>97701</v>
      </c>
      <c r="E393" s="28" t="str">
        <f>'total Scrap'!E393</f>
        <v>56190F220071</v>
      </c>
      <c r="F393" s="37" t="str">
        <f>'total Scrap'!F393</f>
        <v>WIRE, BODY MAIN</v>
      </c>
      <c r="G393" s="37">
        <f>'total Scrap'!G393</f>
        <v>1</v>
      </c>
      <c r="H393" s="25">
        <f>'total Scrap'!H393</f>
        <v>169.4</v>
      </c>
      <c r="I393" s="37">
        <f>'total Scrap'!I393</f>
        <v>13.72</v>
      </c>
      <c r="J393" s="25">
        <f>'total Scrap'!J393</f>
        <v>183.12</v>
      </c>
      <c r="K393" s="7" t="str">
        <f>'total Scrap'!K393</f>
        <v>BOITIER FUSIBLE CASSÉ</v>
      </c>
      <c r="L393" s="35">
        <f>Tableau7[[#This Row],[facteur associé]]</f>
        <v>4</v>
      </c>
      <c r="M393" s="37">
        <f>Tableau6[[#This Row],[facteur récurrence]]</f>
        <v>4</v>
      </c>
      <c r="N393" s="65" t="str">
        <f t="shared" si="12"/>
        <v>RAS</v>
      </c>
      <c r="Q393" s="51">
        <f t="shared" si="13"/>
        <v>183</v>
      </c>
    </row>
    <row r="394" spans="1:17" ht="18.75" customHeight="1" x14ac:dyDescent="0.35">
      <c r="A394" s="47" t="str">
        <f>'total Scrap'!A394</f>
        <v>06/2021</v>
      </c>
      <c r="B394" s="27">
        <f>'total Scrap'!B394</f>
        <v>73072</v>
      </c>
      <c r="C394" s="37" t="str">
        <f>'total Scrap'!C394</f>
        <v>S. Zinutti</v>
      </c>
      <c r="D394" s="37">
        <f>'total Scrap'!D394</f>
        <v>95573</v>
      </c>
      <c r="E394" s="28" t="str">
        <f>'total Scrap'!E394</f>
        <v>56190F220071</v>
      </c>
      <c r="F394" s="37" t="str">
        <f>'total Scrap'!F394</f>
        <v>WIRE, BODY MAIN</v>
      </c>
      <c r="G394" s="37">
        <f>'total Scrap'!G394</f>
        <v>1</v>
      </c>
      <c r="H394" s="25">
        <f>'total Scrap'!H394</f>
        <v>169.4</v>
      </c>
      <c r="I394" s="37">
        <f>'total Scrap'!I394</f>
        <v>13.72</v>
      </c>
      <c r="J394" s="25">
        <f>'total Scrap'!J394</f>
        <v>183.12</v>
      </c>
      <c r="K394" s="7" t="str">
        <f>'total Scrap'!K394</f>
        <v>BOITIER FUSIBLE HS ET RECUP D'UNE PRISE POUR RÉPARER UN CHARIOT</v>
      </c>
      <c r="L394" s="35">
        <f>Tableau7[[#This Row],[facteur associé]]</f>
        <v>4</v>
      </c>
      <c r="M394" s="37">
        <f>Tableau6[[#This Row],[facteur récurrence]]</f>
        <v>4</v>
      </c>
      <c r="N394" s="65" t="str">
        <f t="shared" si="12"/>
        <v>RAS</v>
      </c>
      <c r="Q394" s="51">
        <f t="shared" si="13"/>
        <v>183</v>
      </c>
    </row>
    <row r="395" spans="1:17" ht="18.75" customHeight="1" x14ac:dyDescent="0.35">
      <c r="A395" s="47" t="str">
        <f>'total Scrap'!A395</f>
        <v>06/2021</v>
      </c>
      <c r="B395" s="27">
        <f>'total Scrap'!B395</f>
        <v>73072</v>
      </c>
      <c r="C395" s="37" t="str">
        <f>'total Scrap'!C395</f>
        <v>S. Zinutti</v>
      </c>
      <c r="D395" s="37">
        <f>'total Scrap'!D395</f>
        <v>96595</v>
      </c>
      <c r="E395" s="28" t="str">
        <f>'total Scrap'!E395</f>
        <v>56190F220071</v>
      </c>
      <c r="F395" s="37" t="str">
        <f>'total Scrap'!F395</f>
        <v>WIRE, BODY MAIN</v>
      </c>
      <c r="G395" s="37">
        <f>'total Scrap'!G395</f>
        <v>1</v>
      </c>
      <c r="H395" s="25">
        <f>'total Scrap'!H395</f>
        <v>169.4</v>
      </c>
      <c r="I395" s="37">
        <f>'total Scrap'!I395</f>
        <v>13.72</v>
      </c>
      <c r="J395" s="25">
        <f>'total Scrap'!J395</f>
        <v>183.12</v>
      </c>
      <c r="K395" s="7" t="str">
        <f>'total Scrap'!K395</f>
        <v>BOITIER FUSIBLE HS</v>
      </c>
      <c r="L395" s="35">
        <f>Tableau7[[#This Row],[facteur associé]]</f>
        <v>4</v>
      </c>
      <c r="M395" s="37">
        <f>Tableau6[[#This Row],[facteur récurrence]]</f>
        <v>4</v>
      </c>
      <c r="N395" s="65" t="str">
        <f t="shared" si="12"/>
        <v>RAS</v>
      </c>
      <c r="Q395" s="51">
        <f t="shared" si="13"/>
        <v>183</v>
      </c>
    </row>
    <row r="396" spans="1:17" ht="18.75" customHeight="1" x14ac:dyDescent="0.35">
      <c r="A396" s="47" t="str">
        <f>'total Scrap'!A396</f>
        <v>06/2021</v>
      </c>
      <c r="B396" s="27">
        <f>'total Scrap'!B396</f>
        <v>72999</v>
      </c>
      <c r="C396" s="37" t="str">
        <f>'total Scrap'!C396</f>
        <v>B. Metreau</v>
      </c>
      <c r="D396" s="37">
        <f>'total Scrap'!D396</f>
        <v>96591</v>
      </c>
      <c r="E396" s="28" t="str">
        <f>'total Scrap'!E396</f>
        <v>56190F127071</v>
      </c>
      <c r="F396" s="37" t="str">
        <f>'total Scrap'!F396</f>
        <v>WIRE, BODY MAIN</v>
      </c>
      <c r="G396" s="37">
        <f>'total Scrap'!G396</f>
        <v>1</v>
      </c>
      <c r="H396" s="25">
        <f>'total Scrap'!H396</f>
        <v>168.78</v>
      </c>
      <c r="I396" s="37">
        <f>'total Scrap'!I396</f>
        <v>13.72</v>
      </c>
      <c r="J396" s="25">
        <f>'total Scrap'!J396</f>
        <v>182.5</v>
      </c>
      <c r="K396" s="7" t="str">
        <f>'total Scrap'!K396</f>
        <v>PRISE HS</v>
      </c>
      <c r="L396" s="35">
        <f>Tableau7[[#This Row],[facteur associé]]</f>
        <v>4</v>
      </c>
      <c r="M396" s="37">
        <f>Tableau6[[#This Row],[facteur récurrence]]</f>
        <v>4</v>
      </c>
      <c r="N396" s="65" t="str">
        <f t="shared" si="12"/>
        <v>RAS</v>
      </c>
      <c r="Q396" s="51">
        <f t="shared" si="13"/>
        <v>183</v>
      </c>
    </row>
    <row r="397" spans="1:17" ht="18.75" customHeight="1" x14ac:dyDescent="0.35">
      <c r="A397" s="47" t="str">
        <f>'total Scrap'!A397</f>
        <v>06/2021</v>
      </c>
      <c r="B397" s="27">
        <f>'total Scrap'!B397</f>
        <v>72238</v>
      </c>
      <c r="C397" s="37" t="str">
        <f>'total Scrap'!C397</f>
        <v>D. Rouez</v>
      </c>
      <c r="D397" s="37">
        <f>'total Scrap'!D397</f>
        <v>97442</v>
      </c>
      <c r="E397" s="28" t="str">
        <f>'total Scrap'!E397</f>
        <v>56110F218071</v>
      </c>
      <c r="F397" s="37" t="str">
        <f>'total Scrap'!F397</f>
        <v>WIRE, BODY MAIN</v>
      </c>
      <c r="G397" s="37">
        <f>'total Scrap'!G397</f>
        <v>1</v>
      </c>
      <c r="H397" s="25">
        <f>'total Scrap'!H397</f>
        <v>167.68</v>
      </c>
      <c r="I397" s="37">
        <f>'total Scrap'!I397</f>
        <v>13.72</v>
      </c>
      <c r="J397" s="25">
        <f>'total Scrap'!J397</f>
        <v>181.4</v>
      </c>
      <c r="K397" s="7" t="str">
        <f>'total Scrap'!K397</f>
        <v>COSSE HS DANS LE BOITIER RELAIS</v>
      </c>
      <c r="L397" s="35">
        <f>Tableau7[[#This Row],[facteur associé]]</f>
        <v>4</v>
      </c>
      <c r="M397" s="37">
        <f>Tableau6[[#This Row],[facteur récurrence]]</f>
        <v>4</v>
      </c>
      <c r="N397" s="65" t="str">
        <f t="shared" si="12"/>
        <v>RAS</v>
      </c>
      <c r="Q397" s="51">
        <f t="shared" si="13"/>
        <v>183</v>
      </c>
    </row>
    <row r="398" spans="1:17" ht="18.75" customHeight="1" x14ac:dyDescent="0.35">
      <c r="A398" s="47" t="str">
        <f>'total Scrap'!A398</f>
        <v>06/2021</v>
      </c>
      <c r="B398" s="27">
        <f>'total Scrap'!B398</f>
        <v>72003</v>
      </c>
      <c r="C398" s="37" t="str">
        <f>'total Scrap'!C398</f>
        <v>E. Baudouin</v>
      </c>
      <c r="D398" s="37">
        <f>'total Scrap'!D398</f>
        <v>96697</v>
      </c>
      <c r="E398" s="28" t="str">
        <f>'total Scrap'!E398</f>
        <v>38120F332171</v>
      </c>
      <c r="F398" s="37" t="str">
        <f>'total Scrap'!F398</f>
        <v>PUMP, COUPLING</v>
      </c>
      <c r="G398" s="37">
        <f>'total Scrap'!G398</f>
        <v>1</v>
      </c>
      <c r="H398" s="25">
        <f>'total Scrap'!H398</f>
        <v>161</v>
      </c>
      <c r="I398" s="37">
        <f>'total Scrap'!I398</f>
        <v>13.72</v>
      </c>
      <c r="J398" s="25">
        <f>'total Scrap'!J398</f>
        <v>174.72</v>
      </c>
      <c r="K398" s="7" t="str">
        <f>'total Scrap'!K398</f>
        <v>DÉFORMATION FAITE AU MONTAGE</v>
      </c>
      <c r="L398" s="35">
        <f>Tableau7[[#This Row],[facteur associé]]</f>
        <v>4</v>
      </c>
      <c r="M398" s="37">
        <f>Tableau6[[#This Row],[facteur récurrence]]</f>
        <v>4</v>
      </c>
      <c r="N398" s="65" t="str">
        <f t="shared" si="12"/>
        <v>RAS</v>
      </c>
      <c r="Q398" s="51">
        <f t="shared" si="13"/>
        <v>183</v>
      </c>
    </row>
    <row r="399" spans="1:17" ht="18.75" customHeight="1" x14ac:dyDescent="0.35">
      <c r="A399" s="47" t="str">
        <f>'total Scrap'!A399</f>
        <v>06/2021</v>
      </c>
      <c r="B399" s="27">
        <f>'total Scrap'!B399</f>
        <v>72003</v>
      </c>
      <c r="C399" s="37" t="str">
        <f>'total Scrap'!C399</f>
        <v>E. Baudouin</v>
      </c>
      <c r="D399" s="37">
        <f>'total Scrap'!D399</f>
        <v>98059</v>
      </c>
      <c r="E399" s="28" t="str">
        <f>'total Scrap'!E399</f>
        <v>55231F231071</v>
      </c>
      <c r="F399" s="37" t="str">
        <f>'total Scrap'!F399</f>
        <v>GLASS, ROOF</v>
      </c>
      <c r="G399" s="37">
        <f>'total Scrap'!G399</f>
        <v>1</v>
      </c>
      <c r="H399" s="25">
        <f>'total Scrap'!H399</f>
        <v>99.9</v>
      </c>
      <c r="I399" s="37">
        <f>'total Scrap'!I399</f>
        <v>13.72</v>
      </c>
      <c r="J399" s="25">
        <f>'total Scrap'!J399</f>
        <v>113.62</v>
      </c>
      <c r="K399" s="7" t="str">
        <f>'total Scrap'!K399</f>
        <v>VITRE HS</v>
      </c>
      <c r="L399" s="35">
        <f>Tableau7[[#This Row],[facteur associé]]</f>
        <v>4</v>
      </c>
      <c r="M399" s="37">
        <f>Tableau6[[#This Row],[facteur récurrence]]</f>
        <v>4</v>
      </c>
      <c r="N399" s="65" t="str">
        <f t="shared" si="12"/>
        <v>RAS</v>
      </c>
      <c r="Q399" s="51">
        <f t="shared" si="13"/>
        <v>183</v>
      </c>
    </row>
    <row r="400" spans="1:17" ht="18.75" customHeight="1" x14ac:dyDescent="0.35">
      <c r="A400" s="47" t="str">
        <f>'total Scrap'!A400</f>
        <v>06/2021</v>
      </c>
      <c r="B400" s="27">
        <f>'total Scrap'!B400</f>
        <v>72999</v>
      </c>
      <c r="C400" s="37" t="str">
        <f>'total Scrap'!C400</f>
        <v>B. Metreau</v>
      </c>
      <c r="D400" s="37">
        <f>'total Scrap'!D400</f>
        <v>97834</v>
      </c>
      <c r="E400" s="28" t="str">
        <f>'total Scrap'!E400</f>
        <v>565302660071</v>
      </c>
      <c r="F400" s="37" t="str">
        <f>'total Scrap'!F400</f>
        <v>LAMP ASSY, COMBINATION HEAD, LED</v>
      </c>
      <c r="G400" s="37">
        <f>'total Scrap'!G400</f>
        <v>1</v>
      </c>
      <c r="H400" s="25">
        <f>'total Scrap'!H400</f>
        <v>97.19</v>
      </c>
      <c r="I400" s="37">
        <f>'total Scrap'!I400</f>
        <v>13.72</v>
      </c>
      <c r="J400" s="25">
        <f>'total Scrap'!J400</f>
        <v>110.91</v>
      </c>
      <c r="K400" s="7" t="str">
        <f>'total Scrap'!K400</f>
        <v>HS</v>
      </c>
      <c r="L400" s="35">
        <f>Tableau7[[#This Row],[facteur associé]]</f>
        <v>4</v>
      </c>
      <c r="M400" s="37">
        <f>Tableau6[[#This Row],[facteur récurrence]]</f>
        <v>4</v>
      </c>
      <c r="N400" s="65" t="str">
        <f t="shared" si="12"/>
        <v>RAS</v>
      </c>
      <c r="Q400" s="51">
        <f t="shared" si="13"/>
        <v>183</v>
      </c>
    </row>
    <row r="401" spans="1:17" ht="18.75" customHeight="1" x14ac:dyDescent="0.35">
      <c r="A401" s="47" t="str">
        <f>'total Scrap'!A401</f>
        <v>06/2021</v>
      </c>
      <c r="B401" s="27">
        <f>'total Scrap'!B401</f>
        <v>72999</v>
      </c>
      <c r="C401" s="37" t="str">
        <f>'total Scrap'!C401</f>
        <v>B. Metreau</v>
      </c>
      <c r="D401" s="37">
        <f>'total Scrap'!D401</f>
        <v>97752</v>
      </c>
      <c r="E401" s="28" t="str">
        <f>'total Scrap'!E401</f>
        <v>8987125010</v>
      </c>
      <c r="F401" s="37" t="str">
        <f>'total Scrap'!F401</f>
        <v>CONTROLLER ASSY, FUEL INJECTION</v>
      </c>
      <c r="G401" s="37">
        <f>'total Scrap'!G401</f>
        <v>1</v>
      </c>
      <c r="H401" s="25">
        <f>'total Scrap'!H401</f>
        <v>87.45</v>
      </c>
      <c r="I401" s="37">
        <f>'total Scrap'!I401</f>
        <v>13.72</v>
      </c>
      <c r="J401" s="25">
        <f>'total Scrap'!J401</f>
        <v>101.17</v>
      </c>
      <c r="K401" s="7" t="str">
        <f>'total Scrap'!K401</f>
        <v>PIÈCE TOMBÉE ET DONC HS</v>
      </c>
      <c r="L401" s="35">
        <f>Tableau7[[#This Row],[facteur associé]]</f>
        <v>4</v>
      </c>
      <c r="M401" s="37">
        <f>Tableau6[[#This Row],[facteur récurrence]]</f>
        <v>4</v>
      </c>
      <c r="N401" s="65" t="str">
        <f t="shared" si="12"/>
        <v>RAS</v>
      </c>
      <c r="Q401" s="51">
        <f t="shared" si="13"/>
        <v>183</v>
      </c>
    </row>
    <row r="402" spans="1:17" ht="18.75" customHeight="1" x14ac:dyDescent="0.35">
      <c r="A402" s="47" t="str">
        <f>'total Scrap'!A402</f>
        <v>06/2021</v>
      </c>
      <c r="B402" s="27">
        <f>'total Scrap'!B402</f>
        <v>72999</v>
      </c>
      <c r="C402" s="37" t="str">
        <f>'total Scrap'!C402</f>
        <v>B. Metreau</v>
      </c>
      <c r="D402" s="37">
        <f>'total Scrap'!D402</f>
        <v>96590</v>
      </c>
      <c r="E402" s="28" t="str">
        <f>'total Scrap'!E402</f>
        <v>56210F219071</v>
      </c>
      <c r="F402" s="37" t="str">
        <f>'total Scrap'!F402</f>
        <v>WIRE, ENGINE</v>
      </c>
      <c r="G402" s="37">
        <f>'total Scrap'!G402</f>
        <v>1</v>
      </c>
      <c r="H402" s="25">
        <f>'total Scrap'!H402</f>
        <v>80.022400000000005</v>
      </c>
      <c r="I402" s="37">
        <f>'total Scrap'!I402</f>
        <v>13.72</v>
      </c>
      <c r="J402" s="25">
        <f>'total Scrap'!J402</f>
        <v>93.742400000000004</v>
      </c>
      <c r="K402" s="7" t="str">
        <f>'total Scrap'!K402</f>
        <v>CAPUCHON ALTERNATEUR DÉCHIRÉ</v>
      </c>
      <c r="L402" s="35">
        <f>Tableau7[[#This Row],[facteur associé]]</f>
        <v>4</v>
      </c>
      <c r="M402" s="37">
        <f>Tableau6[[#This Row],[facteur récurrence]]</f>
        <v>4</v>
      </c>
      <c r="N402" s="65" t="str">
        <f t="shared" si="12"/>
        <v>RAS</v>
      </c>
      <c r="Q402" s="51">
        <f t="shared" si="13"/>
        <v>183</v>
      </c>
    </row>
    <row r="403" spans="1:17" ht="18.75" customHeight="1" x14ac:dyDescent="0.35">
      <c r="A403" s="47" t="str">
        <f>'total Scrap'!A403</f>
        <v>06/2021</v>
      </c>
      <c r="B403" s="27">
        <f>'total Scrap'!B403</f>
        <v>72238</v>
      </c>
      <c r="C403" s="37" t="str">
        <f>'total Scrap'!C403</f>
        <v>D. Rouez</v>
      </c>
      <c r="D403" s="37">
        <f>'total Scrap'!D403</f>
        <v>96588</v>
      </c>
      <c r="E403" s="28" t="str">
        <f>'total Scrap'!E403</f>
        <v>16420F118071</v>
      </c>
      <c r="F403" s="37" t="str">
        <f>'total Scrap'!F403</f>
        <v>RADIATOR ASSY</v>
      </c>
      <c r="G403" s="37">
        <f>'total Scrap'!G403</f>
        <v>1</v>
      </c>
      <c r="H403" s="25">
        <f>'total Scrap'!H403</f>
        <v>67.84</v>
      </c>
      <c r="I403" s="37">
        <f>'total Scrap'!I403</f>
        <v>13.72</v>
      </c>
      <c r="J403" s="25">
        <f>'total Scrap'!J403</f>
        <v>81.56</v>
      </c>
      <c r="K403" s="7" t="str">
        <f>'total Scrap'!K403</f>
        <v>ABIMÉ</v>
      </c>
      <c r="L403" s="35">
        <f>Tableau7[[#This Row],[facteur associé]]</f>
        <v>4</v>
      </c>
      <c r="M403" s="37">
        <f>Tableau6[[#This Row],[facteur récurrence]]</f>
        <v>4</v>
      </c>
      <c r="N403" s="65" t="str">
        <f t="shared" si="12"/>
        <v>RAS</v>
      </c>
      <c r="Q403" s="51">
        <f t="shared" si="13"/>
        <v>183</v>
      </c>
    </row>
    <row r="404" spans="1:17" ht="18.75" customHeight="1" x14ac:dyDescent="0.35">
      <c r="A404" s="47" t="str">
        <f>'total Scrap'!A404</f>
        <v>06/2021</v>
      </c>
      <c r="B404" s="27">
        <f>'total Scrap'!B404</f>
        <v>72238</v>
      </c>
      <c r="C404" s="37" t="str">
        <f>'total Scrap'!C404</f>
        <v>D. Rouez</v>
      </c>
      <c r="D404" s="37">
        <f>'total Scrap'!D404</f>
        <v>96598</v>
      </c>
      <c r="E404" s="28" t="str">
        <f>'total Scrap'!E404</f>
        <v>27060UB070</v>
      </c>
      <c r="F404" s="37" t="str">
        <f>'total Scrap'!F404</f>
        <v>ALTERNATOR ASSY, W/REGULATOR</v>
      </c>
      <c r="G404" s="37">
        <f>'total Scrap'!G404</f>
        <v>1</v>
      </c>
      <c r="H404" s="25">
        <f>'total Scrap'!H404</f>
        <v>65.819999999999993</v>
      </c>
      <c r="I404" s="37">
        <f>'total Scrap'!I404</f>
        <v>13.72</v>
      </c>
      <c r="J404" s="25">
        <f>'total Scrap'!J404</f>
        <v>79.539999999999992</v>
      </c>
      <c r="K404" s="7" t="str">
        <f>'total Scrap'!K404</f>
        <v>NE CHARGE PAS AILETTES TORDUES ET POINT DUR</v>
      </c>
      <c r="L404" s="35">
        <f>Tableau7[[#This Row],[facteur associé]]</f>
        <v>4</v>
      </c>
      <c r="M404" s="37">
        <f>Tableau6[[#This Row],[facteur récurrence]]</f>
        <v>4</v>
      </c>
      <c r="N404" s="65" t="str">
        <f t="shared" si="12"/>
        <v>RAS</v>
      </c>
      <c r="Q404" s="51">
        <f t="shared" si="13"/>
        <v>183</v>
      </c>
    </row>
    <row r="405" spans="1:17" ht="18.75" customHeight="1" x14ac:dyDescent="0.35">
      <c r="A405" s="47" t="str">
        <f>'total Scrap'!A405</f>
        <v>06/2021</v>
      </c>
      <c r="B405" s="27">
        <f>'total Scrap'!B405</f>
        <v>72003</v>
      </c>
      <c r="C405" s="37" t="str">
        <f>'total Scrap'!C405</f>
        <v>E. Baudouin</v>
      </c>
      <c r="D405" s="37">
        <f>'total Scrap'!D405</f>
        <v>96695</v>
      </c>
      <c r="E405" s="28" t="str">
        <f>'total Scrap'!E405</f>
        <v>55545F318171</v>
      </c>
      <c r="F405" s="37" t="str">
        <f>'total Scrap'!F405</f>
        <v>COVER, INNER, PILLAR, RH</v>
      </c>
      <c r="G405" s="37">
        <f>'total Scrap'!G405</f>
        <v>1</v>
      </c>
      <c r="H405" s="25">
        <f>'total Scrap'!H405</f>
        <v>55</v>
      </c>
      <c r="I405" s="37">
        <f>'total Scrap'!I405</f>
        <v>13.72</v>
      </c>
      <c r="J405" s="25">
        <f>'total Scrap'!J405</f>
        <v>68.72</v>
      </c>
      <c r="K405" s="7" t="str">
        <f>'total Scrap'!K405</f>
        <v>RAYURE SUR LE FEUTRAGE</v>
      </c>
      <c r="L405" s="35">
        <f>Tableau7[[#This Row],[facteur associé]]</f>
        <v>4</v>
      </c>
      <c r="M405" s="37">
        <f>Tableau6[[#This Row],[facteur récurrence]]</f>
        <v>4</v>
      </c>
      <c r="N405" s="65" t="str">
        <f t="shared" si="12"/>
        <v>RAS</v>
      </c>
      <c r="Q405" s="51">
        <f t="shared" si="13"/>
        <v>183</v>
      </c>
    </row>
    <row r="406" spans="1:17" ht="18.75" customHeight="1" x14ac:dyDescent="0.35">
      <c r="A406" s="47" t="str">
        <f>'total Scrap'!A406</f>
        <v>06/2021</v>
      </c>
      <c r="B406" s="27">
        <f>'total Scrap'!B406</f>
        <v>72479</v>
      </c>
      <c r="C406" s="37" t="str">
        <f>'total Scrap'!C406</f>
        <v>A. Albert</v>
      </c>
      <c r="D406" s="37">
        <f>'total Scrap'!D406</f>
        <v>98653</v>
      </c>
      <c r="E406" s="28" t="str">
        <f>'total Scrap'!E406</f>
        <v>28820F221071</v>
      </c>
      <c r="F406" s="37" t="str">
        <f>'total Scrap'!F406</f>
        <v>BATTERY ASSY</v>
      </c>
      <c r="G406" s="37">
        <f>'total Scrap'!G406</f>
        <v>1</v>
      </c>
      <c r="H406" s="25">
        <f>'total Scrap'!H406</f>
        <v>50.42</v>
      </c>
      <c r="I406" s="37">
        <f>'total Scrap'!I406</f>
        <v>13.72</v>
      </c>
      <c r="J406" s="25">
        <f>'total Scrap'!J406</f>
        <v>64.14</v>
      </c>
      <c r="K406" s="7" t="str">
        <f>'total Scrap'!K406</f>
        <v>DESSUS ABIMÉ LORS DE LA MANUTENTION</v>
      </c>
      <c r="L406" s="35">
        <f>Tableau7[[#This Row],[facteur associé]]</f>
        <v>4</v>
      </c>
      <c r="M406" s="37">
        <f>Tableau6[[#This Row],[facteur récurrence]]</f>
        <v>4</v>
      </c>
      <c r="N406" s="65" t="str">
        <f t="shared" si="12"/>
        <v>RAS</v>
      </c>
      <c r="Q406" s="51">
        <f t="shared" si="13"/>
        <v>183</v>
      </c>
    </row>
    <row r="407" spans="1:17" ht="18.75" customHeight="1" x14ac:dyDescent="0.35">
      <c r="A407" s="47" t="str">
        <f>'total Scrap'!A407</f>
        <v>06/2021</v>
      </c>
      <c r="B407" s="27">
        <f>'total Scrap'!B407</f>
        <v>72238</v>
      </c>
      <c r="C407" s="37" t="str">
        <f>'total Scrap'!C407</f>
        <v>D. Rouez</v>
      </c>
      <c r="D407" s="37">
        <f>'total Scrap'!D407</f>
        <v>97537</v>
      </c>
      <c r="E407" s="28" t="str">
        <f>'total Scrap'!E407</f>
        <v>56310F319071</v>
      </c>
      <c r="F407" s="37" t="str">
        <f>'total Scrap'!F407</f>
        <v>WIRE SIDE LH</v>
      </c>
      <c r="G407" s="37">
        <f>'total Scrap'!G407</f>
        <v>1</v>
      </c>
      <c r="H407" s="25">
        <f>'total Scrap'!H407</f>
        <v>48.932499999999997</v>
      </c>
      <c r="I407" s="37">
        <f>'total Scrap'!I407</f>
        <v>13.72</v>
      </c>
      <c r="J407" s="25">
        <f>'total Scrap'!J407</f>
        <v>62.652499999999996</v>
      </c>
      <c r="K407" s="7" t="str">
        <f>'total Scrap'!K407</f>
        <v>FIL COUPÉ CODE ERREUR 10 6</v>
      </c>
      <c r="L407" s="35">
        <f>Tableau7[[#This Row],[facteur associé]]</f>
        <v>4</v>
      </c>
      <c r="M407" s="37">
        <f>Tableau6[[#This Row],[facteur récurrence]]</f>
        <v>4</v>
      </c>
      <c r="N407" s="65" t="str">
        <f t="shared" si="12"/>
        <v>RAS</v>
      </c>
      <c r="Q407" s="51">
        <f t="shared" si="13"/>
        <v>183</v>
      </c>
    </row>
    <row r="408" spans="1:17" ht="18.75" customHeight="1" x14ac:dyDescent="0.35">
      <c r="A408" s="47" t="str">
        <f>'total Scrap'!A408</f>
        <v>06/2021</v>
      </c>
      <c r="B408" s="27">
        <f>'total Scrap'!B408</f>
        <v>72238</v>
      </c>
      <c r="C408" s="37" t="str">
        <f>'total Scrap'!C408</f>
        <v>D. Rouez</v>
      </c>
      <c r="D408" s="37">
        <f>'total Scrap'!D408</f>
        <v>95217</v>
      </c>
      <c r="E408" s="28" t="str">
        <f>'total Scrap'!E408</f>
        <v>461502661271</v>
      </c>
      <c r="F408" s="37" t="str">
        <f>'total Scrap'!F408</f>
        <v>PEDAL ASSY, PARKING BRAKE</v>
      </c>
      <c r="G408" s="37">
        <f>'total Scrap'!G408</f>
        <v>1</v>
      </c>
      <c r="H408" s="25">
        <f>'total Scrap'!H408</f>
        <v>47.5</v>
      </c>
      <c r="I408" s="37">
        <f>'total Scrap'!I408</f>
        <v>13.72</v>
      </c>
      <c r="J408" s="25">
        <f>'total Scrap'!J408</f>
        <v>61.22</v>
      </c>
      <c r="K408" s="7" t="str">
        <f>'total Scrap'!K408</f>
        <v>CABLE HS</v>
      </c>
      <c r="L408" s="35">
        <f>Tableau7[[#This Row],[facteur associé]]</f>
        <v>4</v>
      </c>
      <c r="M408" s="37">
        <f>Tableau6[[#This Row],[facteur récurrence]]</f>
        <v>4</v>
      </c>
      <c r="N408" s="65" t="str">
        <f t="shared" si="12"/>
        <v>RAS</v>
      </c>
      <c r="Q408" s="51">
        <f t="shared" si="13"/>
        <v>183</v>
      </c>
    </row>
    <row r="409" spans="1:17" ht="18.75" customHeight="1" x14ac:dyDescent="0.35">
      <c r="A409" s="47" t="str">
        <f>'total Scrap'!A409</f>
        <v>06/2021</v>
      </c>
      <c r="B409" s="27">
        <f>'total Scrap'!B409</f>
        <v>72238</v>
      </c>
      <c r="C409" s="37" t="str">
        <f>'total Scrap'!C409</f>
        <v>D. Rouez</v>
      </c>
      <c r="D409" s="37">
        <f>'total Scrap'!D409</f>
        <v>95571</v>
      </c>
      <c r="E409" s="28" t="str">
        <f>'total Scrap'!E409</f>
        <v>461502661271</v>
      </c>
      <c r="F409" s="37" t="str">
        <f>'total Scrap'!F409</f>
        <v>PEDAL ASSY, PARKING BRAKE</v>
      </c>
      <c r="G409" s="37">
        <f>'total Scrap'!G409</f>
        <v>1</v>
      </c>
      <c r="H409" s="25">
        <f>'total Scrap'!H409</f>
        <v>47.5</v>
      </c>
      <c r="I409" s="37">
        <f>'total Scrap'!I409</f>
        <v>13.72</v>
      </c>
      <c r="J409" s="25">
        <f>'total Scrap'!J409</f>
        <v>61.22</v>
      </c>
      <c r="K409" s="7" t="str">
        <f>'total Scrap'!K409</f>
        <v>CABLE HS ET LA PÉDALE RESTE BLOQUÉE</v>
      </c>
      <c r="L409" s="35">
        <f>Tableau7[[#This Row],[facteur associé]]</f>
        <v>4</v>
      </c>
      <c r="M409" s="37">
        <f>Tableau6[[#This Row],[facteur récurrence]]</f>
        <v>4</v>
      </c>
      <c r="N409" s="65" t="str">
        <f t="shared" si="12"/>
        <v>RAS</v>
      </c>
      <c r="Q409" s="51">
        <f t="shared" si="13"/>
        <v>183</v>
      </c>
    </row>
    <row r="410" spans="1:17" ht="18.75" customHeight="1" x14ac:dyDescent="0.35">
      <c r="A410" s="47" t="str">
        <f>'total Scrap'!A410</f>
        <v>06/2021</v>
      </c>
      <c r="B410" s="27">
        <f>'total Scrap'!B410</f>
        <v>72238</v>
      </c>
      <c r="C410" s="37" t="str">
        <f>'total Scrap'!C410</f>
        <v>D. Rouez</v>
      </c>
      <c r="D410" s="37">
        <f>'total Scrap'!D410</f>
        <v>95577</v>
      </c>
      <c r="E410" s="28" t="str">
        <f>'total Scrap'!E410</f>
        <v>57413F231071</v>
      </c>
      <c r="F410" s="37" t="str">
        <f>'total Scrap'!F410</f>
        <v>BOX ASSY, KEYPAD, LOG-ON</v>
      </c>
      <c r="G410" s="37">
        <f>'total Scrap'!G410</f>
        <v>1</v>
      </c>
      <c r="H410" s="25">
        <f>'total Scrap'!H410</f>
        <v>38.46</v>
      </c>
      <c r="I410" s="37">
        <f>'total Scrap'!I410</f>
        <v>13.72</v>
      </c>
      <c r="J410" s="25">
        <f>'total Scrap'!J410</f>
        <v>52.18</v>
      </c>
      <c r="K410" s="7" t="str">
        <f>'total Scrap'!K410</f>
        <v>DIGICODE FONCTIONNE MAL PROJECTION D'HUILE A CAUSE D'UNE FUITE</v>
      </c>
      <c r="L410" s="35">
        <f>Tableau7[[#This Row],[facteur associé]]</f>
        <v>4</v>
      </c>
      <c r="M410" s="37">
        <f>Tableau6[[#This Row],[facteur récurrence]]</f>
        <v>4</v>
      </c>
      <c r="N410" s="65" t="str">
        <f t="shared" si="12"/>
        <v>RAS</v>
      </c>
      <c r="Q410" s="51">
        <f t="shared" si="13"/>
        <v>183</v>
      </c>
    </row>
    <row r="411" spans="1:17" ht="18.75" customHeight="1" x14ac:dyDescent="0.35">
      <c r="A411" s="47" t="str">
        <f>'total Scrap'!A411</f>
        <v>06/2021</v>
      </c>
      <c r="B411" s="27">
        <f>'total Scrap'!B411</f>
        <v>73069</v>
      </c>
      <c r="C411" s="37" t="str">
        <f>'total Scrap'!C411</f>
        <v>T. Boudard</v>
      </c>
      <c r="D411" s="37">
        <f>'total Scrap'!D411</f>
        <v>98656</v>
      </c>
      <c r="E411" s="28" t="str">
        <f>'total Scrap'!E411</f>
        <v>177502665071</v>
      </c>
      <c r="F411" s="37" t="str">
        <f>'total Scrap'!F411</f>
        <v>CLEANER ASSY, AIR W/ELEMENT</v>
      </c>
      <c r="G411" s="37">
        <f>'total Scrap'!G411</f>
        <v>1</v>
      </c>
      <c r="H411" s="25">
        <f>'total Scrap'!H411</f>
        <v>32.17</v>
      </c>
      <c r="I411" s="37">
        <f>'total Scrap'!I411</f>
        <v>13.72</v>
      </c>
      <c r="J411" s="25">
        <f>'total Scrap'!J411</f>
        <v>45.89</v>
      </c>
      <c r="K411" s="7" t="str">
        <f>'total Scrap'!K411</f>
        <v>PIÈCE TOMBÉE HS</v>
      </c>
      <c r="L411" s="35">
        <f>Tableau7[[#This Row],[facteur associé]]</f>
        <v>4</v>
      </c>
      <c r="M411" s="37">
        <f>Tableau6[[#This Row],[facteur récurrence]]</f>
        <v>4</v>
      </c>
      <c r="N411" s="65" t="str">
        <f t="shared" si="12"/>
        <v>RAS</v>
      </c>
      <c r="Q411" s="51">
        <f t="shared" si="13"/>
        <v>183</v>
      </c>
    </row>
    <row r="412" spans="1:17" ht="18.75" customHeight="1" x14ac:dyDescent="0.35">
      <c r="A412" s="47" t="str">
        <f>'total Scrap'!A412</f>
        <v>06/2021</v>
      </c>
      <c r="B412" s="27">
        <f>'total Scrap'!B412</f>
        <v>72238</v>
      </c>
      <c r="C412" s="37" t="str">
        <f>'total Scrap'!C412</f>
        <v>D. Rouez</v>
      </c>
      <c r="D412" s="37">
        <f>'total Scrap'!D412</f>
        <v>97526</v>
      </c>
      <c r="E412" s="28" t="str">
        <f>'total Scrap'!E412</f>
        <v>233002665071</v>
      </c>
      <c r="F412" s="37" t="str">
        <f>'total Scrap'!F412</f>
        <v>FILTER ASSY, FUEL</v>
      </c>
      <c r="G412" s="37">
        <f>'total Scrap'!G412</f>
        <v>1</v>
      </c>
      <c r="H412" s="25">
        <f>'total Scrap'!H412</f>
        <v>31.22</v>
      </c>
      <c r="I412" s="37">
        <f>'total Scrap'!I412</f>
        <v>13.72</v>
      </c>
      <c r="J412" s="25">
        <f>'total Scrap'!J412</f>
        <v>44.94</v>
      </c>
      <c r="K412" s="7" t="str">
        <f>'total Scrap'!K412</f>
        <v>TUYAU PLIÉ</v>
      </c>
      <c r="L412" s="35">
        <f>Tableau7[[#This Row],[facteur associé]]</f>
        <v>4</v>
      </c>
      <c r="M412" s="37">
        <f>Tableau6[[#This Row],[facteur récurrence]]</f>
        <v>4</v>
      </c>
      <c r="N412" s="65" t="str">
        <f t="shared" si="12"/>
        <v>RAS</v>
      </c>
      <c r="Q412" s="51">
        <f t="shared" si="13"/>
        <v>183</v>
      </c>
    </row>
    <row r="413" spans="1:17" ht="18.75" customHeight="1" x14ac:dyDescent="0.35">
      <c r="A413" s="47" t="str">
        <f>'total Scrap'!A413</f>
        <v>06/2021</v>
      </c>
      <c r="B413" s="27">
        <f>'total Scrap'!B413</f>
        <v>72238</v>
      </c>
      <c r="C413" s="37" t="str">
        <f>'total Scrap'!C413</f>
        <v>D. Rouez</v>
      </c>
      <c r="D413" s="37">
        <f>'total Scrap'!D413</f>
        <v>98104</v>
      </c>
      <c r="E413" s="28" t="str">
        <f>'total Scrap'!E413</f>
        <v>178022665071</v>
      </c>
      <c r="F413" s="37" t="str">
        <f>'total Scrap'!F413</f>
        <v>PIPE SUB-ASSY, AIR CLEANER</v>
      </c>
      <c r="G413" s="37">
        <f>'total Scrap'!G413</f>
        <v>3</v>
      </c>
      <c r="H413" s="25">
        <f>'total Scrap'!H413</f>
        <v>29.43</v>
      </c>
      <c r="I413" s="37">
        <f>'total Scrap'!I413</f>
        <v>13.72</v>
      </c>
      <c r="J413" s="25">
        <f>'total Scrap'!J413</f>
        <v>43.15</v>
      </c>
      <c r="K413" s="7" t="str">
        <f>'total Scrap'!K413</f>
        <v>CASSE DES SUPORTS LORS DU MONTAGE</v>
      </c>
      <c r="L413" s="35">
        <f>Tableau7[[#This Row],[facteur associé]]</f>
        <v>4</v>
      </c>
      <c r="M413" s="37">
        <f>Tableau6[[#This Row],[facteur récurrence]]</f>
        <v>4</v>
      </c>
      <c r="N413" s="65" t="str">
        <f t="shared" si="12"/>
        <v>RAS</v>
      </c>
      <c r="Q413" s="51">
        <f t="shared" si="13"/>
        <v>183</v>
      </c>
    </row>
    <row r="414" spans="1:17" ht="18.75" customHeight="1" x14ac:dyDescent="0.35">
      <c r="A414" s="47" t="str">
        <f>'total Scrap'!A414</f>
        <v>06/2021</v>
      </c>
      <c r="B414" s="27">
        <f>'total Scrap'!B414</f>
        <v>72003</v>
      </c>
      <c r="C414" s="37" t="str">
        <f>'total Scrap'!C414</f>
        <v>E. Baudouin</v>
      </c>
      <c r="D414" s="37">
        <f>'total Scrap'!D414</f>
        <v>98584</v>
      </c>
      <c r="E414" s="28" t="str">
        <f>'total Scrap'!E414</f>
        <v>56052F322071</v>
      </c>
      <c r="F414" s="37" t="str">
        <f>'total Scrap'!F414</f>
        <v>WIRE, RR UPR MAIN</v>
      </c>
      <c r="G414" s="37">
        <f>'total Scrap'!G414</f>
        <v>1</v>
      </c>
      <c r="H414" s="25">
        <f>'total Scrap'!H414</f>
        <v>23.508900000000001</v>
      </c>
      <c r="I414" s="37">
        <f>'total Scrap'!I414</f>
        <v>13.72</v>
      </c>
      <c r="J414" s="25">
        <f>'total Scrap'!J414</f>
        <v>37.228900000000003</v>
      </c>
      <c r="K414" s="7" t="str">
        <f>'total Scrap'!K414</f>
        <v>CONNECTEUR CASSÉ</v>
      </c>
      <c r="L414" s="35">
        <f>Tableau7[[#This Row],[facteur associé]]</f>
        <v>4</v>
      </c>
      <c r="M414" s="37">
        <f>Tableau6[[#This Row],[facteur récurrence]]</f>
        <v>4</v>
      </c>
      <c r="N414" s="65" t="str">
        <f t="shared" si="12"/>
        <v>RAS</v>
      </c>
      <c r="Q414" s="51">
        <f t="shared" si="13"/>
        <v>183</v>
      </c>
    </row>
    <row r="415" spans="1:17" ht="18.75" customHeight="1" x14ac:dyDescent="0.35">
      <c r="A415" s="47" t="str">
        <f>'total Scrap'!A415</f>
        <v>06/2021</v>
      </c>
      <c r="B415" s="27">
        <f>'total Scrap'!B415</f>
        <v>72003</v>
      </c>
      <c r="C415" s="37" t="str">
        <f>'total Scrap'!C415</f>
        <v>E. Baudouin</v>
      </c>
      <c r="D415" s="37">
        <f>'total Scrap'!D415</f>
        <v>96699</v>
      </c>
      <c r="E415" s="28" t="str">
        <f>'total Scrap'!E415</f>
        <v>55109F218571</v>
      </c>
      <c r="F415" s="37" t="str">
        <f>'total Scrap'!F415</f>
        <v>PLATE SUB-ASSY</v>
      </c>
      <c r="G415" s="37">
        <f>'total Scrap'!G415</f>
        <v>1</v>
      </c>
      <c r="H415" s="25">
        <f>'total Scrap'!H415</f>
        <v>20.184999999999999</v>
      </c>
      <c r="I415" s="37">
        <f>'total Scrap'!I415</f>
        <v>13.72</v>
      </c>
      <c r="J415" s="25">
        <f>'total Scrap'!J415</f>
        <v>33.905000000000001</v>
      </c>
      <c r="K415" s="7" t="str">
        <f>'total Scrap'!K415</f>
        <v>ÉCROU DÉSSOUDÉ EN VISSANT</v>
      </c>
      <c r="L415" s="35">
        <f>Tableau7[[#This Row],[facteur associé]]</f>
        <v>4</v>
      </c>
      <c r="M415" s="37">
        <f>Tableau6[[#This Row],[facteur récurrence]]</f>
        <v>4</v>
      </c>
      <c r="N415" s="65" t="str">
        <f t="shared" si="12"/>
        <v>RAS</v>
      </c>
      <c r="Q415" s="51">
        <f t="shared" si="13"/>
        <v>183</v>
      </c>
    </row>
    <row r="416" spans="1:17" ht="18.75" customHeight="1" x14ac:dyDescent="0.35">
      <c r="A416" s="47" t="str">
        <f>'total Scrap'!A416</f>
        <v>06/2021</v>
      </c>
      <c r="B416" s="27">
        <f>'total Scrap'!B416</f>
        <v>73069</v>
      </c>
      <c r="C416" s="37" t="str">
        <f>'total Scrap'!C416</f>
        <v>T. Boudard</v>
      </c>
      <c r="D416" s="37">
        <f>'total Scrap'!D416</f>
        <v>96889</v>
      </c>
      <c r="E416" s="28" t="str">
        <f>'total Scrap'!E416</f>
        <v>56680F218101</v>
      </c>
      <c r="F416" s="37" t="str">
        <f>'total Scrap'!F416</f>
        <v>LAMP ASSY,ROTARY,YELLOW</v>
      </c>
      <c r="G416" s="37">
        <f>'total Scrap'!G416</f>
        <v>1</v>
      </c>
      <c r="H416" s="25">
        <f>'total Scrap'!H416</f>
        <v>19.5</v>
      </c>
      <c r="I416" s="37">
        <f>'total Scrap'!I416</f>
        <v>13.72</v>
      </c>
      <c r="J416" s="25">
        <f>'total Scrap'!J416</f>
        <v>33.22</v>
      </c>
      <c r="K416" s="7" t="str">
        <f>'total Scrap'!K416</f>
        <v>CASSÉ AU NIVEAU DE LA FIXATION</v>
      </c>
      <c r="L416" s="35">
        <f>Tableau7[[#This Row],[facteur associé]]</f>
        <v>4</v>
      </c>
      <c r="M416" s="37">
        <f>Tableau6[[#This Row],[facteur récurrence]]</f>
        <v>4</v>
      </c>
      <c r="N416" s="65" t="str">
        <f t="shared" si="12"/>
        <v>RAS</v>
      </c>
      <c r="Q416" s="51">
        <f t="shared" si="13"/>
        <v>183</v>
      </c>
    </row>
    <row r="417" spans="1:17" ht="18.75" customHeight="1" x14ac:dyDescent="0.35">
      <c r="A417" s="47" t="str">
        <f>'total Scrap'!A417</f>
        <v>06/2021</v>
      </c>
      <c r="B417" s="27">
        <f>'total Scrap'!B417</f>
        <v>73069</v>
      </c>
      <c r="C417" s="37" t="str">
        <f>'total Scrap'!C417</f>
        <v>T. Boudard</v>
      </c>
      <c r="D417" s="37">
        <f>'total Scrap'!D417</f>
        <v>96890</v>
      </c>
      <c r="E417" s="28" t="str">
        <f>'total Scrap'!E417</f>
        <v>56680F218101</v>
      </c>
      <c r="F417" s="37" t="str">
        <f>'total Scrap'!F417</f>
        <v>LAMP ASSY,ROTARY,YELLOW</v>
      </c>
      <c r="G417" s="37">
        <f>'total Scrap'!G417</f>
        <v>1</v>
      </c>
      <c r="H417" s="25">
        <f>'total Scrap'!H417</f>
        <v>19.5</v>
      </c>
      <c r="I417" s="37">
        <f>'total Scrap'!I417</f>
        <v>13.72</v>
      </c>
      <c r="J417" s="25">
        <f>'total Scrap'!J417</f>
        <v>33.22</v>
      </c>
      <c r="K417" s="7" t="str">
        <f>'total Scrap'!K417</f>
        <v>FEUX CASSÉ</v>
      </c>
      <c r="L417" s="35">
        <f>Tableau7[[#This Row],[facteur associé]]</f>
        <v>4</v>
      </c>
      <c r="M417" s="37">
        <f>Tableau6[[#This Row],[facteur récurrence]]</f>
        <v>4</v>
      </c>
      <c r="N417" s="65" t="str">
        <f t="shared" si="12"/>
        <v>RAS</v>
      </c>
      <c r="Q417" s="51">
        <f t="shared" si="13"/>
        <v>183</v>
      </c>
    </row>
    <row r="418" spans="1:17" ht="18.75" customHeight="1" x14ac:dyDescent="0.35">
      <c r="A418" s="47" t="str">
        <f>'total Scrap'!A418</f>
        <v>06/2021</v>
      </c>
      <c r="B418" s="27">
        <f>'total Scrap'!B418</f>
        <v>72015</v>
      </c>
      <c r="C418" s="37" t="str">
        <f>'total Scrap'!C418</f>
        <v>J. Richard</v>
      </c>
      <c r="D418" s="37">
        <f>'total Scrap'!D418</f>
        <v>97295</v>
      </c>
      <c r="E418" s="28" t="str">
        <f>'total Scrap'!E418</f>
        <v>53113F318271</v>
      </c>
      <c r="F418" s="37" t="str">
        <f>'total Scrap'!F418</f>
        <v>PROTECTOR</v>
      </c>
      <c r="G418" s="37">
        <f>'total Scrap'!G418</f>
        <v>2</v>
      </c>
      <c r="H418" s="25">
        <f>'total Scrap'!H418</f>
        <v>16.579999999999998</v>
      </c>
      <c r="I418" s="37">
        <f>'total Scrap'!I418</f>
        <v>13.72</v>
      </c>
      <c r="J418" s="25">
        <f>'total Scrap'!J418</f>
        <v>30.299999999999997</v>
      </c>
      <c r="K418" s="7" t="str">
        <f>'total Scrap'!K418</f>
        <v>TOLE PLIÉE A L'ENVERS</v>
      </c>
      <c r="L418" s="35">
        <f>Tableau7[[#This Row],[facteur associé]]</f>
        <v>4</v>
      </c>
      <c r="M418" s="37">
        <f>Tableau6[[#This Row],[facteur récurrence]]</f>
        <v>4</v>
      </c>
      <c r="N418" s="65" t="str">
        <f t="shared" si="12"/>
        <v>RAS</v>
      </c>
      <c r="Q418" s="51">
        <f t="shared" si="13"/>
        <v>183</v>
      </c>
    </row>
    <row r="419" spans="1:17" ht="18.75" customHeight="1" x14ac:dyDescent="0.35">
      <c r="A419" s="47" t="str">
        <f>'total Scrap'!A419</f>
        <v>06/2021</v>
      </c>
      <c r="B419" s="27">
        <f>'total Scrap'!B419</f>
        <v>72238</v>
      </c>
      <c r="C419" s="37" t="str">
        <f>'total Scrap'!C419</f>
        <v>D. Rouez</v>
      </c>
      <c r="D419" s="37">
        <f>'total Scrap'!D419</f>
        <v>96597</v>
      </c>
      <c r="E419" s="28" t="str">
        <f>'total Scrap'!E419</f>
        <v>17106F225071</v>
      </c>
      <c r="F419" s="37" t="str">
        <f>'total Scrap'!F419</f>
        <v>COVER SUB ASSY,DPF</v>
      </c>
      <c r="G419" s="37">
        <f>'total Scrap'!G419</f>
        <v>1</v>
      </c>
      <c r="H419" s="25">
        <f>'total Scrap'!H419</f>
        <v>16.452000000000002</v>
      </c>
      <c r="I419" s="37">
        <f>'total Scrap'!I419</f>
        <v>13.72</v>
      </c>
      <c r="J419" s="25">
        <f>'total Scrap'!J419</f>
        <v>30.172000000000004</v>
      </c>
      <c r="K419" s="7" t="str">
        <f>'total Scrap'!K419</f>
        <v>VIS HS</v>
      </c>
      <c r="L419" s="35">
        <f>Tableau7[[#This Row],[facteur associé]]</f>
        <v>4</v>
      </c>
      <c r="M419" s="37">
        <f>Tableau6[[#This Row],[facteur récurrence]]</f>
        <v>4</v>
      </c>
      <c r="N419" s="65" t="str">
        <f t="shared" si="12"/>
        <v>RAS</v>
      </c>
      <c r="Q419" s="51">
        <f t="shared" si="13"/>
        <v>183</v>
      </c>
    </row>
    <row r="420" spans="1:17" ht="18.75" customHeight="1" x14ac:dyDescent="0.35">
      <c r="A420" s="47" t="str">
        <f>'total Scrap'!A420</f>
        <v>06/2021</v>
      </c>
      <c r="B420" s="27">
        <f>'total Scrap'!B420</f>
        <v>72238</v>
      </c>
      <c r="C420" s="37" t="str">
        <f>'total Scrap'!C420</f>
        <v>D. Rouez</v>
      </c>
      <c r="D420" s="37">
        <f>'total Scrap'!D420</f>
        <v>97536</v>
      </c>
      <c r="E420" s="28" t="str">
        <f>'total Scrap'!E420</f>
        <v>17106F225071</v>
      </c>
      <c r="F420" s="37" t="str">
        <f>'total Scrap'!F420</f>
        <v>COVER SUB ASSY,DPF</v>
      </c>
      <c r="G420" s="37">
        <f>'total Scrap'!G420</f>
        <v>1</v>
      </c>
      <c r="H420" s="25">
        <f>'total Scrap'!H420</f>
        <v>16.452000000000002</v>
      </c>
      <c r="I420" s="37">
        <f>'total Scrap'!I420</f>
        <v>13.72</v>
      </c>
      <c r="J420" s="25">
        <f>'total Scrap'!J420</f>
        <v>30.172000000000004</v>
      </c>
      <c r="K420" s="7" t="str">
        <f>'total Scrap'!K420</f>
        <v>VIS HS ET SUPPORT TORDU</v>
      </c>
      <c r="L420" s="35">
        <f>Tableau7[[#This Row],[facteur associé]]</f>
        <v>4</v>
      </c>
      <c r="M420" s="37">
        <f>Tableau6[[#This Row],[facteur récurrence]]</f>
        <v>4</v>
      </c>
      <c r="N420" s="65" t="str">
        <f t="shared" si="12"/>
        <v>RAS</v>
      </c>
      <c r="Q420" s="51">
        <f t="shared" si="13"/>
        <v>183</v>
      </c>
    </row>
    <row r="421" spans="1:17" ht="18.75" customHeight="1" x14ac:dyDescent="0.35">
      <c r="A421" s="47" t="str">
        <f>'total Scrap'!A421</f>
        <v>06/2021</v>
      </c>
      <c r="B421" s="27">
        <f>'total Scrap'!B421</f>
        <v>72003</v>
      </c>
      <c r="C421" s="37" t="str">
        <f>'total Scrap'!C421</f>
        <v>E. Baudouin</v>
      </c>
      <c r="D421" s="37">
        <f>'total Scrap'!D421</f>
        <v>96693</v>
      </c>
      <c r="E421" s="28" t="str">
        <f>'total Scrap'!E421</f>
        <v>163612660071</v>
      </c>
      <c r="F421" s="37" t="str">
        <f>'total Scrap'!F421</f>
        <v>FAN</v>
      </c>
      <c r="G421" s="37">
        <f>'total Scrap'!G421</f>
        <v>1</v>
      </c>
      <c r="H421" s="25">
        <f>'total Scrap'!H421</f>
        <v>16.41</v>
      </c>
      <c r="I421" s="37">
        <f>'total Scrap'!I421</f>
        <v>13.72</v>
      </c>
      <c r="J421" s="25">
        <f>'total Scrap'!J421</f>
        <v>30.130000000000003</v>
      </c>
      <c r="K421" s="7" t="str">
        <f>'total Scrap'!K421</f>
        <v>AILETTE CASSÉE</v>
      </c>
      <c r="L421" s="35">
        <f>Tableau7[[#This Row],[facteur associé]]</f>
        <v>4</v>
      </c>
      <c r="M421" s="37">
        <f>Tableau6[[#This Row],[facteur récurrence]]</f>
        <v>4</v>
      </c>
      <c r="N421" s="65" t="str">
        <f t="shared" si="12"/>
        <v>RAS</v>
      </c>
      <c r="Q421" s="51">
        <f t="shared" si="13"/>
        <v>183</v>
      </c>
    </row>
    <row r="422" spans="1:17" ht="18.75" customHeight="1" x14ac:dyDescent="0.35">
      <c r="A422" s="47" t="str">
        <f>'total Scrap'!A422</f>
        <v>06/2021</v>
      </c>
      <c r="B422" s="27">
        <f>'total Scrap'!B422</f>
        <v>72238</v>
      </c>
      <c r="C422" s="37" t="str">
        <f>'total Scrap'!C422</f>
        <v>D. Rouez</v>
      </c>
      <c r="D422" s="37">
        <f>'total Scrap'!D422</f>
        <v>95570</v>
      </c>
      <c r="E422" s="28" t="str">
        <f>'total Scrap'!E422</f>
        <v>53220F219071</v>
      </c>
      <c r="F422" s="37" t="str">
        <f>'total Scrap'!F422</f>
        <v>PANEL ASSY,INSTRUMENT,LH</v>
      </c>
      <c r="G422" s="37">
        <f>'total Scrap'!G422</f>
        <v>1</v>
      </c>
      <c r="H422" s="25">
        <f>'total Scrap'!H422</f>
        <v>15.896599999999999</v>
      </c>
      <c r="I422" s="37">
        <f>'total Scrap'!I422</f>
        <v>13.72</v>
      </c>
      <c r="J422" s="25">
        <f>'total Scrap'!J422</f>
        <v>29.616599999999998</v>
      </c>
      <c r="K422" s="7" t="str">
        <f>'total Scrap'!K422</f>
        <v>TRAPPE REGLAGE CASSÉE</v>
      </c>
      <c r="L422" s="35">
        <f>Tableau7[[#This Row],[facteur associé]]</f>
        <v>4</v>
      </c>
      <c r="M422" s="37">
        <f>Tableau6[[#This Row],[facteur récurrence]]</f>
        <v>4</v>
      </c>
      <c r="N422" s="65" t="str">
        <f t="shared" si="12"/>
        <v>RAS</v>
      </c>
      <c r="Q422" s="51">
        <f t="shared" si="13"/>
        <v>183</v>
      </c>
    </row>
    <row r="423" spans="1:17" ht="18.75" customHeight="1" x14ac:dyDescent="0.35">
      <c r="A423" s="47" t="str">
        <f>'total Scrap'!A423</f>
        <v>06/2021</v>
      </c>
      <c r="B423" s="27">
        <f>'total Scrap'!B423</f>
        <v>72238</v>
      </c>
      <c r="C423" s="37" t="str">
        <f>'total Scrap'!C423</f>
        <v>D. Rouez</v>
      </c>
      <c r="D423" s="37">
        <f>'total Scrap'!D423</f>
        <v>95576</v>
      </c>
      <c r="E423" s="28" t="str">
        <f>'total Scrap'!E423</f>
        <v>68805F226071</v>
      </c>
      <c r="F423" s="37" t="str">
        <f>'total Scrap'!F423</f>
        <v>PIPE SUB-ASSY,A45 MID</v>
      </c>
      <c r="G423" s="37">
        <f>'total Scrap'!G423</f>
        <v>1</v>
      </c>
      <c r="H423" s="25">
        <f>'total Scrap'!H423</f>
        <v>15.05</v>
      </c>
      <c r="I423" s="37">
        <f>'total Scrap'!I423</f>
        <v>13.72</v>
      </c>
      <c r="J423" s="25">
        <f>'total Scrap'!J423</f>
        <v>28.770000000000003</v>
      </c>
      <c r="K423" s="7" t="str">
        <f>'total Scrap'!K423</f>
        <v>FILE TAGE HS</v>
      </c>
      <c r="L423" s="35">
        <f>Tableau7[[#This Row],[facteur associé]]</f>
        <v>4</v>
      </c>
      <c r="M423" s="37">
        <f>Tableau6[[#This Row],[facteur récurrence]]</f>
        <v>4</v>
      </c>
      <c r="N423" s="65" t="str">
        <f t="shared" si="12"/>
        <v>RAS</v>
      </c>
      <c r="Q423" s="51">
        <f t="shared" si="13"/>
        <v>183</v>
      </c>
    </row>
    <row r="424" spans="1:17" ht="18.75" customHeight="1" x14ac:dyDescent="0.35">
      <c r="A424" s="47" t="str">
        <f>'total Scrap'!A424</f>
        <v>06/2021</v>
      </c>
      <c r="B424" s="27">
        <f>'total Scrap'!B424</f>
        <v>72999</v>
      </c>
      <c r="C424" s="37" t="str">
        <f>'total Scrap'!C424</f>
        <v>B. Metreau</v>
      </c>
      <c r="D424" s="37">
        <f>'total Scrap'!D424</f>
        <v>97829</v>
      </c>
      <c r="E424" s="28" t="str">
        <f>'total Scrap'!E424</f>
        <v>68805F226071</v>
      </c>
      <c r="F424" s="37" t="str">
        <f>'total Scrap'!F424</f>
        <v>PIPE SUB-ASSY,A45 MID</v>
      </c>
      <c r="G424" s="37">
        <f>'total Scrap'!G424</f>
        <v>1</v>
      </c>
      <c r="H424" s="25">
        <f>'total Scrap'!H424</f>
        <v>15.05</v>
      </c>
      <c r="I424" s="37">
        <f>'total Scrap'!I424</f>
        <v>13.72</v>
      </c>
      <c r="J424" s="25">
        <f>'total Scrap'!J424</f>
        <v>28.770000000000003</v>
      </c>
      <c r="K424" s="7" t="str">
        <f>'total Scrap'!K424</f>
        <v>TUYAUTERIE TORDUE</v>
      </c>
      <c r="L424" s="35">
        <f>Tableau7[[#This Row],[facteur associé]]</f>
        <v>4</v>
      </c>
      <c r="M424" s="37">
        <f>Tableau6[[#This Row],[facteur récurrence]]</f>
        <v>4</v>
      </c>
      <c r="N424" s="65" t="str">
        <f t="shared" si="12"/>
        <v>RAS</v>
      </c>
      <c r="Q424" s="51">
        <f t="shared" si="13"/>
        <v>183</v>
      </c>
    </row>
    <row r="425" spans="1:17" ht="18.75" customHeight="1" x14ac:dyDescent="0.35">
      <c r="A425" s="47" t="str">
        <f>'total Scrap'!A425</f>
        <v>06/2021</v>
      </c>
      <c r="B425" s="27">
        <f>'total Scrap'!B425</f>
        <v>72238</v>
      </c>
      <c r="C425" s="37" t="str">
        <f>'total Scrap'!C425</f>
        <v>D. Rouez</v>
      </c>
      <c r="D425" s="37">
        <f>'total Scrap'!D425</f>
        <v>98654</v>
      </c>
      <c r="E425" s="28" t="str">
        <f>'total Scrap'!E425</f>
        <v>167202665171</v>
      </c>
      <c r="F425" s="37" t="str">
        <f>'total Scrap'!F425</f>
        <v>SHROUD ASSY, FAN</v>
      </c>
      <c r="G425" s="37">
        <f>'total Scrap'!G425</f>
        <v>1</v>
      </c>
      <c r="H425" s="25">
        <f>'total Scrap'!H425</f>
        <v>12.56</v>
      </c>
      <c r="I425" s="37">
        <f>'total Scrap'!I425</f>
        <v>13.72</v>
      </c>
      <c r="J425" s="25">
        <f>'total Scrap'!J425</f>
        <v>26.28</v>
      </c>
      <c r="K425" s="7" t="str">
        <f>'total Scrap'!K425</f>
        <v>DÉFORMATION AU NIVEAU DU COUDE FIXATION DE LA DURITE</v>
      </c>
      <c r="L425" s="35">
        <f>Tableau7[[#This Row],[facteur associé]]</f>
        <v>4</v>
      </c>
      <c r="M425" s="37">
        <f>Tableau6[[#This Row],[facteur récurrence]]</f>
        <v>4</v>
      </c>
      <c r="N425" s="65" t="str">
        <f t="shared" si="12"/>
        <v>RAS</v>
      </c>
      <c r="Q425" s="51">
        <f t="shared" si="13"/>
        <v>183</v>
      </c>
    </row>
    <row r="426" spans="1:17" ht="18.75" customHeight="1" x14ac:dyDescent="0.35">
      <c r="A426" s="47" t="str">
        <f>'total Scrap'!A426</f>
        <v>06/2021</v>
      </c>
      <c r="B426" s="27">
        <f>'total Scrap'!B426</f>
        <v>73069</v>
      </c>
      <c r="C426" s="37" t="str">
        <f>'total Scrap'!C426</f>
        <v>T. Boudard</v>
      </c>
      <c r="D426" s="37">
        <f>'total Scrap'!D426</f>
        <v>98262</v>
      </c>
      <c r="E426" s="28" t="str">
        <f>'total Scrap'!E426</f>
        <v>58770F218071</v>
      </c>
      <c r="F426" s="37" t="str">
        <f>'total Scrap'!F426</f>
        <v>MIRROR ASSY, PANORAMIC</v>
      </c>
      <c r="G426" s="37">
        <f>'total Scrap'!G426</f>
        <v>1</v>
      </c>
      <c r="H426" s="25">
        <f>'total Scrap'!H426</f>
        <v>12.55</v>
      </c>
      <c r="I426" s="37">
        <f>'total Scrap'!I426</f>
        <v>13.72</v>
      </c>
      <c r="J426" s="25">
        <f>'total Scrap'!J426</f>
        <v>26.270000000000003</v>
      </c>
      <c r="K426" s="7" t="str">
        <f>'total Scrap'!K426</f>
        <v>RÉTRO CASSÉ COUPS DE FOURCHE DANS LE CARTON</v>
      </c>
      <c r="L426" s="35">
        <f>Tableau7[[#This Row],[facteur associé]]</f>
        <v>4</v>
      </c>
      <c r="M426" s="37">
        <f>Tableau6[[#This Row],[facteur récurrence]]</f>
        <v>4</v>
      </c>
      <c r="N426" s="65" t="str">
        <f t="shared" si="12"/>
        <v>RAS</v>
      </c>
      <c r="Q426" s="51">
        <f t="shared" si="13"/>
        <v>183</v>
      </c>
    </row>
    <row r="427" spans="1:17" ht="18.75" customHeight="1" x14ac:dyDescent="0.35">
      <c r="A427" s="47" t="str">
        <f>'total Scrap'!A427</f>
        <v>06/2021</v>
      </c>
      <c r="B427" s="27">
        <f>'total Scrap'!B427</f>
        <v>72238</v>
      </c>
      <c r="C427" s="37" t="str">
        <f>'total Scrap'!C427</f>
        <v>D. Rouez</v>
      </c>
      <c r="D427" s="37">
        <f>'total Scrap'!D427</f>
        <v>95572</v>
      </c>
      <c r="E427" s="28" t="str">
        <f>'total Scrap'!E427</f>
        <v>451101247371</v>
      </c>
      <c r="F427" s="37" t="str">
        <f>'total Scrap'!F427</f>
        <v>WHEEL ASSY, STEERING</v>
      </c>
      <c r="G427" s="37">
        <f>'total Scrap'!G427</f>
        <v>1</v>
      </c>
      <c r="H427" s="25">
        <f>'total Scrap'!H427</f>
        <v>12.52</v>
      </c>
      <c r="I427" s="37">
        <f>'total Scrap'!I427</f>
        <v>13.72</v>
      </c>
      <c r="J427" s="25">
        <f>'total Scrap'!J427</f>
        <v>26.240000000000002</v>
      </c>
      <c r="K427" s="7" t="str">
        <f>'total Scrap'!K427</f>
        <v>VOLANT ABIMÉ COUPS</v>
      </c>
      <c r="L427" s="35">
        <f>Tableau7[[#This Row],[facteur associé]]</f>
        <v>4</v>
      </c>
      <c r="M427" s="37">
        <f>Tableau6[[#This Row],[facteur récurrence]]</f>
        <v>4</v>
      </c>
      <c r="N427" s="65" t="str">
        <f t="shared" si="12"/>
        <v>RAS</v>
      </c>
      <c r="Q427" s="51">
        <f t="shared" si="13"/>
        <v>183</v>
      </c>
    </row>
    <row r="428" spans="1:17" ht="18.75" customHeight="1" x14ac:dyDescent="0.35">
      <c r="A428" s="47" t="str">
        <f>'total Scrap'!A428</f>
        <v>06/2021</v>
      </c>
      <c r="B428" s="27">
        <f>'total Scrap'!B428</f>
        <v>72003</v>
      </c>
      <c r="C428" s="37" t="str">
        <f>'total Scrap'!C428</f>
        <v>E. Baudouin</v>
      </c>
      <c r="D428" s="37">
        <f>'total Scrap'!D428</f>
        <v>96694</v>
      </c>
      <c r="E428" s="28" t="str">
        <f>'total Scrap'!E428</f>
        <v>2A14497G3</v>
      </c>
      <c r="F428" s="37" t="str">
        <f>'total Scrap'!F428</f>
        <v>BRACKET ASSY, STEP, LH</v>
      </c>
      <c r="G428" s="37">
        <f>'total Scrap'!G428</f>
        <v>1</v>
      </c>
      <c r="H428" s="25">
        <f>'total Scrap'!H428</f>
        <v>11.22</v>
      </c>
      <c r="I428" s="37">
        <f>'total Scrap'!I428</f>
        <v>13.72</v>
      </c>
      <c r="J428" s="25">
        <f>'total Scrap'!J428</f>
        <v>24.94</v>
      </c>
      <c r="K428" s="7" t="str">
        <f>'total Scrap'!K428</f>
        <v>GOUJON CASSÉ</v>
      </c>
      <c r="L428" s="35">
        <f>Tableau7[[#This Row],[facteur associé]]</f>
        <v>4</v>
      </c>
      <c r="M428" s="37">
        <f>Tableau6[[#This Row],[facteur récurrence]]</f>
        <v>4</v>
      </c>
      <c r="N428" s="65" t="str">
        <f t="shared" si="12"/>
        <v>RAS</v>
      </c>
      <c r="Q428" s="51">
        <f t="shared" si="13"/>
        <v>183</v>
      </c>
    </row>
    <row r="429" spans="1:17" ht="18.75" customHeight="1" x14ac:dyDescent="0.35">
      <c r="A429" s="47" t="str">
        <f>'total Scrap'!A429</f>
        <v>06/2021</v>
      </c>
      <c r="B429" s="27">
        <f>'total Scrap'!B429</f>
        <v>72238</v>
      </c>
      <c r="C429" s="37" t="str">
        <f>'total Scrap'!C429</f>
        <v>D. Rouez</v>
      </c>
      <c r="D429" s="37">
        <f>'total Scrap'!D429</f>
        <v>97753</v>
      </c>
      <c r="E429" s="28" t="str">
        <f>'total Scrap'!E429</f>
        <v>237022662171</v>
      </c>
      <c r="F429" s="37" t="str">
        <f>'total Scrap'!F429</f>
        <v>PIPE SUB-ASSY, LPG</v>
      </c>
      <c r="G429" s="37">
        <f>'total Scrap'!G429</f>
        <v>2</v>
      </c>
      <c r="H429" s="25">
        <f>'total Scrap'!H429</f>
        <v>8.1999999999999993</v>
      </c>
      <c r="I429" s="37">
        <f>'total Scrap'!I429</f>
        <v>13.72</v>
      </c>
      <c r="J429" s="25">
        <f>'total Scrap'!J429</f>
        <v>21.92</v>
      </c>
      <c r="K429" s="7" t="str">
        <f>'total Scrap'!K429</f>
        <v>TUYAUTERIES TORDUES</v>
      </c>
      <c r="L429" s="35">
        <f>Tableau7[[#This Row],[facteur associé]]</f>
        <v>4</v>
      </c>
      <c r="M429" s="37">
        <f>Tableau6[[#This Row],[facteur récurrence]]</f>
        <v>4</v>
      </c>
      <c r="N429" s="65" t="str">
        <f t="shared" si="12"/>
        <v>RAS</v>
      </c>
      <c r="Q429" s="51">
        <f t="shared" si="13"/>
        <v>183</v>
      </c>
    </row>
    <row r="430" spans="1:17" ht="18.75" customHeight="1" x14ac:dyDescent="0.35">
      <c r="A430" s="47" t="str">
        <f>'total Scrap'!A430</f>
        <v>06/2021</v>
      </c>
      <c r="B430" s="27">
        <f>'total Scrap'!B430</f>
        <v>72238</v>
      </c>
      <c r="C430" s="37" t="str">
        <f>'total Scrap'!C430</f>
        <v>D. Rouez</v>
      </c>
      <c r="D430" s="37">
        <f>'total Scrap'!D430</f>
        <v>97535</v>
      </c>
      <c r="E430" s="28" t="str">
        <f>'total Scrap'!E430</f>
        <v>96363F323071</v>
      </c>
      <c r="F430" s="37" t="str">
        <f>'total Scrap'!F430</f>
        <v>HOSE, HIGH PRESSURE</v>
      </c>
      <c r="G430" s="37">
        <f>'total Scrap'!G430</f>
        <v>1</v>
      </c>
      <c r="H430" s="25">
        <f>'total Scrap'!H430</f>
        <v>8.17</v>
      </c>
      <c r="I430" s="37">
        <f>'total Scrap'!I430</f>
        <v>13.72</v>
      </c>
      <c r="J430" s="25">
        <f>'total Scrap'!J430</f>
        <v>21.89</v>
      </c>
      <c r="K430" s="7" t="str">
        <f>'total Scrap'!K430</f>
        <v>FLEXIBLE ABIMÉ</v>
      </c>
      <c r="L430" s="35">
        <f>Tableau7[[#This Row],[facteur associé]]</f>
        <v>4</v>
      </c>
      <c r="M430" s="37">
        <f>Tableau6[[#This Row],[facteur récurrence]]</f>
        <v>4</v>
      </c>
      <c r="N430" s="65" t="str">
        <f t="shared" si="12"/>
        <v>RAS</v>
      </c>
      <c r="Q430" s="51">
        <f t="shared" si="13"/>
        <v>183</v>
      </c>
    </row>
    <row r="431" spans="1:17" ht="18.75" customHeight="1" x14ac:dyDescent="0.35">
      <c r="A431" s="47" t="str">
        <f>'total Scrap'!A431</f>
        <v>06/2021</v>
      </c>
      <c r="B431" s="27">
        <f>'total Scrap'!B431</f>
        <v>72238</v>
      </c>
      <c r="C431" s="37" t="str">
        <f>'total Scrap'!C431</f>
        <v>D. Rouez</v>
      </c>
      <c r="D431" s="37">
        <f>'total Scrap'!D431</f>
        <v>97540</v>
      </c>
      <c r="E431" s="28" t="str">
        <f>'total Scrap'!E431</f>
        <v>521813664271</v>
      </c>
      <c r="F431" s="37" t="str">
        <f>'total Scrap'!F431</f>
        <v>SILENCER, RH</v>
      </c>
      <c r="G431" s="37">
        <f>'total Scrap'!G431</f>
        <v>1</v>
      </c>
      <c r="H431" s="25">
        <f>'total Scrap'!H431</f>
        <v>6.74</v>
      </c>
      <c r="I431" s="37">
        <f>'total Scrap'!I431</f>
        <v>13.72</v>
      </c>
      <c r="J431" s="25">
        <f>'total Scrap'!J431</f>
        <v>20.46</v>
      </c>
      <c r="K431" s="7" t="str">
        <f>'total Scrap'!K431</f>
        <v>PROTECTION INT DU CAPOT ABIMÉ</v>
      </c>
      <c r="L431" s="35">
        <f>Tableau7[[#This Row],[facteur associé]]</f>
        <v>4</v>
      </c>
      <c r="M431" s="37">
        <f>Tableau6[[#This Row],[facteur récurrence]]</f>
        <v>4</v>
      </c>
      <c r="N431" s="65" t="str">
        <f t="shared" si="12"/>
        <v>RAS</v>
      </c>
      <c r="Q431" s="51">
        <f t="shared" si="13"/>
        <v>183</v>
      </c>
    </row>
    <row r="432" spans="1:17" ht="18.75" customHeight="1" x14ac:dyDescent="0.35">
      <c r="A432" s="47" t="str">
        <f>'total Scrap'!A432</f>
        <v>06/2021</v>
      </c>
      <c r="B432" s="27">
        <f>'total Scrap'!B432</f>
        <v>72238</v>
      </c>
      <c r="C432" s="37" t="str">
        <f>'total Scrap'!C432</f>
        <v>D. Rouez</v>
      </c>
      <c r="D432" s="37">
        <f>'total Scrap'!D432</f>
        <v>95575</v>
      </c>
      <c r="E432" s="28" t="str">
        <f>'total Scrap'!E432</f>
        <v>566512663071</v>
      </c>
      <c r="F432" s="37" t="str">
        <f>'total Scrap'!F432</f>
        <v>COVER, LED RR COMBI LAMP</v>
      </c>
      <c r="G432" s="37">
        <f>'total Scrap'!G432</f>
        <v>1</v>
      </c>
      <c r="H432" s="25">
        <f>'total Scrap'!H432</f>
        <v>6.06</v>
      </c>
      <c r="I432" s="37">
        <f>'total Scrap'!I432</f>
        <v>13.72</v>
      </c>
      <c r="J432" s="25">
        <f>'total Scrap'!J432</f>
        <v>19.78</v>
      </c>
      <c r="K432" s="7" t="str">
        <f>'total Scrap'!K432</f>
        <v>RAMPE ABIMÉE</v>
      </c>
      <c r="L432" s="35">
        <f>Tableau7[[#This Row],[facteur associé]]</f>
        <v>4</v>
      </c>
      <c r="M432" s="37">
        <f>Tableau6[[#This Row],[facteur récurrence]]</f>
        <v>4</v>
      </c>
      <c r="N432" s="65" t="str">
        <f t="shared" si="12"/>
        <v>RAS</v>
      </c>
      <c r="Q432" s="51">
        <f t="shared" si="13"/>
        <v>183</v>
      </c>
    </row>
    <row r="433" spans="1:17" ht="18.75" customHeight="1" x14ac:dyDescent="0.35">
      <c r="A433" s="47" t="str">
        <f>'total Scrap'!A433</f>
        <v>06/2021</v>
      </c>
      <c r="B433" s="27">
        <f>'total Scrap'!B433</f>
        <v>72999</v>
      </c>
      <c r="C433" s="37" t="str">
        <f>'total Scrap'!C433</f>
        <v>B. Metreau</v>
      </c>
      <c r="D433" s="37">
        <f>'total Scrap'!D433</f>
        <v>97833</v>
      </c>
      <c r="E433" s="28" t="str">
        <f>'total Scrap'!E433</f>
        <v>163612386071</v>
      </c>
      <c r="F433" s="37" t="str">
        <f>'total Scrap'!F433</f>
        <v>FAN</v>
      </c>
      <c r="G433" s="37">
        <f>'total Scrap'!G433</f>
        <v>1</v>
      </c>
      <c r="H433" s="25">
        <f>'total Scrap'!H433</f>
        <v>5</v>
      </c>
      <c r="I433" s="37">
        <f>'total Scrap'!I433</f>
        <v>13.72</v>
      </c>
      <c r="J433" s="25">
        <f>'total Scrap'!J433</f>
        <v>18.72</v>
      </c>
      <c r="K433" s="7" t="str">
        <f>'total Scrap'!K433</f>
        <v>AILETTES HS</v>
      </c>
      <c r="L433" s="35">
        <f>Tableau7[[#This Row],[facteur associé]]</f>
        <v>4</v>
      </c>
      <c r="M433" s="37">
        <f>Tableau6[[#This Row],[facteur récurrence]]</f>
        <v>4</v>
      </c>
      <c r="N433" s="65" t="str">
        <f t="shared" si="12"/>
        <v>RAS</v>
      </c>
      <c r="Q433" s="51">
        <f t="shared" si="13"/>
        <v>183</v>
      </c>
    </row>
    <row r="434" spans="1:17" ht="18.75" customHeight="1" x14ac:dyDescent="0.35">
      <c r="A434" s="47" t="str">
        <f>'total Scrap'!A434</f>
        <v>06/2021</v>
      </c>
      <c r="B434" s="27">
        <f>'total Scrap'!B434</f>
        <v>72238</v>
      </c>
      <c r="C434" s="37" t="str">
        <f>'total Scrap'!C434</f>
        <v>D. Rouez</v>
      </c>
      <c r="D434" s="37">
        <f>'total Scrap'!D434</f>
        <v>97830</v>
      </c>
      <c r="E434" s="28" t="str">
        <f>'total Scrap'!E434</f>
        <v>238062665071</v>
      </c>
      <c r="F434" s="37" t="str">
        <f>'total Scrap'!F434</f>
        <v>PIPE SUB-ASSY, FUEL</v>
      </c>
      <c r="G434" s="37">
        <f>'total Scrap'!G434</f>
        <v>1</v>
      </c>
      <c r="H434" s="25">
        <f>'total Scrap'!H434</f>
        <v>4.17</v>
      </c>
      <c r="I434" s="37">
        <f>'total Scrap'!I434</f>
        <v>13.72</v>
      </c>
      <c r="J434" s="25">
        <f>'total Scrap'!J434</f>
        <v>17.89</v>
      </c>
      <c r="K434" s="7" t="str">
        <f>'total Scrap'!K434</f>
        <v>LE RENIFLARD NE TIENT PAS</v>
      </c>
      <c r="L434" s="35">
        <f>Tableau7[[#This Row],[facteur associé]]</f>
        <v>4</v>
      </c>
      <c r="M434" s="37">
        <f>Tableau6[[#This Row],[facteur récurrence]]</f>
        <v>4</v>
      </c>
      <c r="N434" s="65" t="str">
        <f t="shared" si="12"/>
        <v>RAS</v>
      </c>
      <c r="Q434" s="51">
        <f t="shared" si="13"/>
        <v>183</v>
      </c>
    </row>
    <row r="435" spans="1:17" ht="18.75" customHeight="1" x14ac:dyDescent="0.35">
      <c r="A435" s="47" t="str">
        <f>'total Scrap'!A435</f>
        <v>06/2021</v>
      </c>
      <c r="B435" s="27">
        <f>'total Scrap'!B435</f>
        <v>72238</v>
      </c>
      <c r="C435" s="37" t="str">
        <f>'total Scrap'!C435</f>
        <v>D. Rouez</v>
      </c>
      <c r="D435" s="37">
        <f>'total Scrap'!D435</f>
        <v>95574</v>
      </c>
      <c r="E435" s="28" t="str">
        <f>'total Scrap'!E435</f>
        <v>56092F219271</v>
      </c>
      <c r="F435" s="37" t="str">
        <f>'total Scrap'!F435</f>
        <v>WIRE, MAST SENSOR</v>
      </c>
      <c r="G435" s="37">
        <f>'total Scrap'!G435</f>
        <v>1</v>
      </c>
      <c r="H435" s="25">
        <f>'total Scrap'!H435</f>
        <v>3.3174000000000001</v>
      </c>
      <c r="I435" s="37">
        <f>'total Scrap'!I435</f>
        <v>13.72</v>
      </c>
      <c r="J435" s="25">
        <f>'total Scrap'!J435</f>
        <v>17.037400000000002</v>
      </c>
      <c r="K435" s="7" t="str">
        <f>'total Scrap'!K435</f>
        <v>PRISE CASSÉE</v>
      </c>
      <c r="L435" s="35">
        <f>Tableau7[[#This Row],[facteur associé]]</f>
        <v>4</v>
      </c>
      <c r="M435" s="37">
        <f>Tableau6[[#This Row],[facteur récurrence]]</f>
        <v>4</v>
      </c>
      <c r="N435" s="65" t="str">
        <f t="shared" si="12"/>
        <v>RAS</v>
      </c>
      <c r="Q435" s="51">
        <f t="shared" si="13"/>
        <v>183</v>
      </c>
    </row>
    <row r="436" spans="1:17" ht="18.75" customHeight="1" x14ac:dyDescent="0.35">
      <c r="A436" s="47" t="str">
        <f>'total Scrap'!A436</f>
        <v>06/2021</v>
      </c>
      <c r="B436" s="27">
        <f>'total Scrap'!B436</f>
        <v>72238</v>
      </c>
      <c r="C436" s="37" t="str">
        <f>'total Scrap'!C436</f>
        <v>D. Rouez</v>
      </c>
      <c r="D436" s="37">
        <f>'total Scrap'!D436</f>
        <v>97539</v>
      </c>
      <c r="E436" s="28" t="str">
        <f>'total Scrap'!E436</f>
        <v>566532660371</v>
      </c>
      <c r="F436" s="37" t="str">
        <f>'total Scrap'!F436</f>
        <v>COVER, RR COMBI LAMP, LWR</v>
      </c>
      <c r="G436" s="37">
        <f>'total Scrap'!G436</f>
        <v>1</v>
      </c>
      <c r="H436" s="25">
        <f>'total Scrap'!H436</f>
        <v>3.15</v>
      </c>
      <c r="I436" s="37">
        <f>'total Scrap'!I436</f>
        <v>13.72</v>
      </c>
      <c r="J436" s="25">
        <f>'total Scrap'!J436</f>
        <v>16.87</v>
      </c>
      <c r="K436" s="7" t="str">
        <f>'total Scrap'!K436</f>
        <v>735</v>
      </c>
      <c r="L436" s="35">
        <f>Tableau7[[#This Row],[facteur associé]]</f>
        <v>4</v>
      </c>
      <c r="M436" s="37">
        <f>Tableau6[[#This Row],[facteur récurrence]]</f>
        <v>4</v>
      </c>
      <c r="N436" s="65" t="str">
        <f t="shared" si="12"/>
        <v>RAS</v>
      </c>
      <c r="Q436" s="51">
        <f t="shared" si="13"/>
        <v>183</v>
      </c>
    </row>
    <row r="437" spans="1:17" ht="18.75" customHeight="1" x14ac:dyDescent="0.35">
      <c r="A437" s="47" t="str">
        <f>'total Scrap'!A437</f>
        <v>06/2021</v>
      </c>
      <c r="B437" s="27">
        <f>'total Scrap'!B437</f>
        <v>72238</v>
      </c>
      <c r="C437" s="37" t="str">
        <f>'total Scrap'!C437</f>
        <v>D. Rouez</v>
      </c>
      <c r="D437" s="37">
        <f>'total Scrap'!D437</f>
        <v>96596</v>
      </c>
      <c r="E437" s="28" t="str">
        <f>'total Scrap'!E437</f>
        <v>58741F231071</v>
      </c>
      <c r="F437" s="37" t="str">
        <f>'total Scrap'!F437</f>
        <v>COVER PILAR LH</v>
      </c>
      <c r="G437" s="37">
        <f>'total Scrap'!G437</f>
        <v>1</v>
      </c>
      <c r="H437" s="25">
        <f>'total Scrap'!H437</f>
        <v>2.1</v>
      </c>
      <c r="I437" s="37">
        <f>'total Scrap'!I437</f>
        <v>13.72</v>
      </c>
      <c r="J437" s="25">
        <f>'total Scrap'!J437</f>
        <v>15.82</v>
      </c>
      <c r="K437" s="7" t="str">
        <f>'total Scrap'!K437</f>
        <v>TRACES SUR LE CARTER</v>
      </c>
      <c r="L437" s="35">
        <f>Tableau7[[#This Row],[facteur associé]]</f>
        <v>4</v>
      </c>
      <c r="M437" s="37">
        <f>Tableau6[[#This Row],[facteur récurrence]]</f>
        <v>4</v>
      </c>
      <c r="N437" s="65" t="str">
        <f t="shared" si="12"/>
        <v>RAS</v>
      </c>
      <c r="Q437" s="51">
        <f t="shared" si="13"/>
        <v>183</v>
      </c>
    </row>
  </sheetData>
  <sortState xmlns:xlrd2="http://schemas.microsoft.com/office/spreadsheetml/2017/richdata2" ref="A23:M345">
    <sortCondition ref="F1"/>
  </sortState>
  <conditionalFormatting sqref="Q1:Q1048576">
    <cfRule type="timePeriod" dxfId="5" priority="9" timePeriod="today">
      <formula>FLOOR(Q1,1)=TODAY()</formula>
    </cfRule>
  </conditionalFormatting>
  <conditionalFormatting sqref="M2:M437">
    <cfRule type="cellIs" dxfId="4" priority="1" operator="between">
      <formula>33</formula>
      <formula>64</formula>
    </cfRule>
    <cfRule type="cellIs" dxfId="3" priority="2" operator="between">
      <formula>17</formula>
      <formula>32</formula>
    </cfRule>
    <cfRule type="cellIs" dxfId="2" priority="3" operator="between">
      <formula>9</formula>
      <formula>16</formula>
    </cfRule>
    <cfRule type="cellIs" dxfId="1" priority="4" operator="between">
      <formula>0</formula>
      <formula>8</formula>
    </cfRule>
  </conditionalFormatting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 Scrap</vt:lpstr>
      <vt:lpstr>récurrence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BLANLOT</dc:creator>
  <cp:lastModifiedBy>Blanlot Thomas</cp:lastModifiedBy>
  <dcterms:created xsi:type="dcterms:W3CDTF">2021-06-07T17:13:47Z</dcterms:created>
  <dcterms:modified xsi:type="dcterms:W3CDTF">2021-07-20T12:52:42Z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d4ed3a-2150-4db7-9fdf-18419c2ded52_Enabled">
    <vt:lpwstr>true</vt:lpwstr>
  </property>
  <property fmtid="{D5CDD505-2E9C-101B-9397-08002B2CF9AE}" pid="3" name="MSIP_Label_3cd4ed3a-2150-4db7-9fdf-18419c2ded52_SetDate">
    <vt:lpwstr>2021-07-20T12:52:34Z</vt:lpwstr>
  </property>
  <property fmtid="{D5CDD505-2E9C-101B-9397-08002B2CF9AE}" pid="4" name="MSIP_Label_3cd4ed3a-2150-4db7-9fdf-18419c2ded52_Method">
    <vt:lpwstr>Standard</vt:lpwstr>
  </property>
  <property fmtid="{D5CDD505-2E9C-101B-9397-08002B2CF9AE}" pid="5" name="MSIP_Label_3cd4ed3a-2150-4db7-9fdf-18419c2ded52_Name">
    <vt:lpwstr>3cd4ed3a-2150-4db7-9fdf-18419c2ded52</vt:lpwstr>
  </property>
  <property fmtid="{D5CDD505-2E9C-101B-9397-08002B2CF9AE}" pid="6" name="MSIP_Label_3cd4ed3a-2150-4db7-9fdf-18419c2ded52_SiteId">
    <vt:lpwstr>c3af1697-15c2-44e3-99ae-9f34166c36fb</vt:lpwstr>
  </property>
  <property fmtid="{D5CDD505-2E9C-101B-9397-08002B2CF9AE}" pid="7" name="MSIP_Label_3cd4ed3a-2150-4db7-9fdf-18419c2ded52_ActionId">
    <vt:lpwstr>999c3a10-a951-4529-a2db-b27328aed78c</vt:lpwstr>
  </property>
  <property fmtid="{D5CDD505-2E9C-101B-9397-08002B2CF9AE}" pid="8" name="MSIP_Label_3cd4ed3a-2150-4db7-9fdf-18419c2ded52_ContentBits">
    <vt:lpwstr>2</vt:lpwstr>
  </property>
</Properties>
</file>