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cc\Desktop\"/>
    </mc:Choice>
  </mc:AlternateContent>
  <xr:revisionPtr revIDLastSave="0" documentId="13_ncr:1_{3A0F12CF-6C80-42E3-8AEB-EB6709447DBB}" xr6:coauthVersionLast="47" xr6:coauthVersionMax="47" xr10:uidLastSave="{00000000-0000-0000-0000-000000000000}"/>
  <bookViews>
    <workbookView xWindow="-120" yWindow="-120" windowWidth="20730" windowHeight="11160" activeTab="1" xr2:uid="{00000000-000D-0000-FFFF-FFFF00000000}"/>
  </bookViews>
  <sheets>
    <sheet name="CoordonnéesClients" sheetId="5" r:id="rId1"/>
    <sheet name="Facture" sheetId="8" r:id="rId2"/>
    <sheet name="Matériel" sheetId="13" r:id="rId3"/>
    <sheet name="Historique_facture" sheetId="9" r:id="rId4"/>
  </sheets>
  <definedNames>
    <definedName name="CoordonnéesClients">OFFSET(CoordonnéesClients!$B$2,,,COUNTA(CoordonnéesClients!$A:$A)-1,COUNTA(CoordonnéesClients!$2:$2))</definedName>
    <definedName name="nom">#REF!</definedName>
    <definedName name="RaisonSocialeClients">OFFSET(CoordonnéesClients!$B$2,,,COUNTA(CoordonnéesClients!$A:$A)-1)</definedName>
    <definedName name="_xlnm.Print_Area" localSheetId="1">Facture!$A$1:$G$46</definedName>
  </definedNames>
  <calcPr calcId="181029"/>
</workbook>
</file>

<file path=xl/calcChain.xml><?xml version="1.0" encoding="utf-8"?>
<calcChain xmlns="http://schemas.openxmlformats.org/spreadsheetml/2006/main">
  <c r="G34" i="8" l="1"/>
  <c r="G33" i="8"/>
  <c r="G32" i="8"/>
  <c r="G31" i="8"/>
  <c r="G22" i="8"/>
  <c r="G21" i="8"/>
  <c r="G20" i="8"/>
  <c r="G19" i="8"/>
  <c r="G18" i="8"/>
  <c r="G17" i="8"/>
  <c r="C19" i="8"/>
  <c r="C20" i="8"/>
  <c r="F19" i="8"/>
  <c r="F20" i="8"/>
  <c r="C16" i="8"/>
  <c r="C17" i="8"/>
  <c r="C18" i="8"/>
  <c r="C21" i="8"/>
  <c r="C22" i="8"/>
  <c r="C23" i="8"/>
  <c r="C24" i="8"/>
  <c r="C25" i="8"/>
  <c r="C26" i="8"/>
  <c r="C27" i="8"/>
  <c r="C28" i="8"/>
  <c r="C29" i="8"/>
  <c r="C30" i="8"/>
  <c r="C31" i="8"/>
  <c r="C32" i="8"/>
  <c r="C33" i="8"/>
  <c r="C34" i="8"/>
  <c r="F17" i="8"/>
  <c r="F18" i="8"/>
  <c r="F21" i="8"/>
  <c r="F22" i="8"/>
  <c r="F23" i="8"/>
  <c r="G23" i="8" s="1"/>
  <c r="F24" i="8"/>
  <c r="G24" i="8" s="1"/>
  <c r="F25" i="8"/>
  <c r="G25" i="8" s="1"/>
  <c r="F26" i="8"/>
  <c r="G26" i="8" s="1"/>
  <c r="F27" i="8"/>
  <c r="G27" i="8" s="1"/>
  <c r="F28" i="8"/>
  <c r="F29" i="8"/>
  <c r="F30" i="8"/>
  <c r="G30" i="8" s="1"/>
  <c r="F31" i="8"/>
  <c r="F32" i="8"/>
  <c r="F33" i="8"/>
  <c r="F34" i="8"/>
  <c r="F16" i="8"/>
  <c r="G16" i="8" s="1"/>
  <c r="F10" i="8" l="1"/>
  <c r="A16" i="5" l="1"/>
  <c r="J98" i="9" l="1"/>
  <c r="I98" i="9"/>
  <c r="K101" i="9" l="1"/>
  <c r="M3" i="9"/>
  <c r="M4" i="9"/>
  <c r="M5" i="9"/>
  <c r="M6" i="9"/>
  <c r="M7" i="9"/>
  <c r="M8" i="9"/>
  <c r="M9" i="9"/>
  <c r="M10" i="9"/>
  <c r="M11" i="9"/>
  <c r="M12" i="9"/>
  <c r="M13" i="9"/>
  <c r="M14" i="9"/>
  <c r="M15" i="9"/>
  <c r="M16" i="9"/>
  <c r="M17" i="9"/>
  <c r="M18" i="9"/>
  <c r="M19" i="9"/>
  <c r="M20" i="9"/>
  <c r="M21" i="9"/>
  <c r="M22" i="9"/>
  <c r="M23" i="9"/>
  <c r="M24" i="9"/>
  <c r="M25" i="9"/>
  <c r="M26" i="9"/>
  <c r="M27" i="9"/>
  <c r="M28" i="9"/>
  <c r="M29" i="9"/>
  <c r="M30" i="9"/>
  <c r="M31" i="9"/>
  <c r="M32" i="9"/>
  <c r="M33" i="9"/>
  <c r="M34" i="9"/>
  <c r="M35" i="9"/>
  <c r="M36" i="9"/>
  <c r="M37" i="9"/>
  <c r="M38" i="9"/>
  <c r="M39" i="9"/>
  <c r="M40" i="9"/>
  <c r="M41" i="9"/>
  <c r="M42" i="9"/>
  <c r="M43" i="9"/>
  <c r="M44" i="9"/>
  <c r="M45" i="9"/>
  <c r="M46" i="9"/>
  <c r="M47" i="9"/>
  <c r="M48" i="9"/>
  <c r="M49" i="9"/>
  <c r="M50" i="9"/>
  <c r="M51" i="9"/>
  <c r="M52" i="9"/>
  <c r="M53" i="9"/>
  <c r="M54" i="9"/>
  <c r="M55" i="9"/>
  <c r="M56" i="9"/>
  <c r="M57" i="9"/>
  <c r="M58" i="9"/>
  <c r="M59" i="9"/>
  <c r="M60" i="9"/>
  <c r="M61" i="9"/>
  <c r="M62" i="9"/>
  <c r="M63" i="9"/>
  <c r="M64" i="9"/>
  <c r="M65" i="9"/>
  <c r="M66" i="9"/>
  <c r="M67" i="9"/>
  <c r="M68" i="9"/>
  <c r="M69" i="9"/>
  <c r="M70" i="9"/>
  <c r="M71" i="9"/>
  <c r="M72" i="9"/>
  <c r="M73" i="9"/>
  <c r="M74" i="9"/>
  <c r="M75" i="9"/>
  <c r="M76" i="9"/>
  <c r="M77" i="9"/>
  <c r="M78" i="9"/>
  <c r="M79" i="9"/>
  <c r="M80" i="9"/>
  <c r="M81" i="9"/>
  <c r="M82" i="9"/>
  <c r="M83" i="9"/>
  <c r="M84" i="9"/>
  <c r="M85" i="9"/>
  <c r="M86" i="9"/>
  <c r="M87" i="9"/>
  <c r="M88" i="9"/>
  <c r="M89" i="9"/>
  <c r="M90" i="9"/>
  <c r="M91" i="9"/>
  <c r="M92" i="9"/>
  <c r="M93" i="9"/>
  <c r="M94" i="9"/>
  <c r="M95" i="9"/>
  <c r="M96" i="9"/>
  <c r="M97" i="9"/>
  <c r="M2" i="9"/>
  <c r="O2" i="9"/>
  <c r="M98" i="9" l="1"/>
  <c r="A44" i="5"/>
  <c r="A14" i="5"/>
  <c r="A10" i="5"/>
  <c r="A52" i="5"/>
  <c r="A22" i="5"/>
  <c r="A19" i="5"/>
  <c r="A25" i="5"/>
  <c r="A45" i="5"/>
  <c r="A35" i="5"/>
  <c r="A55" i="5"/>
  <c r="A46" i="5"/>
  <c r="A42" i="5"/>
  <c r="A12" i="5"/>
  <c r="A5" i="5"/>
  <c r="A15" i="5"/>
  <c r="A13" i="5"/>
  <c r="A20" i="5"/>
  <c r="A23" i="5"/>
  <c r="A30" i="5"/>
  <c r="A54" i="5"/>
  <c r="A29" i="5"/>
  <c r="A31" i="5"/>
  <c r="A6" i="5"/>
  <c r="A17" i="5"/>
  <c r="A7" i="5"/>
  <c r="A4" i="5"/>
  <c r="A51" i="5"/>
  <c r="A11" i="5"/>
  <c r="A43" i="5"/>
  <c r="A32" i="5"/>
  <c r="A27" i="5"/>
  <c r="A56" i="5"/>
  <c r="A3" i="5"/>
  <c r="A40" i="5"/>
  <c r="A28" i="5"/>
  <c r="A38" i="5"/>
  <c r="A26" i="5"/>
  <c r="A34" i="5"/>
  <c r="A53" i="5"/>
  <c r="A21" i="5"/>
  <c r="A24" i="5"/>
  <c r="A48" i="5"/>
  <c r="A33" i="5"/>
  <c r="A49" i="5"/>
  <c r="A47" i="5"/>
  <c r="A41" i="5"/>
  <c r="A36" i="5"/>
  <c r="A37" i="5"/>
  <c r="A39" i="5"/>
  <c r="A50" i="5"/>
  <c r="A9" i="5"/>
  <c r="A8" i="5"/>
  <c r="A18" i="5"/>
  <c r="A2" i="5"/>
  <c r="E12" i="8" l="1"/>
  <c r="E11" i="8"/>
  <c r="E13" i="8"/>
  <c r="F12" i="8"/>
  <c r="B12" i="8"/>
  <c r="G35" i="8" l="1"/>
  <c r="G36" i="8" s="1"/>
  <c r="G37" i="8" s="1"/>
</calcChain>
</file>

<file path=xl/sharedStrings.xml><?xml version="1.0" encoding="utf-8"?>
<sst xmlns="http://schemas.openxmlformats.org/spreadsheetml/2006/main" count="370" uniqueCount="181">
  <si>
    <t>Prénom</t>
  </si>
  <si>
    <t>dethioux</t>
  </si>
  <si>
    <t>VAN DEN BERGH</t>
  </si>
  <si>
    <t>CERTINERGIE</t>
  </si>
  <si>
    <t>SONVILLE</t>
  </si>
  <si>
    <t>NOVIAT</t>
  </si>
  <si>
    <t>Nom :</t>
  </si>
  <si>
    <t>Prénom :</t>
  </si>
  <si>
    <t>Adresse :</t>
  </si>
  <si>
    <t>Code Postal :</t>
  </si>
  <si>
    <t>Localité:</t>
  </si>
  <si>
    <t xml:space="preserve">FACTURE N° </t>
  </si>
  <si>
    <t>TVA Client :</t>
  </si>
  <si>
    <t>Tél :</t>
  </si>
  <si>
    <t>Désignation</t>
  </si>
  <si>
    <t>Total HTVA</t>
  </si>
  <si>
    <t>Total TVAC</t>
  </si>
  <si>
    <t>DATE :</t>
  </si>
  <si>
    <t>CP+Localité</t>
  </si>
  <si>
    <t>N° TVA</t>
  </si>
  <si>
    <t>Kousen</t>
  </si>
  <si>
    <t>Daniel</t>
  </si>
  <si>
    <t>rue Buisson à la fleur, 91</t>
  </si>
  <si>
    <t>4537 Verlaine</t>
  </si>
  <si>
    <t>2020/001</t>
  </si>
  <si>
    <t>4537 - Verlaine</t>
  </si>
  <si>
    <t>NumClient</t>
  </si>
  <si>
    <t>Nom</t>
  </si>
  <si>
    <t>Adresse</t>
  </si>
  <si>
    <t>Code Postal</t>
  </si>
  <si>
    <t>Localité</t>
  </si>
  <si>
    <t>Téléphone</t>
  </si>
  <si>
    <t>GSM</t>
  </si>
  <si>
    <t>Email</t>
  </si>
  <si>
    <t>Verlaine</t>
  </si>
  <si>
    <t>Villers le Bouillet</t>
  </si>
  <si>
    <t>0495/23,05,74</t>
  </si>
  <si>
    <t>daniel.kousen@skynet.be</t>
  </si>
  <si>
    <t>Dupont</t>
  </si>
  <si>
    <t>Charles</t>
  </si>
  <si>
    <t>rue du Pont,28</t>
  </si>
  <si>
    <t>N/A</t>
  </si>
  <si>
    <t>sa</t>
  </si>
  <si>
    <t>arkos</t>
  </si>
  <si>
    <t>DAOUT</t>
  </si>
  <si>
    <t>Egide</t>
  </si>
  <si>
    <t>GIANQUINTO</t>
  </si>
  <si>
    <t>Gloria</t>
  </si>
  <si>
    <t>JOLLY</t>
  </si>
  <si>
    <t>Geoffrey</t>
  </si>
  <si>
    <t>SAINTE</t>
  </si>
  <si>
    <t>Jean-Christophe</t>
  </si>
  <si>
    <t>MHVAL</t>
  </si>
  <si>
    <t>Lise</t>
  </si>
  <si>
    <t>WOLWERTZ</t>
  </si>
  <si>
    <t>Alain</t>
  </si>
  <si>
    <t>Dominique</t>
  </si>
  <si>
    <t>RIGA</t>
  </si>
  <si>
    <t>André</t>
  </si>
  <si>
    <t>DEBLIQUIS</t>
  </si>
  <si>
    <t>Luc</t>
  </si>
  <si>
    <t>BUTERA</t>
  </si>
  <si>
    <t>Raphaël</t>
  </si>
  <si>
    <t>DEVIGNE</t>
  </si>
  <si>
    <t>Henry</t>
  </si>
  <si>
    <t>DELVAUX</t>
  </si>
  <si>
    <t>Patrick</t>
  </si>
  <si>
    <t>FEET</t>
  </si>
  <si>
    <t>Thomas</t>
  </si>
  <si>
    <t>GRINDORGE</t>
  </si>
  <si>
    <t>Benoit</t>
  </si>
  <si>
    <t>LECOMPTE</t>
  </si>
  <si>
    <t>Michel</t>
  </si>
  <si>
    <t>WELKENHUZEN</t>
  </si>
  <si>
    <t>LAMOUREUX</t>
  </si>
  <si>
    <t>Alexandre</t>
  </si>
  <si>
    <t>LEFEBVRE</t>
  </si>
  <si>
    <t>Fréderic</t>
  </si>
  <si>
    <t>DUCHENE</t>
  </si>
  <si>
    <t>Laurent</t>
  </si>
  <si>
    <t>BOVEROUL</t>
  </si>
  <si>
    <t>Eric</t>
  </si>
  <si>
    <t>ULIANA</t>
  </si>
  <si>
    <t>Maxime</t>
  </si>
  <si>
    <t>DEBECKER</t>
  </si>
  <si>
    <t>Philippe</t>
  </si>
  <si>
    <t>ROSE</t>
  </si>
  <si>
    <t>LHEUREUX</t>
  </si>
  <si>
    <t>Lionel</t>
  </si>
  <si>
    <t>LAMBERTY</t>
  </si>
  <si>
    <t>WUYTS</t>
  </si>
  <si>
    <t>Jean-Luc</t>
  </si>
  <si>
    <t>ANCION</t>
  </si>
  <si>
    <t>Freddy</t>
  </si>
  <si>
    <t>PAZIENZA</t>
  </si>
  <si>
    <t>Gauthier</t>
  </si>
  <si>
    <t>Maud</t>
  </si>
  <si>
    <t>MUSIQUE</t>
  </si>
  <si>
    <t>Catherine</t>
  </si>
  <si>
    <t>LABYE</t>
  </si>
  <si>
    <t>Didier</t>
  </si>
  <si>
    <t>MATYN</t>
  </si>
  <si>
    <t>Claude</t>
  </si>
  <si>
    <t>WALLRAF</t>
  </si>
  <si>
    <t>FOUCART</t>
  </si>
  <si>
    <t>Sophie</t>
  </si>
  <si>
    <t>HALIN</t>
  </si>
  <si>
    <t>Hervé</t>
  </si>
  <si>
    <t>MARTINE</t>
  </si>
  <si>
    <t>Georges</t>
  </si>
  <si>
    <t>SOUDAIN</t>
  </si>
  <si>
    <t>Nadine</t>
  </si>
  <si>
    <t>SAMSON</t>
  </si>
  <si>
    <t>REMONT</t>
  </si>
  <si>
    <t>MOISSERON</t>
  </si>
  <si>
    <t>Gérard</t>
  </si>
  <si>
    <t>MORSAINT</t>
  </si>
  <si>
    <t>fils</t>
  </si>
  <si>
    <t>TOURNIQUET</t>
  </si>
  <si>
    <t>Madame</t>
  </si>
  <si>
    <t>COONAERT</t>
  </si>
  <si>
    <t>CONING</t>
  </si>
  <si>
    <t>BE0752.303.492</t>
  </si>
  <si>
    <t>04/259.45.55</t>
  </si>
  <si>
    <t>0495/23.05.74</t>
  </si>
  <si>
    <t>Roland</t>
  </si>
  <si>
    <t xml:space="preserve">EVRARD </t>
  </si>
  <si>
    <t>facture payée</t>
  </si>
  <si>
    <t>Date paiement</t>
  </si>
  <si>
    <t>Solde</t>
  </si>
  <si>
    <t>total du crédit :</t>
  </si>
  <si>
    <t>KOUSEN</t>
  </si>
  <si>
    <t>rue Trixhelette, 81</t>
  </si>
  <si>
    <t>04/259,43,84</t>
  </si>
  <si>
    <t xml:space="preserve">                                                        </t>
  </si>
  <si>
    <t>04/12345678</t>
  </si>
  <si>
    <t xml:space="preserve">TVA à Payer : </t>
  </si>
  <si>
    <t>D'HOE</t>
  </si>
  <si>
    <t>Prix Unit. HTVA</t>
  </si>
  <si>
    <t>Référence</t>
  </si>
  <si>
    <t>Qtés/Nbre Heures</t>
  </si>
  <si>
    <t>Solde:</t>
  </si>
  <si>
    <t>Acompte 4</t>
  </si>
  <si>
    <t xml:space="preserve">CONDITIONS : Les présentes conditions sont applicables à toutes nos livraisons et prestations. Passé le délai de 8 jours plus aucunes contestations ne sra recevable. </t>
  </si>
  <si>
    <t>Toutes nos factures sont payables au grand comptant. A défaut de paiement, il nous sera dù de plein droit et sans mise en demeure des intérêts conventionnels de 1,5%</t>
  </si>
  <si>
    <t>par mois depuis la date de la facture avec un montant minimum de 50  EUR. Seuls les tribunaux de Huy sont compétents en cas de litige. Pour tout facture d'un montant</t>
  </si>
  <si>
    <t>inférieur à 25 EUR; 1,24 EUR seront demandés pour frais administratifs.</t>
  </si>
  <si>
    <t>GSM: 0475/50.13.12</t>
  </si>
  <si>
    <t>Mail:</t>
  </si>
  <si>
    <t>locahomeparty@outlook,be</t>
  </si>
  <si>
    <t>Dénomination</t>
  </si>
  <si>
    <t>Prix Location par Jour</t>
  </si>
  <si>
    <t>Mange-debout nappage tendu</t>
  </si>
  <si>
    <t>Tabouret</t>
  </si>
  <si>
    <t>Bar Lumineux (le module)</t>
  </si>
  <si>
    <t>Cave à vin</t>
  </si>
  <si>
    <t>Pot lumineux</t>
  </si>
  <si>
    <t>Chauffe terrasse + bonbonne</t>
  </si>
  <si>
    <t>Petit seau à glace</t>
  </si>
  <si>
    <t>Grand seau à glace</t>
  </si>
  <si>
    <t>Fumigène avec 1L de produit</t>
  </si>
  <si>
    <t>Tonelle autres dimensions</t>
  </si>
  <si>
    <t>Tonelle 3x3m</t>
  </si>
  <si>
    <t>6 manges-debout nappés
Bar lumineux (1 module)
Pots d'accueil (2 pièces)
Sono + jeux de lumière (rampe)</t>
  </si>
  <si>
    <t>10 manges-debout nappés
Bar lumineux (1 module)
Pots d'accueil (2 pièces)
Sono + jeux de lumière (rampe + 2 Leds)</t>
  </si>
  <si>
    <t>14 manges-debout napopés
Bar lumineux (1 module)
Pots d'accueil (2 pièces)
Sono + jeux de lumière (rampe + 2 Leds)
Tonelle (6x4m)
1 Chauffage champignon</t>
  </si>
  <si>
    <t>N°1 PACK</t>
  </si>
  <si>
    <t>N°2 PACK</t>
  </si>
  <si>
    <t>N°3 PACK</t>
  </si>
  <si>
    <t>OPT N°10</t>
  </si>
  <si>
    <t>OPT N°11</t>
  </si>
  <si>
    <t>OPT N°01</t>
  </si>
  <si>
    <t>OPT N°02</t>
  </si>
  <si>
    <t>OPT N°03</t>
  </si>
  <si>
    <t>OPT N°04</t>
  </si>
  <si>
    <t>OPT N°05</t>
  </si>
  <si>
    <t>OPT N°06</t>
  </si>
  <si>
    <t>OPT N°07</t>
  </si>
  <si>
    <t>OPT N°08</t>
  </si>
  <si>
    <t>OPT N°09</t>
  </si>
  <si>
    <t>Sur devis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</si>
</sst>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7" formatCode="#,##0.00\ &quot;€&quot;;\-#,##0.00\ &quot;€&quot;"/>
    <numFmt numFmtId="44" formatCode="_-* #,##0.00\ &quot;€&quot;_-;\-* #,##0.00\ &quot;€&quot;_-;_-* &quot;-&quot;??\ &quot;€&quot;_-;_-@_-"/>
  </numFmts>
  <fonts count="26" x14ac:knownFonts="1">
    <font>
      <sz val="11"/>
      <color theme="1"/>
      <name val="Calibri"/>
      <family val="2"/>
      <scheme val="minor"/>
    </font>
    <font>
      <sz val="11"/>
      <color rgb="FFFF0000"/>
      <name val="Calibri"/>
      <family val="2"/>
      <scheme val="minor"/>
    </font>
    <font>
      <sz val="18"/>
      <color theme="9" tint="-0.499984740745262"/>
      <name val="Calibri"/>
      <family val="2"/>
      <scheme val="minor"/>
    </font>
    <font>
      <sz val="11"/>
      <color theme="1"/>
      <name val="Calibri"/>
      <family val="2"/>
      <scheme val="minor"/>
    </font>
    <font>
      <sz val="11"/>
      <color theme="1"/>
      <name val="Calibri"/>
      <family val="2"/>
    </font>
    <font>
      <sz val="12"/>
      <color theme="1"/>
      <name val="Calibri"/>
      <family val="2"/>
      <scheme val="minor"/>
    </font>
    <font>
      <sz val="14"/>
      <color theme="1"/>
      <name val="Calibri"/>
      <family val="2"/>
      <scheme val="minor"/>
    </font>
    <font>
      <u/>
      <sz val="11"/>
      <color theme="10"/>
      <name val="Calibri"/>
      <family val="2"/>
      <scheme val="minor"/>
    </font>
    <font>
      <sz val="11"/>
      <color rgb="FF000000"/>
      <name val="Calibri"/>
      <family val="2"/>
    </font>
    <font>
      <sz val="12"/>
      <color rgb="FFFF0000"/>
      <name val="Candara"/>
      <family val="2"/>
    </font>
    <font>
      <sz val="11"/>
      <color theme="0"/>
      <name val="Calibri"/>
      <family val="2"/>
      <scheme val="minor"/>
    </font>
    <font>
      <b/>
      <sz val="12"/>
      <color rgb="FFFF0000"/>
      <name val="Calibri"/>
      <family val="2"/>
      <scheme val="minor"/>
    </font>
    <font>
      <sz val="10"/>
      <name val="Arial"/>
      <family val="2"/>
      <charset val="1"/>
    </font>
    <font>
      <sz val="6"/>
      <name val="Calisto MT"/>
      <family val="1"/>
      <charset val="1"/>
    </font>
    <font>
      <sz val="10"/>
      <name val="Calisto MT"/>
      <family val="1"/>
      <charset val="1"/>
    </font>
    <font>
      <b/>
      <sz val="10"/>
      <color indexed="12"/>
      <name val="Calisto MT"/>
      <family val="1"/>
      <charset val="1"/>
    </font>
    <font>
      <b/>
      <sz val="11"/>
      <color indexed="12"/>
      <name val="Calisto MT"/>
      <family val="1"/>
      <charset val="1"/>
    </font>
    <font>
      <b/>
      <sz val="9"/>
      <name val="Calisto MT"/>
      <family val="1"/>
      <charset val="1"/>
    </font>
    <font>
      <b/>
      <i/>
      <sz val="11"/>
      <name val="Calisto MT"/>
      <family val="1"/>
      <charset val="1"/>
    </font>
    <font>
      <i/>
      <sz val="11"/>
      <name val="Calisto MT"/>
      <family val="1"/>
      <charset val="1"/>
    </font>
    <font>
      <b/>
      <sz val="9"/>
      <name val="Times New Roman"/>
      <family val="1"/>
      <charset val="1"/>
    </font>
    <font>
      <u/>
      <sz val="10"/>
      <color indexed="12"/>
      <name val="Arial"/>
      <family val="2"/>
      <charset val="1"/>
    </font>
    <font>
      <sz val="9"/>
      <color theme="1"/>
      <name val="Calibri"/>
      <family val="2"/>
      <scheme val="minor"/>
    </font>
    <font>
      <b/>
      <sz val="14"/>
      <color rgb="FFCC0099"/>
      <name val="Calibri"/>
      <family val="2"/>
      <scheme val="minor"/>
    </font>
    <font>
      <b/>
      <sz val="11"/>
      <color theme="1"/>
      <name val="Calibri"/>
      <family val="2"/>
      <scheme val="minor"/>
    </font>
    <font>
      <sz val="8"/>
      <name val="Calibri"/>
      <family val="2"/>
      <scheme val="minor"/>
    </font>
  </fonts>
  <fills count="6">
    <fill>
      <patternFill patternType="none"/>
    </fill>
    <fill>
      <patternFill patternType="gray125"/>
    </fill>
    <fill>
      <patternFill patternType="solid">
        <fgColor theme="2" tint="-0.249977111117893"/>
        <bgColor indexed="64"/>
      </patternFill>
    </fill>
    <fill>
      <patternFill patternType="solid">
        <fgColor theme="9" tint="0.59999389629810485"/>
        <bgColor indexed="64"/>
      </patternFill>
    </fill>
    <fill>
      <patternFill patternType="solid">
        <fgColor theme="0"/>
        <bgColor indexed="64"/>
      </patternFill>
    </fill>
    <fill>
      <patternFill patternType="solid">
        <fgColor theme="8" tint="0.59999389629810485"/>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auto="1"/>
      </bottom>
      <diagonal/>
    </border>
    <border>
      <left/>
      <right/>
      <top style="double">
        <color auto="1"/>
      </top>
      <bottom style="double">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6" tint="-0.24994659260841701"/>
      </left>
      <right style="thin">
        <color theme="6" tint="-0.24994659260841701"/>
      </right>
      <top style="double">
        <color auto="1"/>
      </top>
      <bottom style="hair">
        <color theme="6" tint="-0.24994659260841701"/>
      </bottom>
      <diagonal/>
    </border>
    <border>
      <left style="thin">
        <color theme="6" tint="-0.24994659260841701"/>
      </left>
      <right style="thin">
        <color theme="6" tint="-0.24994659260841701"/>
      </right>
      <top style="hair">
        <color theme="6" tint="-0.24994659260841701"/>
      </top>
      <bottom style="hair">
        <color theme="6" tint="-0.24994659260841701"/>
      </bottom>
      <diagonal/>
    </border>
    <border>
      <left style="thin">
        <color theme="6" tint="-0.24994659260841701"/>
      </left>
      <right style="thin">
        <color theme="6" tint="-0.24994659260841701"/>
      </right>
      <top style="hair">
        <color theme="6" tint="-0.24994659260841701"/>
      </top>
      <bottom style="thin">
        <color indexed="64"/>
      </bottom>
      <diagonal/>
    </border>
    <border>
      <left style="thin">
        <color indexed="64"/>
      </left>
      <right style="thin">
        <color indexed="64"/>
      </right>
      <top/>
      <bottom/>
      <diagonal/>
    </border>
    <border>
      <left style="thin">
        <color theme="6" tint="-0.24994659260841701"/>
      </left>
      <right style="thin">
        <color theme="6" tint="-0.24994659260841701"/>
      </right>
      <top style="thin">
        <color indexed="64"/>
      </top>
      <bottom style="hair">
        <color theme="6" tint="-0.24994659260841701"/>
      </bottom>
      <diagonal/>
    </border>
    <border>
      <left style="thin">
        <color theme="6" tint="-0.24994659260841701"/>
      </left>
      <right style="thin">
        <color theme="6" tint="-0.24994659260841701"/>
      </right>
      <top/>
      <bottom style="hair">
        <color theme="6" tint="-0.24994659260841701"/>
      </bottom>
      <diagonal/>
    </border>
    <border>
      <left style="thin">
        <color theme="6" tint="-0.24994659260841701"/>
      </left>
      <right style="thin">
        <color theme="6" tint="-0.24994659260841701"/>
      </right>
      <top style="hair">
        <color theme="6" tint="-0.24994659260841701"/>
      </top>
      <bottom/>
      <diagonal/>
    </border>
    <border>
      <left style="medium">
        <color indexed="64"/>
      </left>
      <right style="medium">
        <color indexed="64"/>
      </right>
      <top style="medium">
        <color indexed="64"/>
      </top>
      <bottom style="medium">
        <color indexed="64"/>
      </bottom>
      <diagonal/>
    </border>
    <border>
      <left/>
      <right style="thin">
        <color theme="6" tint="-0.24994659260841701"/>
      </right>
      <top style="double">
        <color auto="1"/>
      </top>
      <bottom style="hair">
        <color theme="6" tint="-0.24994659260841701"/>
      </bottom>
      <diagonal/>
    </border>
    <border>
      <left style="thin">
        <color theme="6" tint="-0.24994659260841701"/>
      </left>
      <right/>
      <top style="double">
        <color auto="1"/>
      </top>
      <bottom style="hair">
        <color theme="6" tint="-0.24994659260841701"/>
      </bottom>
      <diagonal/>
    </border>
    <border>
      <left/>
      <right/>
      <top style="double">
        <color auto="1"/>
      </top>
      <bottom style="hair">
        <color theme="6" tint="-0.24994659260841701"/>
      </bottom>
      <diagonal/>
    </border>
    <border>
      <left/>
      <right style="thin">
        <color indexed="64"/>
      </right>
      <top/>
      <bottom/>
      <diagonal/>
    </border>
    <border>
      <left style="thin">
        <color auto="1"/>
      </left>
      <right style="double">
        <color auto="1"/>
      </right>
      <top style="double">
        <color auto="1"/>
      </top>
      <bottom style="double">
        <color auto="1"/>
      </bottom>
      <diagonal/>
    </border>
    <border>
      <left style="double">
        <color rgb="FFCC0099"/>
      </left>
      <right/>
      <top style="double">
        <color rgb="FFCC0099"/>
      </top>
      <bottom/>
      <diagonal/>
    </border>
    <border>
      <left/>
      <right/>
      <top style="double">
        <color rgb="FFCC0099"/>
      </top>
      <bottom/>
      <diagonal/>
    </border>
    <border>
      <left/>
      <right style="double">
        <color rgb="FFCC0099"/>
      </right>
      <top style="double">
        <color rgb="FFCC0099"/>
      </top>
      <bottom/>
      <diagonal/>
    </border>
    <border>
      <left style="double">
        <color rgb="FFCC0099"/>
      </left>
      <right/>
      <top/>
      <bottom/>
      <diagonal/>
    </border>
    <border>
      <left/>
      <right style="double">
        <color rgb="FFCC0099"/>
      </right>
      <top/>
      <bottom/>
      <diagonal/>
    </border>
    <border>
      <left style="double">
        <color rgb="FFCC0099"/>
      </left>
      <right/>
      <top/>
      <bottom style="double">
        <color rgb="FFCC0099"/>
      </bottom>
      <diagonal/>
    </border>
    <border>
      <left/>
      <right/>
      <top/>
      <bottom style="double">
        <color rgb="FFCC0099"/>
      </bottom>
      <diagonal/>
    </border>
    <border>
      <left/>
      <right style="double">
        <color rgb="FFCC0099"/>
      </right>
      <top/>
      <bottom style="double">
        <color rgb="FFCC0099"/>
      </bottom>
      <diagonal/>
    </border>
    <border>
      <left style="thin">
        <color rgb="FFCC0099"/>
      </left>
      <right/>
      <top style="thin">
        <color rgb="FFCC0099"/>
      </top>
      <bottom/>
      <diagonal/>
    </border>
    <border>
      <left/>
      <right/>
      <top style="thin">
        <color rgb="FFCC0099"/>
      </top>
      <bottom/>
      <diagonal/>
    </border>
    <border>
      <left/>
      <right style="thin">
        <color rgb="FFCC0099"/>
      </right>
      <top style="thin">
        <color rgb="FFCC0099"/>
      </top>
      <bottom/>
      <diagonal/>
    </border>
    <border>
      <left style="thin">
        <color rgb="FFCC0099"/>
      </left>
      <right/>
      <top/>
      <bottom/>
      <diagonal/>
    </border>
    <border>
      <left/>
      <right style="thin">
        <color rgb="FFCC0099"/>
      </right>
      <top/>
      <bottom/>
      <diagonal/>
    </border>
    <border>
      <left style="thin">
        <color rgb="FFCC0099"/>
      </left>
      <right/>
      <top/>
      <bottom style="thin">
        <color rgb="FFCC0099"/>
      </bottom>
      <diagonal/>
    </border>
    <border>
      <left/>
      <right/>
      <top/>
      <bottom style="thin">
        <color rgb="FFCC0099"/>
      </bottom>
      <diagonal/>
    </border>
    <border>
      <left/>
      <right style="thin">
        <color rgb="FFCC0099"/>
      </right>
      <top/>
      <bottom style="thin">
        <color rgb="FFCC0099"/>
      </bottom>
      <diagonal/>
    </border>
    <border>
      <left style="thin">
        <color theme="6" tint="-0.24994659260841701"/>
      </left>
      <right/>
      <top style="double">
        <color auto="1"/>
      </top>
      <bottom style="double">
        <color auto="1"/>
      </bottom>
      <diagonal/>
    </border>
    <border>
      <left/>
      <right style="thin">
        <color theme="6" tint="-0.24994659260841701"/>
      </right>
      <top style="double">
        <color auto="1"/>
      </top>
      <bottom style="double">
        <color auto="1"/>
      </bottom>
      <diagonal/>
    </border>
  </borders>
  <cellStyleXfs count="4">
    <xf numFmtId="0" fontId="0" fillId="0" borderId="0"/>
    <xf numFmtId="44" fontId="3" fillId="0" borderId="0" applyFont="0" applyFill="0" applyBorder="0" applyAlignment="0" applyProtection="0"/>
    <xf numFmtId="0" fontId="7" fillId="0" borderId="0" applyNumberFormat="0" applyFill="0" applyBorder="0" applyAlignment="0" applyProtection="0"/>
    <xf numFmtId="0" fontId="12" fillId="0" borderId="0"/>
  </cellStyleXfs>
  <cellXfs count="100">
    <xf numFmtId="0" fontId="0" fillId="0" borderId="0" xfId="0"/>
    <xf numFmtId="0" fontId="0" fillId="0" borderId="0" xfId="0" applyAlignment="1">
      <alignment horizontal="center"/>
    </xf>
    <xf numFmtId="0" fontId="0" fillId="0" borderId="0" xfId="0" applyBorder="1"/>
    <xf numFmtId="0" fontId="0" fillId="0" borderId="2" xfId="0" applyBorder="1"/>
    <xf numFmtId="0" fontId="0" fillId="0" borderId="3" xfId="0" applyBorder="1"/>
    <xf numFmtId="0" fontId="0" fillId="0" borderId="4" xfId="0" applyBorder="1"/>
    <xf numFmtId="0" fontId="0" fillId="0" borderId="5" xfId="0" applyBorder="1" applyAlignment="1">
      <alignment horizontal="center" vertical="center" wrapText="1"/>
    </xf>
    <xf numFmtId="0" fontId="0" fillId="0" borderId="6" xfId="0" applyBorder="1"/>
    <xf numFmtId="0" fontId="0" fillId="0" borderId="8" xfId="0" applyBorder="1"/>
    <xf numFmtId="0" fontId="5" fillId="0" borderId="1" xfId="0" applyFont="1" applyBorder="1"/>
    <xf numFmtId="44" fontId="6" fillId="0" borderId="1" xfId="0" applyNumberFormat="1" applyFont="1" applyBorder="1"/>
    <xf numFmtId="0" fontId="0" fillId="0" borderId="11" xfId="0" applyBorder="1"/>
    <xf numFmtId="14" fontId="0" fillId="0" borderId="0" xfId="0" applyNumberFormat="1"/>
    <xf numFmtId="0" fontId="2" fillId="2" borderId="1" xfId="0" applyFont="1" applyFill="1" applyBorder="1" applyAlignment="1">
      <alignment horizontal="center" vertical="center" wrapText="1"/>
    </xf>
    <xf numFmtId="0" fontId="0" fillId="0" borderId="0" xfId="0" applyBorder="1" applyAlignment="1">
      <alignment horizontal="center"/>
    </xf>
    <xf numFmtId="0" fontId="0" fillId="0" borderId="11" xfId="0" applyBorder="1" applyAlignment="1">
      <alignment horizontal="center"/>
    </xf>
    <xf numFmtId="0" fontId="0" fillId="3" borderId="1" xfId="0" applyFont="1" applyFill="1" applyBorder="1" applyAlignment="1">
      <alignment horizontal="center" vertical="center"/>
    </xf>
    <xf numFmtId="7" fontId="0" fillId="0" borderId="0" xfId="0" applyNumberFormat="1"/>
    <xf numFmtId="0" fontId="0" fillId="0" borderId="0" xfId="0" applyFill="1" applyBorder="1"/>
    <xf numFmtId="0" fontId="2" fillId="2" borderId="13" xfId="0" applyFont="1" applyFill="1" applyBorder="1" applyAlignment="1">
      <alignment horizontal="center" vertical="center" wrapText="1"/>
    </xf>
    <xf numFmtId="0" fontId="0" fillId="0" borderId="14" xfId="0" applyBorder="1"/>
    <xf numFmtId="0" fontId="0" fillId="0" borderId="16" xfId="0" applyBorder="1"/>
    <xf numFmtId="0" fontId="7" fillId="0" borderId="15" xfId="2" applyBorder="1"/>
    <xf numFmtId="0" fontId="0" fillId="0" borderId="15" xfId="0" applyBorder="1" applyAlignment="1">
      <alignment horizontal="center"/>
    </xf>
    <xf numFmtId="0" fontId="0" fillId="3" borderId="13" xfId="0" applyFont="1" applyFill="1" applyBorder="1" applyAlignment="1">
      <alignment horizontal="center" vertical="center"/>
    </xf>
    <xf numFmtId="0" fontId="0" fillId="3" borderId="13" xfId="0" applyFont="1" applyFill="1" applyBorder="1" applyAlignment="1">
      <alignment horizontal="center" vertical="center" wrapText="1"/>
    </xf>
    <xf numFmtId="16" fontId="0" fillId="0" borderId="0" xfId="0" applyNumberFormat="1"/>
    <xf numFmtId="7" fontId="0" fillId="0" borderId="17" xfId="0" applyNumberFormat="1" applyBorder="1"/>
    <xf numFmtId="0" fontId="0" fillId="0" borderId="14" xfId="0" applyBorder="1" applyAlignment="1">
      <alignment horizontal="center"/>
    </xf>
    <xf numFmtId="14" fontId="6" fillId="0" borderId="0" xfId="0" applyNumberFormat="1" applyFont="1"/>
    <xf numFmtId="7" fontId="1" fillId="0" borderId="17" xfId="0" applyNumberFormat="1" applyFont="1" applyBorder="1"/>
    <xf numFmtId="44" fontId="0" fillId="0" borderId="0" xfId="1" applyFont="1"/>
    <xf numFmtId="0" fontId="0" fillId="0" borderId="22" xfId="0" applyBorder="1" applyAlignment="1">
      <alignment horizontal="center" vertical="center" wrapText="1"/>
    </xf>
    <xf numFmtId="0" fontId="4" fillId="0" borderId="0" xfId="0" applyFont="1" applyBorder="1"/>
    <xf numFmtId="0" fontId="0" fillId="4" borderId="0" xfId="0" applyFill="1"/>
    <xf numFmtId="44" fontId="0" fillId="0" borderId="7" xfId="1" applyFont="1" applyBorder="1"/>
    <xf numFmtId="44" fontId="0" fillId="0" borderId="21" xfId="1" applyFont="1" applyBorder="1" applyAlignment="1"/>
    <xf numFmtId="44" fontId="0" fillId="0" borderId="21" xfId="1" applyFont="1" applyBorder="1"/>
    <xf numFmtId="44" fontId="0" fillId="0" borderId="9" xfId="1" applyFont="1" applyBorder="1"/>
    <xf numFmtId="0" fontId="13" fillId="0" borderId="0" xfId="3" applyFont="1"/>
    <xf numFmtId="0" fontId="14" fillId="0" borderId="0" xfId="3" applyFont="1" applyBorder="1"/>
    <xf numFmtId="0" fontId="15" fillId="0" borderId="0" xfId="3" applyFont="1" applyBorder="1"/>
    <xf numFmtId="0" fontId="16" fillId="0" borderId="0" xfId="3" applyFont="1" applyBorder="1" applyProtection="1"/>
    <xf numFmtId="4" fontId="15" fillId="0" borderId="0" xfId="3" applyNumberFormat="1" applyFont="1" applyBorder="1" applyAlignment="1" applyProtection="1">
      <alignment horizontal="center"/>
    </xf>
    <xf numFmtId="3" fontId="14" fillId="0" borderId="0" xfId="3" applyNumberFormat="1" applyFont="1" applyBorder="1"/>
    <xf numFmtId="4" fontId="14" fillId="0" borderId="0" xfId="3" applyNumberFormat="1" applyFont="1" applyBorder="1"/>
    <xf numFmtId="0" fontId="17" fillId="0" borderId="0" xfId="3" applyFont="1" applyBorder="1"/>
    <xf numFmtId="4" fontId="14" fillId="0" borderId="0" xfId="3" applyNumberFormat="1" applyFont="1" applyBorder="1" applyProtection="1">
      <protection locked="0"/>
    </xf>
    <xf numFmtId="0" fontId="18" fillId="0" borderId="0" xfId="3" applyFont="1" applyAlignment="1">
      <alignment horizontal="left"/>
    </xf>
    <xf numFmtId="0" fontId="19" fillId="0" borderId="0" xfId="3" applyFont="1" applyAlignment="1">
      <alignment horizontal="left"/>
    </xf>
    <xf numFmtId="0" fontId="20" fillId="0" borderId="0" xfId="3" applyFont="1" applyAlignment="1">
      <alignment horizontal="left"/>
    </xf>
    <xf numFmtId="0" fontId="21" fillId="0" borderId="0" xfId="2" applyNumberFormat="1" applyFont="1" applyFill="1" applyBorder="1" applyAlignment="1" applyProtection="1">
      <alignment horizontal="left"/>
    </xf>
    <xf numFmtId="4" fontId="14" fillId="0" borderId="0" xfId="3" applyNumberFormat="1" applyFont="1" applyAlignment="1">
      <alignment horizontal="right"/>
    </xf>
    <xf numFmtId="0" fontId="10" fillId="4" borderId="0" xfId="0" applyFont="1" applyFill="1"/>
    <xf numFmtId="0" fontId="0" fillId="0" borderId="31" xfId="0" applyBorder="1"/>
    <xf numFmtId="0" fontId="0" fillId="0" borderId="32" xfId="0" applyBorder="1"/>
    <xf numFmtId="0" fontId="0" fillId="0" borderId="33" xfId="0" applyBorder="1"/>
    <xf numFmtId="0" fontId="0" fillId="0" borderId="34" xfId="0" applyBorder="1"/>
    <xf numFmtId="0" fontId="0" fillId="0" borderId="35" xfId="0" applyBorder="1"/>
    <xf numFmtId="0" fontId="0" fillId="0" borderId="36" xfId="0" applyBorder="1"/>
    <xf numFmtId="0" fontId="0" fillId="0" borderId="37" xfId="0" applyBorder="1"/>
    <xf numFmtId="0" fontId="0" fillId="0" borderId="38" xfId="0" applyBorder="1"/>
    <xf numFmtId="0" fontId="0" fillId="0" borderId="0" xfId="0" applyAlignment="1">
      <alignment horizontal="center" vertical="center" wrapText="1"/>
    </xf>
    <xf numFmtId="0" fontId="24" fillId="0" borderId="1" xfId="0" applyFont="1" applyBorder="1" applyAlignment="1">
      <alignment horizontal="center" vertical="center"/>
    </xf>
    <xf numFmtId="0" fontId="0" fillId="0" borderId="1" xfId="0" applyBorder="1" applyAlignment="1">
      <alignment horizontal="center" vertical="center"/>
    </xf>
    <xf numFmtId="44" fontId="24" fillId="0" borderId="1" xfId="1" applyFont="1" applyBorder="1" applyAlignment="1">
      <alignment horizontal="center" vertical="center"/>
    </xf>
    <xf numFmtId="0" fontId="0" fillId="5" borderId="1" xfId="0" applyFill="1" applyBorder="1" applyAlignment="1">
      <alignment horizontal="center" vertical="center" wrapText="1"/>
    </xf>
    <xf numFmtId="44" fontId="0" fillId="5" borderId="1" xfId="1" applyFont="1" applyFill="1" applyBorder="1" applyAlignment="1">
      <alignment horizontal="center" vertical="center" wrapText="1"/>
    </xf>
    <xf numFmtId="0" fontId="0" fillId="0" borderId="1" xfId="0" applyBorder="1" applyAlignment="1">
      <alignment horizontal="center" vertical="center" wrapText="1"/>
    </xf>
    <xf numFmtId="0" fontId="0" fillId="0" borderId="0" xfId="0" applyBorder="1" applyAlignment="1">
      <alignment wrapText="1"/>
    </xf>
    <xf numFmtId="0" fontId="0" fillId="0" borderId="0" xfId="0" applyBorder="1" applyAlignment="1"/>
    <xf numFmtId="0" fontId="0" fillId="4" borderId="10" xfId="0" applyFill="1" applyBorder="1" applyAlignment="1">
      <alignment horizontal="center" vertical="center"/>
    </xf>
    <xf numFmtId="44" fontId="0" fillId="4" borderId="15" xfId="1" applyFont="1" applyFill="1" applyBorder="1" applyAlignment="1">
      <alignment horizontal="center" vertical="center"/>
    </xf>
    <xf numFmtId="0" fontId="0" fillId="4" borderId="11" xfId="0" applyFill="1" applyBorder="1" applyAlignment="1">
      <alignment horizontal="center" vertical="center"/>
    </xf>
    <xf numFmtId="0" fontId="0" fillId="4" borderId="11" xfId="0" applyFill="1" applyBorder="1" applyAlignment="1" applyProtection="1">
      <alignment horizontal="center" vertical="center"/>
      <protection locked="0"/>
    </xf>
    <xf numFmtId="0" fontId="0" fillId="0" borderId="11" xfId="0" applyBorder="1" applyAlignment="1">
      <alignment horizontal="center" vertical="center"/>
    </xf>
    <xf numFmtId="0" fontId="0" fillId="0" borderId="12" xfId="0" applyBorder="1" applyAlignment="1">
      <alignment horizontal="center" vertical="center"/>
    </xf>
    <xf numFmtId="44" fontId="24" fillId="4" borderId="10" xfId="1" applyFont="1" applyFill="1" applyBorder="1" applyAlignment="1">
      <alignment horizontal="center" vertical="center"/>
    </xf>
    <xf numFmtId="0" fontId="24" fillId="4" borderId="10" xfId="0" applyFont="1" applyFill="1" applyBorder="1" applyAlignment="1">
      <alignment horizontal="center" vertical="center"/>
    </xf>
    <xf numFmtId="0" fontId="24" fillId="4" borderId="11" xfId="0" applyFont="1" applyFill="1" applyBorder="1" applyAlignment="1">
      <alignment horizontal="center" vertical="center"/>
    </xf>
    <xf numFmtId="0" fontId="24" fillId="0" borderId="11" xfId="0" applyFont="1" applyBorder="1" applyAlignment="1">
      <alignment horizontal="center" vertical="center"/>
    </xf>
    <xf numFmtId="0" fontId="24" fillId="0" borderId="12" xfId="0" applyFont="1" applyBorder="1" applyAlignment="1">
      <alignment horizontal="center" vertical="center"/>
    </xf>
    <xf numFmtId="0" fontId="23" fillId="0" borderId="23" xfId="0" applyFont="1" applyBorder="1" applyAlignment="1">
      <alignment horizontal="center"/>
    </xf>
    <xf numFmtId="0" fontId="23" fillId="0" borderId="24" xfId="0" applyFont="1" applyBorder="1" applyAlignment="1">
      <alignment horizontal="center"/>
    </xf>
    <xf numFmtId="0" fontId="23" fillId="0" borderId="25" xfId="0" applyFont="1" applyBorder="1" applyAlignment="1">
      <alignment horizontal="center"/>
    </xf>
    <xf numFmtId="0" fontId="0" fillId="0" borderId="26" xfId="0" applyBorder="1" applyAlignment="1">
      <alignment horizontal="center"/>
    </xf>
    <xf numFmtId="0" fontId="0" fillId="0" borderId="0" xfId="0" applyBorder="1" applyAlignment="1">
      <alignment horizontal="center"/>
    </xf>
    <xf numFmtId="0" fontId="0" fillId="0" borderId="27" xfId="0" applyBorder="1" applyAlignment="1">
      <alignment horizontal="center"/>
    </xf>
    <xf numFmtId="0" fontId="22" fillId="0" borderId="28" xfId="0" applyFont="1" applyBorder="1" applyAlignment="1">
      <alignment horizontal="center"/>
    </xf>
    <xf numFmtId="0" fontId="22" fillId="0" borderId="29" xfId="0" applyFont="1" applyBorder="1" applyAlignment="1">
      <alignment horizontal="center"/>
    </xf>
    <xf numFmtId="0" fontId="22" fillId="0" borderId="30" xfId="0" applyFont="1" applyBorder="1" applyAlignment="1">
      <alignment horizontal="center"/>
    </xf>
    <xf numFmtId="44" fontId="11" fillId="0" borderId="7" xfId="1" applyFont="1" applyBorder="1" applyAlignment="1">
      <alignment horizontal="center" vertical="center"/>
    </xf>
    <xf numFmtId="44" fontId="11" fillId="0" borderId="9" xfId="1" applyFont="1" applyBorder="1" applyAlignment="1">
      <alignment horizontal="center" vertical="center"/>
    </xf>
    <xf numFmtId="0" fontId="0" fillId="0" borderId="5" xfId="0" applyBorder="1" applyAlignment="1">
      <alignment horizontal="center" vertical="center" wrapText="1"/>
    </xf>
    <xf numFmtId="0" fontId="0" fillId="4" borderId="19" xfId="0" applyFill="1" applyBorder="1" applyAlignment="1">
      <alignment horizontal="center" vertical="center" wrapText="1"/>
    </xf>
    <xf numFmtId="0" fontId="0" fillId="4" borderId="20" xfId="0" applyFill="1" applyBorder="1" applyAlignment="1">
      <alignment horizontal="center" vertical="center" wrapText="1"/>
    </xf>
    <xf numFmtId="0" fontId="0" fillId="4" borderId="18" xfId="0" applyFill="1" applyBorder="1" applyAlignment="1">
      <alignment horizontal="center" vertical="center" wrapText="1"/>
    </xf>
    <xf numFmtId="0" fontId="0" fillId="4" borderId="39" xfId="0" applyFill="1" applyBorder="1" applyAlignment="1">
      <alignment horizontal="center" vertical="center" wrapText="1"/>
    </xf>
    <xf numFmtId="0" fontId="0" fillId="4" borderId="5" xfId="0" applyFill="1" applyBorder="1" applyAlignment="1">
      <alignment horizontal="center" vertical="center" wrapText="1"/>
    </xf>
    <xf numFmtId="0" fontId="0" fillId="4" borderId="40" xfId="0" applyFill="1" applyBorder="1" applyAlignment="1">
      <alignment horizontal="center" vertical="center" wrapText="1"/>
    </xf>
  </cellXfs>
  <cellStyles count="4">
    <cellStyle name="Excel Built-in Normal" xfId="3" xr:uid="{00000000-0005-0000-0000-000000000000}"/>
    <cellStyle name="Lien hypertexte" xfId="2" builtinId="8"/>
    <cellStyle name="Monétaire" xfId="1" builtinId="4"/>
    <cellStyle name="Normal" xfId="0" builtinId="0"/>
  </cellStyles>
  <dxfs count="1">
    <dxf>
      <fill>
        <patternFill>
          <bgColor theme="6" tint="0.59996337778862885"/>
        </patternFill>
      </fill>
    </dxf>
  </dxfs>
  <tableStyles count="0" defaultTableStyle="TableStyleMedium2" defaultPivotStyle="PivotStyleLight16"/>
  <colors>
    <mruColors>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619125</xdr:colOff>
          <xdr:row>7</xdr:row>
          <xdr:rowOff>85725</xdr:rowOff>
        </xdr:from>
        <xdr:to>
          <xdr:col>10</xdr:col>
          <xdr:colOff>400050</xdr:colOff>
          <xdr:row>9</xdr:row>
          <xdr:rowOff>238125</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0" i="0" u="none" strike="noStrike" baseline="0">
                  <a:solidFill>
                    <a:srgbClr val="FF0000"/>
                  </a:solidFill>
                  <a:latin typeface="Candara"/>
                </a:rPr>
                <a:t>Imprimer deux exemplaires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581025</xdr:colOff>
          <xdr:row>14</xdr:row>
          <xdr:rowOff>190500</xdr:rowOff>
        </xdr:from>
        <xdr:to>
          <xdr:col>10</xdr:col>
          <xdr:colOff>542925</xdr:colOff>
          <xdr:row>18</xdr:row>
          <xdr:rowOff>0</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Nouvelle Facture + effacement données</a:t>
              </a:r>
            </a:p>
          </xdr:txBody>
        </xdr:sp>
        <xdr:clientData fPrintsWithSheet="0"/>
      </xdr:twoCellAnchor>
    </mc:Choice>
    <mc:Fallback/>
  </mc:AlternateContent>
  <xdr:twoCellAnchor>
    <xdr:from>
      <xdr:col>12</xdr:col>
      <xdr:colOff>600076</xdr:colOff>
      <xdr:row>7</xdr:row>
      <xdr:rowOff>47625</xdr:rowOff>
    </xdr:from>
    <xdr:to>
      <xdr:col>15</xdr:col>
      <xdr:colOff>447676</xdr:colOff>
      <xdr:row>10</xdr:row>
      <xdr:rowOff>342900</xdr:rowOff>
    </xdr:to>
    <xdr:sp macro="" textlink="">
      <xdr:nvSpPr>
        <xdr:cNvPr id="2" name="texte1">
          <a:extLst>
            <a:ext uri="{FF2B5EF4-FFF2-40B4-BE49-F238E27FC236}">
              <a16:creationId xmlns:a16="http://schemas.microsoft.com/office/drawing/2014/main" id="{00000000-0008-0000-0100-000002000000}"/>
            </a:ext>
          </a:extLst>
        </xdr:cNvPr>
        <xdr:cNvSpPr txBox="1"/>
      </xdr:nvSpPr>
      <xdr:spPr>
        <a:xfrm>
          <a:off x="10096501" y="1457325"/>
          <a:ext cx="21336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b="0" i="0" u="none" strike="noStrike">
              <a:solidFill>
                <a:schemeClr val="dk1"/>
              </a:solidFill>
              <a:effectLst/>
              <a:latin typeface="+mn-lt"/>
              <a:ea typeface="+mn-ea"/>
              <a:cs typeface="+mn-cs"/>
            </a:rPr>
            <a:t>6 manges-debout nappés </a:t>
          </a:r>
        </a:p>
        <a:p>
          <a:r>
            <a:rPr lang="fr-BE" sz="1100" b="0" i="0" u="none" strike="noStrike">
              <a:solidFill>
                <a:schemeClr val="dk1"/>
              </a:solidFill>
              <a:effectLst/>
              <a:latin typeface="+mn-lt"/>
              <a:ea typeface="+mn-ea"/>
              <a:cs typeface="+mn-cs"/>
            </a:rPr>
            <a:t>Bar lumineux (1 module) </a:t>
          </a:r>
          <a:r>
            <a:rPr lang="fr-BE"/>
            <a:t> </a:t>
          </a:r>
        </a:p>
        <a:p>
          <a:r>
            <a:rPr lang="fr-BE" sz="1100" b="0" i="0" u="none" strike="noStrike">
              <a:solidFill>
                <a:schemeClr val="dk1"/>
              </a:solidFill>
              <a:effectLst/>
              <a:latin typeface="+mn-lt"/>
              <a:ea typeface="+mn-ea"/>
              <a:cs typeface="+mn-cs"/>
            </a:rPr>
            <a:t>Pots d'accueil (2 pièces)</a:t>
          </a:r>
        </a:p>
        <a:p>
          <a:r>
            <a:rPr lang="fr-BE"/>
            <a:t> </a:t>
          </a:r>
          <a:r>
            <a:rPr lang="fr-BE" sz="1100" b="0" i="0" u="none" strike="noStrike">
              <a:solidFill>
                <a:schemeClr val="dk1"/>
              </a:solidFill>
              <a:effectLst/>
              <a:latin typeface="+mn-lt"/>
              <a:ea typeface="+mn-ea"/>
              <a:cs typeface="+mn-cs"/>
            </a:rPr>
            <a:t>Sono + jeux de lumière (rampe) </a:t>
          </a:r>
          <a:r>
            <a:rPr lang="fr-BE"/>
            <a:t>  </a:t>
          </a:r>
          <a:endParaRPr lang="fr-BE" sz="1100"/>
        </a:p>
      </xdr:txBody>
    </xdr:sp>
    <xdr:clientData/>
  </xdr:twoCellAnchor>
  <xdr:twoCellAnchor>
    <xdr:from>
      <xdr:col>15</xdr:col>
      <xdr:colOff>219075</xdr:colOff>
      <xdr:row>11</xdr:row>
      <xdr:rowOff>276225</xdr:rowOff>
    </xdr:from>
    <xdr:to>
      <xdr:col>18</xdr:col>
      <xdr:colOff>476250</xdr:colOff>
      <xdr:row>16</xdr:row>
      <xdr:rowOff>114300</xdr:rowOff>
    </xdr:to>
    <xdr:sp macro="" textlink="">
      <xdr:nvSpPr>
        <xdr:cNvPr id="3" name="Texte2">
          <a:extLst>
            <a:ext uri="{FF2B5EF4-FFF2-40B4-BE49-F238E27FC236}">
              <a16:creationId xmlns:a16="http://schemas.microsoft.com/office/drawing/2014/main" id="{00000000-0008-0000-0100-000003000000}"/>
            </a:ext>
          </a:extLst>
        </xdr:cNvPr>
        <xdr:cNvSpPr txBox="1"/>
      </xdr:nvSpPr>
      <xdr:spPr>
        <a:xfrm>
          <a:off x="12001500" y="2790825"/>
          <a:ext cx="2543175"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b="0" i="0" u="none" strike="noStrike">
              <a:solidFill>
                <a:schemeClr val="dk1"/>
              </a:solidFill>
              <a:effectLst/>
              <a:latin typeface="+mn-lt"/>
              <a:ea typeface="+mn-ea"/>
              <a:cs typeface="+mn-cs"/>
            </a:rPr>
            <a:t>10 manges-debout nappés</a:t>
          </a:r>
          <a:r>
            <a:rPr lang="fr-BE"/>
            <a:t> </a:t>
          </a:r>
        </a:p>
        <a:p>
          <a:r>
            <a:rPr lang="fr-BE" sz="1100" b="0" i="0" u="none" strike="noStrike">
              <a:solidFill>
                <a:schemeClr val="dk1"/>
              </a:solidFill>
              <a:effectLst/>
              <a:latin typeface="+mn-lt"/>
              <a:ea typeface="+mn-ea"/>
              <a:cs typeface="+mn-cs"/>
            </a:rPr>
            <a:t>Bar lumineux (1 module)</a:t>
          </a:r>
        </a:p>
        <a:p>
          <a:r>
            <a:rPr lang="fr-BE"/>
            <a:t> </a:t>
          </a:r>
          <a:r>
            <a:rPr lang="fr-BE" sz="1100" b="0" i="0" u="none" strike="noStrike">
              <a:solidFill>
                <a:schemeClr val="dk1"/>
              </a:solidFill>
              <a:effectLst/>
              <a:latin typeface="+mn-lt"/>
              <a:ea typeface="+mn-ea"/>
              <a:cs typeface="+mn-cs"/>
            </a:rPr>
            <a:t>Pots d'accueil (2 pièces)</a:t>
          </a:r>
        </a:p>
        <a:p>
          <a:r>
            <a:rPr lang="fr-BE"/>
            <a:t> </a:t>
          </a:r>
          <a:r>
            <a:rPr lang="fr-BE" sz="1100" b="0" i="0" u="none" strike="noStrike">
              <a:solidFill>
                <a:schemeClr val="dk1"/>
              </a:solidFill>
              <a:effectLst/>
              <a:latin typeface="+mn-lt"/>
              <a:ea typeface="+mn-ea"/>
              <a:cs typeface="+mn-cs"/>
            </a:rPr>
            <a:t>Sono + jeux de lumière (rampe + 2 Leds)</a:t>
          </a:r>
          <a:r>
            <a:rPr lang="fr-BE"/>
            <a:t> </a:t>
          </a:r>
          <a:endParaRPr lang="fr-BE" sz="1100"/>
        </a:p>
      </xdr:txBody>
    </xdr:sp>
    <xdr:clientData/>
  </xdr:twoCellAnchor>
  <xdr:twoCellAnchor>
    <xdr:from>
      <xdr:col>12</xdr:col>
      <xdr:colOff>304800</xdr:colOff>
      <xdr:row>17</xdr:row>
      <xdr:rowOff>152400</xdr:rowOff>
    </xdr:from>
    <xdr:to>
      <xdr:col>15</xdr:col>
      <xdr:colOff>523875</xdr:colOff>
      <xdr:row>23</xdr:row>
      <xdr:rowOff>142876</xdr:rowOff>
    </xdr:to>
    <xdr:sp macro="" textlink="">
      <xdr:nvSpPr>
        <xdr:cNvPr id="4" name="Texte3">
          <a:extLst>
            <a:ext uri="{FF2B5EF4-FFF2-40B4-BE49-F238E27FC236}">
              <a16:creationId xmlns:a16="http://schemas.microsoft.com/office/drawing/2014/main" id="{00000000-0008-0000-0100-000004000000}"/>
            </a:ext>
          </a:extLst>
        </xdr:cNvPr>
        <xdr:cNvSpPr txBox="1"/>
      </xdr:nvSpPr>
      <xdr:spPr>
        <a:xfrm>
          <a:off x="9801225" y="4162425"/>
          <a:ext cx="2505075" cy="1133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b="0" i="0" u="none" strike="noStrike">
              <a:solidFill>
                <a:schemeClr val="dk1"/>
              </a:solidFill>
              <a:effectLst/>
              <a:latin typeface="+mn-lt"/>
              <a:ea typeface="+mn-ea"/>
              <a:cs typeface="+mn-cs"/>
            </a:rPr>
            <a:t>14 manges-debout nappés</a:t>
          </a:r>
          <a:r>
            <a:rPr lang="fr-BE"/>
            <a:t> </a:t>
          </a:r>
        </a:p>
        <a:p>
          <a:r>
            <a:rPr lang="fr-BE" sz="1100" b="0" i="0" u="none" strike="noStrike">
              <a:solidFill>
                <a:schemeClr val="dk1"/>
              </a:solidFill>
              <a:effectLst/>
              <a:latin typeface="+mn-lt"/>
              <a:ea typeface="+mn-ea"/>
              <a:cs typeface="+mn-cs"/>
            </a:rPr>
            <a:t>Bar lumineux (1 module)</a:t>
          </a:r>
        </a:p>
        <a:p>
          <a:r>
            <a:rPr lang="fr-BE" sz="1100" b="0" i="0" u="none" strike="noStrike">
              <a:solidFill>
                <a:schemeClr val="dk1"/>
              </a:solidFill>
              <a:effectLst/>
              <a:latin typeface="+mn-lt"/>
              <a:ea typeface="+mn-ea"/>
              <a:cs typeface="+mn-cs"/>
            </a:rPr>
            <a:t>Pots d'accueil (2 pièces)</a:t>
          </a:r>
          <a:r>
            <a:rPr lang="fr-BE"/>
            <a:t> </a:t>
          </a:r>
        </a:p>
        <a:p>
          <a:r>
            <a:rPr lang="fr-BE" sz="1100" b="0" i="0" u="none" strike="noStrike">
              <a:solidFill>
                <a:schemeClr val="dk1"/>
              </a:solidFill>
              <a:effectLst/>
              <a:latin typeface="+mn-lt"/>
              <a:ea typeface="+mn-ea"/>
              <a:cs typeface="+mn-cs"/>
            </a:rPr>
            <a:t>Sono + jeux de lumière (rampe + 2 Leds)</a:t>
          </a:r>
          <a:r>
            <a:rPr lang="fr-BE"/>
            <a:t> </a:t>
          </a:r>
        </a:p>
        <a:p>
          <a:r>
            <a:rPr lang="fr-BE" sz="1100" b="0" i="0" u="none" strike="noStrike">
              <a:solidFill>
                <a:schemeClr val="dk1"/>
              </a:solidFill>
              <a:effectLst/>
              <a:latin typeface="+mn-lt"/>
              <a:ea typeface="+mn-ea"/>
              <a:cs typeface="+mn-cs"/>
            </a:rPr>
            <a:t>Tonelle (6x4m)</a:t>
          </a:r>
          <a:r>
            <a:rPr lang="fr-BE"/>
            <a:t> </a:t>
          </a:r>
        </a:p>
        <a:p>
          <a:r>
            <a:rPr lang="fr-BE" sz="1100" b="0" i="0" u="none" strike="noStrike">
              <a:solidFill>
                <a:schemeClr val="dk1"/>
              </a:solidFill>
              <a:effectLst/>
              <a:latin typeface="+mn-lt"/>
              <a:ea typeface="+mn-ea"/>
              <a:cs typeface="+mn-cs"/>
            </a:rPr>
            <a:t>1 Chauffage champignon</a:t>
          </a:r>
          <a:r>
            <a:rPr lang="fr-BE"/>
            <a:t> </a:t>
          </a:r>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niel.kousen@skynet.be"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locahomeparty@outlook,be"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5"/>
  <dimension ref="A1:J98"/>
  <sheetViews>
    <sheetView workbookViewId="0">
      <selection activeCell="B2" sqref="B2"/>
    </sheetView>
  </sheetViews>
  <sheetFormatPr baseColWidth="10" defaultRowHeight="15" x14ac:dyDescent="0.25"/>
  <cols>
    <col min="1" max="1" width="9.42578125" customWidth="1"/>
    <col min="2" max="2" width="16.42578125" customWidth="1"/>
    <col min="3" max="3" width="20.28515625" customWidth="1"/>
    <col min="4" max="4" width="24.5703125" customWidth="1"/>
    <col min="5" max="5" width="12" customWidth="1"/>
    <col min="6" max="6" width="16.42578125" bestFit="1" customWidth="1"/>
    <col min="7" max="7" width="17.42578125" customWidth="1"/>
    <col min="8" max="8" width="16.28515625" customWidth="1"/>
    <col min="9" max="9" width="17.42578125" customWidth="1"/>
    <col min="10" max="10" width="24.42578125" bestFit="1" customWidth="1"/>
  </cols>
  <sheetData>
    <row r="1" spans="1:10" ht="44.25" customHeight="1" x14ac:dyDescent="0.25">
      <c r="A1" s="13" t="s">
        <v>26</v>
      </c>
      <c r="B1" s="13" t="s">
        <v>27</v>
      </c>
      <c r="C1" s="13" t="s">
        <v>0</v>
      </c>
      <c r="D1" s="13" t="s">
        <v>28</v>
      </c>
      <c r="E1" s="13" t="s">
        <v>29</v>
      </c>
      <c r="F1" s="19" t="s">
        <v>30</v>
      </c>
      <c r="G1" s="13" t="s">
        <v>19</v>
      </c>
      <c r="H1" s="13" t="s">
        <v>31</v>
      </c>
      <c r="I1" s="13" t="s">
        <v>32</v>
      </c>
      <c r="J1" s="19" t="s">
        <v>33</v>
      </c>
    </row>
    <row r="2" spans="1:10" x14ac:dyDescent="0.25">
      <c r="A2" s="20" t="str">
        <f t="shared" ref="A2" si="0">LEFT(B2,3)&amp;LEFT(C2,1)</f>
        <v>KOUD</v>
      </c>
      <c r="B2" s="28" t="s">
        <v>131</v>
      </c>
      <c r="C2" s="20" t="s">
        <v>21</v>
      </c>
      <c r="D2" s="20" t="s">
        <v>22</v>
      </c>
      <c r="E2" s="20">
        <v>4537</v>
      </c>
      <c r="F2" s="20" t="s">
        <v>34</v>
      </c>
      <c r="G2" s="20" t="s">
        <v>122</v>
      </c>
      <c r="H2" s="20" t="s">
        <v>123</v>
      </c>
      <c r="I2" s="20" t="s">
        <v>124</v>
      </c>
      <c r="J2" s="22" t="s">
        <v>37</v>
      </c>
    </row>
    <row r="3" spans="1:10" x14ac:dyDescent="0.25">
      <c r="A3" s="11" t="str">
        <f t="shared" ref="A3:A34" si="1">LEFT(B3,3)&amp;LEFT(C3,1)</f>
        <v>ANCF</v>
      </c>
      <c r="B3" s="15" t="s">
        <v>92</v>
      </c>
      <c r="C3" s="11" t="s">
        <v>93</v>
      </c>
      <c r="D3" s="11"/>
      <c r="E3" s="11"/>
      <c r="F3" s="11"/>
      <c r="G3" s="11"/>
      <c r="H3" s="11"/>
      <c r="I3" s="11"/>
      <c r="J3" s="11"/>
    </row>
    <row r="4" spans="1:10" x14ac:dyDescent="0.25">
      <c r="A4" s="11" t="str">
        <f t="shared" si="1"/>
        <v>BOVE</v>
      </c>
      <c r="B4" s="1" t="s">
        <v>80</v>
      </c>
      <c r="C4" s="11" t="s">
        <v>81</v>
      </c>
      <c r="D4" s="11"/>
      <c r="E4" s="11"/>
      <c r="F4" s="11"/>
      <c r="G4" s="11"/>
      <c r="H4" s="11"/>
      <c r="I4" s="11"/>
      <c r="J4" s="11"/>
    </row>
    <row r="5" spans="1:10" x14ac:dyDescent="0.25">
      <c r="A5" s="11" t="str">
        <f t="shared" si="1"/>
        <v>BUTR</v>
      </c>
      <c r="B5" s="1" t="s">
        <v>61</v>
      </c>
      <c r="C5" s="11" t="s">
        <v>62</v>
      </c>
      <c r="D5" s="11"/>
      <c r="E5" s="11"/>
      <c r="F5" s="11"/>
      <c r="G5" s="11"/>
      <c r="H5" s="11"/>
      <c r="I5" s="11"/>
      <c r="J5" s="11"/>
    </row>
    <row r="6" spans="1:10" x14ac:dyDescent="0.25">
      <c r="A6" s="11" t="str">
        <f t="shared" si="1"/>
        <v>BUTF</v>
      </c>
      <c r="B6" s="1" t="s">
        <v>61</v>
      </c>
      <c r="C6" s="11" t="s">
        <v>77</v>
      </c>
      <c r="D6" s="11"/>
      <c r="E6" s="11"/>
      <c r="F6" s="11"/>
      <c r="G6" s="11"/>
      <c r="H6" s="11"/>
      <c r="I6" s="11"/>
      <c r="J6" s="11"/>
    </row>
    <row r="7" spans="1:10" x14ac:dyDescent="0.25">
      <c r="A7" s="11" t="str">
        <f t="shared" si="1"/>
        <v>CER</v>
      </c>
      <c r="B7" s="1" t="s">
        <v>3</v>
      </c>
      <c r="C7" s="11"/>
      <c r="D7" s="11"/>
      <c r="E7" s="11"/>
      <c r="F7" s="11"/>
      <c r="G7" s="11"/>
      <c r="H7" s="11"/>
      <c r="I7" s="11"/>
      <c r="J7" s="11"/>
    </row>
    <row r="8" spans="1:10" x14ac:dyDescent="0.25">
      <c r="A8" s="11" t="str">
        <f t="shared" si="1"/>
        <v>CONP</v>
      </c>
      <c r="B8" s="1" t="s">
        <v>121</v>
      </c>
      <c r="C8" s="11" t="s">
        <v>66</v>
      </c>
      <c r="D8" s="11"/>
      <c r="E8" s="11"/>
      <c r="F8" s="11"/>
      <c r="G8" s="11"/>
      <c r="H8" s="11"/>
      <c r="I8" s="11"/>
      <c r="J8" s="11"/>
    </row>
    <row r="9" spans="1:10" x14ac:dyDescent="0.25">
      <c r="A9" s="11" t="str">
        <f t="shared" si="1"/>
        <v>COOP</v>
      </c>
      <c r="B9" s="1" t="s">
        <v>120</v>
      </c>
      <c r="C9" s="11" t="s">
        <v>85</v>
      </c>
      <c r="D9" s="11"/>
      <c r="E9" s="11"/>
      <c r="F9" s="11"/>
      <c r="G9" s="11"/>
      <c r="H9" s="11"/>
      <c r="I9" s="11"/>
      <c r="J9" s="11"/>
    </row>
    <row r="10" spans="1:10" x14ac:dyDescent="0.25">
      <c r="A10" s="11" t="str">
        <f t="shared" si="1"/>
        <v>DAOE</v>
      </c>
      <c r="B10" s="1" t="s">
        <v>44</v>
      </c>
      <c r="C10" s="11" t="s">
        <v>45</v>
      </c>
      <c r="D10" s="11" t="s">
        <v>132</v>
      </c>
      <c r="E10" s="11">
        <v>4537</v>
      </c>
      <c r="F10" s="11" t="s">
        <v>34</v>
      </c>
      <c r="G10" s="11"/>
      <c r="H10" s="11" t="s">
        <v>133</v>
      </c>
      <c r="I10" s="11"/>
      <c r="J10" s="11"/>
    </row>
    <row r="11" spans="1:10" x14ac:dyDescent="0.25">
      <c r="A11" s="11" t="str">
        <f t="shared" si="1"/>
        <v>DEBP</v>
      </c>
      <c r="B11" s="1" t="s">
        <v>84</v>
      </c>
      <c r="C11" s="11" t="s">
        <v>85</v>
      </c>
      <c r="D11" s="11"/>
      <c r="E11" s="11"/>
      <c r="F11" s="11"/>
      <c r="G11" s="11"/>
      <c r="H11" s="11"/>
      <c r="I11" s="11"/>
      <c r="J11" s="11"/>
    </row>
    <row r="12" spans="1:10" x14ac:dyDescent="0.25">
      <c r="A12" s="11" t="str">
        <f t="shared" si="1"/>
        <v>DEBL</v>
      </c>
      <c r="B12" s="1" t="s">
        <v>59</v>
      </c>
      <c r="C12" s="11" t="s">
        <v>60</v>
      </c>
      <c r="D12" s="11"/>
      <c r="E12" s="11"/>
      <c r="F12" s="11"/>
      <c r="G12" s="11"/>
      <c r="H12" s="11"/>
      <c r="I12" s="11"/>
      <c r="J12" s="11"/>
    </row>
    <row r="13" spans="1:10" x14ac:dyDescent="0.25">
      <c r="A13" s="11" t="str">
        <f t="shared" si="1"/>
        <v>DELP</v>
      </c>
      <c r="B13" s="1" t="s">
        <v>65</v>
      </c>
      <c r="C13" s="11" t="s">
        <v>66</v>
      </c>
      <c r="D13" s="11"/>
      <c r="E13" s="11"/>
      <c r="F13" s="11"/>
      <c r="G13" s="11"/>
      <c r="H13" s="11"/>
      <c r="I13" s="11"/>
      <c r="J13" s="11"/>
    </row>
    <row r="14" spans="1:10" x14ac:dyDescent="0.25">
      <c r="A14" s="11" t="str">
        <f t="shared" si="1"/>
        <v>det</v>
      </c>
      <c r="B14" s="1" t="s">
        <v>1</v>
      </c>
      <c r="C14" s="11"/>
      <c r="D14" s="11"/>
      <c r="E14" s="11"/>
      <c r="F14" s="11"/>
      <c r="G14" s="11"/>
      <c r="H14" s="11"/>
      <c r="I14" s="11"/>
      <c r="J14" s="11"/>
    </row>
    <row r="15" spans="1:10" x14ac:dyDescent="0.25">
      <c r="A15" s="11" t="str">
        <f t="shared" si="1"/>
        <v>DEVH</v>
      </c>
      <c r="B15" s="1" t="s">
        <v>63</v>
      </c>
      <c r="C15" s="11" t="s">
        <v>64</v>
      </c>
      <c r="D15" s="11"/>
      <c r="E15" s="11"/>
      <c r="F15" s="11"/>
      <c r="G15" s="11"/>
      <c r="H15" s="11"/>
      <c r="I15" s="11"/>
      <c r="J15" s="11"/>
    </row>
    <row r="16" spans="1:10" x14ac:dyDescent="0.25">
      <c r="A16" s="11" t="str">
        <f t="shared" si="1"/>
        <v>D'HE</v>
      </c>
      <c r="B16" s="14" t="s">
        <v>137</v>
      </c>
      <c r="C16" s="11" t="s">
        <v>81</v>
      </c>
      <c r="D16" s="11"/>
      <c r="E16" s="11">
        <v>4537</v>
      </c>
      <c r="F16" s="11" t="s">
        <v>34</v>
      </c>
      <c r="G16" s="11"/>
      <c r="H16" s="11"/>
      <c r="I16" s="11"/>
      <c r="J16" s="11"/>
    </row>
    <row r="17" spans="1:10" x14ac:dyDescent="0.25">
      <c r="A17" s="11" t="str">
        <f t="shared" si="1"/>
        <v>DUCL</v>
      </c>
      <c r="B17" s="1" t="s">
        <v>78</v>
      </c>
      <c r="C17" s="11" t="s">
        <v>79</v>
      </c>
      <c r="D17" s="11"/>
      <c r="E17" s="11"/>
      <c r="F17" s="11"/>
      <c r="G17" s="11"/>
      <c r="H17" s="11"/>
      <c r="I17" s="11"/>
      <c r="J17" s="11"/>
    </row>
    <row r="18" spans="1:10" x14ac:dyDescent="0.25">
      <c r="A18" s="11" t="str">
        <f t="shared" si="1"/>
        <v>DupC</v>
      </c>
      <c r="B18" s="14" t="s">
        <v>38</v>
      </c>
      <c r="C18" s="11" t="s">
        <v>39</v>
      </c>
      <c r="D18" s="11" t="s">
        <v>40</v>
      </c>
      <c r="E18" s="11"/>
      <c r="F18" s="11" t="s">
        <v>35</v>
      </c>
      <c r="G18" s="11" t="s">
        <v>41</v>
      </c>
      <c r="H18" s="11" t="s">
        <v>135</v>
      </c>
      <c r="I18" s="11"/>
      <c r="J18" s="11"/>
    </row>
    <row r="19" spans="1:10" x14ac:dyDescent="0.25">
      <c r="A19" s="11" t="str">
        <f t="shared" si="1"/>
        <v>EVRR</v>
      </c>
      <c r="B19" s="1" t="s">
        <v>126</v>
      </c>
      <c r="C19" s="11" t="s">
        <v>125</v>
      </c>
      <c r="D19" s="11"/>
      <c r="E19" s="11"/>
      <c r="F19" s="11"/>
      <c r="G19" s="11"/>
      <c r="H19" s="11"/>
      <c r="I19" s="11"/>
      <c r="J19" s="11"/>
    </row>
    <row r="20" spans="1:10" x14ac:dyDescent="0.25">
      <c r="A20" s="11" t="str">
        <f t="shared" si="1"/>
        <v>FEET</v>
      </c>
      <c r="B20" s="1" t="s">
        <v>67</v>
      </c>
      <c r="C20" s="11" t="s">
        <v>68</v>
      </c>
      <c r="D20" s="11"/>
      <c r="E20" s="11"/>
      <c r="F20" s="11"/>
      <c r="G20" s="11"/>
      <c r="H20" s="11"/>
      <c r="I20" s="11"/>
      <c r="J20" s="11"/>
    </row>
    <row r="21" spans="1:10" x14ac:dyDescent="0.25">
      <c r="A21" s="11" t="str">
        <f t="shared" si="1"/>
        <v>FOUS</v>
      </c>
      <c r="B21" s="1" t="s">
        <v>104</v>
      </c>
      <c r="C21" s="11" t="s">
        <v>105</v>
      </c>
      <c r="D21" s="11"/>
      <c r="E21" s="11"/>
      <c r="F21" s="11"/>
      <c r="G21" s="11"/>
      <c r="H21" s="11"/>
      <c r="I21" s="11"/>
      <c r="J21" s="11"/>
    </row>
    <row r="22" spans="1:10" x14ac:dyDescent="0.25">
      <c r="A22" s="11" t="str">
        <f t="shared" si="1"/>
        <v>GIAG</v>
      </c>
      <c r="B22" s="1" t="s">
        <v>46</v>
      </c>
      <c r="C22" s="11" t="s">
        <v>47</v>
      </c>
      <c r="D22" s="11"/>
      <c r="E22" s="11"/>
      <c r="F22" s="11"/>
      <c r="G22" s="11"/>
      <c r="H22" s="11"/>
      <c r="I22" s="11"/>
      <c r="J22" s="11"/>
    </row>
    <row r="23" spans="1:10" x14ac:dyDescent="0.25">
      <c r="A23" s="11" t="str">
        <f t="shared" si="1"/>
        <v>GRIB</v>
      </c>
      <c r="B23" s="1" t="s">
        <v>69</v>
      </c>
      <c r="C23" s="11" t="s">
        <v>70</v>
      </c>
      <c r="D23" s="11"/>
      <c r="E23" s="11"/>
      <c r="F23" s="11"/>
      <c r="G23" s="11"/>
      <c r="H23" s="11"/>
      <c r="I23" s="11"/>
      <c r="J23" s="11"/>
    </row>
    <row r="24" spans="1:10" x14ac:dyDescent="0.25">
      <c r="A24" s="11" t="str">
        <f t="shared" si="1"/>
        <v>HALH</v>
      </c>
      <c r="B24" s="1" t="s">
        <v>106</v>
      </c>
      <c r="C24" s="11" t="s">
        <v>107</v>
      </c>
      <c r="D24" s="11"/>
      <c r="E24" s="11"/>
      <c r="F24" s="11"/>
      <c r="G24" s="11"/>
      <c r="H24" s="11"/>
      <c r="I24" s="11"/>
      <c r="J24" s="11"/>
    </row>
    <row r="25" spans="1:10" x14ac:dyDescent="0.25">
      <c r="A25" s="11" t="str">
        <f t="shared" si="1"/>
        <v>JOLG</v>
      </c>
      <c r="B25" s="1" t="s">
        <v>48</v>
      </c>
      <c r="C25" s="11" t="s">
        <v>49</v>
      </c>
      <c r="D25" s="11"/>
      <c r="E25" s="11"/>
      <c r="F25" s="11"/>
      <c r="G25" s="11"/>
      <c r="H25" s="11"/>
      <c r="I25" s="11"/>
      <c r="J25" s="11"/>
    </row>
    <row r="26" spans="1:10" x14ac:dyDescent="0.25">
      <c r="A26" s="11" t="str">
        <f t="shared" si="1"/>
        <v>LABD</v>
      </c>
      <c r="B26" s="1" t="s">
        <v>99</v>
      </c>
      <c r="C26" s="11" t="s">
        <v>100</v>
      </c>
      <c r="D26" s="11"/>
      <c r="E26" s="11"/>
      <c r="F26" s="11"/>
      <c r="G26" s="11"/>
      <c r="H26" s="11"/>
      <c r="I26" s="11"/>
      <c r="J26" s="11"/>
    </row>
    <row r="27" spans="1:10" x14ac:dyDescent="0.25">
      <c r="A27" s="11" t="str">
        <f t="shared" si="1"/>
        <v>LAML</v>
      </c>
      <c r="B27" s="1" t="s">
        <v>89</v>
      </c>
      <c r="C27" s="11" t="s">
        <v>88</v>
      </c>
      <c r="D27" s="11"/>
      <c r="E27" s="11"/>
      <c r="F27" s="11"/>
      <c r="G27" s="11"/>
      <c r="H27" s="11"/>
      <c r="I27" s="11"/>
      <c r="J27" s="11"/>
    </row>
    <row r="28" spans="1:10" x14ac:dyDescent="0.25">
      <c r="A28" s="11" t="str">
        <f t="shared" si="1"/>
        <v>LAMM</v>
      </c>
      <c r="B28" s="1" t="s">
        <v>89</v>
      </c>
      <c r="C28" s="11" t="s">
        <v>96</v>
      </c>
      <c r="D28" s="11"/>
      <c r="E28" s="11"/>
      <c r="F28" s="11"/>
      <c r="G28" s="11"/>
      <c r="H28" s="11"/>
      <c r="I28" s="11"/>
      <c r="J28" s="11"/>
    </row>
    <row r="29" spans="1:10" x14ac:dyDescent="0.25">
      <c r="A29" s="11" t="str">
        <f t="shared" si="1"/>
        <v>LAMA</v>
      </c>
      <c r="B29" s="1" t="s">
        <v>74</v>
      </c>
      <c r="C29" s="11" t="s">
        <v>75</v>
      </c>
      <c r="D29" s="11"/>
      <c r="E29" s="11"/>
      <c r="F29" s="11"/>
      <c r="G29" s="11"/>
      <c r="H29" s="11"/>
      <c r="I29" s="11"/>
      <c r="J29" s="11"/>
    </row>
    <row r="30" spans="1:10" x14ac:dyDescent="0.25">
      <c r="A30" s="11" t="str">
        <f t="shared" si="1"/>
        <v>LECM</v>
      </c>
      <c r="B30" s="1" t="s">
        <v>71</v>
      </c>
      <c r="C30" s="11" t="s">
        <v>72</v>
      </c>
      <c r="D30" s="11"/>
      <c r="E30" s="11"/>
      <c r="F30" s="11"/>
      <c r="G30" s="11"/>
      <c r="H30" s="11"/>
      <c r="I30" s="11"/>
      <c r="J30" s="11"/>
    </row>
    <row r="31" spans="1:10" x14ac:dyDescent="0.25">
      <c r="A31" s="11" t="str">
        <f t="shared" si="1"/>
        <v>LEFA</v>
      </c>
      <c r="B31" s="1" t="s">
        <v>76</v>
      </c>
      <c r="C31" s="11" t="s">
        <v>55</v>
      </c>
      <c r="D31" s="11"/>
      <c r="E31" s="11"/>
      <c r="F31" s="11"/>
      <c r="G31" s="11"/>
      <c r="H31" s="11"/>
      <c r="I31" s="11"/>
      <c r="J31" s="11"/>
    </row>
    <row r="32" spans="1:10" x14ac:dyDescent="0.25">
      <c r="A32" s="11" t="str">
        <f t="shared" si="1"/>
        <v>LHEL</v>
      </c>
      <c r="B32" s="1" t="s">
        <v>87</v>
      </c>
      <c r="C32" s="11" t="s">
        <v>88</v>
      </c>
      <c r="D32" s="11"/>
      <c r="E32" s="11"/>
      <c r="F32" s="11"/>
      <c r="G32" s="11"/>
      <c r="H32" s="11"/>
      <c r="I32" s="11"/>
      <c r="J32" s="11"/>
    </row>
    <row r="33" spans="1:10" x14ac:dyDescent="0.25">
      <c r="A33" s="11" t="str">
        <f t="shared" si="1"/>
        <v>MARG</v>
      </c>
      <c r="B33" s="1" t="s">
        <v>108</v>
      </c>
      <c r="C33" s="11" t="s">
        <v>109</v>
      </c>
      <c r="D33" s="11"/>
      <c r="E33" s="11"/>
      <c r="F33" s="11"/>
      <c r="G33" s="11"/>
      <c r="H33" s="11"/>
      <c r="I33" s="11"/>
      <c r="J33" s="11"/>
    </row>
    <row r="34" spans="1:10" x14ac:dyDescent="0.25">
      <c r="A34" s="11" t="str">
        <f t="shared" si="1"/>
        <v>MATC</v>
      </c>
      <c r="B34" s="1" t="s">
        <v>101</v>
      </c>
      <c r="C34" s="11" t="s">
        <v>102</v>
      </c>
      <c r="D34" s="11"/>
      <c r="E34" s="11"/>
      <c r="F34" s="11"/>
      <c r="G34" s="11"/>
      <c r="H34" s="11"/>
      <c r="I34" s="11"/>
      <c r="J34" s="11"/>
    </row>
    <row r="35" spans="1:10" x14ac:dyDescent="0.25">
      <c r="A35" s="11" t="str">
        <f t="shared" ref="A35:A56" si="2">LEFT(B35,3)&amp;LEFT(C35,1)</f>
        <v>MHVL</v>
      </c>
      <c r="B35" s="1" t="s">
        <v>52</v>
      </c>
      <c r="C35" s="11" t="s">
        <v>53</v>
      </c>
      <c r="D35" s="11"/>
      <c r="E35" s="11"/>
      <c r="F35" s="11"/>
      <c r="G35" s="11"/>
      <c r="H35" s="11"/>
      <c r="I35" s="11"/>
      <c r="J35" s="11"/>
    </row>
    <row r="36" spans="1:10" x14ac:dyDescent="0.25">
      <c r="A36" s="11" t="str">
        <f t="shared" si="2"/>
        <v>MOIG</v>
      </c>
      <c r="B36" s="1" t="s">
        <v>114</v>
      </c>
      <c r="C36" s="11" t="s">
        <v>115</v>
      </c>
      <c r="D36" s="11"/>
      <c r="E36" s="11"/>
      <c r="F36" s="11"/>
      <c r="G36" s="11"/>
      <c r="H36" s="11"/>
      <c r="I36" s="11"/>
      <c r="J36" s="11"/>
    </row>
    <row r="37" spans="1:10" x14ac:dyDescent="0.25">
      <c r="A37" s="11" t="str">
        <f t="shared" si="2"/>
        <v>MORC</v>
      </c>
      <c r="B37" s="1" t="s">
        <v>116</v>
      </c>
      <c r="C37" s="11" t="s">
        <v>102</v>
      </c>
      <c r="D37" s="11" t="s">
        <v>117</v>
      </c>
      <c r="E37" s="11"/>
      <c r="F37" s="11"/>
      <c r="G37" s="11"/>
      <c r="H37" s="11"/>
      <c r="I37" s="11"/>
      <c r="J37" s="11"/>
    </row>
    <row r="38" spans="1:10" x14ac:dyDescent="0.25">
      <c r="A38" s="11" t="str">
        <f t="shared" si="2"/>
        <v>MUSC</v>
      </c>
      <c r="B38" s="1" t="s">
        <v>97</v>
      </c>
      <c r="C38" s="11" t="s">
        <v>98</v>
      </c>
      <c r="D38" s="11"/>
      <c r="E38" s="11"/>
      <c r="F38" s="11"/>
      <c r="G38" s="11"/>
      <c r="H38" s="11"/>
      <c r="I38" s="11"/>
      <c r="J38" s="11"/>
    </row>
    <row r="39" spans="1:10" x14ac:dyDescent="0.25">
      <c r="A39" s="11" t="str">
        <f t="shared" si="2"/>
        <v>NOV</v>
      </c>
      <c r="B39" s="1" t="s">
        <v>5</v>
      </c>
      <c r="C39" s="11"/>
      <c r="D39" s="11"/>
      <c r="E39" s="11"/>
      <c r="F39" s="11"/>
      <c r="G39" s="11"/>
      <c r="H39" s="11"/>
      <c r="I39" s="11"/>
      <c r="J39" s="11"/>
    </row>
    <row r="40" spans="1:10" x14ac:dyDescent="0.25">
      <c r="A40" s="11" t="str">
        <f t="shared" si="2"/>
        <v>PAZG</v>
      </c>
      <c r="B40" s="1" t="s">
        <v>94</v>
      </c>
      <c r="C40" s="11" t="s">
        <v>95</v>
      </c>
      <c r="D40" s="11"/>
      <c r="E40" s="11"/>
      <c r="F40" s="11"/>
      <c r="G40" s="11"/>
      <c r="H40" s="11"/>
      <c r="I40" s="11"/>
      <c r="J40" s="11"/>
    </row>
    <row r="41" spans="1:10" x14ac:dyDescent="0.25">
      <c r="A41" s="11" t="str">
        <f t="shared" si="2"/>
        <v>REMA</v>
      </c>
      <c r="B41" s="1" t="s">
        <v>113</v>
      </c>
      <c r="C41" s="11" t="s">
        <v>55</v>
      </c>
      <c r="D41" s="11"/>
      <c r="E41" s="11"/>
      <c r="F41" s="11"/>
      <c r="G41" s="11"/>
      <c r="H41" s="11"/>
      <c r="I41" s="11"/>
      <c r="J41" s="11"/>
    </row>
    <row r="42" spans="1:10" x14ac:dyDescent="0.25">
      <c r="A42" s="11" t="str">
        <f t="shared" si="2"/>
        <v>RIGA</v>
      </c>
      <c r="B42" s="1" t="s">
        <v>57</v>
      </c>
      <c r="C42" s="11" t="s">
        <v>58</v>
      </c>
      <c r="D42" s="11"/>
      <c r="E42" s="11"/>
      <c r="F42" s="11"/>
      <c r="G42" s="11"/>
      <c r="H42" s="11"/>
      <c r="I42" s="11"/>
      <c r="J42" s="11"/>
    </row>
    <row r="43" spans="1:10" x14ac:dyDescent="0.25">
      <c r="A43" s="11" t="str">
        <f t="shared" si="2"/>
        <v>ROSE</v>
      </c>
      <c r="B43" s="1" t="s">
        <v>86</v>
      </c>
      <c r="C43" s="11" t="s">
        <v>81</v>
      </c>
      <c r="D43" s="11"/>
      <c r="E43" s="11"/>
      <c r="F43" s="11"/>
      <c r="G43" s="11"/>
      <c r="H43" s="11"/>
      <c r="I43" s="11"/>
      <c r="J43" s="11"/>
    </row>
    <row r="44" spans="1:10" x14ac:dyDescent="0.25">
      <c r="A44" s="11" t="str">
        <f t="shared" si="2"/>
        <v>saa</v>
      </c>
      <c r="B44" s="1" t="s">
        <v>42</v>
      </c>
      <c r="C44" s="11" t="s">
        <v>43</v>
      </c>
      <c r="D44" s="11"/>
      <c r="E44" s="11"/>
      <c r="F44" s="11"/>
      <c r="G44" s="11"/>
      <c r="H44" s="11"/>
      <c r="I44" s="11"/>
      <c r="J44" s="11"/>
    </row>
    <row r="45" spans="1:10" x14ac:dyDescent="0.25">
      <c r="A45" s="11" t="str">
        <f t="shared" si="2"/>
        <v>SAIJ</v>
      </c>
      <c r="B45" s="1" t="s">
        <v>50</v>
      </c>
      <c r="C45" s="11" t="s">
        <v>51</v>
      </c>
      <c r="D45" s="11"/>
      <c r="E45" s="11"/>
      <c r="F45" s="11"/>
      <c r="G45" s="11"/>
      <c r="H45" s="11"/>
      <c r="I45" s="11"/>
      <c r="J45" s="11"/>
    </row>
    <row r="46" spans="1:10" x14ac:dyDescent="0.25">
      <c r="A46" s="11" t="str">
        <f t="shared" si="2"/>
        <v>SAID</v>
      </c>
      <c r="B46" s="23" t="s">
        <v>50</v>
      </c>
      <c r="C46" s="11" t="s">
        <v>56</v>
      </c>
      <c r="D46" s="11"/>
      <c r="E46" s="11"/>
      <c r="F46" s="11"/>
      <c r="G46" s="11"/>
      <c r="H46" s="11"/>
      <c r="I46" s="11"/>
      <c r="J46" s="11"/>
    </row>
    <row r="47" spans="1:10" x14ac:dyDescent="0.25">
      <c r="A47" s="11" t="str">
        <f t="shared" si="2"/>
        <v>SAML</v>
      </c>
      <c r="B47" s="15" t="s">
        <v>112</v>
      </c>
      <c r="C47" s="11" t="s">
        <v>60</v>
      </c>
      <c r="D47" s="11"/>
      <c r="E47" s="11"/>
      <c r="F47" s="11"/>
      <c r="G47" s="11"/>
      <c r="H47" s="11"/>
      <c r="I47" s="11"/>
      <c r="J47" s="11"/>
    </row>
    <row r="48" spans="1:10" x14ac:dyDescent="0.25">
      <c r="A48" s="11" t="str">
        <f t="shared" si="2"/>
        <v>SON</v>
      </c>
      <c r="B48" s="15" t="s">
        <v>4</v>
      </c>
      <c r="C48" s="11"/>
      <c r="D48" s="11"/>
      <c r="E48" s="11"/>
      <c r="F48" s="11"/>
      <c r="G48" s="11"/>
      <c r="H48" s="11"/>
      <c r="I48" s="11"/>
      <c r="J48" s="11"/>
    </row>
    <row r="49" spans="1:10" x14ac:dyDescent="0.25">
      <c r="A49" s="11" t="str">
        <f t="shared" si="2"/>
        <v>SOUN</v>
      </c>
      <c r="B49" s="15" t="s">
        <v>110</v>
      </c>
      <c r="C49" s="11" t="s">
        <v>111</v>
      </c>
      <c r="D49" s="11"/>
      <c r="E49" s="11"/>
      <c r="F49" s="11"/>
      <c r="G49" s="11"/>
      <c r="H49" s="11"/>
      <c r="I49" s="11"/>
      <c r="J49" s="11"/>
    </row>
    <row r="50" spans="1:10" x14ac:dyDescent="0.25">
      <c r="A50" s="11" t="str">
        <f t="shared" si="2"/>
        <v>TOUM</v>
      </c>
      <c r="B50" s="15" t="s">
        <v>118</v>
      </c>
      <c r="C50" s="11" t="s">
        <v>119</v>
      </c>
      <c r="D50" s="11"/>
      <c r="E50" s="11"/>
      <c r="F50" s="11"/>
      <c r="G50" s="11"/>
      <c r="H50" s="11"/>
      <c r="I50" s="11"/>
      <c r="J50" s="11"/>
    </row>
    <row r="51" spans="1:10" x14ac:dyDescent="0.25">
      <c r="A51" s="11" t="str">
        <f t="shared" si="2"/>
        <v>ULIM</v>
      </c>
      <c r="B51" s="15" t="s">
        <v>82</v>
      </c>
      <c r="C51" s="11" t="s">
        <v>83</v>
      </c>
      <c r="D51" s="11"/>
      <c r="E51" s="11"/>
      <c r="F51" s="11"/>
      <c r="G51" s="11"/>
      <c r="H51" s="11"/>
      <c r="I51" s="11"/>
      <c r="J51" s="11"/>
    </row>
    <row r="52" spans="1:10" x14ac:dyDescent="0.25">
      <c r="A52" s="11" t="str">
        <f t="shared" si="2"/>
        <v>VAN</v>
      </c>
      <c r="B52" s="15" t="s">
        <v>2</v>
      </c>
      <c r="C52" s="11"/>
      <c r="D52" s="11"/>
      <c r="E52" s="11"/>
      <c r="F52" s="11"/>
      <c r="G52" s="11"/>
      <c r="H52" s="11"/>
      <c r="I52" s="11"/>
      <c r="J52" s="11"/>
    </row>
    <row r="53" spans="1:10" x14ac:dyDescent="0.25">
      <c r="A53" s="11" t="str">
        <f t="shared" si="2"/>
        <v>WALL</v>
      </c>
      <c r="B53" s="15" t="s">
        <v>103</v>
      </c>
      <c r="C53" s="11" t="s">
        <v>88</v>
      </c>
      <c r="D53" s="11"/>
      <c r="E53" s="11"/>
      <c r="F53" s="11"/>
      <c r="G53" s="11"/>
      <c r="H53" s="11"/>
      <c r="I53" s="11"/>
      <c r="J53" s="11"/>
    </row>
    <row r="54" spans="1:10" x14ac:dyDescent="0.25">
      <c r="A54" s="11" t="str">
        <f t="shared" si="2"/>
        <v>WELP</v>
      </c>
      <c r="B54" s="15" t="s">
        <v>73</v>
      </c>
      <c r="C54" s="11" t="s">
        <v>66</v>
      </c>
      <c r="D54" s="11"/>
      <c r="E54" s="11"/>
      <c r="F54" s="11"/>
      <c r="G54" s="11"/>
      <c r="H54" s="11"/>
      <c r="I54" s="11"/>
      <c r="J54" s="11"/>
    </row>
    <row r="55" spans="1:10" x14ac:dyDescent="0.25">
      <c r="A55" s="11" t="str">
        <f t="shared" si="2"/>
        <v>WOLA</v>
      </c>
      <c r="B55" s="15" t="s">
        <v>54</v>
      </c>
      <c r="C55" s="11" t="s">
        <v>55</v>
      </c>
      <c r="D55" s="11"/>
      <c r="E55" s="11"/>
      <c r="F55" s="11"/>
      <c r="G55" s="11"/>
      <c r="H55" s="11"/>
      <c r="I55" s="11"/>
      <c r="J55" s="11"/>
    </row>
    <row r="56" spans="1:10" x14ac:dyDescent="0.25">
      <c r="A56" s="11" t="str">
        <f t="shared" si="2"/>
        <v>WUYJ</v>
      </c>
      <c r="B56" s="15" t="s">
        <v>90</v>
      </c>
      <c r="C56" s="11" t="s">
        <v>91</v>
      </c>
      <c r="D56" s="11"/>
      <c r="E56" s="11"/>
      <c r="F56" s="11"/>
      <c r="G56" s="11"/>
      <c r="H56" s="11"/>
      <c r="I56" s="11"/>
      <c r="J56" s="11"/>
    </row>
    <row r="57" spans="1:10" x14ac:dyDescent="0.25">
      <c r="A57" s="11"/>
      <c r="B57" s="11"/>
      <c r="C57" s="11"/>
      <c r="D57" s="11"/>
      <c r="E57" s="11"/>
      <c r="F57" s="11"/>
      <c r="G57" s="11"/>
      <c r="H57" s="11"/>
      <c r="I57" s="11"/>
      <c r="J57" s="11"/>
    </row>
    <row r="58" spans="1:10" x14ac:dyDescent="0.25">
      <c r="A58" s="11"/>
      <c r="B58" s="11"/>
      <c r="C58" s="11"/>
      <c r="D58" s="11"/>
      <c r="E58" s="11"/>
      <c r="F58" s="11"/>
      <c r="G58" s="11"/>
      <c r="H58" s="11"/>
      <c r="I58" s="11"/>
      <c r="J58" s="11"/>
    </row>
    <row r="59" spans="1:10" x14ac:dyDescent="0.25">
      <c r="A59" s="11"/>
      <c r="B59" s="11"/>
      <c r="C59" s="11"/>
      <c r="D59" s="11"/>
      <c r="E59" s="11"/>
      <c r="F59" s="11"/>
      <c r="G59" s="11"/>
      <c r="H59" s="11"/>
      <c r="I59" s="11"/>
      <c r="J59" s="11"/>
    </row>
    <row r="60" spans="1:10" x14ac:dyDescent="0.25">
      <c r="A60" s="11"/>
      <c r="B60" s="11"/>
      <c r="C60" s="11"/>
      <c r="D60" s="11"/>
      <c r="E60" s="11"/>
      <c r="F60" s="11"/>
      <c r="G60" s="11"/>
      <c r="H60" s="11"/>
      <c r="I60" s="11"/>
      <c r="J60" s="11"/>
    </row>
    <row r="61" spans="1:10" x14ac:dyDescent="0.25">
      <c r="A61" s="11"/>
      <c r="B61" s="11"/>
      <c r="C61" s="11"/>
      <c r="D61" s="11"/>
      <c r="E61" s="11"/>
      <c r="F61" s="11"/>
      <c r="G61" s="11"/>
      <c r="H61" s="11"/>
      <c r="I61" s="11"/>
      <c r="J61" s="11"/>
    </row>
    <row r="62" spans="1:10" x14ac:dyDescent="0.25">
      <c r="A62" s="11"/>
      <c r="B62" s="11"/>
      <c r="C62" s="11"/>
      <c r="D62" s="11"/>
      <c r="E62" s="11"/>
      <c r="F62" s="11"/>
      <c r="G62" s="11"/>
      <c r="H62" s="11"/>
      <c r="I62" s="11"/>
      <c r="J62" s="11"/>
    </row>
    <row r="63" spans="1:10" x14ac:dyDescent="0.25">
      <c r="A63" s="11"/>
      <c r="B63" s="11"/>
      <c r="C63" s="11"/>
      <c r="D63" s="11"/>
      <c r="E63" s="11"/>
      <c r="F63" s="11"/>
      <c r="G63" s="11"/>
      <c r="H63" s="11"/>
      <c r="I63" s="11"/>
      <c r="J63" s="11"/>
    </row>
    <row r="64" spans="1:10" x14ac:dyDescent="0.25">
      <c r="A64" s="11"/>
      <c r="B64" s="11"/>
      <c r="C64" s="11"/>
      <c r="D64" s="11"/>
      <c r="E64" s="11"/>
      <c r="F64" s="11"/>
      <c r="G64" s="11"/>
      <c r="H64" s="11"/>
      <c r="I64" s="11"/>
      <c r="J64" s="11"/>
    </row>
    <row r="65" spans="1:10" x14ac:dyDescent="0.25">
      <c r="A65" s="11"/>
      <c r="B65" s="11"/>
      <c r="C65" s="11"/>
      <c r="D65" s="11"/>
      <c r="E65" s="11"/>
      <c r="F65" s="11"/>
      <c r="G65" s="11"/>
      <c r="H65" s="11"/>
      <c r="I65" s="11"/>
      <c r="J65" s="11"/>
    </row>
    <row r="66" spans="1:10" x14ac:dyDescent="0.25">
      <c r="A66" s="11"/>
      <c r="B66" s="11"/>
      <c r="C66" s="11"/>
      <c r="D66" s="11"/>
      <c r="E66" s="11"/>
      <c r="F66" s="11"/>
      <c r="G66" s="11"/>
      <c r="H66" s="11"/>
      <c r="I66" s="11"/>
      <c r="J66" s="11"/>
    </row>
    <row r="67" spans="1:10" x14ac:dyDescent="0.25">
      <c r="A67" s="11"/>
      <c r="B67" s="11"/>
      <c r="C67" s="11"/>
      <c r="D67" s="11"/>
      <c r="E67" s="11"/>
      <c r="F67" s="11"/>
      <c r="G67" s="11"/>
      <c r="H67" s="11"/>
      <c r="I67" s="11"/>
      <c r="J67" s="11"/>
    </row>
    <row r="68" spans="1:10" x14ac:dyDescent="0.25">
      <c r="A68" s="11"/>
      <c r="B68" s="11"/>
      <c r="C68" s="11"/>
      <c r="D68" s="11"/>
      <c r="E68" s="11"/>
      <c r="F68" s="11"/>
      <c r="G68" s="11"/>
      <c r="H68" s="11"/>
      <c r="I68" s="11"/>
      <c r="J68" s="11"/>
    </row>
    <row r="69" spans="1:10" x14ac:dyDescent="0.25">
      <c r="A69" s="11"/>
      <c r="B69" s="11"/>
      <c r="C69" s="11"/>
      <c r="D69" s="11"/>
      <c r="E69" s="11"/>
      <c r="F69" s="11"/>
      <c r="G69" s="11"/>
      <c r="H69" s="11"/>
      <c r="I69" s="11"/>
      <c r="J69" s="11"/>
    </row>
    <row r="70" spans="1:10" x14ac:dyDescent="0.25">
      <c r="A70" s="11"/>
      <c r="B70" s="11"/>
      <c r="C70" s="11"/>
      <c r="D70" s="11"/>
      <c r="E70" s="11"/>
      <c r="F70" s="11"/>
      <c r="G70" s="11"/>
      <c r="H70" s="11"/>
      <c r="I70" s="11"/>
      <c r="J70" s="11"/>
    </row>
    <row r="71" spans="1:10" x14ac:dyDescent="0.25">
      <c r="A71" s="11"/>
      <c r="B71" s="11"/>
      <c r="C71" s="11"/>
      <c r="D71" s="11"/>
      <c r="E71" s="11"/>
      <c r="F71" s="11"/>
      <c r="G71" s="11"/>
      <c r="H71" s="11"/>
      <c r="I71" s="11"/>
      <c r="J71" s="11"/>
    </row>
    <row r="72" spans="1:10" x14ac:dyDescent="0.25">
      <c r="A72" s="11"/>
      <c r="B72" s="11"/>
      <c r="C72" s="11"/>
      <c r="D72" s="11"/>
      <c r="E72" s="11"/>
      <c r="F72" s="11"/>
      <c r="G72" s="11"/>
      <c r="H72" s="11"/>
      <c r="I72" s="11"/>
      <c r="J72" s="11"/>
    </row>
    <row r="73" spans="1:10" x14ac:dyDescent="0.25">
      <c r="A73" s="11"/>
      <c r="B73" s="11"/>
      <c r="C73" s="11"/>
      <c r="D73" s="11"/>
      <c r="E73" s="11"/>
      <c r="F73" s="11"/>
      <c r="G73" s="11"/>
      <c r="H73" s="11"/>
      <c r="I73" s="11"/>
      <c r="J73" s="11"/>
    </row>
    <row r="74" spans="1:10" x14ac:dyDescent="0.25">
      <c r="A74" s="11"/>
      <c r="B74" s="11"/>
      <c r="C74" s="11"/>
      <c r="D74" s="11"/>
      <c r="E74" s="11"/>
      <c r="F74" s="11"/>
      <c r="G74" s="11"/>
      <c r="H74" s="11"/>
      <c r="I74" s="11"/>
      <c r="J74" s="11"/>
    </row>
    <row r="75" spans="1:10" x14ac:dyDescent="0.25">
      <c r="A75" s="11"/>
      <c r="B75" s="11"/>
      <c r="C75" s="11"/>
      <c r="D75" s="11"/>
      <c r="E75" s="11"/>
      <c r="F75" s="11"/>
      <c r="G75" s="11"/>
      <c r="H75" s="11"/>
      <c r="I75" s="11"/>
      <c r="J75" s="11"/>
    </row>
    <row r="76" spans="1:10" x14ac:dyDescent="0.25">
      <c r="A76" s="11"/>
      <c r="B76" s="11"/>
      <c r="C76" s="11"/>
      <c r="D76" s="11"/>
      <c r="E76" s="11"/>
      <c r="F76" s="11"/>
      <c r="G76" s="11"/>
      <c r="H76" s="11"/>
      <c r="I76" s="11"/>
      <c r="J76" s="11"/>
    </row>
    <row r="77" spans="1:10" x14ac:dyDescent="0.25">
      <c r="A77" s="11"/>
      <c r="B77" s="11"/>
      <c r="C77" s="11"/>
      <c r="D77" s="11"/>
      <c r="E77" s="11"/>
      <c r="F77" s="11"/>
      <c r="G77" s="11"/>
      <c r="H77" s="11"/>
      <c r="I77" s="11"/>
      <c r="J77" s="11"/>
    </row>
    <row r="78" spans="1:10" x14ac:dyDescent="0.25">
      <c r="A78" s="11"/>
      <c r="B78" s="11"/>
      <c r="C78" s="11"/>
      <c r="D78" s="11"/>
      <c r="E78" s="11"/>
      <c r="F78" s="11"/>
      <c r="G78" s="11"/>
      <c r="H78" s="11"/>
      <c r="I78" s="11"/>
      <c r="J78" s="11"/>
    </row>
    <row r="79" spans="1:10" x14ac:dyDescent="0.25">
      <c r="A79" s="11"/>
      <c r="B79" s="11"/>
      <c r="C79" s="11"/>
      <c r="D79" s="11"/>
      <c r="E79" s="11"/>
      <c r="F79" s="11"/>
      <c r="G79" s="11"/>
      <c r="H79" s="11"/>
      <c r="I79" s="11"/>
      <c r="J79" s="11"/>
    </row>
    <row r="80" spans="1:10" x14ac:dyDescent="0.25">
      <c r="A80" s="11"/>
      <c r="B80" s="11"/>
      <c r="C80" s="11"/>
      <c r="D80" s="11"/>
      <c r="E80" s="11"/>
      <c r="F80" s="11"/>
      <c r="G80" s="11"/>
      <c r="H80" s="11"/>
      <c r="I80" s="11"/>
      <c r="J80" s="11"/>
    </row>
    <row r="81" spans="1:10" x14ac:dyDescent="0.25">
      <c r="A81" s="11"/>
      <c r="B81" s="11"/>
      <c r="C81" s="11"/>
      <c r="D81" s="11"/>
      <c r="E81" s="11"/>
      <c r="F81" s="11"/>
      <c r="G81" s="11"/>
      <c r="H81" s="11"/>
      <c r="I81" s="11"/>
      <c r="J81" s="11"/>
    </row>
    <row r="82" spans="1:10" x14ac:dyDescent="0.25">
      <c r="A82" s="11"/>
      <c r="B82" s="11"/>
      <c r="C82" s="11"/>
      <c r="D82" s="11"/>
      <c r="E82" s="11"/>
      <c r="F82" s="11"/>
      <c r="G82" s="11"/>
      <c r="H82" s="11"/>
      <c r="I82" s="11"/>
      <c r="J82" s="11"/>
    </row>
    <row r="83" spans="1:10" x14ac:dyDescent="0.25">
      <c r="A83" s="11"/>
      <c r="B83" s="11"/>
      <c r="C83" s="11"/>
      <c r="D83" s="11"/>
      <c r="E83" s="11"/>
      <c r="F83" s="11"/>
      <c r="G83" s="11"/>
      <c r="H83" s="11"/>
      <c r="I83" s="11"/>
      <c r="J83" s="11"/>
    </row>
    <row r="84" spans="1:10" x14ac:dyDescent="0.25">
      <c r="A84" s="11"/>
      <c r="B84" s="11"/>
      <c r="C84" s="11"/>
      <c r="D84" s="11"/>
      <c r="E84" s="11"/>
      <c r="F84" s="11"/>
      <c r="G84" s="11"/>
      <c r="H84" s="11"/>
      <c r="I84" s="11"/>
      <c r="J84" s="11"/>
    </row>
    <row r="85" spans="1:10" x14ac:dyDescent="0.25">
      <c r="A85" s="11"/>
      <c r="B85" s="11"/>
      <c r="C85" s="11"/>
      <c r="D85" s="11"/>
      <c r="E85" s="11"/>
      <c r="F85" s="11"/>
      <c r="G85" s="11"/>
      <c r="H85" s="11"/>
      <c r="I85" s="11"/>
      <c r="J85" s="11"/>
    </row>
    <row r="86" spans="1:10" x14ac:dyDescent="0.25">
      <c r="A86" s="11"/>
      <c r="B86" s="11"/>
      <c r="C86" s="11"/>
      <c r="D86" s="11"/>
      <c r="E86" s="11"/>
      <c r="F86" s="11"/>
      <c r="G86" s="11"/>
      <c r="H86" s="11"/>
      <c r="I86" s="11"/>
      <c r="J86" s="11"/>
    </row>
    <row r="87" spans="1:10" x14ac:dyDescent="0.25">
      <c r="A87" s="11"/>
      <c r="B87" s="11"/>
      <c r="C87" s="11"/>
      <c r="D87" s="11"/>
      <c r="E87" s="11"/>
      <c r="F87" s="11"/>
      <c r="G87" s="11"/>
      <c r="H87" s="11"/>
      <c r="I87" s="11"/>
      <c r="J87" s="11"/>
    </row>
    <row r="88" spans="1:10" x14ac:dyDescent="0.25">
      <c r="A88" s="11"/>
      <c r="B88" s="11"/>
      <c r="C88" s="11"/>
      <c r="D88" s="11"/>
      <c r="E88" s="11"/>
      <c r="F88" s="11"/>
      <c r="G88" s="11"/>
      <c r="H88" s="11"/>
      <c r="I88" s="11"/>
      <c r="J88" s="11"/>
    </row>
    <row r="89" spans="1:10" x14ac:dyDescent="0.25">
      <c r="A89" s="11"/>
      <c r="B89" s="11"/>
      <c r="C89" s="11"/>
      <c r="D89" s="11"/>
      <c r="E89" s="11"/>
      <c r="F89" s="11"/>
      <c r="G89" s="11"/>
      <c r="H89" s="11"/>
      <c r="I89" s="11"/>
      <c r="J89" s="11"/>
    </row>
    <row r="90" spans="1:10" x14ac:dyDescent="0.25">
      <c r="A90" s="11"/>
      <c r="B90" s="11"/>
      <c r="C90" s="11"/>
      <c r="D90" s="11"/>
      <c r="E90" s="11"/>
      <c r="F90" s="11"/>
      <c r="G90" s="11"/>
      <c r="H90" s="11"/>
      <c r="I90" s="11"/>
      <c r="J90" s="11"/>
    </row>
    <row r="91" spans="1:10" x14ac:dyDescent="0.25">
      <c r="A91" s="11"/>
      <c r="B91" s="11"/>
      <c r="C91" s="11"/>
      <c r="D91" s="11"/>
      <c r="E91" s="11"/>
      <c r="F91" s="11"/>
      <c r="G91" s="11"/>
      <c r="H91" s="11"/>
      <c r="I91" s="11"/>
      <c r="J91" s="11"/>
    </row>
    <row r="92" spans="1:10" x14ac:dyDescent="0.25">
      <c r="A92" s="11"/>
      <c r="B92" s="11"/>
      <c r="C92" s="11"/>
      <c r="D92" s="11"/>
      <c r="E92" s="11"/>
      <c r="F92" s="11"/>
      <c r="G92" s="11"/>
      <c r="H92" s="11"/>
      <c r="I92" s="11"/>
      <c r="J92" s="11"/>
    </row>
    <row r="93" spans="1:10" x14ac:dyDescent="0.25">
      <c r="A93" s="11"/>
      <c r="B93" s="11"/>
      <c r="C93" s="11"/>
      <c r="D93" s="11"/>
      <c r="E93" s="11"/>
      <c r="F93" s="11"/>
      <c r="G93" s="11"/>
      <c r="H93" s="11"/>
      <c r="I93" s="11"/>
      <c r="J93" s="11"/>
    </row>
    <row r="94" spans="1:10" x14ac:dyDescent="0.25">
      <c r="A94" s="11"/>
      <c r="B94" s="11"/>
      <c r="C94" s="11"/>
      <c r="D94" s="11"/>
      <c r="E94" s="11"/>
      <c r="F94" s="11"/>
      <c r="G94" s="11"/>
      <c r="H94" s="11"/>
      <c r="I94" s="11"/>
      <c r="J94" s="11"/>
    </row>
    <row r="95" spans="1:10" x14ac:dyDescent="0.25">
      <c r="A95" s="11"/>
      <c r="B95" s="11"/>
      <c r="C95" s="11"/>
      <c r="D95" s="11"/>
      <c r="E95" s="11"/>
      <c r="F95" s="11"/>
      <c r="G95" s="11"/>
      <c r="H95" s="11"/>
      <c r="I95" s="11"/>
      <c r="J95" s="11"/>
    </row>
    <row r="96" spans="1:10" x14ac:dyDescent="0.25">
      <c r="A96" s="11"/>
      <c r="B96" s="11"/>
      <c r="C96" s="11"/>
      <c r="D96" s="11"/>
      <c r="E96" s="11"/>
      <c r="F96" s="11"/>
      <c r="G96" s="11"/>
      <c r="H96" s="11"/>
      <c r="I96" s="11"/>
      <c r="J96" s="11"/>
    </row>
    <row r="97" spans="1:10" x14ac:dyDescent="0.25">
      <c r="A97" s="11"/>
      <c r="B97" s="11"/>
      <c r="C97" s="11"/>
      <c r="D97" s="11"/>
      <c r="E97" s="11"/>
      <c r="F97" s="11"/>
      <c r="G97" s="11"/>
      <c r="H97" s="11"/>
      <c r="I97" s="11"/>
      <c r="J97" s="11"/>
    </row>
    <row r="98" spans="1:10" x14ac:dyDescent="0.25">
      <c r="A98" s="21"/>
      <c r="B98" s="21"/>
      <c r="C98" s="21"/>
      <c r="D98" s="21"/>
      <c r="E98" s="21"/>
      <c r="F98" s="21"/>
      <c r="G98" s="21"/>
      <c r="H98" s="21"/>
      <c r="I98" s="21"/>
      <c r="J98" s="21"/>
    </row>
  </sheetData>
  <sortState xmlns:xlrd2="http://schemas.microsoft.com/office/spreadsheetml/2017/richdata2" ref="A3:J98">
    <sortCondition ref="B2"/>
  </sortState>
  <hyperlinks>
    <hyperlink ref="J2" r:id="rId1" xr:uid="{00000000-0004-0000-0000-000000000000}"/>
  </hyperlinks>
  <pageMargins left="0.7" right="0.7" top="0.75" bottom="0.75" header="0.3" footer="0.3"/>
  <pageSetup paperSize="9"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8"/>
  <dimension ref="A4:K45"/>
  <sheetViews>
    <sheetView showGridLines="0" tabSelected="1" topLeftCell="A19" zoomScale="80" zoomScaleNormal="80" workbookViewId="0">
      <selection activeCell="A30" sqref="A30"/>
    </sheetView>
  </sheetViews>
  <sheetFormatPr baseColWidth="10" defaultRowHeight="15" x14ac:dyDescent="0.25"/>
  <cols>
    <col min="1" max="1" width="12" customWidth="1"/>
    <col min="2" max="2" width="15" bestFit="1" customWidth="1"/>
    <col min="3" max="3" width="10.7109375" customWidth="1"/>
    <col min="5" max="5" width="5.85546875" bestFit="1" customWidth="1"/>
    <col min="7" max="7" width="16.42578125" customWidth="1"/>
  </cols>
  <sheetData>
    <row r="4" spans="1:7" ht="15.75" thickBot="1" x14ac:dyDescent="0.3"/>
    <row r="5" spans="1:7" ht="19.5" thickTop="1" x14ac:dyDescent="0.3">
      <c r="D5" s="33"/>
      <c r="E5" s="82"/>
      <c r="F5" s="83"/>
      <c r="G5" s="84"/>
    </row>
    <row r="6" spans="1:7" ht="15.75" customHeight="1" x14ac:dyDescent="0.25">
      <c r="D6" s="2"/>
      <c r="E6" s="85"/>
      <c r="F6" s="86"/>
      <c r="G6" s="87"/>
    </row>
    <row r="7" spans="1:7" x14ac:dyDescent="0.25">
      <c r="D7" s="2"/>
      <c r="E7" s="85"/>
      <c r="F7" s="86"/>
      <c r="G7" s="87"/>
    </row>
    <row r="8" spans="1:7" ht="15.75" thickBot="1" x14ac:dyDescent="0.3">
      <c r="D8" s="2"/>
      <c r="E8" s="88"/>
      <c r="F8" s="89"/>
      <c r="G8" s="90"/>
    </row>
    <row r="9" spans="1:7" ht="15.75" thickTop="1" x14ac:dyDescent="0.25"/>
    <row r="10" spans="1:7" ht="27" customHeight="1" x14ac:dyDescent="0.25">
      <c r="A10" s="3" t="s">
        <v>11</v>
      </c>
      <c r="B10" s="4">
        <v>170</v>
      </c>
      <c r="D10" s="54" t="s">
        <v>6</v>
      </c>
      <c r="E10" s="55"/>
      <c r="F10" s="55" t="str">
        <f>IF(E10="","",VLOOKUP(E10,CoordonnéesClients!B2:J97,2,FALSE))</f>
        <v/>
      </c>
      <c r="G10" s="56"/>
    </row>
    <row r="11" spans="1:7" ht="28.5" customHeight="1" x14ac:dyDescent="0.25">
      <c r="A11" s="3" t="s">
        <v>12</v>
      </c>
      <c r="B11" s="4"/>
      <c r="D11" s="57" t="s">
        <v>8</v>
      </c>
      <c r="E11" s="18" t="str">
        <f ca="1">IFERROR(VLOOKUP(E10,CoordonnéesClients,3,FALSE),"")</f>
        <v/>
      </c>
      <c r="F11" s="2"/>
      <c r="G11" s="58"/>
    </row>
    <row r="12" spans="1:7" ht="29.25" customHeight="1" x14ac:dyDescent="0.3">
      <c r="A12" t="s">
        <v>17</v>
      </c>
      <c r="B12" s="29">
        <f ca="1">TODAY()</f>
        <v>44391</v>
      </c>
      <c r="D12" s="57" t="s">
        <v>18</v>
      </c>
      <c r="E12" s="2" t="str">
        <f ca="1">IFERROR(VLOOKUP(E10,CoordonnéesClients,4,FALSE),"")</f>
        <v/>
      </c>
      <c r="F12" s="2" t="str">
        <f ca="1">IFERROR(VLOOKUP(E10,CoordonnéesClients,5,FALSE),"")</f>
        <v/>
      </c>
      <c r="G12" s="58"/>
    </row>
    <row r="13" spans="1:7" x14ac:dyDescent="0.25">
      <c r="D13" s="59" t="s">
        <v>13</v>
      </c>
      <c r="E13" s="60" t="e">
        <f ca="1">(VLOOKUP(E10,CoordonnéesClients,8,FALSE))</f>
        <v>#N/A</v>
      </c>
      <c r="F13" s="60"/>
      <c r="G13" s="61"/>
    </row>
    <row r="14" spans="1:7" ht="8.25" customHeight="1" thickBot="1" x14ac:dyDescent="0.3">
      <c r="A14" s="5"/>
      <c r="B14" s="5"/>
      <c r="C14" s="5"/>
      <c r="D14" s="5"/>
      <c r="E14" s="5"/>
      <c r="F14" s="5"/>
      <c r="G14" s="2"/>
    </row>
    <row r="15" spans="1:7" ht="105" customHeight="1" thickTop="1" thickBot="1" x14ac:dyDescent="0.3">
      <c r="A15" s="6" t="s">
        <v>139</v>
      </c>
      <c r="B15" s="6" t="s">
        <v>140</v>
      </c>
      <c r="C15" s="93" t="s">
        <v>14</v>
      </c>
      <c r="D15" s="93"/>
      <c r="E15" s="6"/>
      <c r="F15" s="6" t="s">
        <v>138</v>
      </c>
      <c r="G15" s="32" t="s">
        <v>15</v>
      </c>
    </row>
    <row r="16" spans="1:7" ht="79.5" customHeight="1" thickTop="1" thickBot="1" x14ac:dyDescent="0.3">
      <c r="A16" s="78" t="s">
        <v>166</v>
      </c>
      <c r="B16" s="71"/>
      <c r="C16" s="94" t="str">
        <f>VLOOKUP(A16,Matériel!A$2:C$15,2)</f>
        <v>6 manges-debout nappés
Bar lumineux (1 module)
Pots d'accueil (2 pièces)
Sono + jeux de lumière (rampe)</v>
      </c>
      <c r="D16" s="95"/>
      <c r="E16" s="96"/>
      <c r="F16" s="77">
        <f>VLOOKUP(A16,Matériel!A$2:C$15,3)</f>
        <v>250</v>
      </c>
      <c r="G16" s="72">
        <f>F16*B16</f>
        <v>0</v>
      </c>
    </row>
    <row r="17" spans="1:11" ht="79.5" customHeight="1" thickTop="1" thickBot="1" x14ac:dyDescent="0.3">
      <c r="A17" s="79" t="s">
        <v>167</v>
      </c>
      <c r="B17" s="73"/>
      <c r="C17" s="97" t="str">
        <f>VLOOKUP(A17,Matériel!A$2:C$15,2)</f>
        <v>10 manges-debout nappés
Bar lumineux (1 module)
Pots d'accueil (2 pièces)
Sono + jeux de lumière (rampe + 2 Leds)</v>
      </c>
      <c r="D17" s="98"/>
      <c r="E17" s="99"/>
      <c r="F17" s="77">
        <f>VLOOKUP(A17,Matériel!A$2:C$15,3)</f>
        <v>300</v>
      </c>
      <c r="G17" s="72">
        <f t="shared" ref="G17:G34" si="0">F17*B17</f>
        <v>0</v>
      </c>
    </row>
    <row r="18" spans="1:11" ht="105" customHeight="1" thickTop="1" thickBot="1" x14ac:dyDescent="0.3">
      <c r="A18" s="79" t="s">
        <v>168</v>
      </c>
      <c r="B18" s="73"/>
      <c r="C18" s="97" t="str">
        <f>VLOOKUP(A18,Matériel!A$2:C$15,2)</f>
        <v>14 manges-debout napopés
Bar lumineux (1 module)
Pots d'accueil (2 pièces)
Sono + jeux de lumière (rampe + 2 Leds)
Tonelle (6x4m)
1 Chauffage champignon</v>
      </c>
      <c r="D18" s="98"/>
      <c r="E18" s="99"/>
      <c r="F18" s="77">
        <f>VLOOKUP(A18,Matériel!A$2:C$15,3)</f>
        <v>400</v>
      </c>
      <c r="G18" s="72">
        <f t="shared" si="0"/>
        <v>0</v>
      </c>
    </row>
    <row r="19" spans="1:11" ht="49.5" customHeight="1" thickTop="1" thickBot="1" x14ac:dyDescent="0.3">
      <c r="A19" s="79" t="s">
        <v>171</v>
      </c>
      <c r="B19" s="73"/>
      <c r="C19" s="97" t="str">
        <f>VLOOKUP(A19,Matériel!A$2:C$15,2)</f>
        <v>Mange-debout nappage tendu</v>
      </c>
      <c r="D19" s="98"/>
      <c r="E19" s="99"/>
      <c r="F19" s="77">
        <f>VLOOKUP(A19,Matériel!A$2:C$15,3)</f>
        <v>13</v>
      </c>
      <c r="G19" s="72">
        <f t="shared" si="0"/>
        <v>0</v>
      </c>
    </row>
    <row r="20" spans="1:11" ht="20.25" customHeight="1" thickTop="1" thickBot="1" x14ac:dyDescent="0.3">
      <c r="A20" s="79" t="s">
        <v>172</v>
      </c>
      <c r="B20" s="73"/>
      <c r="C20" s="97" t="str">
        <f>VLOOKUP(A20,Matériel!A$2:C$15,2)</f>
        <v>Tabouret</v>
      </c>
      <c r="D20" s="98"/>
      <c r="E20" s="99"/>
      <c r="F20" s="77">
        <f>VLOOKUP(A20,Matériel!A$2:C$15,3)</f>
        <v>5</v>
      </c>
      <c r="G20" s="72">
        <f t="shared" si="0"/>
        <v>0</v>
      </c>
    </row>
    <row r="21" spans="1:11" ht="16.5" thickTop="1" thickBot="1" x14ac:dyDescent="0.3">
      <c r="A21" s="79" t="s">
        <v>173</v>
      </c>
      <c r="B21" s="74"/>
      <c r="C21" s="97" t="str">
        <f>VLOOKUP(A21,Matériel!A$2:C$15,2)</f>
        <v>Bar Lumineux (le module)</v>
      </c>
      <c r="D21" s="98"/>
      <c r="E21" s="99"/>
      <c r="F21" s="77">
        <f>VLOOKUP(A21,Matériel!A$2:C$15,3)</f>
        <v>80</v>
      </c>
      <c r="G21" s="72">
        <f t="shared" si="0"/>
        <v>0</v>
      </c>
    </row>
    <row r="22" spans="1:11" ht="16.5" thickTop="1" thickBot="1" x14ac:dyDescent="0.3">
      <c r="A22" s="80" t="s">
        <v>174</v>
      </c>
      <c r="B22" s="75"/>
      <c r="C22" s="97" t="str">
        <f>VLOOKUP(A22,Matériel!A$2:C$15,2)</f>
        <v>Cave à vin</v>
      </c>
      <c r="D22" s="98"/>
      <c r="E22" s="99"/>
      <c r="F22" s="77">
        <f>VLOOKUP(A22,Matériel!A$2:C$15,3)</f>
        <v>80</v>
      </c>
      <c r="G22" s="72">
        <f t="shared" si="0"/>
        <v>0</v>
      </c>
    </row>
    <row r="23" spans="1:11" ht="16.5" thickTop="1" thickBot="1" x14ac:dyDescent="0.3">
      <c r="A23" s="80" t="s">
        <v>175</v>
      </c>
      <c r="B23" s="75"/>
      <c r="C23" s="97" t="str">
        <f>VLOOKUP(A23,Matériel!A$2:C$15,2)</f>
        <v>Pot lumineux</v>
      </c>
      <c r="D23" s="98"/>
      <c r="E23" s="99"/>
      <c r="F23" s="77">
        <f>VLOOKUP(A23,Matériel!A$2:C$15,3)</f>
        <v>25</v>
      </c>
      <c r="G23" s="72">
        <f t="shared" si="0"/>
        <v>0</v>
      </c>
      <c r="I23" s="34"/>
      <c r="J23" s="34"/>
      <c r="K23" s="34"/>
    </row>
    <row r="24" spans="1:11" ht="33.75" customHeight="1" thickTop="1" thickBot="1" x14ac:dyDescent="0.3">
      <c r="A24" s="80" t="s">
        <v>176</v>
      </c>
      <c r="B24" s="75"/>
      <c r="C24" s="97" t="str">
        <f>VLOOKUP(A24,Matériel!A$2:C$15,2)</f>
        <v>Chauffe terrasse + bonbonne</v>
      </c>
      <c r="D24" s="98"/>
      <c r="E24" s="99"/>
      <c r="F24" s="77">
        <f>VLOOKUP(A24,Matériel!A$2:C$15,3)</f>
        <v>35</v>
      </c>
      <c r="G24" s="72">
        <f t="shared" si="0"/>
        <v>0</v>
      </c>
      <c r="I24" s="34"/>
      <c r="J24" s="34"/>
      <c r="K24" s="34"/>
    </row>
    <row r="25" spans="1:11" ht="16.5" thickTop="1" thickBot="1" x14ac:dyDescent="0.3">
      <c r="A25" s="80" t="s">
        <v>177</v>
      </c>
      <c r="B25" s="75"/>
      <c r="C25" s="97" t="str">
        <f>VLOOKUP(A25,Matériel!A$2:C$15,2)</f>
        <v>Petit seau à glace</v>
      </c>
      <c r="D25" s="98"/>
      <c r="E25" s="99"/>
      <c r="F25" s="77">
        <f>VLOOKUP(A25,Matériel!A$2:C$15,3)</f>
        <v>3</v>
      </c>
      <c r="G25" s="72">
        <f t="shared" si="0"/>
        <v>0</v>
      </c>
    </row>
    <row r="26" spans="1:11" ht="16.5" thickTop="1" thickBot="1" x14ac:dyDescent="0.3">
      <c r="A26" s="80" t="s">
        <v>178</v>
      </c>
      <c r="B26" s="75"/>
      <c r="C26" s="97" t="str">
        <f>VLOOKUP(A26,Matériel!A$2:C$15,2)</f>
        <v>Grand seau à glace</v>
      </c>
      <c r="D26" s="98"/>
      <c r="E26" s="99"/>
      <c r="F26" s="77">
        <f>VLOOKUP(A26,Matériel!A$2:C$15,3)</f>
        <v>7.5</v>
      </c>
      <c r="G26" s="72">
        <f t="shared" si="0"/>
        <v>0</v>
      </c>
    </row>
    <row r="27" spans="1:11" ht="30" customHeight="1" thickTop="1" thickBot="1" x14ac:dyDescent="0.3">
      <c r="A27" s="80" t="s">
        <v>179</v>
      </c>
      <c r="B27" s="75"/>
      <c r="C27" s="97" t="str">
        <f>VLOOKUP(A27,Matériel!A$2:C$15,2)</f>
        <v>Fumigène avec 1L de produit</v>
      </c>
      <c r="D27" s="98"/>
      <c r="E27" s="99"/>
      <c r="F27" s="77">
        <f>VLOOKUP(A27,Matériel!A$2:C$15,3)</f>
        <v>25</v>
      </c>
      <c r="G27" s="72">
        <f t="shared" si="0"/>
        <v>0</v>
      </c>
    </row>
    <row r="28" spans="1:11" ht="16.5" thickTop="1" thickBot="1" x14ac:dyDescent="0.3">
      <c r="A28" s="80" t="s">
        <v>169</v>
      </c>
      <c r="B28" s="75"/>
      <c r="C28" s="97" t="str">
        <f>VLOOKUP(A28,Matériel!A$2:C$15,2)</f>
        <v>Tonelle 3x3m</v>
      </c>
      <c r="D28" s="98"/>
      <c r="E28" s="99"/>
      <c r="F28" s="77">
        <f>VLOOKUP(A28,Matériel!A$2:C$15,3)</f>
        <v>50</v>
      </c>
      <c r="G28" s="72"/>
    </row>
    <row r="29" spans="1:11" ht="16.5" thickTop="1" thickBot="1" x14ac:dyDescent="0.3">
      <c r="A29" s="80" t="s">
        <v>170</v>
      </c>
      <c r="B29" s="75"/>
      <c r="C29" s="97" t="str">
        <f>VLOOKUP(A29,Matériel!A$2:C$15,2)</f>
        <v>Tonelle autres dimensions</v>
      </c>
      <c r="D29" s="98"/>
      <c r="E29" s="99"/>
      <c r="F29" s="77" t="str">
        <f>VLOOKUP(A29,Matériel!A$2:C$15,3)</f>
        <v>Sur devis</v>
      </c>
      <c r="G29" s="72"/>
    </row>
    <row r="30" spans="1:11" ht="16.5" thickTop="1" thickBot="1" x14ac:dyDescent="0.3">
      <c r="A30" s="80"/>
      <c r="B30" s="75"/>
      <c r="C30" s="97" t="e">
        <f>VLOOKUP(A30,Matériel!A$2:C$15,2)</f>
        <v>#N/A</v>
      </c>
      <c r="D30" s="98"/>
      <c r="E30" s="99"/>
      <c r="F30" s="77" t="e">
        <f>VLOOKUP(A30,Matériel!A$2:C$15,3)</f>
        <v>#N/A</v>
      </c>
      <c r="G30" s="72" t="e">
        <f t="shared" si="0"/>
        <v>#N/A</v>
      </c>
    </row>
    <row r="31" spans="1:11" ht="16.5" thickTop="1" thickBot="1" x14ac:dyDescent="0.3">
      <c r="A31" s="80"/>
      <c r="B31" s="75"/>
      <c r="C31" s="97" t="e">
        <f>VLOOKUP(A31,Matériel!A$2:C$15,2)</f>
        <v>#N/A</v>
      </c>
      <c r="D31" s="98"/>
      <c r="E31" s="99"/>
      <c r="F31" s="77" t="e">
        <f>VLOOKUP(A31,Matériel!A$2:C$15,3)</f>
        <v>#N/A</v>
      </c>
      <c r="G31" s="72" t="e">
        <f t="shared" si="0"/>
        <v>#N/A</v>
      </c>
    </row>
    <row r="32" spans="1:11" ht="16.5" thickTop="1" thickBot="1" x14ac:dyDescent="0.3">
      <c r="A32" s="80"/>
      <c r="B32" s="75"/>
      <c r="C32" s="97" t="e">
        <f>VLOOKUP(A32,Matériel!A$2:C$15,2)</f>
        <v>#N/A</v>
      </c>
      <c r="D32" s="98"/>
      <c r="E32" s="99"/>
      <c r="F32" s="77" t="e">
        <f>VLOOKUP(A32,Matériel!A$2:C$15,3)</f>
        <v>#N/A</v>
      </c>
      <c r="G32" s="72" t="e">
        <f t="shared" si="0"/>
        <v>#N/A</v>
      </c>
      <c r="I32" s="53"/>
    </row>
    <row r="33" spans="1:7" ht="16.5" thickTop="1" thickBot="1" x14ac:dyDescent="0.3">
      <c r="A33" s="80"/>
      <c r="B33" s="75"/>
      <c r="C33" s="97" t="e">
        <f>VLOOKUP(A33,Matériel!A$2:C$15,2)</f>
        <v>#N/A</v>
      </c>
      <c r="D33" s="98"/>
      <c r="E33" s="99"/>
      <c r="F33" s="77" t="e">
        <f>VLOOKUP(A33,Matériel!A$2:C$15,3)</f>
        <v>#N/A</v>
      </c>
      <c r="G33" s="72" t="e">
        <f t="shared" si="0"/>
        <v>#N/A</v>
      </c>
    </row>
    <row r="34" spans="1:7" ht="15.75" thickTop="1" x14ac:dyDescent="0.25">
      <c r="A34" s="81"/>
      <c r="B34" s="76"/>
      <c r="C34" s="94" t="e">
        <f>VLOOKUP(A34,Matériel!A$2:C$15,2)</f>
        <v>#N/A</v>
      </c>
      <c r="D34" s="95"/>
      <c r="E34" s="96"/>
      <c r="F34" s="77" t="e">
        <f>VLOOKUP(A34,Matériel!A$2:C$15,3)</f>
        <v>#N/A</v>
      </c>
      <c r="G34" s="72" t="e">
        <f t="shared" si="0"/>
        <v>#N/A</v>
      </c>
    </row>
    <row r="35" spans="1:7" ht="18.75" x14ac:dyDescent="0.3">
      <c r="A35" s="7"/>
      <c r="B35" s="35"/>
      <c r="F35" s="9"/>
      <c r="G35" s="10" t="e">
        <f>SUM(G16:G34)</f>
        <v>#N/A</v>
      </c>
    </row>
    <row r="36" spans="1:7" ht="18.75" x14ac:dyDescent="0.3">
      <c r="A36" s="7"/>
      <c r="B36" s="36"/>
      <c r="F36" s="9"/>
      <c r="G36" s="10" t="e">
        <f>G35*21%</f>
        <v>#N/A</v>
      </c>
    </row>
    <row r="37" spans="1:7" ht="18.75" x14ac:dyDescent="0.3">
      <c r="A37" s="7"/>
      <c r="B37" s="37"/>
      <c r="F37" s="9"/>
      <c r="G37" s="10" t="e">
        <f>G35+G36</f>
        <v>#N/A</v>
      </c>
    </row>
    <row r="38" spans="1:7" x14ac:dyDescent="0.25">
      <c r="A38" s="7" t="s">
        <v>142</v>
      </c>
      <c r="B38" s="38"/>
    </row>
    <row r="39" spans="1:7" x14ac:dyDescent="0.25">
      <c r="A39" s="7" t="s">
        <v>141</v>
      </c>
      <c r="B39" s="91"/>
    </row>
    <row r="40" spans="1:7" x14ac:dyDescent="0.25">
      <c r="A40" s="8"/>
      <c r="B40" s="92"/>
    </row>
    <row r="41" spans="1:7" x14ac:dyDescent="0.25">
      <c r="A41" s="39" t="s">
        <v>143</v>
      </c>
      <c r="B41" s="40"/>
      <c r="C41" s="40"/>
      <c r="D41" s="41"/>
      <c r="E41" s="41"/>
      <c r="F41" s="42"/>
      <c r="G41" s="43"/>
    </row>
    <row r="42" spans="1:7" x14ac:dyDescent="0.25">
      <c r="A42" s="39" t="s">
        <v>144</v>
      </c>
      <c r="B42" s="40"/>
      <c r="C42" s="40"/>
      <c r="D42" s="40"/>
      <c r="E42" s="40"/>
      <c r="F42" s="44"/>
      <c r="G42" s="45"/>
    </row>
    <row r="43" spans="1:7" x14ac:dyDescent="0.25">
      <c r="A43" s="39" t="s">
        <v>145</v>
      </c>
      <c r="B43" s="40"/>
      <c r="C43" s="40"/>
      <c r="D43" s="40"/>
      <c r="E43" s="40"/>
      <c r="F43" s="46"/>
      <c r="G43" s="47"/>
    </row>
    <row r="44" spans="1:7" x14ac:dyDescent="0.25">
      <c r="A44" s="39" t="s">
        <v>146</v>
      </c>
      <c r="B44" s="40"/>
      <c r="C44" s="40"/>
      <c r="D44" s="40"/>
      <c r="E44" s="40"/>
      <c r="F44" s="44"/>
      <c r="G44" s="45"/>
    </row>
    <row r="45" spans="1:7" x14ac:dyDescent="0.25">
      <c r="A45" s="48" t="s">
        <v>147</v>
      </c>
      <c r="B45" s="49"/>
      <c r="C45" s="49"/>
      <c r="D45" s="49"/>
      <c r="E45" s="50" t="s">
        <v>148</v>
      </c>
      <c r="F45" s="51" t="s">
        <v>149</v>
      </c>
      <c r="G45" s="52"/>
    </row>
  </sheetData>
  <mergeCells count="25">
    <mergeCell ref="C26:E26"/>
    <mergeCell ref="C32:E32"/>
    <mergeCell ref="C33:E33"/>
    <mergeCell ref="C34:E34"/>
    <mergeCell ref="C27:E27"/>
    <mergeCell ref="C28:E28"/>
    <mergeCell ref="C29:E29"/>
    <mergeCell ref="C30:E30"/>
    <mergeCell ref="C31:E31"/>
    <mergeCell ref="E5:G5"/>
    <mergeCell ref="E6:G6"/>
    <mergeCell ref="E7:G7"/>
    <mergeCell ref="E8:G8"/>
    <mergeCell ref="B39:B40"/>
    <mergeCell ref="C15:D15"/>
    <mergeCell ref="C16:E16"/>
    <mergeCell ref="C17:E17"/>
    <mergeCell ref="C18:E18"/>
    <mergeCell ref="C19:E19"/>
    <mergeCell ref="C20:E20"/>
    <mergeCell ref="C21:E21"/>
    <mergeCell ref="C22:E22"/>
    <mergeCell ref="C23:E23"/>
    <mergeCell ref="C24:E24"/>
    <mergeCell ref="C25:E25"/>
  </mergeCells>
  <dataValidations count="1">
    <dataValidation type="list" allowBlank="1" showInputMessage="1" showErrorMessage="1" sqref="E10" xr:uid="{00000000-0002-0000-0100-000000000000}">
      <formula1>RaisonSocialeClients</formula1>
    </dataValidation>
  </dataValidations>
  <hyperlinks>
    <hyperlink ref="F45" r:id="rId1" xr:uid="{00000000-0004-0000-0100-000000000000}"/>
  </hyperlinks>
  <pageMargins left="0.7" right="0.7" top="0.75" bottom="0.75" header="0.3" footer="0.3"/>
  <pageSetup paperSize="9" orientation="portrait" horizontalDpi="4294967293" verticalDpi="4294967293" r:id="rId2"/>
  <drawing r:id="rId3"/>
  <legacyDrawing r:id="rId4"/>
  <mc:AlternateContent xmlns:mc="http://schemas.openxmlformats.org/markup-compatibility/2006">
    <mc:Choice Requires="x14">
      <controls>
        <mc:AlternateContent xmlns:mc="http://schemas.openxmlformats.org/markup-compatibility/2006">
          <mc:Choice Requires="x14">
            <control shapeId="1027" r:id="rId5" name="Button 3">
              <controlPr defaultSize="0" print="0" autoFill="0" autoPict="0" macro="[0]!Imprimer">
                <anchor moveWithCells="1" sizeWithCells="1">
                  <from>
                    <xdr:col>8</xdr:col>
                    <xdr:colOff>619125</xdr:colOff>
                    <xdr:row>7</xdr:row>
                    <xdr:rowOff>85725</xdr:rowOff>
                  </from>
                  <to>
                    <xdr:col>10</xdr:col>
                    <xdr:colOff>400050</xdr:colOff>
                    <xdr:row>9</xdr:row>
                    <xdr:rowOff>238125</xdr:rowOff>
                  </to>
                </anchor>
              </controlPr>
            </control>
          </mc:Choice>
        </mc:AlternateContent>
        <mc:AlternateContent xmlns:mc="http://schemas.openxmlformats.org/markup-compatibility/2006">
          <mc:Choice Requires="x14">
            <control shapeId="1035" r:id="rId6" name="Button 11">
              <controlPr defaultSize="0" print="0" autoFill="0" autoPict="0" macro="[0]!Archiver">
                <anchor moveWithCells="1" sizeWithCells="1">
                  <from>
                    <xdr:col>8</xdr:col>
                    <xdr:colOff>581025</xdr:colOff>
                    <xdr:row>14</xdr:row>
                    <xdr:rowOff>190500</xdr:rowOff>
                  </from>
                  <to>
                    <xdr:col>10</xdr:col>
                    <xdr:colOff>542925</xdr:colOff>
                    <xdr:row>18</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AD48A63A-9982-45B8-BD81-0394DA39F29D}">
          <x14:formula1>
            <xm:f>Matériel!$A$2:$A$15</xm:f>
          </x14:formula1>
          <xm:sqref>A16:A34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1:G15"/>
  <sheetViews>
    <sheetView topLeftCell="A2" zoomScale="90" zoomScaleNormal="90" workbookViewId="0">
      <selection activeCell="D14" sqref="D14"/>
    </sheetView>
  </sheetViews>
  <sheetFormatPr baseColWidth="10" defaultRowHeight="15" x14ac:dyDescent="0.25"/>
  <cols>
    <col min="2" max="2" width="36.85546875" bestFit="1" customWidth="1"/>
    <col min="3" max="3" width="11.42578125" style="31"/>
    <col min="7" max="7" width="29.28515625" bestFit="1" customWidth="1"/>
  </cols>
  <sheetData>
    <row r="1" spans="1:7" ht="44.25" customHeight="1" x14ac:dyDescent="0.25">
      <c r="A1" s="66" t="s">
        <v>139</v>
      </c>
      <c r="B1" s="66" t="s">
        <v>150</v>
      </c>
      <c r="C1" s="67" t="s">
        <v>151</v>
      </c>
      <c r="D1" s="62"/>
    </row>
    <row r="2" spans="1:7" ht="66" customHeight="1" x14ac:dyDescent="0.25">
      <c r="A2" s="63" t="s">
        <v>166</v>
      </c>
      <c r="B2" s="68" t="s">
        <v>163</v>
      </c>
      <c r="C2" s="65">
        <v>250</v>
      </c>
      <c r="G2" s="69"/>
    </row>
    <row r="3" spans="1:7" ht="60" x14ac:dyDescent="0.25">
      <c r="A3" s="63" t="s">
        <v>167</v>
      </c>
      <c r="B3" s="68" t="s">
        <v>164</v>
      </c>
      <c r="C3" s="65">
        <v>300</v>
      </c>
      <c r="G3" s="70"/>
    </row>
    <row r="4" spans="1:7" ht="90" x14ac:dyDescent="0.25">
      <c r="A4" s="63" t="s">
        <v>168</v>
      </c>
      <c r="B4" s="68" t="s">
        <v>165</v>
      </c>
      <c r="C4" s="65">
        <v>400</v>
      </c>
      <c r="G4" s="70"/>
    </row>
    <row r="5" spans="1:7" x14ac:dyDescent="0.25">
      <c r="A5" s="63" t="s">
        <v>171</v>
      </c>
      <c r="B5" s="64" t="s">
        <v>152</v>
      </c>
      <c r="C5" s="65">
        <v>13</v>
      </c>
    </row>
    <row r="6" spans="1:7" x14ac:dyDescent="0.25">
      <c r="A6" s="63" t="s">
        <v>172</v>
      </c>
      <c r="B6" s="64" t="s">
        <v>153</v>
      </c>
      <c r="C6" s="65">
        <v>5</v>
      </c>
    </row>
    <row r="7" spans="1:7" x14ac:dyDescent="0.25">
      <c r="A7" s="63" t="s">
        <v>173</v>
      </c>
      <c r="B7" s="64" t="s">
        <v>154</v>
      </c>
      <c r="C7" s="65">
        <v>80</v>
      </c>
    </row>
    <row r="8" spans="1:7" x14ac:dyDescent="0.25">
      <c r="A8" s="63" t="s">
        <v>174</v>
      </c>
      <c r="B8" s="64" t="s">
        <v>155</v>
      </c>
      <c r="C8" s="65">
        <v>80</v>
      </c>
    </row>
    <row r="9" spans="1:7" x14ac:dyDescent="0.25">
      <c r="A9" s="63" t="s">
        <v>175</v>
      </c>
      <c r="B9" s="64" t="s">
        <v>156</v>
      </c>
      <c r="C9" s="65">
        <v>25</v>
      </c>
    </row>
    <row r="10" spans="1:7" x14ac:dyDescent="0.25">
      <c r="A10" s="63" t="s">
        <v>176</v>
      </c>
      <c r="B10" s="64" t="s">
        <v>157</v>
      </c>
      <c r="C10" s="65">
        <v>35</v>
      </c>
    </row>
    <row r="11" spans="1:7" x14ac:dyDescent="0.25">
      <c r="A11" s="63" t="s">
        <v>177</v>
      </c>
      <c r="B11" s="64" t="s">
        <v>158</v>
      </c>
      <c r="C11" s="65">
        <v>3</v>
      </c>
    </row>
    <row r="12" spans="1:7" x14ac:dyDescent="0.25">
      <c r="A12" s="63" t="s">
        <v>178</v>
      </c>
      <c r="B12" s="64" t="s">
        <v>159</v>
      </c>
      <c r="C12" s="65">
        <v>7.5</v>
      </c>
    </row>
    <row r="13" spans="1:7" x14ac:dyDescent="0.25">
      <c r="A13" s="63" t="s">
        <v>179</v>
      </c>
      <c r="B13" s="64" t="s">
        <v>160</v>
      </c>
      <c r="C13" s="65">
        <v>25</v>
      </c>
    </row>
    <row r="14" spans="1:7" x14ac:dyDescent="0.25">
      <c r="A14" s="63" t="s">
        <v>169</v>
      </c>
      <c r="B14" s="64" t="s">
        <v>162</v>
      </c>
      <c r="C14" s="65">
        <v>50</v>
      </c>
    </row>
    <row r="15" spans="1:7" x14ac:dyDescent="0.25">
      <c r="A15" s="63" t="s">
        <v>170</v>
      </c>
      <c r="B15" s="64" t="s">
        <v>161</v>
      </c>
      <c r="C15" s="65" t="s">
        <v>180</v>
      </c>
    </row>
  </sheetData>
  <sortState xmlns:xlrd2="http://schemas.microsoft.com/office/spreadsheetml/2017/richdata2" ref="A2:E17">
    <sortCondition ref="B2:B17"/>
  </sortState>
  <phoneticPr fontId="25" type="noConversion"/>
  <dataValidations disablePrompts="1" count="1">
    <dataValidation type="list" allowBlank="1" showInputMessage="1" showErrorMessage="1" sqref="I2:I4" xr:uid="{00000000-0002-0000-0200-000000000000}">
      <formula1>$A$2:$A$15</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9"/>
  <dimension ref="A1:O101"/>
  <sheetViews>
    <sheetView topLeftCell="A31" zoomScale="86" zoomScaleNormal="86" workbookViewId="0">
      <selection activeCell="F91" sqref="F91"/>
    </sheetView>
  </sheetViews>
  <sheetFormatPr baseColWidth="10" defaultRowHeight="15" x14ac:dyDescent="0.25"/>
  <cols>
    <col min="2" max="2" width="12.140625" bestFit="1" customWidth="1"/>
    <col min="5" max="5" width="25" customWidth="1"/>
    <col min="7" max="7" width="17" customWidth="1"/>
    <col min="8" max="8" width="14.5703125" bestFit="1" customWidth="1"/>
    <col min="9" max="10" width="12" bestFit="1" customWidth="1"/>
    <col min="13" max="13" width="11.5703125" customWidth="1"/>
  </cols>
  <sheetData>
    <row r="1" spans="1:15" ht="31.5" customHeight="1" x14ac:dyDescent="0.25">
      <c r="A1" s="16" t="s">
        <v>11</v>
      </c>
      <c r="B1" s="16" t="s">
        <v>17</v>
      </c>
      <c r="C1" s="16" t="s">
        <v>6</v>
      </c>
      <c r="D1" s="16" t="s">
        <v>7</v>
      </c>
      <c r="E1" s="16" t="s">
        <v>8</v>
      </c>
      <c r="F1" s="16" t="s">
        <v>9</v>
      </c>
      <c r="G1" s="16" t="s">
        <v>10</v>
      </c>
      <c r="H1" s="16" t="s">
        <v>13</v>
      </c>
      <c r="I1" s="16" t="s">
        <v>15</v>
      </c>
      <c r="J1" s="16" t="s">
        <v>16</v>
      </c>
      <c r="K1" s="25" t="s">
        <v>127</v>
      </c>
      <c r="L1" s="25" t="s">
        <v>128</v>
      </c>
      <c r="M1" s="24" t="s">
        <v>129</v>
      </c>
    </row>
    <row r="2" spans="1:15" x14ac:dyDescent="0.25">
      <c r="A2" t="s">
        <v>24</v>
      </c>
      <c r="B2" s="12">
        <v>43962</v>
      </c>
      <c r="C2" t="s">
        <v>20</v>
      </c>
      <c r="D2" t="s">
        <v>21</v>
      </c>
      <c r="E2" t="s">
        <v>22</v>
      </c>
      <c r="F2" t="s">
        <v>23</v>
      </c>
      <c r="I2" s="17">
        <v>341</v>
      </c>
      <c r="J2" s="17">
        <v>412.61</v>
      </c>
      <c r="K2">
        <v>412.61</v>
      </c>
      <c r="L2" s="26">
        <v>43962</v>
      </c>
      <c r="M2" s="17" t="str">
        <f>IF(I2=0,"",IF(J2-K2=0,"Payé",J2-K2))</f>
        <v>Payé</v>
      </c>
      <c r="O2" t="str">
        <f>IF(I2=0,"",IF(J2-K2=0,"",J2-K2))</f>
        <v/>
      </c>
    </row>
    <row r="3" spans="1:15" x14ac:dyDescent="0.25">
      <c r="A3" t="s">
        <v>24</v>
      </c>
      <c r="B3" s="12">
        <v>43962</v>
      </c>
      <c r="C3" t="s">
        <v>20</v>
      </c>
      <c r="D3" t="s">
        <v>21</v>
      </c>
      <c r="E3" t="s">
        <v>22</v>
      </c>
      <c r="F3" t="s">
        <v>23</v>
      </c>
      <c r="I3" s="17">
        <v>341</v>
      </c>
      <c r="J3" s="17">
        <v>412.61</v>
      </c>
      <c r="M3" s="17">
        <f t="shared" ref="M3:M63" si="0">IF(I3=0,"",IF(J3-K3=0,"Payé",J3-K3))</f>
        <v>412.61</v>
      </c>
    </row>
    <row r="4" spans="1:15" x14ac:dyDescent="0.25">
      <c r="A4" t="s">
        <v>24</v>
      </c>
      <c r="B4" s="12">
        <v>43962</v>
      </c>
      <c r="I4" s="17">
        <v>0</v>
      </c>
      <c r="J4" s="17">
        <v>0</v>
      </c>
      <c r="M4" s="17" t="str">
        <f t="shared" si="0"/>
        <v/>
      </c>
    </row>
    <row r="5" spans="1:15" x14ac:dyDescent="0.25">
      <c r="A5" t="s">
        <v>24</v>
      </c>
      <c r="B5" s="12">
        <v>43962</v>
      </c>
      <c r="I5" s="17">
        <v>0</v>
      </c>
      <c r="J5" s="17">
        <v>0</v>
      </c>
      <c r="M5" s="17" t="str">
        <f t="shared" si="0"/>
        <v/>
      </c>
    </row>
    <row r="6" spans="1:15" x14ac:dyDescent="0.25">
      <c r="A6" t="s">
        <v>24</v>
      </c>
      <c r="B6" s="12">
        <v>43962</v>
      </c>
      <c r="I6" s="17">
        <v>0</v>
      </c>
      <c r="J6" s="17">
        <v>0</v>
      </c>
      <c r="M6" s="17" t="str">
        <f t="shared" si="0"/>
        <v/>
      </c>
    </row>
    <row r="7" spans="1:15" x14ac:dyDescent="0.25">
      <c r="A7" t="s">
        <v>24</v>
      </c>
      <c r="B7" s="12">
        <v>43962</v>
      </c>
      <c r="I7" s="17">
        <v>0</v>
      </c>
      <c r="J7" s="17">
        <v>0</v>
      </c>
      <c r="M7" s="17" t="str">
        <f t="shared" si="0"/>
        <v/>
      </c>
    </row>
    <row r="8" spans="1:15" x14ac:dyDescent="0.25">
      <c r="A8" t="s">
        <v>24</v>
      </c>
      <c r="B8" s="12">
        <v>43962</v>
      </c>
      <c r="I8" s="17">
        <v>0</v>
      </c>
      <c r="J8" s="17">
        <v>0</v>
      </c>
      <c r="M8" s="17" t="str">
        <f t="shared" si="0"/>
        <v/>
      </c>
    </row>
    <row r="9" spans="1:15" x14ac:dyDescent="0.25">
      <c r="A9" t="s">
        <v>24</v>
      </c>
      <c r="B9" s="12">
        <v>43962</v>
      </c>
      <c r="I9" s="17">
        <v>0</v>
      </c>
      <c r="J9" s="17">
        <v>0</v>
      </c>
      <c r="M9" s="17" t="str">
        <f t="shared" si="0"/>
        <v/>
      </c>
    </row>
    <row r="10" spans="1:15" x14ac:dyDescent="0.25">
      <c r="A10">
        <v>101</v>
      </c>
      <c r="B10" s="12">
        <v>43962</v>
      </c>
      <c r="I10" s="17">
        <v>0</v>
      </c>
      <c r="J10" s="17">
        <v>0</v>
      </c>
      <c r="M10" s="17" t="str">
        <f t="shared" si="0"/>
        <v/>
      </c>
    </row>
    <row r="11" spans="1:15" x14ac:dyDescent="0.25">
      <c r="A11">
        <v>102</v>
      </c>
      <c r="B11" s="12">
        <v>43962</v>
      </c>
      <c r="I11" s="17">
        <v>0</v>
      </c>
      <c r="J11" s="17">
        <v>0</v>
      </c>
      <c r="M11" s="17" t="str">
        <f t="shared" si="0"/>
        <v/>
      </c>
    </row>
    <row r="12" spans="1:15" x14ac:dyDescent="0.25">
      <c r="A12">
        <v>103</v>
      </c>
      <c r="B12" s="12">
        <v>43962</v>
      </c>
      <c r="I12" s="17">
        <v>0</v>
      </c>
      <c r="J12" s="17">
        <v>0</v>
      </c>
      <c r="M12" s="17" t="str">
        <f t="shared" si="0"/>
        <v/>
      </c>
    </row>
    <row r="13" spans="1:15" x14ac:dyDescent="0.25">
      <c r="A13">
        <v>104</v>
      </c>
      <c r="B13" s="12">
        <v>43962</v>
      </c>
      <c r="I13" s="17">
        <v>0</v>
      </c>
      <c r="J13" s="17">
        <v>0</v>
      </c>
      <c r="M13" s="17" t="str">
        <f t="shared" si="0"/>
        <v/>
      </c>
    </row>
    <row r="14" spans="1:15" x14ac:dyDescent="0.25">
      <c r="A14">
        <v>105</v>
      </c>
      <c r="B14" s="12">
        <v>43962</v>
      </c>
      <c r="I14" s="17">
        <v>0</v>
      </c>
      <c r="J14" s="17">
        <v>0</v>
      </c>
      <c r="M14" s="17" t="str">
        <f t="shared" si="0"/>
        <v/>
      </c>
    </row>
    <row r="15" spans="1:15" x14ac:dyDescent="0.25">
      <c r="A15">
        <v>106</v>
      </c>
      <c r="B15" s="12">
        <v>43962</v>
      </c>
      <c r="I15" s="17">
        <v>0</v>
      </c>
      <c r="J15" s="17">
        <v>0</v>
      </c>
      <c r="M15" s="17" t="str">
        <f t="shared" si="0"/>
        <v/>
      </c>
    </row>
    <row r="16" spans="1:15" x14ac:dyDescent="0.25">
      <c r="A16">
        <v>107</v>
      </c>
      <c r="B16" s="12">
        <v>43962</v>
      </c>
      <c r="C16" t="s">
        <v>20</v>
      </c>
      <c r="D16" t="s">
        <v>21</v>
      </c>
      <c r="E16" t="s">
        <v>22</v>
      </c>
      <c r="F16" t="s">
        <v>25</v>
      </c>
      <c r="I16" s="17">
        <v>453.8</v>
      </c>
      <c r="J16" s="17">
        <v>549.1</v>
      </c>
      <c r="K16">
        <v>549.1</v>
      </c>
      <c r="M16" s="17" t="str">
        <f t="shared" si="0"/>
        <v>Payé</v>
      </c>
    </row>
    <row r="17" spans="1:13" x14ac:dyDescent="0.25">
      <c r="A17">
        <v>108</v>
      </c>
      <c r="B17" s="12">
        <v>43962</v>
      </c>
      <c r="C17" t="s">
        <v>20</v>
      </c>
      <c r="E17" t="s">
        <v>22</v>
      </c>
      <c r="F17">
        <v>4537</v>
      </c>
      <c r="G17" t="s">
        <v>34</v>
      </c>
      <c r="H17" t="s">
        <v>36</v>
      </c>
      <c r="I17" s="17">
        <v>0</v>
      </c>
      <c r="J17" s="17">
        <v>0</v>
      </c>
      <c r="M17" s="17" t="str">
        <f t="shared" si="0"/>
        <v/>
      </c>
    </row>
    <row r="18" spans="1:13" x14ac:dyDescent="0.25">
      <c r="A18">
        <v>109</v>
      </c>
      <c r="B18" s="12">
        <v>43962</v>
      </c>
      <c r="C18" t="s">
        <v>20</v>
      </c>
      <c r="I18" s="17">
        <v>326.5</v>
      </c>
      <c r="J18" s="17">
        <v>395.07</v>
      </c>
      <c r="M18" s="17">
        <f t="shared" si="0"/>
        <v>395.07</v>
      </c>
    </row>
    <row r="19" spans="1:13" x14ac:dyDescent="0.25">
      <c r="A19">
        <v>110</v>
      </c>
      <c r="B19" s="12">
        <v>43962</v>
      </c>
      <c r="C19" t="s">
        <v>20</v>
      </c>
      <c r="E19" t="s">
        <v>22</v>
      </c>
      <c r="F19">
        <v>4537</v>
      </c>
      <c r="G19" t="s">
        <v>34</v>
      </c>
      <c r="H19" t="s">
        <v>36</v>
      </c>
      <c r="I19" s="17">
        <v>755.28</v>
      </c>
      <c r="J19" s="17">
        <v>913.89</v>
      </c>
      <c r="M19" s="17">
        <f t="shared" si="0"/>
        <v>913.89</v>
      </c>
    </row>
    <row r="20" spans="1:13" x14ac:dyDescent="0.25">
      <c r="A20">
        <v>111</v>
      </c>
      <c r="B20" s="12">
        <v>43962</v>
      </c>
      <c r="C20" t="s">
        <v>20</v>
      </c>
      <c r="E20" t="s">
        <v>22</v>
      </c>
      <c r="F20">
        <v>4537</v>
      </c>
      <c r="G20" t="s">
        <v>34</v>
      </c>
      <c r="H20" t="s">
        <v>36</v>
      </c>
      <c r="I20" s="17">
        <v>2192.5500000000002</v>
      </c>
      <c r="J20" s="17">
        <v>2652.99</v>
      </c>
      <c r="M20" s="17">
        <f t="shared" si="0"/>
        <v>2652.99</v>
      </c>
    </row>
    <row r="21" spans="1:13" x14ac:dyDescent="0.25">
      <c r="A21">
        <v>112</v>
      </c>
      <c r="B21" s="12">
        <v>43963</v>
      </c>
      <c r="C21" t="s">
        <v>20</v>
      </c>
      <c r="E21" t="s">
        <v>22</v>
      </c>
      <c r="F21">
        <v>4537</v>
      </c>
      <c r="G21" t="s">
        <v>34</v>
      </c>
      <c r="H21" t="s">
        <v>124</v>
      </c>
      <c r="I21" s="17">
        <v>179.98</v>
      </c>
      <c r="J21" s="17">
        <v>217.78</v>
      </c>
      <c r="M21" s="17">
        <f t="shared" si="0"/>
        <v>217.78</v>
      </c>
    </row>
    <row r="22" spans="1:13" x14ac:dyDescent="0.25">
      <c r="A22">
        <v>113</v>
      </c>
      <c r="B22" s="12">
        <v>43963</v>
      </c>
      <c r="C22" t="s">
        <v>61</v>
      </c>
      <c r="E22">
        <v>0</v>
      </c>
      <c r="F22">
        <v>0</v>
      </c>
      <c r="G22">
        <v>0</v>
      </c>
      <c r="H22">
        <v>0</v>
      </c>
      <c r="I22" s="17">
        <v>418.24</v>
      </c>
      <c r="J22" s="17">
        <v>506.07</v>
      </c>
      <c r="M22" s="17">
        <f t="shared" si="0"/>
        <v>506.07</v>
      </c>
    </row>
    <row r="23" spans="1:13" x14ac:dyDescent="0.25">
      <c r="A23">
        <v>114</v>
      </c>
      <c r="B23" s="12">
        <v>43963</v>
      </c>
      <c r="I23" s="17">
        <v>0</v>
      </c>
      <c r="J23" s="17">
        <v>0</v>
      </c>
      <c r="M23" s="17" t="str">
        <f t="shared" si="0"/>
        <v/>
      </c>
    </row>
    <row r="24" spans="1:13" x14ac:dyDescent="0.25">
      <c r="A24">
        <v>115</v>
      </c>
      <c r="B24" s="12">
        <v>43963</v>
      </c>
      <c r="C24" t="s">
        <v>38</v>
      </c>
      <c r="E24" t="s">
        <v>40</v>
      </c>
      <c r="F24">
        <v>0</v>
      </c>
      <c r="G24" t="s">
        <v>35</v>
      </c>
      <c r="H24">
        <v>0</v>
      </c>
      <c r="I24" s="17">
        <v>359.6</v>
      </c>
      <c r="J24" s="17">
        <v>435.12</v>
      </c>
      <c r="K24">
        <v>435.12</v>
      </c>
      <c r="M24" s="17" t="str">
        <f t="shared" si="0"/>
        <v>Payé</v>
      </c>
    </row>
    <row r="25" spans="1:13" x14ac:dyDescent="0.25">
      <c r="A25">
        <v>116</v>
      </c>
      <c r="B25" s="12">
        <v>43963</v>
      </c>
      <c r="C25" t="s">
        <v>131</v>
      </c>
      <c r="E25" t="s">
        <v>22</v>
      </c>
      <c r="F25">
        <v>4537</v>
      </c>
      <c r="G25" t="s">
        <v>34</v>
      </c>
      <c r="H25" t="s">
        <v>124</v>
      </c>
      <c r="I25" s="17">
        <v>132.96</v>
      </c>
      <c r="J25" s="17">
        <v>160.88</v>
      </c>
      <c r="M25" s="17">
        <f t="shared" si="0"/>
        <v>160.88</v>
      </c>
    </row>
    <row r="26" spans="1:13" x14ac:dyDescent="0.25">
      <c r="A26">
        <v>117</v>
      </c>
      <c r="B26" s="12">
        <v>43963</v>
      </c>
      <c r="C26" t="s">
        <v>131</v>
      </c>
      <c r="D26" t="s">
        <v>134</v>
      </c>
      <c r="E26" t="s">
        <v>22</v>
      </c>
      <c r="F26">
        <v>4537</v>
      </c>
      <c r="G26" t="s">
        <v>34</v>
      </c>
      <c r="H26" t="s">
        <v>124</v>
      </c>
      <c r="I26" s="17">
        <v>0</v>
      </c>
      <c r="J26" s="17">
        <v>0</v>
      </c>
      <c r="M26" s="17" t="str">
        <f t="shared" si="0"/>
        <v/>
      </c>
    </row>
    <row r="27" spans="1:13" x14ac:dyDescent="0.25">
      <c r="A27">
        <v>118</v>
      </c>
      <c r="B27" s="12">
        <v>43974</v>
      </c>
      <c r="I27" s="17">
        <v>0</v>
      </c>
      <c r="J27" s="17">
        <v>0</v>
      </c>
      <c r="M27" s="17" t="str">
        <f t="shared" si="0"/>
        <v/>
      </c>
    </row>
    <row r="28" spans="1:13" x14ac:dyDescent="0.25">
      <c r="A28">
        <v>126</v>
      </c>
      <c r="B28" s="12">
        <v>43983</v>
      </c>
      <c r="I28" s="17">
        <v>0</v>
      </c>
      <c r="J28" s="17">
        <v>0</v>
      </c>
      <c r="M28" s="17" t="str">
        <f t="shared" si="0"/>
        <v/>
      </c>
    </row>
    <row r="29" spans="1:13" x14ac:dyDescent="0.25">
      <c r="A29">
        <v>127</v>
      </c>
      <c r="B29" s="12">
        <v>43983</v>
      </c>
      <c r="C29" t="s">
        <v>131</v>
      </c>
      <c r="E29" t="s">
        <v>22</v>
      </c>
      <c r="F29">
        <v>4537</v>
      </c>
      <c r="G29" t="s">
        <v>34</v>
      </c>
      <c r="H29" t="s">
        <v>124</v>
      </c>
      <c r="I29" s="17">
        <v>748.8</v>
      </c>
      <c r="J29" s="17">
        <v>906.05</v>
      </c>
      <c r="M29" s="17">
        <f t="shared" si="0"/>
        <v>906.05</v>
      </c>
    </row>
    <row r="30" spans="1:13" x14ac:dyDescent="0.25">
      <c r="A30">
        <v>129</v>
      </c>
      <c r="B30" s="12">
        <v>43983</v>
      </c>
      <c r="I30" s="17">
        <v>0</v>
      </c>
      <c r="J30" s="17">
        <v>0</v>
      </c>
      <c r="M30" s="17" t="str">
        <f t="shared" si="0"/>
        <v/>
      </c>
    </row>
    <row r="31" spans="1:13" x14ac:dyDescent="0.25">
      <c r="A31">
        <v>131</v>
      </c>
      <c r="B31" s="12">
        <v>43983</v>
      </c>
      <c r="C31" t="s">
        <v>38</v>
      </c>
      <c r="E31" t="s">
        <v>40</v>
      </c>
      <c r="F31">
        <v>0</v>
      </c>
      <c r="G31" t="s">
        <v>35</v>
      </c>
      <c r="H31">
        <v>0</v>
      </c>
      <c r="I31" s="17">
        <v>448.4</v>
      </c>
      <c r="J31" s="17">
        <v>542.55999999999995</v>
      </c>
      <c r="M31" s="17">
        <f t="shared" si="0"/>
        <v>542.55999999999995</v>
      </c>
    </row>
    <row r="32" spans="1:13" x14ac:dyDescent="0.25">
      <c r="A32">
        <v>132</v>
      </c>
      <c r="B32" s="12">
        <v>43983</v>
      </c>
      <c r="I32" s="17">
        <v>0</v>
      </c>
      <c r="J32" s="17">
        <v>0</v>
      </c>
      <c r="M32" s="17" t="str">
        <f t="shared" si="0"/>
        <v/>
      </c>
    </row>
    <row r="33" spans="1:13" x14ac:dyDescent="0.25">
      <c r="A33">
        <v>134</v>
      </c>
      <c r="B33" s="12">
        <v>43993</v>
      </c>
      <c r="C33" t="s">
        <v>131</v>
      </c>
      <c r="E33" t="s">
        <v>22</v>
      </c>
      <c r="F33">
        <v>4537</v>
      </c>
      <c r="G33" t="s">
        <v>34</v>
      </c>
      <c r="H33" t="s">
        <v>124</v>
      </c>
      <c r="I33" s="17">
        <v>266.39999999999998</v>
      </c>
      <c r="J33" s="17">
        <v>322.33999999999997</v>
      </c>
      <c r="M33" s="17">
        <f t="shared" si="0"/>
        <v>322.33999999999997</v>
      </c>
    </row>
    <row r="34" spans="1:13" x14ac:dyDescent="0.25">
      <c r="A34">
        <v>135</v>
      </c>
      <c r="B34" s="12">
        <v>43993</v>
      </c>
      <c r="C34" t="s">
        <v>131</v>
      </c>
      <c r="E34" t="s">
        <v>22</v>
      </c>
      <c r="F34">
        <v>4537</v>
      </c>
      <c r="G34" t="s">
        <v>34</v>
      </c>
      <c r="H34" t="s">
        <v>124</v>
      </c>
      <c r="I34" s="17">
        <v>609.6</v>
      </c>
      <c r="J34" s="17">
        <v>737.62</v>
      </c>
      <c r="M34" s="17">
        <f t="shared" si="0"/>
        <v>737.62</v>
      </c>
    </row>
    <row r="35" spans="1:13" x14ac:dyDescent="0.25">
      <c r="A35">
        <v>136</v>
      </c>
      <c r="B35" s="12">
        <v>43993</v>
      </c>
      <c r="C35" t="s">
        <v>38</v>
      </c>
      <c r="E35" t="s">
        <v>40</v>
      </c>
      <c r="F35">
        <v>0</v>
      </c>
      <c r="G35" t="s">
        <v>35</v>
      </c>
      <c r="H35">
        <v>0</v>
      </c>
      <c r="I35" s="17">
        <v>748.8</v>
      </c>
      <c r="J35" s="17">
        <v>906.05</v>
      </c>
      <c r="M35" s="17">
        <f t="shared" si="0"/>
        <v>906.05</v>
      </c>
    </row>
    <row r="36" spans="1:13" x14ac:dyDescent="0.25">
      <c r="A36">
        <v>137</v>
      </c>
      <c r="B36" s="12">
        <v>43993</v>
      </c>
      <c r="C36" t="s">
        <v>38</v>
      </c>
      <c r="E36" t="s">
        <v>40</v>
      </c>
      <c r="F36">
        <v>0</v>
      </c>
      <c r="G36" t="s">
        <v>35</v>
      </c>
      <c r="H36">
        <v>0</v>
      </c>
      <c r="I36" s="17">
        <v>1382</v>
      </c>
      <c r="J36" s="17">
        <v>1672.22</v>
      </c>
      <c r="M36" s="17">
        <f t="shared" si="0"/>
        <v>1672.22</v>
      </c>
    </row>
    <row r="37" spans="1:13" x14ac:dyDescent="0.25">
      <c r="A37">
        <v>138</v>
      </c>
      <c r="B37" s="12">
        <v>43993</v>
      </c>
      <c r="C37" t="s">
        <v>38</v>
      </c>
      <c r="E37" t="s">
        <v>40</v>
      </c>
      <c r="F37">
        <v>0</v>
      </c>
      <c r="G37" t="s">
        <v>35</v>
      </c>
      <c r="H37">
        <v>0</v>
      </c>
      <c r="I37" s="17">
        <v>778.8</v>
      </c>
      <c r="J37" s="17">
        <v>942.35</v>
      </c>
      <c r="M37" s="17">
        <f t="shared" si="0"/>
        <v>942.35</v>
      </c>
    </row>
    <row r="38" spans="1:13" x14ac:dyDescent="0.25">
      <c r="A38">
        <v>139</v>
      </c>
      <c r="B38" s="12">
        <v>43993</v>
      </c>
      <c r="I38" s="17">
        <v>0</v>
      </c>
      <c r="J38" s="17">
        <v>0</v>
      </c>
      <c r="M38" s="17" t="str">
        <f t="shared" si="0"/>
        <v/>
      </c>
    </row>
    <row r="39" spans="1:13" x14ac:dyDescent="0.25">
      <c r="A39">
        <v>140</v>
      </c>
      <c r="B39" s="12">
        <v>43993</v>
      </c>
      <c r="C39" t="s">
        <v>131</v>
      </c>
      <c r="D39" t="s">
        <v>21</v>
      </c>
      <c r="E39" t="s">
        <v>22</v>
      </c>
      <c r="F39">
        <v>4537</v>
      </c>
      <c r="G39" t="s">
        <v>34</v>
      </c>
      <c r="H39" t="s">
        <v>124</v>
      </c>
      <c r="I39" s="17">
        <v>282</v>
      </c>
      <c r="J39" s="17">
        <v>341.22</v>
      </c>
      <c r="M39" s="17">
        <f t="shared" si="0"/>
        <v>341.22</v>
      </c>
    </row>
    <row r="40" spans="1:13" x14ac:dyDescent="0.25">
      <c r="A40">
        <v>141</v>
      </c>
      <c r="B40" s="12">
        <v>43993</v>
      </c>
      <c r="I40" s="17">
        <v>1238</v>
      </c>
      <c r="J40" s="17">
        <v>1497.98</v>
      </c>
      <c r="M40" s="17">
        <f t="shared" si="0"/>
        <v>1497.98</v>
      </c>
    </row>
    <row r="41" spans="1:13" x14ac:dyDescent="0.25">
      <c r="A41">
        <v>142</v>
      </c>
      <c r="B41" s="12">
        <v>43993</v>
      </c>
      <c r="C41" t="s">
        <v>82</v>
      </c>
      <c r="D41" t="s">
        <v>83</v>
      </c>
      <c r="E41">
        <v>0</v>
      </c>
      <c r="F41">
        <v>0</v>
      </c>
      <c r="G41">
        <v>0</v>
      </c>
      <c r="H41">
        <v>0</v>
      </c>
      <c r="I41" s="17">
        <v>2766</v>
      </c>
      <c r="J41" s="17">
        <v>3346.86</v>
      </c>
      <c r="M41" s="17">
        <f t="shared" si="0"/>
        <v>3346.86</v>
      </c>
    </row>
    <row r="42" spans="1:13" x14ac:dyDescent="0.25">
      <c r="A42">
        <v>143</v>
      </c>
      <c r="B42" s="12">
        <v>44011</v>
      </c>
      <c r="C42" t="s">
        <v>131</v>
      </c>
      <c r="D42" t="s">
        <v>21</v>
      </c>
      <c r="E42" t="s">
        <v>22</v>
      </c>
      <c r="F42">
        <v>4537</v>
      </c>
      <c r="G42" t="s">
        <v>34</v>
      </c>
      <c r="H42" t="s">
        <v>124</v>
      </c>
      <c r="I42" s="17">
        <v>157.83000000000001</v>
      </c>
      <c r="J42" s="17">
        <v>190.98</v>
      </c>
      <c r="K42">
        <v>150</v>
      </c>
      <c r="M42" s="17">
        <f t="shared" si="0"/>
        <v>40.97999999999999</v>
      </c>
    </row>
    <row r="43" spans="1:13" x14ac:dyDescent="0.25">
      <c r="A43">
        <v>144</v>
      </c>
      <c r="B43" s="12">
        <v>44011</v>
      </c>
      <c r="I43" s="17">
        <v>0</v>
      </c>
      <c r="J43" s="17">
        <v>0</v>
      </c>
      <c r="M43" s="17" t="str">
        <f t="shared" si="0"/>
        <v/>
      </c>
    </row>
    <row r="44" spans="1:13" x14ac:dyDescent="0.25">
      <c r="A44">
        <v>145</v>
      </c>
      <c r="B44" s="12">
        <v>44011</v>
      </c>
      <c r="C44" t="s">
        <v>44</v>
      </c>
      <c r="D44" t="s">
        <v>45</v>
      </c>
      <c r="E44" t="s">
        <v>132</v>
      </c>
      <c r="F44">
        <v>4537</v>
      </c>
      <c r="G44" t="s">
        <v>34</v>
      </c>
      <c r="H44">
        <v>0</v>
      </c>
      <c r="I44" s="17">
        <v>377.06</v>
      </c>
      <c r="J44" s="17">
        <v>456.24</v>
      </c>
      <c r="K44">
        <v>456.24</v>
      </c>
      <c r="M44" s="17" t="str">
        <f t="shared" si="0"/>
        <v>Payé</v>
      </c>
    </row>
    <row r="45" spans="1:13" x14ac:dyDescent="0.25">
      <c r="A45">
        <v>146</v>
      </c>
      <c r="B45" s="12">
        <v>44022</v>
      </c>
      <c r="C45" t="s">
        <v>118</v>
      </c>
      <c r="D45" t="s">
        <v>119</v>
      </c>
      <c r="E45">
        <v>0</v>
      </c>
      <c r="F45">
        <v>0</v>
      </c>
      <c r="G45">
        <v>0</v>
      </c>
      <c r="H45">
        <v>0</v>
      </c>
      <c r="I45" s="17">
        <v>154.30000000000001</v>
      </c>
      <c r="J45" s="17">
        <v>186.7</v>
      </c>
      <c r="M45" s="17">
        <f t="shared" si="0"/>
        <v>186.7</v>
      </c>
    </row>
    <row r="46" spans="1:13" x14ac:dyDescent="0.25">
      <c r="A46">
        <v>147</v>
      </c>
      <c r="B46" s="12">
        <v>44022</v>
      </c>
      <c r="C46" t="s">
        <v>131</v>
      </c>
      <c r="D46" t="s">
        <v>21</v>
      </c>
      <c r="E46" t="s">
        <v>22</v>
      </c>
      <c r="F46">
        <v>4537</v>
      </c>
      <c r="G46" t="s">
        <v>34</v>
      </c>
      <c r="H46" t="s">
        <v>124</v>
      </c>
      <c r="I46" s="17">
        <v>154.30000000000001</v>
      </c>
      <c r="J46" s="17">
        <v>186.7</v>
      </c>
      <c r="M46" s="17">
        <f t="shared" si="0"/>
        <v>186.7</v>
      </c>
    </row>
    <row r="47" spans="1:13" x14ac:dyDescent="0.25">
      <c r="A47">
        <v>148</v>
      </c>
      <c r="B47" s="12">
        <v>44022</v>
      </c>
      <c r="I47" s="17">
        <v>16.53</v>
      </c>
      <c r="J47" s="17">
        <v>20</v>
      </c>
      <c r="M47" s="17">
        <f t="shared" si="0"/>
        <v>20</v>
      </c>
    </row>
    <row r="48" spans="1:13" x14ac:dyDescent="0.25">
      <c r="A48">
        <v>149</v>
      </c>
      <c r="B48" s="12">
        <v>44022</v>
      </c>
      <c r="I48" s="17">
        <v>0</v>
      </c>
      <c r="J48" s="17">
        <v>0</v>
      </c>
      <c r="M48" s="17" t="str">
        <f t="shared" si="0"/>
        <v/>
      </c>
    </row>
    <row r="49" spans="1:13" x14ac:dyDescent="0.25">
      <c r="A49">
        <v>150</v>
      </c>
      <c r="B49" s="12">
        <v>44022</v>
      </c>
      <c r="C49" t="s">
        <v>73</v>
      </c>
      <c r="D49" t="s">
        <v>66</v>
      </c>
      <c r="E49">
        <v>0</v>
      </c>
      <c r="F49">
        <v>0</v>
      </c>
      <c r="G49">
        <v>0</v>
      </c>
      <c r="H49">
        <v>0</v>
      </c>
      <c r="I49" s="17">
        <v>460.03</v>
      </c>
      <c r="J49" s="17">
        <v>556.64</v>
      </c>
      <c r="M49" s="17">
        <f t="shared" si="0"/>
        <v>556.64</v>
      </c>
    </row>
    <row r="50" spans="1:13" x14ac:dyDescent="0.25">
      <c r="A50">
        <v>151</v>
      </c>
      <c r="B50" s="12">
        <v>44030</v>
      </c>
      <c r="C50" t="s">
        <v>118</v>
      </c>
      <c r="D50" t="s">
        <v>119</v>
      </c>
      <c r="E50">
        <v>0</v>
      </c>
      <c r="F50">
        <v>0</v>
      </c>
      <c r="G50">
        <v>0</v>
      </c>
      <c r="H50">
        <v>0</v>
      </c>
      <c r="I50" s="17">
        <v>185.69</v>
      </c>
      <c r="J50" s="17">
        <v>224.68</v>
      </c>
      <c r="M50" s="17">
        <f t="shared" si="0"/>
        <v>224.68</v>
      </c>
    </row>
    <row r="51" spans="1:13" x14ac:dyDescent="0.25">
      <c r="A51">
        <v>152</v>
      </c>
      <c r="B51" s="12">
        <v>44030</v>
      </c>
      <c r="C51" t="s">
        <v>103</v>
      </c>
      <c r="D51" t="s">
        <v>88</v>
      </c>
      <c r="E51">
        <v>0</v>
      </c>
      <c r="F51">
        <v>0</v>
      </c>
      <c r="G51">
        <v>0</v>
      </c>
      <c r="H51">
        <v>0</v>
      </c>
      <c r="I51" s="17">
        <v>305.32</v>
      </c>
      <c r="J51" s="17">
        <v>369.44</v>
      </c>
      <c r="M51" s="17">
        <f t="shared" si="0"/>
        <v>369.44</v>
      </c>
    </row>
    <row r="52" spans="1:13" x14ac:dyDescent="0.25">
      <c r="A52">
        <v>153</v>
      </c>
      <c r="B52" s="12">
        <v>44033</v>
      </c>
      <c r="C52" t="s">
        <v>131</v>
      </c>
      <c r="D52" t="s">
        <v>21</v>
      </c>
      <c r="E52" t="s">
        <v>22</v>
      </c>
      <c r="F52">
        <v>4537</v>
      </c>
      <c r="G52" t="s">
        <v>34</v>
      </c>
      <c r="H52" t="s">
        <v>124</v>
      </c>
      <c r="I52" s="17">
        <v>437.55</v>
      </c>
      <c r="J52" s="17">
        <v>529.44000000000005</v>
      </c>
      <c r="M52" s="17">
        <f t="shared" si="0"/>
        <v>529.44000000000005</v>
      </c>
    </row>
    <row r="53" spans="1:13" x14ac:dyDescent="0.25">
      <c r="A53">
        <v>154</v>
      </c>
      <c r="B53" s="12">
        <v>44045</v>
      </c>
      <c r="C53" t="s">
        <v>131</v>
      </c>
      <c r="D53" t="s">
        <v>21</v>
      </c>
      <c r="E53" t="s">
        <v>22</v>
      </c>
      <c r="F53">
        <v>4537</v>
      </c>
      <c r="G53" t="s">
        <v>34</v>
      </c>
      <c r="H53" t="s">
        <v>124</v>
      </c>
      <c r="I53" s="17">
        <v>268.93</v>
      </c>
      <c r="J53" s="17">
        <v>325.39999999999998</v>
      </c>
      <c r="M53" s="17">
        <f t="shared" si="0"/>
        <v>325.39999999999998</v>
      </c>
    </row>
    <row r="54" spans="1:13" x14ac:dyDescent="0.25">
      <c r="A54">
        <v>155</v>
      </c>
      <c r="B54" s="12">
        <v>44046</v>
      </c>
      <c r="C54" t="s">
        <v>38</v>
      </c>
      <c r="D54" t="s">
        <v>39</v>
      </c>
      <c r="E54" t="s">
        <v>40</v>
      </c>
      <c r="F54">
        <v>0</v>
      </c>
      <c r="G54" t="s">
        <v>35</v>
      </c>
      <c r="H54">
        <v>0</v>
      </c>
      <c r="I54" s="17">
        <v>172.5</v>
      </c>
      <c r="J54" s="17">
        <v>208.72</v>
      </c>
      <c r="M54" s="17">
        <f t="shared" si="0"/>
        <v>208.72</v>
      </c>
    </row>
    <row r="55" spans="1:13" x14ac:dyDescent="0.25">
      <c r="A55">
        <v>156</v>
      </c>
      <c r="B55" s="12">
        <v>44046</v>
      </c>
      <c r="C55" t="s">
        <v>80</v>
      </c>
      <c r="D55" t="s">
        <v>81</v>
      </c>
      <c r="E55">
        <v>0</v>
      </c>
      <c r="F55">
        <v>0</v>
      </c>
      <c r="G55">
        <v>0</v>
      </c>
      <c r="H55">
        <v>0</v>
      </c>
      <c r="I55" s="17">
        <v>454.08</v>
      </c>
      <c r="J55" s="17">
        <v>549.44000000000005</v>
      </c>
      <c r="M55" s="17">
        <f t="shared" si="0"/>
        <v>549.44000000000005</v>
      </c>
    </row>
    <row r="56" spans="1:13" x14ac:dyDescent="0.25">
      <c r="A56">
        <v>157</v>
      </c>
      <c r="B56" s="12">
        <v>44046</v>
      </c>
      <c r="C56" t="s">
        <v>126</v>
      </c>
      <c r="D56" t="s">
        <v>125</v>
      </c>
      <c r="E56">
        <v>0</v>
      </c>
      <c r="F56">
        <v>0</v>
      </c>
      <c r="G56">
        <v>0</v>
      </c>
      <c r="H56">
        <v>0</v>
      </c>
      <c r="I56" s="17">
        <v>8.26</v>
      </c>
      <c r="J56" s="17">
        <v>10</v>
      </c>
      <c r="M56" s="17">
        <f t="shared" si="0"/>
        <v>10</v>
      </c>
    </row>
    <row r="57" spans="1:13" x14ac:dyDescent="0.25">
      <c r="A57">
        <v>158</v>
      </c>
      <c r="B57" s="12">
        <v>44046</v>
      </c>
      <c r="C57" t="s">
        <v>61</v>
      </c>
      <c r="D57" t="s">
        <v>62</v>
      </c>
      <c r="E57">
        <v>0</v>
      </c>
      <c r="F57">
        <v>0</v>
      </c>
      <c r="G57">
        <v>0</v>
      </c>
      <c r="H57">
        <v>0</v>
      </c>
      <c r="I57" s="17">
        <v>1983.47</v>
      </c>
      <c r="J57" s="17">
        <v>2400</v>
      </c>
      <c r="M57" s="17">
        <f t="shared" si="0"/>
        <v>2400</v>
      </c>
    </row>
    <row r="58" spans="1:13" x14ac:dyDescent="0.25">
      <c r="A58">
        <v>159</v>
      </c>
      <c r="B58" s="12">
        <v>44046</v>
      </c>
      <c r="C58" t="s">
        <v>44</v>
      </c>
      <c r="D58" t="s">
        <v>45</v>
      </c>
      <c r="E58" t="s">
        <v>132</v>
      </c>
      <c r="F58">
        <v>4537</v>
      </c>
      <c r="G58" t="s">
        <v>34</v>
      </c>
      <c r="H58">
        <v>0</v>
      </c>
      <c r="I58" s="17">
        <v>430.94</v>
      </c>
      <c r="J58" s="17">
        <v>521.44000000000005</v>
      </c>
      <c r="M58" s="17">
        <f t="shared" si="0"/>
        <v>521.44000000000005</v>
      </c>
    </row>
    <row r="59" spans="1:13" x14ac:dyDescent="0.25">
      <c r="A59">
        <v>160</v>
      </c>
      <c r="B59" s="12">
        <v>44047</v>
      </c>
      <c r="H59" t="e">
        <v>#N/A</v>
      </c>
      <c r="I59" s="17">
        <v>1280</v>
      </c>
      <c r="J59" s="17">
        <v>1548.8</v>
      </c>
      <c r="M59" s="17">
        <f t="shared" si="0"/>
        <v>1548.8</v>
      </c>
    </row>
    <row r="60" spans="1:13" x14ac:dyDescent="0.25">
      <c r="A60">
        <v>161</v>
      </c>
      <c r="B60" s="12">
        <v>44047</v>
      </c>
      <c r="C60" t="s">
        <v>131</v>
      </c>
      <c r="D60" t="s">
        <v>21</v>
      </c>
      <c r="E60" t="s">
        <v>22</v>
      </c>
      <c r="F60">
        <v>4537</v>
      </c>
      <c r="G60" t="s">
        <v>34</v>
      </c>
      <c r="H60" t="s">
        <v>124</v>
      </c>
      <c r="I60" s="17">
        <v>630</v>
      </c>
      <c r="J60" s="17">
        <v>762.3</v>
      </c>
      <c r="M60" s="17">
        <f t="shared" si="0"/>
        <v>762.3</v>
      </c>
    </row>
    <row r="61" spans="1:13" x14ac:dyDescent="0.25">
      <c r="A61">
        <v>162</v>
      </c>
      <c r="B61" s="12">
        <v>44057</v>
      </c>
      <c r="C61" t="s">
        <v>131</v>
      </c>
      <c r="D61" t="s">
        <v>21</v>
      </c>
      <c r="E61" t="s">
        <v>22</v>
      </c>
      <c r="F61">
        <v>4537</v>
      </c>
      <c r="G61" t="s">
        <v>34</v>
      </c>
      <c r="H61" t="s">
        <v>124</v>
      </c>
      <c r="I61" s="17">
        <v>860</v>
      </c>
      <c r="J61" s="17">
        <v>1040.5999999999999</v>
      </c>
      <c r="M61" s="17">
        <f t="shared" si="0"/>
        <v>1040.5999999999999</v>
      </c>
    </row>
    <row r="62" spans="1:13" x14ac:dyDescent="0.25">
      <c r="A62">
        <v>163</v>
      </c>
      <c r="B62" s="12">
        <v>44057</v>
      </c>
      <c r="H62" t="e">
        <v>#N/A</v>
      </c>
      <c r="I62" s="17">
        <v>0</v>
      </c>
      <c r="J62" s="17">
        <v>0</v>
      </c>
      <c r="M62" s="17" t="str">
        <f t="shared" si="0"/>
        <v/>
      </c>
    </row>
    <row r="63" spans="1:13" x14ac:dyDescent="0.25">
      <c r="A63">
        <v>164</v>
      </c>
      <c r="B63" s="12">
        <v>44388</v>
      </c>
      <c r="C63" t="s">
        <v>131</v>
      </c>
      <c r="D63" t="s">
        <v>21</v>
      </c>
      <c r="E63" t="s">
        <v>22</v>
      </c>
      <c r="F63">
        <v>4537</v>
      </c>
      <c r="G63" t="s">
        <v>34</v>
      </c>
      <c r="H63" t="s">
        <v>124</v>
      </c>
      <c r="M63" s="17" t="str">
        <f t="shared" si="0"/>
        <v/>
      </c>
    </row>
    <row r="64" spans="1:13" x14ac:dyDescent="0.25">
      <c r="A64">
        <v>165</v>
      </c>
      <c r="B64" s="12">
        <v>44388</v>
      </c>
      <c r="C64" t="s">
        <v>131</v>
      </c>
      <c r="D64" t="s">
        <v>21</v>
      </c>
      <c r="E64" t="s">
        <v>22</v>
      </c>
      <c r="F64">
        <v>4537</v>
      </c>
      <c r="G64" t="s">
        <v>34</v>
      </c>
      <c r="H64" t="s">
        <v>124</v>
      </c>
      <c r="M64" s="17" t="str">
        <f t="shared" ref="M64:M97" si="1">IF(I64=0,"",IF(J64-K64=0,"Payé",J64-K64))</f>
        <v/>
      </c>
    </row>
    <row r="65" spans="1:13" x14ac:dyDescent="0.25">
      <c r="A65">
        <v>166</v>
      </c>
      <c r="B65" s="12">
        <v>44388</v>
      </c>
      <c r="H65" t="e">
        <v>#N/A</v>
      </c>
      <c r="M65" s="17" t="str">
        <f t="shared" si="1"/>
        <v/>
      </c>
    </row>
    <row r="66" spans="1:13" x14ac:dyDescent="0.25">
      <c r="A66">
        <v>166</v>
      </c>
      <c r="B66" s="12">
        <v>44388</v>
      </c>
      <c r="C66" t="s">
        <v>61</v>
      </c>
      <c r="D66" t="s">
        <v>62</v>
      </c>
      <c r="E66">
        <v>0</v>
      </c>
      <c r="F66">
        <v>0</v>
      </c>
      <c r="G66">
        <v>0</v>
      </c>
      <c r="H66">
        <v>0</v>
      </c>
      <c r="M66" s="17" t="str">
        <f t="shared" si="1"/>
        <v/>
      </c>
    </row>
    <row r="67" spans="1:13" x14ac:dyDescent="0.25">
      <c r="A67">
        <v>166</v>
      </c>
      <c r="B67" s="12">
        <v>44388</v>
      </c>
      <c r="C67" t="s">
        <v>61</v>
      </c>
      <c r="D67" t="s">
        <v>62</v>
      </c>
      <c r="E67">
        <v>0</v>
      </c>
      <c r="F67">
        <v>0</v>
      </c>
      <c r="G67">
        <v>0</v>
      </c>
      <c r="H67">
        <v>0</v>
      </c>
      <c r="I67" s="17">
        <v>125</v>
      </c>
      <c r="J67" s="17">
        <v>151.25</v>
      </c>
      <c r="M67" s="17">
        <f t="shared" si="1"/>
        <v>151.25</v>
      </c>
    </row>
    <row r="68" spans="1:13" x14ac:dyDescent="0.25">
      <c r="A68">
        <v>166</v>
      </c>
      <c r="B68" s="12">
        <v>44388</v>
      </c>
      <c r="C68" t="s">
        <v>61</v>
      </c>
      <c r="D68" t="s">
        <v>62</v>
      </c>
      <c r="E68">
        <v>0</v>
      </c>
      <c r="F68">
        <v>0</v>
      </c>
      <c r="G68">
        <v>0</v>
      </c>
      <c r="H68">
        <v>0</v>
      </c>
      <c r="I68" s="17">
        <v>125</v>
      </c>
      <c r="J68" s="17">
        <v>151.25</v>
      </c>
      <c r="M68" s="17">
        <f t="shared" si="1"/>
        <v>151.25</v>
      </c>
    </row>
    <row r="69" spans="1:13" x14ac:dyDescent="0.25">
      <c r="A69">
        <v>168</v>
      </c>
      <c r="B69" s="12">
        <v>44388</v>
      </c>
      <c r="C69" t="s">
        <v>131</v>
      </c>
      <c r="D69" t="s">
        <v>21</v>
      </c>
      <c r="E69" t="s">
        <v>22</v>
      </c>
      <c r="F69">
        <v>4537</v>
      </c>
      <c r="G69" t="s">
        <v>34</v>
      </c>
      <c r="H69" t="s">
        <v>124</v>
      </c>
      <c r="I69" s="17">
        <v>750</v>
      </c>
      <c r="J69" s="17">
        <v>907.5</v>
      </c>
      <c r="M69" s="17">
        <f t="shared" si="1"/>
        <v>907.5</v>
      </c>
    </row>
    <row r="70" spans="1:13" x14ac:dyDescent="0.25">
      <c r="M70" s="17" t="str">
        <f t="shared" si="1"/>
        <v/>
      </c>
    </row>
    <row r="71" spans="1:13" x14ac:dyDescent="0.25">
      <c r="M71" s="17" t="str">
        <f t="shared" si="1"/>
        <v/>
      </c>
    </row>
    <row r="72" spans="1:13" x14ac:dyDescent="0.25">
      <c r="M72" s="17" t="str">
        <f t="shared" si="1"/>
        <v/>
      </c>
    </row>
    <row r="73" spans="1:13" x14ac:dyDescent="0.25">
      <c r="M73" s="17" t="str">
        <f t="shared" si="1"/>
        <v/>
      </c>
    </row>
    <row r="74" spans="1:13" x14ac:dyDescent="0.25">
      <c r="M74" s="17" t="str">
        <f t="shared" si="1"/>
        <v/>
      </c>
    </row>
    <row r="75" spans="1:13" x14ac:dyDescent="0.25">
      <c r="M75" s="17" t="str">
        <f t="shared" si="1"/>
        <v/>
      </c>
    </row>
    <row r="76" spans="1:13" x14ac:dyDescent="0.25">
      <c r="M76" s="17" t="str">
        <f t="shared" si="1"/>
        <v/>
      </c>
    </row>
    <row r="77" spans="1:13" x14ac:dyDescent="0.25">
      <c r="M77" s="17" t="str">
        <f t="shared" si="1"/>
        <v/>
      </c>
    </row>
    <row r="78" spans="1:13" x14ac:dyDescent="0.25">
      <c r="M78" s="17" t="str">
        <f t="shared" si="1"/>
        <v/>
      </c>
    </row>
    <row r="79" spans="1:13" x14ac:dyDescent="0.25">
      <c r="M79" s="17" t="str">
        <f t="shared" si="1"/>
        <v/>
      </c>
    </row>
    <row r="80" spans="1:13" x14ac:dyDescent="0.25">
      <c r="M80" s="17" t="str">
        <f t="shared" si="1"/>
        <v/>
      </c>
    </row>
    <row r="81" spans="13:13" x14ac:dyDescent="0.25">
      <c r="M81" s="17" t="str">
        <f t="shared" si="1"/>
        <v/>
      </c>
    </row>
    <row r="82" spans="13:13" x14ac:dyDescent="0.25">
      <c r="M82" s="17" t="str">
        <f t="shared" si="1"/>
        <v/>
      </c>
    </row>
    <row r="83" spans="13:13" x14ac:dyDescent="0.25">
      <c r="M83" s="17" t="str">
        <f t="shared" si="1"/>
        <v/>
      </c>
    </row>
    <row r="84" spans="13:13" x14ac:dyDescent="0.25">
      <c r="M84" s="17" t="str">
        <f t="shared" si="1"/>
        <v/>
      </c>
    </row>
    <row r="85" spans="13:13" x14ac:dyDescent="0.25">
      <c r="M85" s="17" t="str">
        <f t="shared" si="1"/>
        <v/>
      </c>
    </row>
    <row r="86" spans="13:13" x14ac:dyDescent="0.25">
      <c r="M86" s="17" t="str">
        <f t="shared" si="1"/>
        <v/>
      </c>
    </row>
    <row r="87" spans="13:13" x14ac:dyDescent="0.25">
      <c r="M87" s="17" t="str">
        <f t="shared" si="1"/>
        <v/>
      </c>
    </row>
    <row r="88" spans="13:13" x14ac:dyDescent="0.25">
      <c r="M88" s="17" t="str">
        <f t="shared" si="1"/>
        <v/>
      </c>
    </row>
    <row r="89" spans="13:13" x14ac:dyDescent="0.25">
      <c r="M89" s="17" t="str">
        <f t="shared" si="1"/>
        <v/>
      </c>
    </row>
    <row r="90" spans="13:13" x14ac:dyDescent="0.25">
      <c r="M90" s="17" t="str">
        <f t="shared" si="1"/>
        <v/>
      </c>
    </row>
    <row r="91" spans="13:13" x14ac:dyDescent="0.25">
      <c r="M91" s="17" t="str">
        <f t="shared" si="1"/>
        <v/>
      </c>
    </row>
    <row r="92" spans="13:13" x14ac:dyDescent="0.25">
      <c r="M92" s="17" t="str">
        <f t="shared" si="1"/>
        <v/>
      </c>
    </row>
    <row r="93" spans="13:13" x14ac:dyDescent="0.25">
      <c r="M93" s="17" t="str">
        <f t="shared" si="1"/>
        <v/>
      </c>
    </row>
    <row r="94" spans="13:13" x14ac:dyDescent="0.25">
      <c r="M94" s="17" t="str">
        <f t="shared" si="1"/>
        <v/>
      </c>
    </row>
    <row r="95" spans="13:13" x14ac:dyDescent="0.25">
      <c r="M95" s="17" t="str">
        <f t="shared" si="1"/>
        <v/>
      </c>
    </row>
    <row r="96" spans="13:13" x14ac:dyDescent="0.25">
      <c r="M96" s="17" t="str">
        <f t="shared" si="1"/>
        <v/>
      </c>
    </row>
    <row r="97" spans="9:13" ht="15.75" thickBot="1" x14ac:dyDescent="0.3">
      <c r="M97" s="17" t="str">
        <f t="shared" si="1"/>
        <v/>
      </c>
    </row>
    <row r="98" spans="9:13" ht="15.75" thickBot="1" x14ac:dyDescent="0.3">
      <c r="I98" s="17">
        <f>SUM(I2:I97)</f>
        <v>24106.5</v>
      </c>
      <c r="J98" s="17">
        <f>SUM(J2:J97)</f>
        <v>29168.889999999996</v>
      </c>
      <c r="K98" t="s">
        <v>130</v>
      </c>
      <c r="M98" s="27">
        <f>SUM(M2:M97)</f>
        <v>27165.819999999992</v>
      </c>
    </row>
    <row r="100" spans="9:13" ht="15.75" thickBot="1" x14ac:dyDescent="0.3"/>
    <row r="101" spans="9:13" ht="15.75" thickBot="1" x14ac:dyDescent="0.3">
      <c r="I101" t="s">
        <v>136</v>
      </c>
      <c r="K101" s="30">
        <f>J98-I98</f>
        <v>5062.3899999999958</v>
      </c>
    </row>
  </sheetData>
  <conditionalFormatting sqref="A2:M96">
    <cfRule type="expression" dxfId="0" priority="1">
      <formula>MOD(ROW(),2)</formula>
    </cfRule>
  </conditionalFormatting>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CoordonnéesClients</vt:lpstr>
      <vt:lpstr>Facture</vt:lpstr>
      <vt:lpstr>Matériel</vt:lpstr>
      <vt:lpstr>Historique_facture</vt:lpstr>
      <vt:lpstr>Facture!Zone_d_impression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D'HOE eric</dc:creator>
  <cp:lastModifiedBy>Damien François</cp:lastModifiedBy>
  <cp:lastPrinted>2021-07-11T18:23:35Z</cp:lastPrinted>
  <dcterms:created xsi:type="dcterms:W3CDTF">2012-11-27T10:33:57Z</dcterms:created>
  <dcterms:modified xsi:type="dcterms:W3CDTF">2021-07-14T11:34:02Z</dcterms:modified>
</cp:coreProperties>
</file>