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maurybertrand/Desktop/"/>
    </mc:Choice>
  </mc:AlternateContent>
  <xr:revisionPtr revIDLastSave="0" documentId="8_{3177357A-4806-FC47-B9EF-270806018B71}" xr6:coauthVersionLast="47" xr6:coauthVersionMax="47" xr10:uidLastSave="{00000000-0000-0000-0000-000000000000}"/>
  <bookViews>
    <workbookView xWindow="780" yWindow="1000" windowWidth="27640" windowHeight="16160" xr2:uid="{DA604D51-494B-D34D-BD4B-EEA75728003E}"/>
  </bookViews>
  <sheets>
    <sheet name="Resumé" sheetId="1" r:id="rId1"/>
    <sheet name="Samia" sheetId="2" r:id="rId2"/>
    <sheet name="Hugo" sheetId="3" r:id="rId3"/>
    <sheet name="Amaury" sheetId="4" r:id="rId4"/>
    <sheet name="Khaoula" sheetId="5" r:id="rId5"/>
    <sheet name="Ichrak" sheetId="6" r:id="rId6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2" i="1" l="1"/>
  <c r="K40" i="1"/>
  <c r="K48" i="1" s="1"/>
  <c r="K56" i="1" s="1"/>
  <c r="K36" i="1"/>
  <c r="K44" i="1" s="1"/>
  <c r="K52" i="1" s="1"/>
  <c r="J56" i="1"/>
  <c r="J52" i="1"/>
  <c r="J48" i="1"/>
  <c r="J44" i="1"/>
  <c r="L44" i="1" s="1"/>
  <c r="J40" i="1"/>
  <c r="J36" i="1"/>
  <c r="G49" i="1"/>
  <c r="G57" i="1" s="1"/>
  <c r="G48" i="1"/>
  <c r="G56" i="1" s="1"/>
  <c r="G41" i="1"/>
  <c r="G40" i="1"/>
  <c r="G46" i="1"/>
  <c r="G54" i="1" s="1"/>
  <c r="G45" i="1"/>
  <c r="G53" i="1" s="1"/>
  <c r="A16" i="4" a="1"/>
  <c r="A16" i="4" s="1"/>
  <c r="F16" i="4"/>
  <c r="B8" i="4"/>
  <c r="F21" i="4"/>
  <c r="F19" i="4"/>
  <c r="F18" i="4"/>
  <c r="F17" i="4"/>
  <c r="L36" i="1" l="1"/>
  <c r="F23" i="4"/>
  <c r="F26" i="4" s="1"/>
  <c r="M36" i="1" l="1"/>
  <c r="N36" i="1" s="1"/>
  <c r="M44" i="1"/>
  <c r="M52" i="1" s="1"/>
  <c r="G2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<sst xmlns="http://schemas.openxmlformats.org/spreadsheetml/2006/main" count="149" uniqueCount="98">
  <si>
    <t>Du 01.03.2023 au 31.03.2023</t>
  </si>
  <si>
    <t>Encaissement LGA</t>
  </si>
  <si>
    <t>Nom</t>
  </si>
  <si>
    <t>Conseiller</t>
  </si>
  <si>
    <t>Insitution</t>
  </si>
  <si>
    <t>montant</t>
  </si>
  <si>
    <t>conseiller</t>
  </si>
  <si>
    <t>Telephoniste</t>
  </si>
  <si>
    <t>Prénom</t>
  </si>
  <si>
    <t>PRICE</t>
  </si>
  <si>
    <t>Daniela</t>
  </si>
  <si>
    <t>Vita</t>
  </si>
  <si>
    <t>Samia</t>
  </si>
  <si>
    <t>DETROYAT</t>
  </si>
  <si>
    <t>Michèle</t>
  </si>
  <si>
    <t>ASGA</t>
  </si>
  <si>
    <t>OSMANI</t>
  </si>
  <si>
    <t>Enver</t>
  </si>
  <si>
    <t>Fondation Supplétive</t>
  </si>
  <si>
    <t>Date</t>
  </si>
  <si>
    <t>06.03.2023</t>
  </si>
  <si>
    <t>13.03.2023</t>
  </si>
  <si>
    <t>ZSOK BOURGUET</t>
  </si>
  <si>
    <t>Alina</t>
  </si>
  <si>
    <t>Tellco</t>
  </si>
  <si>
    <t>20.03.2023</t>
  </si>
  <si>
    <t>ROVA</t>
  </si>
  <si>
    <t>Sophie</t>
  </si>
  <si>
    <t>RUEGG</t>
  </si>
  <si>
    <t>Edwin</t>
  </si>
  <si>
    <t>POINTU</t>
  </si>
  <si>
    <t>Mario</t>
  </si>
  <si>
    <t>SHAQIRI</t>
  </si>
  <si>
    <t>Musa</t>
  </si>
  <si>
    <t>Khaoula</t>
  </si>
  <si>
    <t>Perso</t>
  </si>
  <si>
    <t>RYBISAR</t>
  </si>
  <si>
    <t>Daniel</t>
  </si>
  <si>
    <t>Swisslife</t>
  </si>
  <si>
    <t>27.03.2023</t>
  </si>
  <si>
    <t>Gastrosocial</t>
  </si>
  <si>
    <t>Leads</t>
  </si>
  <si>
    <t>Futura Vosgorgr</t>
  </si>
  <si>
    <t>03.04.2023</t>
  </si>
  <si>
    <t>TOTAL</t>
  </si>
  <si>
    <t>FICHE RECAPITULATIF VARIBALE</t>
  </si>
  <si>
    <t>Directeur</t>
  </si>
  <si>
    <t>Amaury</t>
  </si>
  <si>
    <t>Age</t>
  </si>
  <si>
    <t>Ancienneté</t>
  </si>
  <si>
    <t>PICTET</t>
  </si>
  <si>
    <t>NOM</t>
  </si>
  <si>
    <t>PRENOM</t>
  </si>
  <si>
    <t>MONTANT</t>
  </si>
  <si>
    <t>ENCAISSEMENT</t>
  </si>
  <si>
    <t>%</t>
  </si>
  <si>
    <t>COMMISSION BRUTE</t>
  </si>
  <si>
    <t>TELEPHONISTE</t>
  </si>
  <si>
    <t>SANDRA</t>
  </si>
  <si>
    <t>01.02.2023</t>
  </si>
  <si>
    <t>NASSIMA</t>
  </si>
  <si>
    <t>JEANRENAUD</t>
  </si>
  <si>
    <t>ISABELLE</t>
  </si>
  <si>
    <t>KHAOULA</t>
  </si>
  <si>
    <t>SALAMAT</t>
  </si>
  <si>
    <t>AZIZ</t>
  </si>
  <si>
    <t>BEVEGNI</t>
  </si>
  <si>
    <t>MONICA</t>
  </si>
  <si>
    <t>ANNE-SO</t>
  </si>
  <si>
    <t>TOTAL CHIFFRE AFFAIRES ENCAISSE</t>
  </si>
  <si>
    <t>TOTAL VARIABLE BRUT</t>
  </si>
  <si>
    <t>FIXE</t>
  </si>
  <si>
    <t>MANAGEMENT FEES</t>
  </si>
  <si>
    <t xml:space="preserve">TOTAL BRUT </t>
  </si>
  <si>
    <t>FRAIS FEV 2023</t>
  </si>
  <si>
    <t>DATE ET SIGNATURE DU COLLABORATEUR</t>
  </si>
  <si>
    <t>DATE ET SIGNATURE DU RESPONSABLE</t>
  </si>
  <si>
    <t>"VALIDE ET APPROUVE"</t>
  </si>
  <si>
    <t>SUIVI CA LGA 2023</t>
  </si>
  <si>
    <t>Conseillers</t>
  </si>
  <si>
    <t>JANVIER</t>
  </si>
  <si>
    <t>Hugo</t>
  </si>
  <si>
    <t>/</t>
  </si>
  <si>
    <t>Call</t>
  </si>
  <si>
    <t>Ichrak</t>
  </si>
  <si>
    <t>FEVRIER</t>
  </si>
  <si>
    <t>Mars</t>
  </si>
  <si>
    <t>MOIS</t>
  </si>
  <si>
    <t>YTD</t>
  </si>
  <si>
    <t>TOTAL SERVICE</t>
  </si>
  <si>
    <t>YTD SERVICE</t>
  </si>
  <si>
    <t>PERSO</t>
  </si>
  <si>
    <t>% PERSO MENSUEL</t>
  </si>
  <si>
    <t>YTD PERSO</t>
  </si>
  <si>
    <t>% PERSO CA TOTAL</t>
  </si>
  <si>
    <t>=</t>
  </si>
  <si>
    <t>TOTAL MENSUEL</t>
  </si>
  <si>
    <t>TOTAL YTD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</si>
</sst>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#,##0.00\ [$CHF]"/>
    <numFmt numFmtId="167" formatCode="#,##0.00\ [$CHF];[Red]\-#,##0.00\ [$CHF]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CE4D6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8EA9DB"/>
        <bgColor rgb="FF000000"/>
      </patternFill>
    </fill>
    <fill>
      <patternFill patternType="solid">
        <fgColor theme="7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5">
    <xf numFmtId="0" fontId="0" fillId="0" borderId="0" xfId="0"/>
    <xf numFmtId="166" fontId="0" fillId="0" borderId="0" xfId="0" applyNumberFormat="1"/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6" fontId="0" fillId="3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6" fontId="0" fillId="4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6" fontId="0" fillId="5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6" fontId="0" fillId="6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66" fontId="0" fillId="7" borderId="1" xfId="0" applyNumberForma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166" fontId="2" fillId="8" borderId="0" xfId="0" applyNumberFormat="1" applyFont="1" applyFill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14" fontId="3" fillId="9" borderId="1" xfId="0" applyNumberFormat="1" applyFont="1" applyFill="1" applyBorder="1" applyAlignment="1">
      <alignment horizontal="center" vertical="center"/>
    </xf>
    <xf numFmtId="0" fontId="5" fillId="10" borderId="2" xfId="0" applyFont="1" applyFill="1" applyBorder="1" applyAlignment="1">
      <alignment horizontal="center" vertical="center"/>
    </xf>
    <xf numFmtId="0" fontId="5" fillId="10" borderId="3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66" fontId="6" fillId="0" borderId="6" xfId="0" applyNumberFormat="1" applyFont="1" applyBorder="1" applyAlignment="1">
      <alignment horizontal="center" vertical="center"/>
    </xf>
    <xf numFmtId="10" fontId="6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 vertical="center"/>
    </xf>
    <xf numFmtId="10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66" fontId="6" fillId="0" borderId="3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66" fontId="6" fillId="0" borderId="2" xfId="0" applyNumberFormat="1" applyFont="1" applyBorder="1" applyAlignment="1">
      <alignment horizontal="center" vertical="center"/>
    </xf>
    <xf numFmtId="10" fontId="6" fillId="0" borderId="4" xfId="0" applyNumberFormat="1" applyFont="1" applyBorder="1" applyAlignment="1">
      <alignment horizontal="center" vertical="center"/>
    </xf>
    <xf numFmtId="166" fontId="7" fillId="0" borderId="4" xfId="0" applyNumberFormat="1" applyFont="1" applyBorder="1" applyAlignment="1">
      <alignment horizontal="center"/>
    </xf>
    <xf numFmtId="166" fontId="5" fillId="3" borderId="2" xfId="0" applyNumberFormat="1" applyFont="1" applyFill="1" applyBorder="1" applyAlignment="1">
      <alignment horizontal="center" vertical="center"/>
    </xf>
    <xf numFmtId="166" fontId="5" fillId="3" borderId="3" xfId="0" applyNumberFormat="1" applyFont="1" applyFill="1" applyBorder="1" applyAlignment="1">
      <alignment horizontal="center" vertical="center"/>
    </xf>
    <xf numFmtId="166" fontId="5" fillId="3" borderId="4" xfId="0" applyNumberFormat="1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167" fontId="8" fillId="0" borderId="9" xfId="0" applyNumberFormat="1" applyFont="1" applyBorder="1" applyAlignment="1">
      <alignment horizontal="center"/>
    </xf>
    <xf numFmtId="0" fontId="7" fillId="0" borderId="0" xfId="0" applyFont="1"/>
    <xf numFmtId="0" fontId="8" fillId="11" borderId="2" xfId="0" applyFont="1" applyFill="1" applyBorder="1" applyAlignment="1">
      <alignment horizontal="center"/>
    </xf>
    <xf numFmtId="0" fontId="8" fillId="11" borderId="3" xfId="0" applyFont="1" applyFill="1" applyBorder="1" applyAlignment="1">
      <alignment horizontal="center"/>
    </xf>
    <xf numFmtId="0" fontId="8" fillId="11" borderId="4" xfId="0" applyFont="1" applyFill="1" applyBorder="1" applyAlignment="1">
      <alignment horizontal="center"/>
    </xf>
    <xf numFmtId="167" fontId="8" fillId="11" borderId="2" xfId="0" applyNumberFormat="1" applyFont="1" applyFill="1" applyBorder="1" applyAlignment="1">
      <alignment horizontal="center" vertical="center"/>
    </xf>
    <xf numFmtId="167" fontId="8" fillId="11" borderId="4" xfId="0" applyNumberFormat="1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/>
    </xf>
    <xf numFmtId="0" fontId="8" fillId="12" borderId="2" xfId="0" applyFont="1" applyFill="1" applyBorder="1" applyAlignment="1">
      <alignment horizontal="center"/>
    </xf>
    <xf numFmtId="0" fontId="8" fillId="12" borderId="3" xfId="0" applyFont="1" applyFill="1" applyBorder="1" applyAlignment="1">
      <alignment horizontal="center"/>
    </xf>
    <xf numFmtId="0" fontId="8" fillId="12" borderId="10" xfId="0" applyFont="1" applyFill="1" applyBorder="1" applyAlignment="1">
      <alignment horizontal="center"/>
    </xf>
    <xf numFmtId="167" fontId="8" fillId="12" borderId="11" xfId="0" applyNumberFormat="1" applyFont="1" applyFill="1" applyBorder="1" applyAlignment="1">
      <alignment horizontal="center" vertical="center"/>
    </xf>
    <xf numFmtId="167" fontId="8" fillId="12" borderId="4" xfId="0" applyNumberFormat="1" applyFont="1" applyFill="1" applyBorder="1" applyAlignment="1">
      <alignment horizontal="center" vertical="center"/>
    </xf>
    <xf numFmtId="0" fontId="8" fillId="11" borderId="2" xfId="0" applyFont="1" applyFill="1" applyBorder="1" applyAlignment="1">
      <alignment horizontal="center" vertical="center"/>
    </xf>
    <xf numFmtId="0" fontId="8" fillId="11" borderId="3" xfId="0" applyFont="1" applyFill="1" applyBorder="1" applyAlignment="1">
      <alignment horizontal="center" vertical="center"/>
    </xf>
    <xf numFmtId="0" fontId="8" fillId="11" borderId="4" xfId="0" applyFont="1" applyFill="1" applyBorder="1" applyAlignment="1">
      <alignment horizontal="center" vertical="center"/>
    </xf>
    <xf numFmtId="166" fontId="8" fillId="11" borderId="2" xfId="0" applyNumberFormat="1" applyFont="1" applyFill="1" applyBorder="1" applyAlignment="1">
      <alignment horizontal="center"/>
    </xf>
    <xf numFmtId="166" fontId="8" fillId="11" borderId="4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2" fillId="9" borderId="1" xfId="0" applyFont="1" applyFill="1" applyBorder="1" applyAlignment="1">
      <alignment horizontal="center" vertical="center"/>
    </xf>
    <xf numFmtId="0" fontId="2" fillId="9" borderId="22" xfId="0" applyFont="1" applyFill="1" applyBorder="1" applyAlignment="1">
      <alignment horizontal="center" vertical="center"/>
    </xf>
    <xf numFmtId="166" fontId="2" fillId="13" borderId="1" xfId="0" applyNumberFormat="1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/>
    </xf>
    <xf numFmtId="166" fontId="0" fillId="6" borderId="1" xfId="0" applyNumberFormat="1" applyFill="1" applyBorder="1" applyAlignment="1">
      <alignment horizontal="center"/>
    </xf>
    <xf numFmtId="166" fontId="0" fillId="4" borderId="1" xfId="0" applyNumberFormat="1" applyFill="1" applyBorder="1" applyAlignment="1">
      <alignment horizontal="center"/>
    </xf>
    <xf numFmtId="166" fontId="0" fillId="0" borderId="23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9" borderId="2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166" fontId="0" fillId="0" borderId="24" xfId="0" applyNumberFormat="1" applyBorder="1" applyAlignment="1">
      <alignment horizontal="center" vertical="center"/>
    </xf>
    <xf numFmtId="9" fontId="0" fillId="0" borderId="24" xfId="1" applyFont="1" applyBorder="1" applyAlignment="1">
      <alignment horizontal="center" vertical="center"/>
    </xf>
    <xf numFmtId="9" fontId="0" fillId="0" borderId="0" xfId="1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1054100</xdr:colOff>
      <xdr:row>0</xdr:row>
      <xdr:rowOff>134620</xdr:rowOff>
    </xdr:from>
    <xdr:to>
      <xdr:col>4</xdr:col>
      <xdr:colOff>384432</xdr:colOff>
      <xdr:row>5</xdr:row>
      <xdr:rowOff>47592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418CF6A-3463-9741-A8AD-6C54AFE08E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48100" y="134620"/>
          <a:ext cx="2022732" cy="9289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82273-2726-CA4B-9A66-DBE10C7598AB}">
  <dimension ref="D10:O57"/>
  <sheetViews>
    <sheetView tabSelected="1" topLeftCell="B1" workbookViewId="0">
      <selection activeCell="H35" sqref="H35"/>
    </sheetView>
  </sheetViews>
  <sheetFormatPr baseColWidth="10" defaultRowHeight="16" x14ac:dyDescent="0.2"/>
  <cols>
    <col min="4" max="4" width="16" customWidth="1"/>
    <col min="5" max="5" width="17.33203125" customWidth="1"/>
    <col min="6" max="6" width="18.83203125" customWidth="1"/>
    <col min="7" max="7" width="15.33203125" bestFit="1" customWidth="1"/>
    <col min="8" max="8" width="16.5" customWidth="1"/>
    <col min="9" max="9" width="17.6640625" customWidth="1"/>
    <col min="10" max="10" width="15.33203125" bestFit="1" customWidth="1"/>
    <col min="11" max="11" width="15.6640625" customWidth="1"/>
    <col min="12" max="12" width="18.6640625" customWidth="1"/>
    <col min="13" max="13" width="17.33203125" customWidth="1"/>
    <col min="14" max="14" width="13.5" customWidth="1"/>
  </cols>
  <sheetData>
    <row r="10" spans="4:11" x14ac:dyDescent="0.2">
      <c r="E10" s="4" t="s">
        <v>1</v>
      </c>
      <c r="F10" s="5">
        <v>44986</v>
      </c>
      <c r="G10" s="6" t="s">
        <v>0</v>
      </c>
      <c r="H10" s="6"/>
      <c r="I10" s="6"/>
    </row>
    <row r="11" spans="4:11" x14ac:dyDescent="0.2">
      <c r="D11" s="4" t="s">
        <v>2</v>
      </c>
      <c r="E11" s="4" t="s">
        <v>8</v>
      </c>
      <c r="F11" s="4" t="s">
        <v>4</v>
      </c>
      <c r="G11" s="4" t="s">
        <v>5</v>
      </c>
      <c r="H11" s="4" t="s">
        <v>6</v>
      </c>
      <c r="I11" s="4" t="s">
        <v>7</v>
      </c>
      <c r="J11" s="4" t="s">
        <v>19</v>
      </c>
      <c r="K11" s="95"/>
    </row>
    <row r="12" spans="4:11" x14ac:dyDescent="0.2">
      <c r="D12" s="13" t="s">
        <v>9</v>
      </c>
      <c r="E12" s="13" t="s">
        <v>10</v>
      </c>
      <c r="F12" s="13" t="s">
        <v>11</v>
      </c>
      <c r="G12" s="14">
        <v>454000</v>
      </c>
      <c r="H12" s="13" t="s">
        <v>12</v>
      </c>
      <c r="I12" s="13" t="s">
        <v>34</v>
      </c>
      <c r="J12" s="13" t="s">
        <v>20</v>
      </c>
      <c r="K12" s="96"/>
    </row>
    <row r="13" spans="4:11" x14ac:dyDescent="0.2">
      <c r="D13" s="13" t="s">
        <v>13</v>
      </c>
      <c r="E13" s="13" t="s">
        <v>14</v>
      </c>
      <c r="F13" s="13" t="s">
        <v>15</v>
      </c>
      <c r="G13" s="14">
        <v>106833</v>
      </c>
      <c r="H13" s="13" t="s">
        <v>12</v>
      </c>
      <c r="I13" s="13" t="s">
        <v>34</v>
      </c>
      <c r="J13" s="13" t="s">
        <v>20</v>
      </c>
      <c r="K13" s="96"/>
    </row>
    <row r="14" spans="4:11" x14ac:dyDescent="0.2">
      <c r="D14" s="7" t="s">
        <v>16</v>
      </c>
      <c r="E14" s="7" t="s">
        <v>17</v>
      </c>
      <c r="F14" s="7" t="s">
        <v>18</v>
      </c>
      <c r="G14" s="8">
        <v>66834</v>
      </c>
      <c r="H14" s="7" t="s">
        <v>12</v>
      </c>
      <c r="I14" s="7" t="s">
        <v>35</v>
      </c>
      <c r="J14" s="7" t="s">
        <v>21</v>
      </c>
      <c r="K14" s="97"/>
    </row>
    <row r="15" spans="4:11" x14ac:dyDescent="0.2">
      <c r="D15" s="9" t="s">
        <v>22</v>
      </c>
      <c r="E15" s="9" t="s">
        <v>23</v>
      </c>
      <c r="F15" s="9" t="s">
        <v>24</v>
      </c>
      <c r="G15" s="10">
        <v>155</v>
      </c>
      <c r="H15" s="9" t="s">
        <v>12</v>
      </c>
      <c r="I15" s="9" t="s">
        <v>35</v>
      </c>
      <c r="J15" s="9" t="s">
        <v>25</v>
      </c>
      <c r="K15" s="98"/>
    </row>
    <row r="16" spans="4:11" x14ac:dyDescent="0.2">
      <c r="D16" s="9" t="s">
        <v>26</v>
      </c>
      <c r="E16" s="9" t="s">
        <v>27</v>
      </c>
      <c r="F16" s="9" t="s">
        <v>18</v>
      </c>
      <c r="G16" s="10">
        <v>36762</v>
      </c>
      <c r="H16" s="9" t="s">
        <v>12</v>
      </c>
      <c r="I16" s="9" t="s">
        <v>35</v>
      </c>
      <c r="J16" s="9" t="s">
        <v>25</v>
      </c>
      <c r="K16" s="98"/>
    </row>
    <row r="17" spans="4:11" x14ac:dyDescent="0.2">
      <c r="D17" s="9" t="s">
        <v>28</v>
      </c>
      <c r="E17" s="9" t="s">
        <v>29</v>
      </c>
      <c r="F17" s="9" t="s">
        <v>18</v>
      </c>
      <c r="G17" s="10">
        <v>930</v>
      </c>
      <c r="H17" s="9" t="s">
        <v>12</v>
      </c>
      <c r="I17" s="9" t="s">
        <v>34</v>
      </c>
      <c r="J17" s="9" t="s">
        <v>25</v>
      </c>
      <c r="K17" s="98"/>
    </row>
    <row r="18" spans="4:11" x14ac:dyDescent="0.2">
      <c r="D18" s="9" t="s">
        <v>30</v>
      </c>
      <c r="E18" s="9" t="s">
        <v>31</v>
      </c>
      <c r="F18" s="9" t="s">
        <v>18</v>
      </c>
      <c r="G18" s="10">
        <v>11514</v>
      </c>
      <c r="H18" s="9" t="s">
        <v>12</v>
      </c>
      <c r="I18" s="9" t="s">
        <v>41</v>
      </c>
      <c r="J18" s="9" t="s">
        <v>25</v>
      </c>
      <c r="K18" s="98"/>
    </row>
    <row r="19" spans="4:11" x14ac:dyDescent="0.2">
      <c r="D19" s="9" t="s">
        <v>32</v>
      </c>
      <c r="E19" s="9" t="s">
        <v>33</v>
      </c>
      <c r="F19" s="9" t="s">
        <v>18</v>
      </c>
      <c r="G19" s="10">
        <v>681</v>
      </c>
      <c r="H19" s="9" t="s">
        <v>12</v>
      </c>
      <c r="I19" s="9" t="s">
        <v>41</v>
      </c>
      <c r="J19" s="9" t="s">
        <v>25</v>
      </c>
      <c r="K19" s="98"/>
    </row>
    <row r="20" spans="4:11" x14ac:dyDescent="0.2">
      <c r="D20" s="15" t="s">
        <v>36</v>
      </c>
      <c r="E20" s="15" t="s">
        <v>37</v>
      </c>
      <c r="F20" s="15" t="s">
        <v>38</v>
      </c>
      <c r="G20" s="16">
        <v>2775</v>
      </c>
      <c r="H20" s="15"/>
      <c r="I20" s="15"/>
      <c r="J20" s="15" t="s">
        <v>39</v>
      </c>
      <c r="K20" s="99"/>
    </row>
    <row r="21" spans="4:11" x14ac:dyDescent="0.2">
      <c r="D21" s="15" t="s">
        <v>32</v>
      </c>
      <c r="E21" s="15" t="s">
        <v>33</v>
      </c>
      <c r="F21" s="15" t="s">
        <v>40</v>
      </c>
      <c r="G21" s="16">
        <v>89740</v>
      </c>
      <c r="H21" s="15" t="s">
        <v>12</v>
      </c>
      <c r="I21" s="15" t="s">
        <v>41</v>
      </c>
      <c r="J21" s="15" t="s">
        <v>39</v>
      </c>
      <c r="K21" s="99"/>
    </row>
    <row r="22" spans="4:11" x14ac:dyDescent="0.2">
      <c r="D22" s="11" t="s">
        <v>28</v>
      </c>
      <c r="E22" s="11" t="s">
        <v>29</v>
      </c>
      <c r="F22" s="11" t="s">
        <v>42</v>
      </c>
      <c r="G22" s="12">
        <v>230000</v>
      </c>
      <c r="H22" s="11" t="s">
        <v>12</v>
      </c>
      <c r="I22" s="11" t="s">
        <v>34</v>
      </c>
      <c r="J22" s="11" t="s">
        <v>43</v>
      </c>
      <c r="K22" s="100"/>
    </row>
    <row r="26" spans="4:11" x14ac:dyDescent="0.2">
      <c r="D26" s="17" t="s">
        <v>44</v>
      </c>
      <c r="G26" s="18">
        <f>SUM(G12:G22)</f>
        <v>1000224</v>
      </c>
    </row>
    <row r="33" spans="4:15" x14ac:dyDescent="0.2">
      <c r="D33" s="89" t="s">
        <v>78</v>
      </c>
      <c r="E33" s="89"/>
      <c r="F33" s="89"/>
      <c r="G33" s="89"/>
    </row>
    <row r="34" spans="4:15" x14ac:dyDescent="0.2">
      <c r="F34" s="88" t="s">
        <v>87</v>
      </c>
    </row>
    <row r="35" spans="4:15" x14ac:dyDescent="0.2">
      <c r="F35" s="85" t="s">
        <v>80</v>
      </c>
      <c r="G35" s="85" t="s">
        <v>88</v>
      </c>
      <c r="H35" s="2" t="s">
        <v>96</v>
      </c>
      <c r="I35" s="2" t="s">
        <v>97</v>
      </c>
      <c r="J35" s="85" t="s">
        <v>89</v>
      </c>
      <c r="K35" s="85" t="s">
        <v>90</v>
      </c>
      <c r="L35" s="85" t="s">
        <v>91</v>
      </c>
      <c r="M35" s="85" t="s">
        <v>93</v>
      </c>
      <c r="N35" s="85" t="s">
        <v>92</v>
      </c>
      <c r="O35" s="94" t="s">
        <v>94</v>
      </c>
    </row>
    <row r="36" spans="4:15" x14ac:dyDescent="0.2">
      <c r="D36" s="83" t="s">
        <v>79</v>
      </c>
      <c r="E36" s="84" t="s">
        <v>81</v>
      </c>
      <c r="F36" s="84" t="s">
        <v>82</v>
      </c>
      <c r="J36" s="92">
        <f>SUM(F38,F37)</f>
        <v>1341000</v>
      </c>
      <c r="K36" s="102">
        <f>J36</f>
        <v>1341000</v>
      </c>
      <c r="L36" s="102">
        <f>K36-K40</f>
        <v>125000</v>
      </c>
      <c r="M36" s="102">
        <f>L36</f>
        <v>125000</v>
      </c>
      <c r="N36" s="103">
        <f>((M36*100)/K36)/100</f>
        <v>9.321401938851602E-2</v>
      </c>
    </row>
    <row r="37" spans="4:15" x14ac:dyDescent="0.2">
      <c r="D37" s="83"/>
      <c r="E37" s="84" t="s">
        <v>12</v>
      </c>
      <c r="F37" s="14">
        <v>868000</v>
      </c>
      <c r="G37" s="87">
        <v>868000</v>
      </c>
      <c r="J37" s="92"/>
      <c r="K37" s="2"/>
      <c r="L37" s="2"/>
      <c r="M37" s="101"/>
      <c r="N37" s="104"/>
    </row>
    <row r="38" spans="4:15" x14ac:dyDescent="0.2">
      <c r="D38" s="83"/>
      <c r="E38" s="84" t="s">
        <v>47</v>
      </c>
      <c r="F38" s="14">
        <v>473000</v>
      </c>
      <c r="G38" s="87">
        <v>473000</v>
      </c>
      <c r="J38" s="92"/>
      <c r="K38" s="2"/>
      <c r="L38" s="2"/>
      <c r="M38" s="101"/>
      <c r="N38" s="104"/>
    </row>
    <row r="39" spans="4:15" x14ac:dyDescent="0.2">
      <c r="F39" s="3"/>
    </row>
    <row r="40" spans="4:15" x14ac:dyDescent="0.2">
      <c r="D40" s="81" t="s">
        <v>83</v>
      </c>
      <c r="E40" s="82" t="s">
        <v>34</v>
      </c>
      <c r="F40" s="10">
        <v>934000</v>
      </c>
      <c r="G40" s="87">
        <f>F40</f>
        <v>934000</v>
      </c>
      <c r="J40" s="92">
        <f>SUM(F40,F41)</f>
        <v>1216000</v>
      </c>
      <c r="K40" s="3">
        <f>J40</f>
        <v>1216000</v>
      </c>
    </row>
    <row r="41" spans="4:15" x14ac:dyDescent="0.2">
      <c r="D41" s="81"/>
      <c r="E41" s="82" t="s">
        <v>84</v>
      </c>
      <c r="F41" s="10">
        <v>282000</v>
      </c>
      <c r="G41" s="87">
        <f>F41</f>
        <v>282000</v>
      </c>
      <c r="J41" s="93"/>
      <c r="K41" s="2"/>
    </row>
    <row r="43" spans="4:15" x14ac:dyDescent="0.2">
      <c r="F43" s="85" t="s">
        <v>85</v>
      </c>
    </row>
    <row r="44" spans="4:15" x14ac:dyDescent="0.2">
      <c r="D44" s="83" t="s">
        <v>79</v>
      </c>
      <c r="E44" s="84" t="s">
        <v>81</v>
      </c>
      <c r="F44" s="84" t="s">
        <v>82</v>
      </c>
      <c r="J44" s="92">
        <f>SUM(F44:F46)</f>
        <v>1069000</v>
      </c>
      <c r="K44" s="3">
        <f>K36+J44</f>
        <v>2410000</v>
      </c>
      <c r="L44" s="3">
        <f>J44-J48</f>
        <v>688000</v>
      </c>
      <c r="M44" s="3">
        <f>L36+L44</f>
        <v>813000</v>
      </c>
      <c r="N44" s="2" t="s">
        <v>95</v>
      </c>
    </row>
    <row r="45" spans="4:15" x14ac:dyDescent="0.2">
      <c r="D45" s="83"/>
      <c r="E45" s="84" t="s">
        <v>12</v>
      </c>
      <c r="F45" s="90">
        <v>513000</v>
      </c>
      <c r="G45" s="87">
        <f>SUM(F37+F45)</f>
        <v>1381000</v>
      </c>
      <c r="J45" s="92"/>
      <c r="K45" s="2"/>
      <c r="L45" s="2"/>
      <c r="M45" s="3"/>
      <c r="N45" s="2"/>
    </row>
    <row r="46" spans="4:15" x14ac:dyDescent="0.2">
      <c r="D46" s="83"/>
      <c r="E46" s="84" t="s">
        <v>47</v>
      </c>
      <c r="F46" s="90">
        <v>556000</v>
      </c>
      <c r="G46" s="87">
        <f>SUM(G38+F46)</f>
        <v>1029000</v>
      </c>
      <c r="J46" s="92"/>
      <c r="K46" s="2"/>
      <c r="L46" s="2"/>
      <c r="M46" s="3"/>
      <c r="N46" s="2"/>
    </row>
    <row r="47" spans="4:15" x14ac:dyDescent="0.2">
      <c r="F47" s="1"/>
    </row>
    <row r="48" spans="4:15" x14ac:dyDescent="0.2">
      <c r="D48" s="81" t="s">
        <v>83</v>
      </c>
      <c r="E48" s="82" t="s">
        <v>34</v>
      </c>
      <c r="F48" s="91">
        <v>289000</v>
      </c>
      <c r="G48" s="87">
        <f>SUM(G40+F48)</f>
        <v>1223000</v>
      </c>
      <c r="J48" s="92">
        <f>SUM(F48:F49)</f>
        <v>381000</v>
      </c>
      <c r="K48" s="3">
        <f>K40+J48</f>
        <v>1597000</v>
      </c>
    </row>
    <row r="49" spans="4:13" x14ac:dyDescent="0.2">
      <c r="D49" s="81"/>
      <c r="E49" s="82" t="s">
        <v>84</v>
      </c>
      <c r="F49" s="91">
        <v>92000</v>
      </c>
      <c r="G49" s="87">
        <f>SUM(G41+F49)</f>
        <v>374000</v>
      </c>
      <c r="J49" s="93"/>
      <c r="K49" s="2"/>
    </row>
    <row r="51" spans="4:13" x14ac:dyDescent="0.2">
      <c r="F51" s="86" t="s">
        <v>86</v>
      </c>
    </row>
    <row r="52" spans="4:13" x14ac:dyDescent="0.2">
      <c r="D52" s="83" t="s">
        <v>3</v>
      </c>
      <c r="E52" s="84" t="s">
        <v>81</v>
      </c>
      <c r="F52" s="14">
        <v>547000</v>
      </c>
      <c r="G52" s="87">
        <v>547000</v>
      </c>
      <c r="J52" s="92">
        <f>SUM(F52:F54)</f>
        <v>2656000</v>
      </c>
      <c r="K52" s="3">
        <f>K44+J52</f>
        <v>5066000</v>
      </c>
      <c r="L52" s="3">
        <f>J52-J56</f>
        <v>2005000</v>
      </c>
      <c r="M52" s="3">
        <f>M44+L52</f>
        <v>2818000</v>
      </c>
    </row>
    <row r="53" spans="4:13" x14ac:dyDescent="0.2">
      <c r="D53" s="83"/>
      <c r="E53" s="84" t="s">
        <v>12</v>
      </c>
      <c r="F53" s="14">
        <v>1445000</v>
      </c>
      <c r="G53" s="87">
        <f>SUM(G45+F53)</f>
        <v>2826000</v>
      </c>
      <c r="J53" s="93"/>
      <c r="K53" s="2"/>
      <c r="L53" s="2"/>
      <c r="M53" s="2"/>
    </row>
    <row r="54" spans="4:13" x14ac:dyDescent="0.2">
      <c r="D54" s="83"/>
      <c r="E54" s="84" t="s">
        <v>47</v>
      </c>
      <c r="F54" s="14">
        <v>664000</v>
      </c>
      <c r="G54" s="87">
        <f>SUM(G46+F54)</f>
        <v>1693000</v>
      </c>
      <c r="J54" s="93"/>
      <c r="K54" s="2"/>
      <c r="L54" s="2"/>
      <c r="M54" s="2"/>
    </row>
    <row r="56" spans="4:13" x14ac:dyDescent="0.2">
      <c r="D56" s="81" t="s">
        <v>83</v>
      </c>
      <c r="E56" s="82" t="s">
        <v>34</v>
      </c>
      <c r="F56" s="10">
        <v>129000</v>
      </c>
      <c r="G56" s="87">
        <f>G48+F56</f>
        <v>1352000</v>
      </c>
      <c r="J56" s="92">
        <f>SUM(F56:F57)</f>
        <v>651000</v>
      </c>
      <c r="K56" s="3">
        <f>K48+J56</f>
        <v>2248000</v>
      </c>
    </row>
    <row r="57" spans="4:13" x14ac:dyDescent="0.2">
      <c r="D57" s="81"/>
      <c r="E57" s="82" t="s">
        <v>84</v>
      </c>
      <c r="F57" s="10">
        <v>522000</v>
      </c>
      <c r="G57" s="87">
        <f>G49+F57</f>
        <v>896000</v>
      </c>
      <c r="J57" s="93"/>
      <c r="K57" s="2"/>
    </row>
  </sheetData>
  <mergeCells count="14">
    <mergeCell ref="J36:J38"/>
    <mergeCell ref="J44:J46"/>
    <mergeCell ref="J48:J49"/>
    <mergeCell ref="J52:J54"/>
    <mergeCell ref="J56:J57"/>
    <mergeCell ref="G10:I10"/>
    <mergeCell ref="D36:D38"/>
    <mergeCell ref="D40:D41"/>
    <mergeCell ref="D44:D46"/>
    <mergeCell ref="D48:D49"/>
    <mergeCell ref="D56:D57"/>
    <mergeCell ref="D52:D54"/>
    <mergeCell ref="D33:G33"/>
    <mergeCell ref="J40:J4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65282-CD8D-894C-B4A9-26ABDCA29074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61132-1EB9-1543-A138-FA339A2F1E48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92088-F7AA-E545-8BE0-1F854C0BFC6E}">
  <dimension ref="A7:G33"/>
  <sheetViews>
    <sheetView workbookViewId="0">
      <selection activeCell="A16" sqref="A16"/>
    </sheetView>
  </sheetViews>
  <sheetFormatPr baseColWidth="10" defaultRowHeight="16" x14ac:dyDescent="0.2"/>
  <cols>
    <col min="1" max="1" width="17.33203125" customWidth="1"/>
    <col min="2" max="2" width="19.33203125" customWidth="1"/>
    <col min="3" max="3" width="18.1640625" customWidth="1"/>
    <col min="4" max="4" width="17.1640625" customWidth="1"/>
    <col min="6" max="6" width="31.1640625" customWidth="1"/>
    <col min="7" max="7" width="18" customWidth="1"/>
  </cols>
  <sheetData>
    <row r="7" spans="1:7" x14ac:dyDescent="0.2">
      <c r="B7" s="19" t="s">
        <v>45</v>
      </c>
      <c r="C7" s="19"/>
      <c r="D7" s="19"/>
      <c r="E7" s="19"/>
      <c r="F7" s="19"/>
    </row>
    <row r="8" spans="1:7" x14ac:dyDescent="0.2">
      <c r="B8" s="20" t="str">
        <f>Resumé!G10</f>
        <v>Du 01.03.2023 au 31.03.2023</v>
      </c>
      <c r="C8" s="20"/>
      <c r="D8" s="20"/>
      <c r="E8" s="20"/>
      <c r="F8" s="20"/>
    </row>
    <row r="10" spans="1:7" x14ac:dyDescent="0.2">
      <c r="A10" s="21" t="s">
        <v>46</v>
      </c>
      <c r="B10" s="22" t="s">
        <v>47</v>
      </c>
    </row>
    <row r="11" spans="1:7" x14ac:dyDescent="0.2">
      <c r="A11" s="21" t="s">
        <v>48</v>
      </c>
      <c r="B11" s="22">
        <v>29</v>
      </c>
    </row>
    <row r="12" spans="1:7" x14ac:dyDescent="0.2">
      <c r="A12" s="21" t="s">
        <v>49</v>
      </c>
      <c r="B12" s="23">
        <v>43628</v>
      </c>
    </row>
    <row r="14" spans="1:7" x14ac:dyDescent="0.2">
      <c r="A14" s="24" t="s">
        <v>50</v>
      </c>
      <c r="B14" s="25"/>
      <c r="C14" s="25"/>
      <c r="D14" s="25"/>
      <c r="E14" s="25"/>
      <c r="F14" s="25"/>
      <c r="G14" s="26"/>
    </row>
    <row r="15" spans="1:7" x14ac:dyDescent="0.2">
      <c r="A15" s="27" t="s">
        <v>51</v>
      </c>
      <c r="B15" s="28" t="s">
        <v>52</v>
      </c>
      <c r="C15" s="28" t="s">
        <v>53</v>
      </c>
      <c r="D15" s="28" t="s">
        <v>54</v>
      </c>
      <c r="E15" s="28" t="s">
        <v>55</v>
      </c>
      <c r="F15" s="28" t="s">
        <v>56</v>
      </c>
      <c r="G15" s="28" t="s">
        <v>57</v>
      </c>
    </row>
    <row r="16" spans="1:7" x14ac:dyDescent="0.2">
      <c r="A16" s="29" t="e" cm="1">
        <f t="array" ref="A16">si</f>
        <v>#NAME?</v>
      </c>
      <c r="B16" s="30" t="s">
        <v>58</v>
      </c>
      <c r="C16" s="31">
        <v>133254</v>
      </c>
      <c r="D16" s="30" t="s">
        <v>59</v>
      </c>
      <c r="E16" s="32">
        <v>8.9999999999999993E-3</v>
      </c>
      <c r="F16" s="31">
        <f>C16*E16</f>
        <v>1199.2859999999998</v>
      </c>
      <c r="G16" s="33" t="s">
        <v>60</v>
      </c>
    </row>
    <row r="17" spans="1:7" x14ac:dyDescent="0.2">
      <c r="A17" s="34" t="s">
        <v>61</v>
      </c>
      <c r="B17" s="34" t="s">
        <v>62</v>
      </c>
      <c r="C17" s="35">
        <v>1218</v>
      </c>
      <c r="D17" s="34" t="s">
        <v>59</v>
      </c>
      <c r="E17" s="36">
        <v>8.9999999999999993E-3</v>
      </c>
      <c r="F17" s="35">
        <f t="shared" ref="F17:F19" si="0">C17*E17</f>
        <v>10.962</v>
      </c>
      <c r="G17" s="37" t="s">
        <v>63</v>
      </c>
    </row>
    <row r="18" spans="1:7" x14ac:dyDescent="0.2">
      <c r="A18" s="38" t="s">
        <v>64</v>
      </c>
      <c r="B18" s="39" t="s">
        <v>65</v>
      </c>
      <c r="C18" s="40">
        <v>423616</v>
      </c>
      <c r="D18" s="39" t="s">
        <v>59</v>
      </c>
      <c r="E18" s="36">
        <v>8.9999999999999993E-3</v>
      </c>
      <c r="F18" s="35">
        <f t="shared" si="0"/>
        <v>3812.5439999999999</v>
      </c>
      <c r="G18" s="41" t="s">
        <v>63</v>
      </c>
    </row>
    <row r="19" spans="1:7" x14ac:dyDescent="0.2">
      <c r="A19" s="38" t="s">
        <v>66</v>
      </c>
      <c r="B19" s="39" t="s">
        <v>67</v>
      </c>
      <c r="C19" s="40">
        <v>1395</v>
      </c>
      <c r="D19" s="39" t="s">
        <v>59</v>
      </c>
      <c r="E19" s="36">
        <v>8.9999999999999993E-3</v>
      </c>
      <c r="F19" s="35">
        <f t="shared" si="0"/>
        <v>12.555</v>
      </c>
      <c r="G19" s="41" t="s">
        <v>68</v>
      </c>
    </row>
    <row r="20" spans="1:7" x14ac:dyDescent="0.2">
      <c r="A20" s="42"/>
      <c r="B20" s="40"/>
      <c r="C20" s="40"/>
      <c r="D20" s="40"/>
      <c r="E20" s="43"/>
      <c r="F20" s="42"/>
      <c r="G20" s="44"/>
    </row>
    <row r="21" spans="1:7" x14ac:dyDescent="0.2">
      <c r="A21" s="45" t="s">
        <v>69</v>
      </c>
      <c r="B21" s="46"/>
      <c r="C21" s="46"/>
      <c r="D21" s="46"/>
      <c r="E21" s="47"/>
      <c r="F21" s="45">
        <f>SUM(C16:C19)</f>
        <v>559483</v>
      </c>
      <c r="G21" s="47"/>
    </row>
    <row r="22" spans="1:7" x14ac:dyDescent="0.2">
      <c r="A22" s="48"/>
      <c r="B22" s="49"/>
      <c r="C22" s="49"/>
      <c r="D22" s="49"/>
      <c r="E22" s="50"/>
      <c r="F22" s="51"/>
      <c r="G22" s="52"/>
    </row>
    <row r="23" spans="1:7" x14ac:dyDescent="0.2">
      <c r="A23" s="53" t="s">
        <v>70</v>
      </c>
      <c r="B23" s="54"/>
      <c r="C23" s="54"/>
      <c r="D23" s="54"/>
      <c r="E23" s="55"/>
      <c r="F23" s="56">
        <f>SUM(F16:F19)</f>
        <v>5035.3469999999998</v>
      </c>
      <c r="G23" s="57"/>
    </row>
    <row r="24" spans="1:7" x14ac:dyDescent="0.2">
      <c r="A24" s="53" t="s">
        <v>71</v>
      </c>
      <c r="B24" s="54"/>
      <c r="C24" s="54"/>
      <c r="D24" s="54"/>
      <c r="E24" s="55"/>
      <c r="F24" s="56">
        <v>0</v>
      </c>
      <c r="G24" s="57"/>
    </row>
    <row r="25" spans="1:7" x14ac:dyDescent="0.2">
      <c r="A25" s="58" t="s">
        <v>72</v>
      </c>
      <c r="B25" s="58"/>
      <c r="C25" s="58"/>
      <c r="D25" s="58"/>
      <c r="E25" s="58"/>
      <c r="F25" s="56">
        <v>151</v>
      </c>
      <c r="G25" s="57"/>
    </row>
    <row r="26" spans="1:7" x14ac:dyDescent="0.2">
      <c r="A26" s="59" t="s">
        <v>73</v>
      </c>
      <c r="B26" s="60"/>
      <c r="C26" s="60"/>
      <c r="D26" s="60"/>
      <c r="E26" s="61"/>
      <c r="F26" s="62">
        <f>SUM(F24:G25,F23)</f>
        <v>5186.3469999999998</v>
      </c>
      <c r="G26" s="63"/>
    </row>
    <row r="27" spans="1:7" x14ac:dyDescent="0.2">
      <c r="A27" s="64" t="s">
        <v>74</v>
      </c>
      <c r="B27" s="65"/>
      <c r="C27" s="65"/>
      <c r="D27" s="65"/>
      <c r="E27" s="66"/>
      <c r="F27" s="67">
        <v>500</v>
      </c>
      <c r="G27" s="68"/>
    </row>
    <row r="28" spans="1:7" x14ac:dyDescent="0.2">
      <c r="A28" s="52"/>
      <c r="B28" s="52"/>
      <c r="C28" s="52"/>
      <c r="D28" s="52"/>
      <c r="E28" s="52"/>
      <c r="F28" s="52"/>
      <c r="G28" s="52"/>
    </row>
    <row r="29" spans="1:7" x14ac:dyDescent="0.2">
      <c r="A29" s="69" t="s">
        <v>75</v>
      </c>
      <c r="B29" s="69"/>
      <c r="C29" s="52"/>
      <c r="D29" s="52"/>
      <c r="E29" s="52"/>
      <c r="F29" s="70" t="s">
        <v>76</v>
      </c>
      <c r="G29" s="52"/>
    </row>
    <row r="30" spans="1:7" ht="17" thickBot="1" x14ac:dyDescent="0.25">
      <c r="A30" s="71" t="s">
        <v>77</v>
      </c>
      <c r="B30" s="71"/>
      <c r="C30" s="52"/>
      <c r="D30" s="52"/>
      <c r="E30" s="52"/>
      <c r="F30" s="52"/>
      <c r="G30" s="52"/>
    </row>
    <row r="31" spans="1:7" x14ac:dyDescent="0.2">
      <c r="A31" s="72"/>
      <c r="B31" s="73"/>
      <c r="C31" s="52"/>
      <c r="D31" s="52"/>
      <c r="E31" s="52"/>
      <c r="F31" s="74"/>
      <c r="G31" s="52"/>
    </row>
    <row r="32" spans="1:7" x14ac:dyDescent="0.2">
      <c r="A32" s="75"/>
      <c r="B32" s="76"/>
      <c r="C32" s="52"/>
      <c r="D32" s="52"/>
      <c r="E32" s="52"/>
      <c r="F32" s="77"/>
      <c r="G32" s="52"/>
    </row>
    <row r="33" spans="1:7" ht="17" thickBot="1" x14ac:dyDescent="0.25">
      <c r="A33" s="78"/>
      <c r="B33" s="79"/>
      <c r="C33" s="52"/>
      <c r="D33" s="52"/>
      <c r="E33" s="52"/>
      <c r="F33" s="80"/>
      <c r="G33" s="52"/>
    </row>
  </sheetData>
  <mergeCells count="19">
    <mergeCell ref="A27:E27"/>
    <mergeCell ref="F27:G27"/>
    <mergeCell ref="A29:B29"/>
    <mergeCell ref="A30:B30"/>
    <mergeCell ref="A31:B33"/>
    <mergeCell ref="F31:F33"/>
    <mergeCell ref="A24:E24"/>
    <mergeCell ref="F24:G24"/>
    <mergeCell ref="A25:E25"/>
    <mergeCell ref="F25:G25"/>
    <mergeCell ref="A26:E26"/>
    <mergeCell ref="F26:G26"/>
    <mergeCell ref="B7:F7"/>
    <mergeCell ref="B8:F8"/>
    <mergeCell ref="A14:G14"/>
    <mergeCell ref="A21:E21"/>
    <mergeCell ref="F21:G21"/>
    <mergeCell ref="A23:E23"/>
    <mergeCell ref="F23:G2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F0458-653C-E94B-8244-C091D0BB9372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AEE9C-904D-F74E-A063-98FDA4C7A509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Resumé</vt:lpstr>
      <vt:lpstr>Samia</vt:lpstr>
      <vt:lpstr>Hugo</vt:lpstr>
      <vt:lpstr>Amaury</vt:lpstr>
      <vt:lpstr>Khaoula</vt:lpstr>
      <vt:lpstr>Ichrak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2023-04-03T07:37:07Z</dcterms:created>
  <dcterms:modified xsi:type="dcterms:W3CDTF">2023-04-03T12:23:40Z</dcterms:modified>
</cp:coreProperties>
</file>