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13_ncr:1_{143B05EB-34CC-4163-8332-7F481AE9F557}" xr6:coauthVersionLast="41" xr6:coauthVersionMax="41" xr10:uidLastSave="{00000000-0000-0000-0000-000000000000}"/>
  <bookViews>
    <workbookView xWindow="-28920" yWindow="-450" windowWidth="29040" windowHeight="15840" xr2:uid="{415DA68C-A24D-495F-9D2C-F1E2583E0E90}"/>
  </bookViews>
  <sheets>
    <sheet name="Feuil1" sheetId="1" r:id="rId1"/>
    <sheet name="Feuil2" sheetId="2" r:id="rId2"/>
    <sheet name="Feuil3" sheetId="3" r:id="rId3"/>
  </sheets>
  <functionGroups builtInGroupCount="19"/>
  <externalReferences>
    <externalReference r:id="rId4"/>
  </externalReferences>
  <definedNames>
    <definedName name="_xlnm.Print_Area" localSheetId="0">Feuil1!$A$1:$T$195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1" i="1" l="1"/>
  <c r="G10" i="1"/>
  <c r="N31" i="1" l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30" i="1"/>
  <c r="O193" i="1"/>
  <c r="O165" i="1"/>
  <c r="N165" i="1"/>
  <c r="O136" i="1"/>
  <c r="O108" i="1"/>
  <c r="O79" i="1"/>
  <c r="O51" i="1"/>
  <c r="O194" i="1" l="1"/>
  <c r="N166" i="1"/>
  <c r="O166" i="1"/>
  <c r="O137" i="1"/>
  <c r="O109" i="1"/>
  <c r="O80" i="1"/>
  <c r="D168" i="1" l="1"/>
  <c r="D140" i="1"/>
  <c r="D111" i="1"/>
  <c r="D83" i="1"/>
  <c r="A140" i="1"/>
  <c r="B5" i="2"/>
  <c r="B6" i="2"/>
  <c r="B7" i="2"/>
  <c r="B8" i="2"/>
  <c r="B9" i="2"/>
  <c r="O58" i="1"/>
  <c r="R58" i="1"/>
  <c r="R59" i="1"/>
  <c r="N60" i="1"/>
  <c r="P60" i="1"/>
  <c r="Q60" i="1"/>
  <c r="R60" i="1"/>
  <c r="S60" i="1"/>
  <c r="N61" i="1"/>
  <c r="P61" i="1"/>
  <c r="Q61" i="1"/>
  <c r="R61" i="1"/>
  <c r="S61" i="1"/>
  <c r="N62" i="1"/>
  <c r="P62" i="1"/>
  <c r="Q62" i="1"/>
  <c r="R62" i="1"/>
  <c r="S62" i="1"/>
  <c r="N63" i="1"/>
  <c r="P63" i="1"/>
  <c r="Q63" i="1"/>
  <c r="R63" i="1"/>
  <c r="S63" i="1"/>
  <c r="N64" i="1"/>
  <c r="P64" i="1"/>
  <c r="Q64" i="1"/>
  <c r="R64" i="1"/>
  <c r="S64" i="1"/>
  <c r="N65" i="1"/>
  <c r="P65" i="1"/>
  <c r="Q65" i="1"/>
  <c r="R65" i="1"/>
  <c r="S65" i="1"/>
  <c r="N66" i="1"/>
  <c r="P66" i="1"/>
  <c r="Q66" i="1"/>
  <c r="R66" i="1"/>
  <c r="S66" i="1"/>
  <c r="R67" i="1"/>
  <c r="N68" i="1"/>
  <c r="P68" i="1"/>
  <c r="Q68" i="1"/>
  <c r="R68" i="1"/>
  <c r="S68" i="1"/>
  <c r="N69" i="1"/>
  <c r="P69" i="1"/>
  <c r="Q69" i="1"/>
  <c r="R69" i="1"/>
  <c r="S69" i="1"/>
  <c r="N70" i="1"/>
  <c r="P70" i="1"/>
  <c r="Q70" i="1"/>
  <c r="R70" i="1"/>
  <c r="S70" i="1"/>
  <c r="N71" i="1"/>
  <c r="P71" i="1"/>
  <c r="Q71" i="1"/>
  <c r="R71" i="1"/>
  <c r="S71" i="1"/>
  <c r="R72" i="1"/>
  <c r="N73" i="1"/>
  <c r="P73" i="1"/>
  <c r="Q73" i="1"/>
  <c r="R73" i="1"/>
  <c r="S73" i="1"/>
  <c r="N74" i="1"/>
  <c r="P74" i="1"/>
  <c r="Q74" i="1"/>
  <c r="R74" i="1"/>
  <c r="S74" i="1"/>
  <c r="N75" i="1"/>
  <c r="P75" i="1"/>
  <c r="Q75" i="1"/>
  <c r="R75" i="1"/>
  <c r="S75" i="1"/>
  <c r="N76" i="1"/>
  <c r="P76" i="1"/>
  <c r="Q76" i="1"/>
  <c r="R76" i="1"/>
  <c r="S76" i="1"/>
  <c r="R77" i="1"/>
  <c r="N78" i="1"/>
  <c r="P78" i="1"/>
  <c r="Q78" i="1"/>
  <c r="R78" i="1"/>
  <c r="S78" i="1"/>
  <c r="O87" i="1"/>
  <c r="N89" i="1"/>
  <c r="P89" i="1"/>
  <c r="Q89" i="1"/>
  <c r="R89" i="1"/>
  <c r="S89" i="1"/>
  <c r="N90" i="1"/>
  <c r="P90" i="1"/>
  <c r="Q90" i="1"/>
  <c r="R90" i="1"/>
  <c r="S90" i="1"/>
  <c r="N91" i="1"/>
  <c r="P91" i="1"/>
  <c r="Q91" i="1"/>
  <c r="R91" i="1"/>
  <c r="S91" i="1"/>
  <c r="N92" i="1"/>
  <c r="P92" i="1"/>
  <c r="Q92" i="1"/>
  <c r="R92" i="1"/>
  <c r="S92" i="1"/>
  <c r="N93" i="1"/>
  <c r="P93" i="1"/>
  <c r="Q93" i="1"/>
  <c r="R93" i="1"/>
  <c r="S93" i="1"/>
  <c r="N94" i="1"/>
  <c r="P94" i="1"/>
  <c r="Q94" i="1"/>
  <c r="R94" i="1"/>
  <c r="S94" i="1"/>
  <c r="N95" i="1"/>
  <c r="P95" i="1"/>
  <c r="Q95" i="1"/>
  <c r="R95" i="1"/>
  <c r="S95" i="1"/>
  <c r="N97" i="1"/>
  <c r="P97" i="1"/>
  <c r="Q97" i="1"/>
  <c r="R97" i="1"/>
  <c r="S97" i="1"/>
  <c r="N98" i="1"/>
  <c r="P98" i="1"/>
  <c r="Q98" i="1"/>
  <c r="R98" i="1"/>
  <c r="S98" i="1"/>
  <c r="N99" i="1"/>
  <c r="P99" i="1"/>
  <c r="Q99" i="1"/>
  <c r="R99" i="1"/>
  <c r="S99" i="1"/>
  <c r="N100" i="1"/>
  <c r="P100" i="1"/>
  <c r="Q100" i="1"/>
  <c r="R100" i="1"/>
  <c r="S100" i="1"/>
  <c r="N102" i="1"/>
  <c r="P102" i="1"/>
  <c r="Q102" i="1"/>
  <c r="R102" i="1"/>
  <c r="S102" i="1"/>
  <c r="N103" i="1"/>
  <c r="P103" i="1"/>
  <c r="Q103" i="1"/>
  <c r="R103" i="1"/>
  <c r="S103" i="1"/>
  <c r="N104" i="1"/>
  <c r="P104" i="1"/>
  <c r="Q104" i="1"/>
  <c r="R104" i="1"/>
  <c r="S104" i="1"/>
  <c r="N105" i="1"/>
  <c r="P105" i="1"/>
  <c r="Q105" i="1"/>
  <c r="R105" i="1"/>
  <c r="S105" i="1"/>
  <c r="N107" i="1"/>
  <c r="P107" i="1"/>
  <c r="Q107" i="1"/>
  <c r="R107" i="1"/>
  <c r="S107" i="1"/>
  <c r="R79" i="1"/>
  <c r="R80" i="1" l="1"/>
  <c r="Q17" i="1"/>
  <c r="S10" i="1"/>
  <c r="S12" i="1" s="1"/>
  <c r="M10" i="1"/>
  <c r="M12" i="1" s="1"/>
  <c r="G12" i="1"/>
  <c r="A168" i="1"/>
  <c r="A111" i="1"/>
  <c r="S192" i="1"/>
  <c r="R192" i="1"/>
  <c r="Q192" i="1"/>
  <c r="P192" i="1"/>
  <c r="N192" i="1"/>
  <c r="S190" i="1"/>
  <c r="R190" i="1"/>
  <c r="Q190" i="1"/>
  <c r="P190" i="1"/>
  <c r="N190" i="1"/>
  <c r="S189" i="1"/>
  <c r="R189" i="1"/>
  <c r="Q189" i="1"/>
  <c r="P189" i="1"/>
  <c r="N189" i="1"/>
  <c r="S188" i="1"/>
  <c r="R188" i="1"/>
  <c r="Q188" i="1"/>
  <c r="P188" i="1"/>
  <c r="N188" i="1"/>
  <c r="S187" i="1"/>
  <c r="R187" i="1"/>
  <c r="Q187" i="1"/>
  <c r="P187" i="1"/>
  <c r="N187" i="1"/>
  <c r="S185" i="1"/>
  <c r="R185" i="1"/>
  <c r="Q185" i="1"/>
  <c r="P185" i="1"/>
  <c r="N185" i="1"/>
  <c r="S184" i="1"/>
  <c r="R184" i="1"/>
  <c r="Q184" i="1"/>
  <c r="P184" i="1"/>
  <c r="N184" i="1"/>
  <c r="S183" i="1"/>
  <c r="R183" i="1"/>
  <c r="Q183" i="1"/>
  <c r="P183" i="1"/>
  <c r="N183" i="1"/>
  <c r="S182" i="1"/>
  <c r="R182" i="1"/>
  <c r="Q182" i="1"/>
  <c r="P182" i="1"/>
  <c r="N182" i="1"/>
  <c r="S180" i="1"/>
  <c r="R180" i="1"/>
  <c r="Q180" i="1"/>
  <c r="P180" i="1"/>
  <c r="N180" i="1"/>
  <c r="S179" i="1"/>
  <c r="R179" i="1"/>
  <c r="Q179" i="1"/>
  <c r="P179" i="1"/>
  <c r="N179" i="1"/>
  <c r="S178" i="1"/>
  <c r="R178" i="1"/>
  <c r="Q178" i="1"/>
  <c r="P178" i="1"/>
  <c r="N178" i="1"/>
  <c r="S177" i="1"/>
  <c r="R177" i="1"/>
  <c r="Q177" i="1"/>
  <c r="P177" i="1"/>
  <c r="N177" i="1"/>
  <c r="S176" i="1"/>
  <c r="R176" i="1"/>
  <c r="Q176" i="1"/>
  <c r="P176" i="1"/>
  <c r="N176" i="1"/>
  <c r="S175" i="1"/>
  <c r="R175" i="1"/>
  <c r="Q175" i="1"/>
  <c r="P175" i="1"/>
  <c r="N175" i="1"/>
  <c r="S174" i="1"/>
  <c r="R174" i="1"/>
  <c r="Q174" i="1"/>
  <c r="P174" i="1"/>
  <c r="N174" i="1"/>
  <c r="O172" i="1"/>
  <c r="S164" i="1"/>
  <c r="R164" i="1"/>
  <c r="Q164" i="1"/>
  <c r="P164" i="1"/>
  <c r="N164" i="1"/>
  <c r="S162" i="1"/>
  <c r="R162" i="1"/>
  <c r="Q162" i="1"/>
  <c r="P162" i="1"/>
  <c r="N162" i="1"/>
  <c r="S161" i="1"/>
  <c r="R161" i="1"/>
  <c r="Q161" i="1"/>
  <c r="P161" i="1"/>
  <c r="N161" i="1"/>
  <c r="S160" i="1"/>
  <c r="R160" i="1"/>
  <c r="Q160" i="1"/>
  <c r="P160" i="1"/>
  <c r="N160" i="1"/>
  <c r="S159" i="1"/>
  <c r="R159" i="1"/>
  <c r="Q159" i="1"/>
  <c r="P159" i="1"/>
  <c r="N159" i="1"/>
  <c r="S157" i="1"/>
  <c r="R157" i="1"/>
  <c r="Q157" i="1"/>
  <c r="P157" i="1"/>
  <c r="N157" i="1"/>
  <c r="S156" i="1"/>
  <c r="R156" i="1"/>
  <c r="Q156" i="1"/>
  <c r="P156" i="1"/>
  <c r="N156" i="1"/>
  <c r="S155" i="1"/>
  <c r="R155" i="1"/>
  <c r="Q155" i="1"/>
  <c r="P155" i="1"/>
  <c r="N155" i="1"/>
  <c r="S154" i="1"/>
  <c r="R154" i="1"/>
  <c r="Q154" i="1"/>
  <c r="P154" i="1"/>
  <c r="N154" i="1"/>
  <c r="S152" i="1"/>
  <c r="R152" i="1"/>
  <c r="Q152" i="1"/>
  <c r="P152" i="1"/>
  <c r="N152" i="1"/>
  <c r="S151" i="1"/>
  <c r="R151" i="1"/>
  <c r="Q151" i="1"/>
  <c r="P151" i="1"/>
  <c r="N151" i="1"/>
  <c r="S150" i="1"/>
  <c r="R150" i="1"/>
  <c r="Q150" i="1"/>
  <c r="P150" i="1"/>
  <c r="N150" i="1"/>
  <c r="S149" i="1"/>
  <c r="R149" i="1"/>
  <c r="Q149" i="1"/>
  <c r="P149" i="1"/>
  <c r="N149" i="1"/>
  <c r="S148" i="1"/>
  <c r="R148" i="1"/>
  <c r="Q148" i="1"/>
  <c r="P148" i="1"/>
  <c r="N148" i="1"/>
  <c r="S147" i="1"/>
  <c r="R147" i="1"/>
  <c r="Q147" i="1"/>
  <c r="P147" i="1"/>
  <c r="N147" i="1"/>
  <c r="S146" i="1"/>
  <c r="R146" i="1"/>
  <c r="Q146" i="1"/>
  <c r="P146" i="1"/>
  <c r="N146" i="1"/>
  <c r="O144" i="1"/>
  <c r="A83" i="1"/>
  <c r="S135" i="1"/>
  <c r="R135" i="1"/>
  <c r="Q135" i="1"/>
  <c r="P135" i="1"/>
  <c r="N135" i="1"/>
  <c r="S133" i="1"/>
  <c r="R133" i="1"/>
  <c r="Q133" i="1"/>
  <c r="P133" i="1"/>
  <c r="N133" i="1"/>
  <c r="S132" i="1"/>
  <c r="R132" i="1"/>
  <c r="Q132" i="1"/>
  <c r="P132" i="1"/>
  <c r="N132" i="1"/>
  <c r="S131" i="1"/>
  <c r="R131" i="1"/>
  <c r="Q131" i="1"/>
  <c r="P131" i="1"/>
  <c r="N131" i="1"/>
  <c r="S130" i="1"/>
  <c r="R130" i="1"/>
  <c r="Q130" i="1"/>
  <c r="P130" i="1"/>
  <c r="N130" i="1"/>
  <c r="S128" i="1"/>
  <c r="R128" i="1"/>
  <c r="Q128" i="1"/>
  <c r="P128" i="1"/>
  <c r="N128" i="1"/>
  <c r="S127" i="1"/>
  <c r="R127" i="1"/>
  <c r="Q127" i="1"/>
  <c r="P127" i="1"/>
  <c r="N127" i="1"/>
  <c r="S126" i="1"/>
  <c r="R126" i="1"/>
  <c r="Q126" i="1"/>
  <c r="P126" i="1"/>
  <c r="N126" i="1"/>
  <c r="S125" i="1"/>
  <c r="R125" i="1"/>
  <c r="Q125" i="1"/>
  <c r="P125" i="1"/>
  <c r="N125" i="1"/>
  <c r="S123" i="1"/>
  <c r="R123" i="1"/>
  <c r="Q123" i="1"/>
  <c r="P123" i="1"/>
  <c r="N123" i="1"/>
  <c r="S122" i="1"/>
  <c r="R122" i="1"/>
  <c r="Q122" i="1"/>
  <c r="P122" i="1"/>
  <c r="N122" i="1"/>
  <c r="S121" i="1"/>
  <c r="R121" i="1"/>
  <c r="Q121" i="1"/>
  <c r="P121" i="1"/>
  <c r="N121" i="1"/>
  <c r="S120" i="1"/>
  <c r="R120" i="1"/>
  <c r="Q120" i="1"/>
  <c r="P120" i="1"/>
  <c r="N120" i="1"/>
  <c r="S119" i="1"/>
  <c r="R119" i="1"/>
  <c r="Q119" i="1"/>
  <c r="P119" i="1"/>
  <c r="N119" i="1"/>
  <c r="S118" i="1"/>
  <c r="R118" i="1"/>
  <c r="Q118" i="1"/>
  <c r="P118" i="1"/>
  <c r="N118" i="1"/>
  <c r="S117" i="1"/>
  <c r="R117" i="1"/>
  <c r="Q117" i="1"/>
  <c r="P117" i="1"/>
  <c r="N117" i="1"/>
  <c r="O115" i="1"/>
  <c r="D54" i="1"/>
  <c r="A54" i="1"/>
  <c r="D26" i="1"/>
  <c r="A26" i="1"/>
  <c r="S32" i="1"/>
  <c r="S33" i="1"/>
  <c r="S34" i="1"/>
  <c r="S35" i="1"/>
  <c r="S36" i="1"/>
  <c r="S37" i="1"/>
  <c r="S38" i="1"/>
  <c r="S40" i="1"/>
  <c r="S41" i="1"/>
  <c r="S42" i="1"/>
  <c r="S43" i="1"/>
  <c r="S45" i="1"/>
  <c r="S46" i="1"/>
  <c r="S47" i="1"/>
  <c r="S48" i="1"/>
  <c r="S50" i="1"/>
  <c r="R32" i="1"/>
  <c r="R33" i="1"/>
  <c r="R34" i="1"/>
  <c r="R35" i="1"/>
  <c r="R36" i="1"/>
  <c r="R37" i="1"/>
  <c r="R38" i="1"/>
  <c r="R40" i="1"/>
  <c r="R41" i="1"/>
  <c r="R42" i="1"/>
  <c r="R43" i="1"/>
  <c r="R45" i="1"/>
  <c r="R46" i="1"/>
  <c r="R47" i="1"/>
  <c r="R48" i="1"/>
  <c r="R50" i="1"/>
  <c r="Q32" i="1"/>
  <c r="Q33" i="1"/>
  <c r="Q34" i="1"/>
  <c r="Q35" i="1"/>
  <c r="Q36" i="1"/>
  <c r="Q37" i="1"/>
  <c r="Q38" i="1"/>
  <c r="Q40" i="1"/>
  <c r="Q41" i="1"/>
  <c r="Q42" i="1"/>
  <c r="Q43" i="1"/>
  <c r="Q45" i="1"/>
  <c r="Q46" i="1"/>
  <c r="Q47" i="1"/>
  <c r="Q48" i="1"/>
  <c r="Q50" i="1"/>
  <c r="P32" i="1"/>
  <c r="P33" i="1"/>
  <c r="P34" i="1"/>
  <c r="P35" i="1"/>
  <c r="P36" i="1"/>
  <c r="P37" i="1"/>
  <c r="P38" i="1"/>
  <c r="P40" i="1"/>
  <c r="P41" i="1"/>
  <c r="P42" i="1"/>
  <c r="P43" i="1"/>
  <c r="P45" i="1"/>
  <c r="P46" i="1"/>
  <c r="P47" i="1"/>
  <c r="P48" i="1"/>
  <c r="P50" i="1"/>
  <c r="O30" i="1"/>
  <c r="O52" i="1" s="1"/>
  <c r="P17" i="1"/>
  <c r="P18" i="1"/>
  <c r="P19" i="1"/>
  <c r="P20" i="1"/>
  <c r="P21" i="1"/>
  <c r="P22" i="1"/>
  <c r="P23" i="1"/>
  <c r="S18" i="1"/>
  <c r="S19" i="1"/>
  <c r="S20" i="1"/>
  <c r="S21" i="1"/>
  <c r="S22" i="1"/>
  <c r="S23" i="1"/>
  <c r="R18" i="1"/>
  <c r="R19" i="1"/>
  <c r="R20" i="1"/>
  <c r="R21" i="1"/>
  <c r="R22" i="1"/>
  <c r="R23" i="1"/>
  <c r="Q18" i="1"/>
  <c r="Q19" i="1"/>
  <c r="Q20" i="1"/>
  <c r="Q21" i="1"/>
  <c r="Q22" i="1"/>
  <c r="Q23" i="1"/>
  <c r="T17" i="1"/>
  <c r="T24" i="1" s="1"/>
  <c r="S17" i="1"/>
  <c r="R17" i="1"/>
  <c r="S59" i="1" l="1"/>
  <c r="S67" i="1"/>
  <c r="S72" i="1"/>
  <c r="S77" i="1"/>
  <c r="S58" i="1"/>
  <c r="S31" i="1"/>
  <c r="S88" i="1"/>
  <c r="S96" i="1"/>
  <c r="S101" i="1"/>
  <c r="S106" i="1"/>
  <c r="S87" i="1"/>
  <c r="S134" i="1"/>
  <c r="S172" i="1"/>
  <c r="S115" i="1"/>
  <c r="S145" i="1"/>
  <c r="S153" i="1"/>
  <c r="S158" i="1"/>
  <c r="S163" i="1"/>
  <c r="S144" i="1"/>
  <c r="S173" i="1"/>
  <c r="S181" i="1"/>
  <c r="S116" i="1"/>
  <c r="S124" i="1"/>
  <c r="S186" i="1"/>
  <c r="S129" i="1"/>
  <c r="S191" i="1"/>
  <c r="S44" i="1"/>
  <c r="S49" i="1"/>
  <c r="S39" i="1"/>
  <c r="Q24" i="1"/>
  <c r="R24" i="1"/>
  <c r="S24" i="1"/>
  <c r="S30" i="1"/>
  <c r="P24" i="1"/>
  <c r="S51" i="1"/>
  <c r="S79" i="1"/>
  <c r="S108" i="1"/>
  <c r="S136" i="1"/>
  <c r="S165" i="1"/>
  <c r="S193" i="1"/>
  <c r="S80" i="1" l="1"/>
  <c r="S109" i="1"/>
  <c r="S137" i="1"/>
  <c r="S166" i="1"/>
  <c r="S194" i="1"/>
  <c r="Q77" i="1"/>
  <c r="Q59" i="1"/>
  <c r="Q72" i="1"/>
  <c r="Q67" i="1"/>
  <c r="Q58" i="1"/>
  <c r="P67" i="1"/>
  <c r="P72" i="1"/>
  <c r="P77" i="1"/>
  <c r="P59" i="1"/>
  <c r="P58" i="1"/>
  <c r="N67" i="1"/>
  <c r="N72" i="1"/>
  <c r="N77" i="1"/>
  <c r="N59" i="1"/>
  <c r="N58" i="1"/>
  <c r="R101" i="1"/>
  <c r="R88" i="1"/>
  <c r="R96" i="1"/>
  <c r="R106" i="1"/>
  <c r="R87" i="1"/>
  <c r="Q88" i="1"/>
  <c r="Q96" i="1"/>
  <c r="Q106" i="1"/>
  <c r="Q101" i="1"/>
  <c r="Q87" i="1"/>
  <c r="N101" i="1"/>
  <c r="N88" i="1"/>
  <c r="N96" i="1"/>
  <c r="N87" i="1"/>
  <c r="N106" i="1"/>
  <c r="P88" i="1"/>
  <c r="P96" i="1"/>
  <c r="P101" i="1"/>
  <c r="P106" i="1"/>
  <c r="P87" i="1"/>
  <c r="N134" i="1"/>
  <c r="N115" i="1"/>
  <c r="N191" i="1"/>
  <c r="N172" i="1"/>
  <c r="N129" i="1"/>
  <c r="N186" i="1"/>
  <c r="N124" i="1"/>
  <c r="N116" i="1"/>
  <c r="N181" i="1"/>
  <c r="N173" i="1"/>
  <c r="Q115" i="1"/>
  <c r="Q172" i="1"/>
  <c r="Q134" i="1"/>
  <c r="Q191" i="1"/>
  <c r="Q129" i="1"/>
  <c r="Q145" i="1"/>
  <c r="Q186" i="1"/>
  <c r="Q124" i="1"/>
  <c r="Q116" i="1"/>
  <c r="Q181" i="1"/>
  <c r="Q173" i="1"/>
  <c r="Q144" i="1"/>
  <c r="Q153" i="1"/>
  <c r="Q163" i="1"/>
  <c r="Q158" i="1"/>
  <c r="R172" i="1"/>
  <c r="R134" i="1"/>
  <c r="R191" i="1"/>
  <c r="R129" i="1"/>
  <c r="R186" i="1"/>
  <c r="R124" i="1"/>
  <c r="R116" i="1"/>
  <c r="R181" i="1"/>
  <c r="R173" i="1"/>
  <c r="R144" i="1"/>
  <c r="R163" i="1"/>
  <c r="R158" i="1"/>
  <c r="R115" i="1"/>
  <c r="R153" i="1"/>
  <c r="R145" i="1"/>
  <c r="P153" i="1"/>
  <c r="P145" i="1"/>
  <c r="P115" i="1"/>
  <c r="P172" i="1"/>
  <c r="P134" i="1"/>
  <c r="P191" i="1"/>
  <c r="P129" i="1"/>
  <c r="P186" i="1"/>
  <c r="P124" i="1"/>
  <c r="P116" i="1"/>
  <c r="P181" i="1"/>
  <c r="P173" i="1"/>
  <c r="P144" i="1"/>
  <c r="P163" i="1"/>
  <c r="P158" i="1"/>
  <c r="P30" i="1"/>
  <c r="P44" i="1"/>
  <c r="P31" i="1"/>
  <c r="P39" i="1"/>
  <c r="P49" i="1"/>
  <c r="R44" i="1"/>
  <c r="R31" i="1"/>
  <c r="R39" i="1"/>
  <c r="R49" i="1"/>
  <c r="Q30" i="1"/>
  <c r="Q31" i="1"/>
  <c r="Q39" i="1"/>
  <c r="Q49" i="1"/>
  <c r="Q44" i="1"/>
  <c r="S52" i="1"/>
  <c r="R30" i="1"/>
  <c r="Q51" i="1"/>
  <c r="R51" i="1"/>
  <c r="P51" i="1"/>
  <c r="N79" i="1"/>
  <c r="P79" i="1"/>
  <c r="Q79" i="1"/>
  <c r="P108" i="1"/>
  <c r="N108" i="1"/>
  <c r="Q108" i="1"/>
  <c r="R108" i="1"/>
  <c r="Q136" i="1"/>
  <c r="P136" i="1"/>
  <c r="N136" i="1"/>
  <c r="R136" i="1"/>
  <c r="P165" i="1"/>
  <c r="Q165" i="1"/>
  <c r="R165" i="1"/>
  <c r="Q193" i="1"/>
  <c r="N193" i="1"/>
  <c r="R193" i="1"/>
  <c r="P193" i="1"/>
  <c r="T51" i="1" l="1"/>
  <c r="Q80" i="1"/>
  <c r="P80" i="1"/>
  <c r="N80" i="1"/>
  <c r="T79" i="1"/>
  <c r="R109" i="1"/>
  <c r="Q109" i="1"/>
  <c r="N109" i="1"/>
  <c r="T108" i="1"/>
  <c r="P109" i="1"/>
  <c r="R137" i="1"/>
  <c r="N137" i="1"/>
  <c r="T136" i="1"/>
  <c r="P137" i="1"/>
  <c r="Q137" i="1"/>
  <c r="R166" i="1"/>
  <c r="Q166" i="1"/>
  <c r="P166" i="1"/>
  <c r="T165" i="1"/>
  <c r="P194" i="1"/>
  <c r="R194" i="1"/>
  <c r="N194" i="1"/>
  <c r="T193" i="1"/>
  <c r="Q194" i="1"/>
  <c r="P52" i="1"/>
  <c r="Q52" i="1"/>
  <c r="R52" i="1"/>
  <c r="N52" i="1"/>
  <c r="T80" i="1" l="1"/>
  <c r="T109" i="1"/>
  <c r="T137" i="1"/>
  <c r="T194" i="1"/>
  <c r="T166" i="1"/>
  <c r="T52" i="1"/>
</calcChain>
</file>

<file path=xl/sharedStrings.xml><?xml version="1.0" encoding="utf-8"?>
<sst xmlns="http://schemas.openxmlformats.org/spreadsheetml/2006/main" count="284" uniqueCount="74">
  <si>
    <t>N° de lot</t>
  </si>
  <si>
    <t>tantièmes</t>
  </si>
  <si>
    <t>tantièmes Généraux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</si>
  <si>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</si>
  <si>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</si>
  <si>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</si>
  <si>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</si>
  <si>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</si>
  <si>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</si>
  <si>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</si>
  <si>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</si>
  <si>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</si>
  <si>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</si>
  <si>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Colonne12</t>
  </si>
  <si>
    <t>Spéciaux</t>
  </si>
  <si>
    <t>Bâtiment</t>
  </si>
  <si>
    <t>Généraux</t>
  </si>
  <si>
    <t>% Généraux</t>
  </si>
  <si>
    <t>% Spéciaux</t>
  </si>
  <si>
    <t>% Ascenceur</t>
  </si>
  <si>
    <t>Nature des travaux</t>
  </si>
  <si>
    <t>Précisions</t>
  </si>
  <si>
    <t>Montant</t>
  </si>
  <si>
    <t>Date appel de fonds</t>
  </si>
  <si>
    <t>Tantièmes3</t>
  </si>
  <si>
    <t>Libre</t>
  </si>
  <si>
    <t>Tantièmes4</t>
  </si>
  <si>
    <t>% Libre</t>
  </si>
  <si>
    <t>Tantièmes Libre 1</t>
  </si>
  <si>
    <t>Tantièmes Spéciaux</t>
  </si>
  <si>
    <t>1</t>
  </si>
  <si>
    <t>Coût pour le ou les lots</t>
  </si>
  <si>
    <t>TOTAL</t>
  </si>
  <si>
    <t xml:space="preserve">Moyenne annuelle </t>
  </si>
  <si>
    <t>Travaux votés et payés par le vendeur</t>
  </si>
  <si>
    <r>
      <t xml:space="preserve">Budget prévisionnel (charges classiques) </t>
    </r>
    <r>
      <rPr>
        <sz val="11"/>
        <color theme="1"/>
        <rFont val="Wingdings"/>
        <charset val="2"/>
      </rPr>
      <t>à</t>
    </r>
  </si>
  <si>
    <r>
      <t xml:space="preserve">Budget hors Budget prévisionnel (Travaux) </t>
    </r>
    <r>
      <rPr>
        <sz val="11"/>
        <color theme="1"/>
        <rFont val="Wingdings"/>
        <charset val="2"/>
      </rPr>
      <t>à</t>
    </r>
  </si>
  <si>
    <t>Total</t>
  </si>
  <si>
    <t>tantièmes2</t>
  </si>
  <si>
    <t>Tantièmes5</t>
  </si>
  <si>
    <t>Coût pour les lots</t>
  </si>
  <si>
    <t>Colonne13</t>
  </si>
  <si>
    <t>Colonne14</t>
  </si>
  <si>
    <t>Colonne15</t>
  </si>
  <si>
    <t>Colonne16</t>
  </si>
  <si>
    <t>Colonne17</t>
  </si>
  <si>
    <t>N° DE LOT</t>
  </si>
  <si>
    <t xml:space="preserve">Tantièmes </t>
  </si>
  <si>
    <t xml:space="preserve">Tantième </t>
  </si>
  <si>
    <t>Ascenceur</t>
  </si>
  <si>
    <t>Libres</t>
  </si>
  <si>
    <t>% Bâtiment</t>
  </si>
  <si>
    <t>% Ascenceurs</t>
  </si>
  <si>
    <t>% Speciaux</t>
  </si>
  <si>
    <t>Tantièmes Bâtiment</t>
  </si>
  <si>
    <t>Tantièmes Ascenceurs</t>
  </si>
  <si>
    <t>Speciaux</t>
  </si>
  <si>
    <t>Travaux refusés</t>
  </si>
  <si>
    <t>Commentaire</t>
  </si>
  <si>
    <t>Total Annuel</t>
  </si>
  <si>
    <t xml:space="preserve">Soit, mensuelement </t>
  </si>
  <si>
    <t>ANALYSE DES PROCES-VERBAUX D'ASSEMBLEE GENERALE</t>
  </si>
  <si>
    <t>oui</t>
  </si>
  <si>
    <t>Colonne18</t>
  </si>
  <si>
    <t>‘=NB.SI($H30;"oui") ‘</t>
  </si>
  <si>
    <t>‘=NB.SI($j30;"oui")  ‘</t>
  </si>
  <si>
    <t>‘=NB.SI($k30;"oui")  ‘</t>
  </si>
  <si>
    <t>‘=NB.SI($l30;"oui")  ‘’</t>
  </si>
  <si>
    <t>‘=NB.SI($l30;"oui")  ‘</t>
  </si>
  <si>
    <t>fonction pour trouver la couleur</t>
  </si>
  <si>
    <t>'=NO_COULEUR(P31)'</t>
  </si>
  <si>
    <t>Fonction pour mettre une mise en forme conditionnelles quand il y a oui dans une colonne :</t>
  </si>
  <si>
    <t>formule pour : additionner les chiffre dans les cellules qui ont la couleur n° 15921906</t>
  </si>
  <si>
    <t xml:space="preserve">NOM DE LA COPROPRIETE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</si>
</sst>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8"/>
      <color theme="1"/>
      <name val="Calibri"/>
      <family val="2"/>
      <scheme val="minor"/>
    </font>
    <font>
      <sz val="22"/>
      <color theme="5"/>
      <name val="Calibri"/>
      <family val="2"/>
      <scheme val="minor"/>
    </font>
    <font>
      <sz val="12"/>
      <color rgb="FF177245"/>
      <name val="Courier New"/>
      <family val="3"/>
    </font>
    <font>
      <sz val="10"/>
      <color theme="1"/>
      <name val="Helvetica"/>
      <family val="2"/>
    </font>
  </fonts>
  <fills count="2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gradientFill degree="90">
        <stop position="0">
          <color theme="0"/>
        </stop>
        <stop position="0.5">
          <color theme="9"/>
        </stop>
        <stop position="1">
          <color theme="0"/>
        </stop>
      </gradientFill>
    </fill>
    <fill>
      <gradientFill degree="90">
        <stop position="0">
          <color theme="8" tint="0.80001220740379042"/>
        </stop>
        <stop position="0.5">
          <color theme="4"/>
        </stop>
        <stop position="1">
          <color theme="8" tint="0.80001220740379042"/>
        </stop>
      </gradient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1">
          <color theme="5"/>
        </stop>
      </gradientFill>
    </fill>
    <fill>
      <patternFill patternType="lightGray">
        <fgColor auto="1"/>
        <bgColor auto="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indexed="64"/>
      </top>
      <bottom/>
      <diagonal/>
    </border>
    <border>
      <left/>
      <right style="medium">
        <color theme="1"/>
      </right>
      <top style="medium">
        <color indexed="64"/>
      </top>
      <bottom/>
      <diagonal/>
    </border>
    <border>
      <left style="medium">
        <color theme="1"/>
      </left>
      <right/>
      <top/>
      <bottom style="medium">
        <color indexed="64"/>
      </bottom>
      <diagonal/>
    </border>
    <border>
      <left/>
      <right style="medium">
        <color theme="1"/>
      </right>
      <top style="medium">
        <color rgb="FF7030A0"/>
      </top>
      <bottom style="medium">
        <color rgb="FF7030A0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theme="1"/>
      </bottom>
      <diagonal/>
    </border>
    <border>
      <left/>
      <right/>
      <top/>
      <bottom style="double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wrapText="1"/>
    </xf>
    <xf numFmtId="0" fontId="0" fillId="2" borderId="6" xfId="0" applyFont="1" applyFill="1" applyBorder="1" applyAlignment="1">
      <alignment horizontal="center" wrapText="1"/>
    </xf>
    <xf numFmtId="0" fontId="0" fillId="6" borderId="4" xfId="0" applyFill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0" fontId="0" fillId="10" borderId="4" xfId="0" applyFill="1" applyBorder="1" applyAlignment="1">
      <alignment horizontal="center" wrapText="1"/>
    </xf>
    <xf numFmtId="0" fontId="0" fillId="10" borderId="6" xfId="0" applyFill="1" applyBorder="1" applyAlignment="1">
      <alignment horizontal="center" wrapText="1"/>
    </xf>
    <xf numFmtId="0" fontId="0" fillId="0" borderId="16" xfId="0" applyBorder="1" applyAlignment="1" applyProtection="1">
      <alignment horizontal="center" wrapText="1"/>
      <protection locked="0"/>
    </xf>
    <xf numFmtId="0" fontId="0" fillId="0" borderId="17" xfId="0" applyBorder="1" applyAlignment="1" applyProtection="1">
      <alignment horizontal="center" wrapText="1"/>
      <protection locked="0"/>
    </xf>
    <xf numFmtId="0" fontId="0" fillId="0" borderId="0" xfId="0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horizontal="center" wrapText="1"/>
      <protection locked="0"/>
    </xf>
    <xf numFmtId="0" fontId="0" fillId="15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2" fillId="16" borderId="7" xfId="0" applyFont="1" applyFill="1" applyBorder="1" applyAlignment="1" applyProtection="1">
      <alignment horizontal="center" wrapText="1"/>
      <protection locked="0"/>
    </xf>
    <xf numFmtId="0" fontId="2" fillId="16" borderId="9" xfId="0" applyFont="1" applyFill="1" applyBorder="1" applyAlignment="1" applyProtection="1">
      <alignment horizontal="center" wrapText="1"/>
      <protection locked="0"/>
    </xf>
    <xf numFmtId="0" fontId="2" fillId="16" borderId="2" xfId="0" applyFont="1" applyFill="1" applyBorder="1" applyAlignment="1" applyProtection="1">
      <alignment horizontal="center" wrapText="1"/>
      <protection locked="0"/>
    </xf>
    <xf numFmtId="0" fontId="0" fillId="0" borderId="17" xfId="0" applyBorder="1" applyAlignment="1">
      <alignment horizontal="center" vertical="center" wrapText="1"/>
    </xf>
    <xf numFmtId="0" fontId="0" fillId="13" borderId="0" xfId="0" applyFill="1" applyBorder="1" applyAlignment="1">
      <alignment horizontal="center" wrapText="1"/>
    </xf>
    <xf numFmtId="0" fontId="3" fillId="19" borderId="0" xfId="0" applyFont="1" applyFill="1" applyBorder="1" applyAlignment="1">
      <alignment horizontal="center" vertical="center" wrapText="1"/>
    </xf>
    <xf numFmtId="0" fontId="4" fillId="20" borderId="0" xfId="0" applyFont="1" applyFill="1" applyBorder="1" applyAlignment="1">
      <alignment horizontal="center" vertical="center" wrapText="1"/>
    </xf>
    <xf numFmtId="0" fontId="3" fillId="20" borderId="0" xfId="0" applyFont="1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 wrapText="1"/>
    </xf>
    <xf numFmtId="164" fontId="0" fillId="0" borderId="17" xfId="0" applyNumberFormat="1" applyBorder="1" applyAlignment="1" applyProtection="1">
      <alignment horizontal="center" vertical="center" wrapText="1"/>
    </xf>
    <xf numFmtId="164" fontId="3" fillId="2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  <protection locked="0"/>
    </xf>
    <xf numFmtId="0" fontId="4" fillId="20" borderId="0" xfId="0" applyFont="1" applyFill="1" applyBorder="1" applyAlignment="1" applyProtection="1">
      <alignment horizontal="center" vertical="center" wrapText="1"/>
      <protection locked="0"/>
    </xf>
    <xf numFmtId="0" fontId="3" fillId="20" borderId="0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Alignment="1">
      <alignment vertical="center"/>
    </xf>
    <xf numFmtId="0" fontId="1" fillId="2" borderId="1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21" borderId="20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164" fontId="0" fillId="0" borderId="22" xfId="0" applyNumberFormat="1" applyFill="1" applyBorder="1" applyAlignment="1" applyProtection="1">
      <alignment horizontal="center" vertical="center" wrapText="1"/>
    </xf>
    <xf numFmtId="164" fontId="3" fillId="20" borderId="22" xfId="0" applyNumberFormat="1" applyFont="1" applyFill="1" applyBorder="1" applyAlignment="1" applyProtection="1">
      <alignment horizontal="center" vertical="center" wrapText="1"/>
    </xf>
    <xf numFmtId="164" fontId="3" fillId="19" borderId="23" xfId="0" applyNumberFormat="1" applyFont="1" applyFill="1" applyBorder="1" applyAlignment="1" applyProtection="1">
      <alignment horizontal="center" vertical="center" wrapText="1"/>
    </xf>
    <xf numFmtId="164" fontId="3" fillId="19" borderId="24" xfId="0" applyNumberFormat="1" applyFont="1" applyFill="1" applyBorder="1" applyAlignment="1" applyProtection="1">
      <alignment horizontal="center" vertical="center" wrapText="1"/>
    </xf>
    <xf numFmtId="0" fontId="1" fillId="17" borderId="18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0" fillId="8" borderId="17" xfId="0" applyFill="1" applyBorder="1" applyAlignment="1">
      <alignment horizontal="center" vertical="center" wrapText="1"/>
    </xf>
    <xf numFmtId="0" fontId="0" fillId="27" borderId="0" xfId="0" applyFill="1" applyAlignment="1">
      <alignment horizontal="center"/>
    </xf>
    <xf numFmtId="0" fontId="0" fillId="27" borderId="0" xfId="0" applyFill="1" applyAlignment="1">
      <alignment horizontal="center" wrapText="1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7" borderId="0" xfId="0" applyFill="1" applyBorder="1"/>
    <xf numFmtId="0" fontId="0" fillId="27" borderId="0" xfId="0" applyFill="1" applyBorder="1" applyAlignment="1">
      <alignment horizontal="center"/>
    </xf>
    <xf numFmtId="0" fontId="0" fillId="13" borderId="28" xfId="0" applyFill="1" applyBorder="1"/>
    <xf numFmtId="0" fontId="0" fillId="13" borderId="0" xfId="0" applyFill="1" applyBorder="1"/>
    <xf numFmtId="0" fontId="0" fillId="13" borderId="0" xfId="0" applyFill="1" applyBorder="1" applyAlignment="1">
      <alignment horizontal="center"/>
    </xf>
    <xf numFmtId="0" fontId="0" fillId="13" borderId="29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9" xfId="0" applyFill="1" applyBorder="1" applyAlignment="1">
      <alignment horizontal="center"/>
    </xf>
    <xf numFmtId="0" fontId="0" fillId="5" borderId="0" xfId="0" applyFill="1" applyBorder="1" applyAlignment="1">
      <alignment horizontal="center" wrapText="1"/>
    </xf>
    <xf numFmtId="0" fontId="0" fillId="9" borderId="0" xfId="0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2" borderId="0" xfId="0" applyFont="1" applyFill="1" applyBorder="1" applyAlignment="1">
      <alignment horizontal="center" wrapText="1"/>
    </xf>
    <xf numFmtId="0" fontId="0" fillId="7" borderId="0" xfId="0" applyFill="1" applyBorder="1" applyAlignment="1">
      <alignment horizontal="center" wrapText="1"/>
    </xf>
    <xf numFmtId="0" fontId="0" fillId="6" borderId="0" xfId="0" applyFill="1" applyBorder="1" applyAlignment="1">
      <alignment horizontal="center" wrapText="1"/>
    </xf>
    <xf numFmtId="0" fontId="0" fillId="10" borderId="29" xfId="0" applyFill="1" applyBorder="1" applyAlignment="1">
      <alignment horizontal="center" wrapText="1"/>
    </xf>
    <xf numFmtId="0" fontId="0" fillId="0" borderId="0" xfId="0" applyBorder="1" applyAlignment="1" applyProtection="1">
      <alignment horizontal="center" wrapText="1"/>
      <protection locked="0"/>
    </xf>
    <xf numFmtId="10" fontId="0" fillId="0" borderId="0" xfId="0" applyNumberFormat="1" applyBorder="1" applyAlignment="1" applyProtection="1">
      <alignment horizontal="center" wrapText="1"/>
    </xf>
    <xf numFmtId="10" fontId="0" fillId="0" borderId="29" xfId="0" applyNumberFormat="1" applyBorder="1" applyAlignment="1" applyProtection="1">
      <alignment horizontal="center" wrapText="1"/>
    </xf>
    <xf numFmtId="0" fontId="2" fillId="16" borderId="0" xfId="0" applyFont="1" applyFill="1" applyBorder="1" applyAlignment="1" applyProtection="1">
      <alignment horizontal="center" wrapText="1"/>
      <protection locked="0"/>
    </xf>
    <xf numFmtId="10" fontId="2" fillId="16" borderId="0" xfId="0" applyNumberFormat="1" applyFont="1" applyFill="1" applyBorder="1" applyAlignment="1" applyProtection="1">
      <alignment horizontal="center" wrapText="1"/>
    </xf>
    <xf numFmtId="10" fontId="2" fillId="16" borderId="29" xfId="0" applyNumberFormat="1" applyFont="1" applyFill="1" applyBorder="1" applyAlignment="1" applyProtection="1">
      <alignment horizontal="center" wrapText="1"/>
    </xf>
    <xf numFmtId="0" fontId="0" fillId="13" borderId="29" xfId="0" applyFill="1" applyBorder="1" applyAlignment="1">
      <alignment horizontal="center" wrapText="1"/>
    </xf>
    <xf numFmtId="0" fontId="0" fillId="8" borderId="29" xfId="0" applyFill="1" applyBorder="1" applyAlignment="1">
      <alignment horizontal="center" vertical="center" wrapText="1"/>
    </xf>
    <xf numFmtId="0" fontId="0" fillId="13" borderId="29" xfId="0" applyFill="1" applyBorder="1" applyAlignment="1">
      <alignment horizontal="center" vertical="center" wrapText="1"/>
    </xf>
    <xf numFmtId="0" fontId="0" fillId="8" borderId="37" xfId="0" applyFill="1" applyBorder="1" applyAlignment="1">
      <alignment horizontal="center" vertical="center" wrapText="1"/>
    </xf>
    <xf numFmtId="0" fontId="0" fillId="8" borderId="31" xfId="0" applyFill="1" applyBorder="1" applyAlignment="1">
      <alignment horizontal="center" vertical="center" wrapText="1"/>
    </xf>
    <xf numFmtId="0" fontId="0" fillId="8" borderId="38" xfId="0" applyFill="1" applyBorder="1" applyAlignment="1">
      <alignment horizontal="center" vertical="center" wrapText="1"/>
    </xf>
    <xf numFmtId="0" fontId="0" fillId="8" borderId="32" xfId="0" applyFill="1" applyBorder="1" applyAlignment="1">
      <alignment horizontal="center" vertical="center" wrapText="1"/>
    </xf>
    <xf numFmtId="0" fontId="0" fillId="27" borderId="39" xfId="0" applyFill="1" applyBorder="1"/>
    <xf numFmtId="0" fontId="0" fillId="27" borderId="39" xfId="0" applyFill="1" applyBorder="1" applyAlignment="1">
      <alignment horizontal="center"/>
    </xf>
    <xf numFmtId="0" fontId="11" fillId="0" borderId="0" xfId="0" applyFont="1"/>
    <xf numFmtId="2" fontId="3" fillId="20" borderId="0" xfId="0" applyNumberFormat="1" applyFont="1" applyFill="1" applyBorder="1" applyAlignment="1">
      <alignment horizontal="center" vertical="center" wrapText="1"/>
    </xf>
    <xf numFmtId="2" fontId="3" fillId="19" borderId="23" xfId="0" applyNumberFormat="1" applyFont="1" applyFill="1" applyBorder="1" applyAlignment="1" applyProtection="1">
      <alignment horizontal="center" vertical="center" wrapText="1"/>
    </xf>
    <xf numFmtId="2" fontId="3" fillId="19" borderId="24" xfId="0" applyNumberFormat="1" applyFont="1" applyFill="1" applyBorder="1" applyAlignment="1" applyProtection="1">
      <alignment horizontal="center" vertical="center" wrapText="1"/>
    </xf>
    <xf numFmtId="164" fontId="3" fillId="20" borderId="0" xfId="0" applyNumberFormat="1" applyFont="1" applyFill="1" applyBorder="1" applyAlignment="1">
      <alignment horizontal="center" vertical="center" wrapText="1"/>
    </xf>
    <xf numFmtId="164" fontId="0" fillId="24" borderId="10" xfId="0" applyNumberFormat="1" applyFill="1" applyBorder="1" applyAlignment="1" applyProtection="1">
      <alignment horizontal="center" vertical="center" wrapText="1"/>
    </xf>
    <xf numFmtId="0" fontId="9" fillId="18" borderId="0" xfId="0" applyFont="1" applyFill="1" applyBorder="1" applyAlignment="1" applyProtection="1">
      <alignment horizontal="center" vertical="center"/>
      <protection locked="0"/>
    </xf>
    <xf numFmtId="0" fontId="9" fillId="18" borderId="12" xfId="0" applyFont="1" applyFill="1" applyBorder="1" applyAlignment="1" applyProtection="1">
      <alignment horizontal="center" vertical="center"/>
      <protection locked="0"/>
    </xf>
    <xf numFmtId="0" fontId="9" fillId="18" borderId="15" xfId="0" applyFont="1" applyFill="1" applyBorder="1" applyAlignment="1" applyProtection="1">
      <alignment horizontal="center" vertical="center"/>
      <protection locked="0"/>
    </xf>
    <xf numFmtId="0" fontId="9" fillId="18" borderId="10" xfId="0" applyFont="1" applyFill="1" applyBorder="1" applyAlignment="1" applyProtection="1">
      <alignment horizontal="center" vertical="center"/>
      <protection locked="0"/>
    </xf>
    <xf numFmtId="0" fontId="0" fillId="14" borderId="1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5" borderId="10" xfId="0" applyFill="1" applyBorder="1" applyAlignment="1">
      <alignment horizontal="center" vertical="center" wrapText="1"/>
    </xf>
    <xf numFmtId="164" fontId="0" fillId="26" borderId="10" xfId="0" applyNumberFormat="1" applyFill="1" applyBorder="1" applyAlignment="1" applyProtection="1">
      <alignment horizontal="center" vertical="center" wrapText="1"/>
    </xf>
    <xf numFmtId="0" fontId="10" fillId="28" borderId="0" xfId="0" applyFont="1" applyFill="1" applyBorder="1" applyAlignment="1">
      <alignment horizontal="center" vertical="center"/>
    </xf>
    <xf numFmtId="0" fontId="0" fillId="21" borderId="10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7" fillId="23" borderId="33" xfId="0" applyFont="1" applyFill="1" applyBorder="1" applyAlignment="1">
      <alignment horizontal="center" vertical="center" textRotation="90" shrinkToFit="1"/>
    </xf>
    <xf numFmtId="0" fontId="7" fillId="23" borderId="5" xfId="0" applyFont="1" applyFill="1" applyBorder="1" applyAlignment="1">
      <alignment horizontal="center" vertical="center" textRotation="90" shrinkToFit="1"/>
    </xf>
    <xf numFmtId="0" fontId="7" fillId="23" borderId="28" xfId="0" applyFont="1" applyFill="1" applyBorder="1" applyAlignment="1">
      <alignment horizontal="center" vertical="center" textRotation="90" shrinkToFit="1"/>
    </xf>
    <xf numFmtId="0" fontId="7" fillId="23" borderId="0" xfId="0" applyFont="1" applyFill="1" applyBorder="1" applyAlignment="1">
      <alignment horizontal="center" vertical="center" textRotation="90" shrinkToFit="1"/>
    </xf>
    <xf numFmtId="0" fontId="7" fillId="23" borderId="35" xfId="0" applyFont="1" applyFill="1" applyBorder="1" applyAlignment="1">
      <alignment horizontal="center" vertical="center" textRotation="90" shrinkToFit="1"/>
    </xf>
    <xf numFmtId="0" fontId="7" fillId="23" borderId="8" xfId="0" applyFont="1" applyFill="1" applyBorder="1" applyAlignment="1">
      <alignment horizontal="center" vertical="center" textRotation="90" shrinkToFit="1"/>
    </xf>
    <xf numFmtId="0" fontId="6" fillId="11" borderId="5" xfId="0" applyFont="1" applyFill="1" applyBorder="1" applyAlignment="1">
      <alignment horizontal="center"/>
    </xf>
    <xf numFmtId="0" fontId="6" fillId="11" borderId="34" xfId="0" applyFont="1" applyFill="1" applyBorder="1" applyAlignment="1">
      <alignment horizontal="center"/>
    </xf>
    <xf numFmtId="0" fontId="5" fillId="12" borderId="0" xfId="0" applyFont="1" applyFill="1" applyBorder="1" applyAlignment="1">
      <alignment horizontal="center" vertical="center" wrapText="1"/>
    </xf>
    <xf numFmtId="0" fontId="5" fillId="12" borderId="29" xfId="0" applyFont="1" applyFill="1" applyBorder="1" applyAlignment="1">
      <alignment horizontal="center" vertical="center" wrapText="1"/>
    </xf>
    <xf numFmtId="0" fontId="7" fillId="23" borderId="30" xfId="0" applyFont="1" applyFill="1" applyBorder="1" applyAlignment="1">
      <alignment horizontal="center" vertical="center" textRotation="90" shrinkToFit="1"/>
    </xf>
    <xf numFmtId="0" fontId="7" fillId="23" borderId="31" xfId="0" applyFont="1" applyFill="1" applyBorder="1" applyAlignment="1">
      <alignment horizontal="center" vertical="center" textRotation="90" shrinkToFit="1"/>
    </xf>
    <xf numFmtId="0" fontId="6" fillId="11" borderId="5" xfId="0" applyFont="1" applyFill="1" applyBorder="1" applyAlignment="1">
      <alignment horizontal="center" vertical="center" wrapText="1"/>
    </xf>
    <xf numFmtId="0" fontId="6" fillId="11" borderId="34" xfId="0" applyFont="1" applyFill="1" applyBorder="1" applyAlignment="1">
      <alignment horizontal="center" vertical="center" wrapText="1"/>
    </xf>
    <xf numFmtId="0" fontId="5" fillId="22" borderId="0" xfId="0" applyFont="1" applyFill="1" applyBorder="1" applyAlignment="1">
      <alignment horizontal="center" vertical="center" wrapText="1"/>
    </xf>
    <xf numFmtId="0" fontId="5" fillId="22" borderId="29" xfId="0" applyFont="1" applyFill="1" applyBorder="1" applyAlignment="1">
      <alignment horizontal="center" vertical="center" wrapText="1"/>
    </xf>
    <xf numFmtId="0" fontId="6" fillId="11" borderId="26" xfId="0" applyFont="1" applyFill="1" applyBorder="1" applyAlignment="1">
      <alignment horizontal="center" vertical="center" wrapText="1"/>
    </xf>
    <xf numFmtId="0" fontId="6" fillId="11" borderId="27" xfId="0" applyFont="1" applyFill="1" applyBorder="1" applyAlignment="1">
      <alignment horizontal="center" vertical="center" wrapText="1"/>
    </xf>
    <xf numFmtId="0" fontId="6" fillId="11" borderId="36" xfId="0" applyFont="1" applyFill="1" applyBorder="1" applyAlignment="1">
      <alignment horizontal="center" vertical="center" wrapText="1"/>
    </xf>
    <xf numFmtId="0" fontId="0" fillId="27" borderId="0" xfId="0" applyFill="1" applyBorder="1" applyAlignment="1">
      <alignment horizontal="center" vertical="center" wrapText="1"/>
    </xf>
    <xf numFmtId="0" fontId="11" fillId="27" borderId="0" xfId="0" quotePrefix="1" applyFont="1" applyFill="1" applyBorder="1" applyAlignment="1">
      <alignment horizontal="center" vertical="center" wrapText="1"/>
    </xf>
    <xf numFmtId="164" fontId="0" fillId="3" borderId="10" xfId="0" applyNumberFormat="1" applyFill="1" applyBorder="1" applyAlignment="1" applyProtection="1">
      <alignment horizontal="center" vertical="center" wrapText="1"/>
      <protection locked="0"/>
    </xf>
    <xf numFmtId="164" fontId="0" fillId="4" borderId="10" xfId="0" applyNumberFormat="1" applyFill="1" applyBorder="1" applyAlignment="1" applyProtection="1">
      <alignment horizontal="center" vertical="center" wrapText="1"/>
      <protection locked="0"/>
    </xf>
    <xf numFmtId="164" fontId="0" fillId="4" borderId="14" xfId="0" applyNumberFormat="1" applyFill="1" applyBorder="1" applyAlignment="1" applyProtection="1">
      <alignment horizontal="center" vertical="center" wrapText="1"/>
      <protection locked="0"/>
    </xf>
    <xf numFmtId="164" fontId="0" fillId="4" borderId="15" xfId="0" applyNumberFormat="1" applyFill="1" applyBorder="1" applyAlignment="1" applyProtection="1">
      <alignment horizontal="center" vertical="center" wrapText="1"/>
      <protection locked="0"/>
    </xf>
    <xf numFmtId="0" fontId="0" fillId="14" borderId="0" xfId="0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 wrapText="1"/>
      <protection locked="0"/>
    </xf>
    <xf numFmtId="0" fontId="0" fillId="2" borderId="40" xfId="0" applyFill="1" applyBorder="1" applyAlignment="1">
      <alignment horizontal="center" vertical="center" wrapText="1"/>
    </xf>
    <xf numFmtId="0" fontId="0" fillId="7" borderId="41" xfId="0" applyFill="1" applyBorder="1" applyAlignment="1">
      <alignment horizontal="center" vertical="center" wrapText="1"/>
    </xf>
    <xf numFmtId="0" fontId="0" fillId="21" borderId="41" xfId="0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2" borderId="41" xfId="0" applyFill="1" applyBorder="1" applyAlignment="1">
      <alignment horizontal="center" vertical="center" wrapText="1"/>
    </xf>
    <xf numFmtId="0" fontId="0" fillId="0" borderId="28" xfId="0" applyBorder="1" applyAlignment="1" applyProtection="1">
      <alignment horizontal="center" vertical="center" wrapText="1"/>
      <protection locked="0"/>
    </xf>
    <xf numFmtId="0" fontId="0" fillId="0" borderId="30" xfId="0" applyBorder="1" applyAlignment="1" applyProtection="1">
      <alignment horizontal="center" vertical="center" wrapText="1"/>
      <protection locked="0"/>
    </xf>
    <xf numFmtId="0" fontId="0" fillId="0" borderId="31" xfId="0" applyBorder="1" applyAlignment="1" applyProtection="1">
      <alignment horizontal="center" vertical="center" wrapText="1"/>
      <protection locked="0"/>
    </xf>
    <xf numFmtId="0" fontId="0" fillId="21" borderId="41" xfId="0" applyFill="1" applyBorder="1" applyAlignment="1">
      <alignment horizontal="center" vertical="center" wrapText="1" shrinkToFit="1"/>
    </xf>
    <xf numFmtId="0" fontId="0" fillId="21" borderId="21" xfId="0" applyFill="1" applyBorder="1" applyAlignment="1">
      <alignment horizontal="center" vertical="center" wrapText="1"/>
    </xf>
    <xf numFmtId="0" fontId="0" fillId="0" borderId="43" xfId="0" applyFill="1" applyBorder="1" applyAlignment="1" applyProtection="1">
      <alignment horizontal="center" vertical="center" wrapText="1"/>
      <protection locked="0"/>
    </xf>
    <xf numFmtId="164" fontId="3" fillId="19" borderId="42" xfId="0" applyNumberFormat="1" applyFont="1" applyFill="1" applyBorder="1" applyAlignment="1" applyProtection="1">
      <alignment horizontal="center" vertical="center" wrapText="1"/>
      <protection locked="0"/>
    </xf>
    <xf numFmtId="0" fontId="3" fillId="20" borderId="42" xfId="0" applyFont="1" applyFill="1" applyBorder="1" applyAlignment="1">
      <alignment horizontal="center" vertical="center" wrapText="1"/>
    </xf>
    <xf numFmtId="164" fontId="3" fillId="20" borderId="22" xfId="0" applyNumberFormat="1" applyFont="1" applyFill="1" applyBorder="1" applyAlignment="1">
      <alignment horizontal="center" vertical="center" wrapText="1"/>
    </xf>
    <xf numFmtId="164" fontId="3" fillId="19" borderId="44" xfId="0" applyNumberFormat="1" applyFont="1" applyFill="1" applyBorder="1" applyAlignment="1" applyProtection="1">
      <alignment horizontal="center" vertical="center" wrapText="1"/>
      <protection locked="0"/>
    </xf>
    <xf numFmtId="164" fontId="3" fillId="20" borderId="42" xfId="0" applyNumberFormat="1" applyFont="1" applyFill="1" applyBorder="1" applyAlignment="1" applyProtection="1">
      <alignment horizontal="center" vertical="center" wrapText="1"/>
      <protection locked="0"/>
    </xf>
    <xf numFmtId="164" fontId="3" fillId="20" borderId="42" xfId="0" applyNumberFormat="1" applyFont="1" applyFill="1" applyBorder="1" applyAlignment="1">
      <alignment horizontal="center" vertical="center" wrapText="1"/>
    </xf>
    <xf numFmtId="2" fontId="3" fillId="20" borderId="22" xfId="0" applyNumberFormat="1" applyFont="1" applyFill="1" applyBorder="1" applyAlignment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 wrapText="1"/>
    </xf>
    <xf numFmtId="0" fontId="0" fillId="0" borderId="20" xfId="0" applyBorder="1" applyAlignment="1">
      <alignment horizontal="center" vertical="center" wrapText="1"/>
    </xf>
  </cellXfs>
  <cellStyles count="1">
    <cellStyle name="Normal" xfId="0" builtinId="0"/>
  </cellStyles>
  <dxfs count="209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  <top/>
        <bottom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  <top/>
        <bottom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  <top/>
        <bottom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  <top/>
        <bottom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FF0000"/>
        </left>
      </border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 patternType="lightGray"/>
      </fill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 patternType="lightGray"/>
      </fill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4.9989318521683403E-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numFmt numFmtId="14" formatCode="0.00%"/>
      <alignment horizontal="center" vertical="bottom" textRotation="0" wrapText="1" indent="0" justifyLastLine="0" shrinkToFit="0" readingOrder="0"/>
      <protection locked="1" hidden="0"/>
    </dxf>
    <dxf>
      <numFmt numFmtId="14" formatCode="0.00%"/>
      <alignment horizontal="center" vertical="bottom" textRotation="0" wrapText="1" indent="0" justifyLastLine="0" shrinkToFit="0" readingOrder="0"/>
      <protection locked="1" hidden="0"/>
    </dxf>
    <dxf>
      <numFmt numFmtId="14" formatCode="0.00%"/>
      <alignment horizontal="center" vertical="bottom" textRotation="0" wrapText="1" indent="0" justifyLastLine="0" shrinkToFit="0" readingOrder="0"/>
      <protection locked="1" hidden="0"/>
    </dxf>
    <dxf>
      <numFmt numFmtId="14" formatCode="0.00%"/>
      <alignment horizontal="center" vertical="bottom" textRotation="0" wrapText="1" indent="0" justifyLastLine="0" shrinkToFit="0" readingOrder="0"/>
      <protection locked="1" hidden="0"/>
    </dxf>
    <dxf>
      <numFmt numFmtId="14" formatCode="0.00%"/>
      <alignment horizontal="center" vertical="bottom" textRotation="0" wrapText="1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alignment horizontal="center" vertical="bottom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0</xdr:row>
      <xdr:rowOff>137032</xdr:rowOff>
    </xdr:from>
    <xdr:to>
      <xdr:col>4</xdr:col>
      <xdr:colOff>771525</xdr:colOff>
      <xdr:row>3</xdr:row>
      <xdr:rowOff>1706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0C39789-DC83-4655-B8D1-5C86D78140C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537" b="13107"/>
        <a:stretch/>
      </xdr:blipFill>
      <xdr:spPr>
        <a:xfrm>
          <a:off x="1143000" y="137032"/>
          <a:ext cx="1333500" cy="1417249"/>
        </a:xfrm>
        <a:prstGeom prst="rect">
          <a:avLst/>
        </a:prstGeom>
      </xdr:spPr>
    </xdr:pic>
    <xdr:clientData/>
  </xdr:twoCellAnchor>
  <xdr:twoCellAnchor editAs="oneCell">
    <xdr:from>
      <xdr:col>16</xdr:col>
      <xdr:colOff>161925</xdr:colOff>
      <xdr:row>0</xdr:row>
      <xdr:rowOff>104775</xdr:rowOff>
    </xdr:from>
    <xdr:to>
      <xdr:col>17</xdr:col>
      <xdr:colOff>466725</xdr:colOff>
      <xdr:row>2</xdr:row>
      <xdr:rowOff>169474</xdr:rowOff>
    </xdr:to>
    <xdr:pic macro="[0]!envoyerParMailEtudeNathalie">
      <xdr:nvPicPr>
        <xdr:cNvPr id="7" name="Image 6">
          <a:extLst>
            <a:ext uri="{FF2B5EF4-FFF2-40B4-BE49-F238E27FC236}">
              <a16:creationId xmlns:a16="http://schemas.microsoft.com/office/drawing/2014/main" id="{2412A497-C76E-440F-8D63-29695DCB0B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537" b="13107"/>
        <a:stretch/>
      </xdr:blipFill>
      <xdr:spPr>
        <a:xfrm>
          <a:off x="13620750" y="104775"/>
          <a:ext cx="1333500" cy="141724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10</xdr:row>
      <xdr:rowOff>0</xdr:rowOff>
    </xdr:from>
    <xdr:to>
      <xdr:col>8</xdr:col>
      <xdr:colOff>114300</xdr:colOff>
      <xdr:row>17</xdr:row>
      <xdr:rowOff>47625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0ECB20-1D05-4123-9D1A-45B1C66B3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0"/>
          <a:ext cx="5448300" cy="1381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266700</xdr:colOff>
      <xdr:row>23</xdr:row>
      <xdr:rowOff>104775</xdr:rowOff>
    </xdr:from>
    <xdr:to>
      <xdr:col>9</xdr:col>
      <xdr:colOff>380224</xdr:colOff>
      <xdr:row>54</xdr:row>
      <xdr:rowOff>18323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C1A8EE1-6247-42AA-8052-B6DE755CF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28700" y="4486275"/>
          <a:ext cx="6209524" cy="581904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-01/AppData/Local/Temp/7zO42D3332F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SOMME_SI_COULEUR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BD8479-9F3A-436A-80B5-043EC2405EEF}" name="Tableau1" displayName="Tableau1" ref="D16:T24" totalsRowShown="0" headerRowDxfId="208" dataDxfId="207">
  <autoFilter ref="D16:T24" xr:uid="{7FAE3C2D-CB8C-4774-90AD-FB7EA4454AAA}"/>
  <tableColumns count="17">
    <tableColumn id="1" xr3:uid="{F8A5C0FF-735A-4191-A070-7CCDC3C0895D}" name="N° de lot" dataDxfId="206"/>
    <tableColumn id="4" xr3:uid="{DCD6AF66-F9F6-4019-8C3C-838690E92ACF}" name="tantièmes" dataDxfId="205"/>
    <tableColumn id="5" xr3:uid="{470A69E0-6F4E-49A3-861A-88F4ACFF51DD}" name="Généraux" dataDxfId="204"/>
    <tableColumn id="6" xr3:uid="{90F6A7E8-5BA3-4452-9298-030B82AFC87A}" name="tantièmes2" dataDxfId="203"/>
    <tableColumn id="7" xr3:uid="{FFDB7E4C-0E30-4970-A6A8-BDD0C0CCFB2A}" name="Bâtiment" dataDxfId="202"/>
    <tableColumn id="8" xr3:uid="{C6D0C953-786D-43A9-80EA-57BC6DBFEC40}" name="Tantièmes3" dataDxfId="201"/>
    <tableColumn id="9" xr3:uid="{F7DCFADD-FD58-47C6-A92D-AE03DFED5E9A}" name="Spéciaux" dataDxfId="200"/>
    <tableColumn id="18" xr3:uid="{F39C7107-0E85-4771-A030-3E911768E8BE}" name="Tantièmes4" dataDxfId="199"/>
    <tableColumn id="20" xr3:uid="{6BE17A08-E789-4088-B156-A319B33578D3}" name="Ascenceur" dataDxfId="198"/>
    <tableColumn id="21" xr3:uid="{E7222B47-C9F6-4CB8-9772-96EDE809E94A}" name="Tantièmes5" dataDxfId="197"/>
    <tableColumn id="19" xr3:uid="{7C4AB211-6221-4DBC-AC93-031D4EBBBAEE}" name="Libre" dataDxfId="196"/>
    <tableColumn id="10" xr3:uid="{06944E86-CD9A-43A6-A33B-0838CCC6F8A3}" name="Colonne1" dataDxfId="195"/>
    <tableColumn id="11" xr3:uid="{FEBD549C-5B9E-4D6A-9214-6689FF12F73F}" name="% Généraux" dataDxfId="194">
      <calculatedColumnFormula>IF(ISBLANK(Tableau1[[#This Row],[tantièmes]]),"",Tableau1[[#This Row],[tantièmes]]/Tableau1[[#This Row],[Généraux]])</calculatedColumnFormula>
    </tableColumn>
    <tableColumn id="12" xr3:uid="{E38F64CD-203E-40E6-8F45-9CBF3DB52D35}" name="% Bâtiment" dataDxfId="193">
      <calculatedColumnFormula>IF(ISBLANK(Tableau1[[#This Row],[tantièmes2]]),"",Tableau1[[#This Row],[tantièmes2]]/Tableau1[[#This Row],[Bâtiment]])</calculatedColumnFormula>
    </tableColumn>
    <tableColumn id="13" xr3:uid="{FBE5D058-3747-4DAB-8953-B9F3685C32B4}" name="% Spéciaux" dataDxfId="192">
      <calculatedColumnFormula>IF(ISBLANK(Tableau1[[#This Row],[Tantièmes3]]),"",Tableau1[[#This Row],[Tantièmes3]]/Tableau1[[#This Row],[Spéciaux]])</calculatedColumnFormula>
    </tableColumn>
    <tableColumn id="22" xr3:uid="{67C760D6-D693-47AE-9622-15C8D08A107E}" name="% Ascenceurs" dataDxfId="191">
      <calculatedColumnFormula>IF(ISBLANK(Tableau1[[#This Row],[Tantièmes4]]),"",Tableau1[[#This Row],[Tantièmes4]]/Tableau1[[#This Row],[Ascenceur]])</calculatedColumnFormula>
    </tableColumn>
    <tableColumn id="23" xr3:uid="{A8C0F5FC-4DD2-494F-9A83-E37BFA97E702}" name="% Libre" dataDxfId="19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2C4856-EB2A-44E3-AA30-649D075022DE}" name="Tableau4" displayName="Tableau4" ref="D28:T52" totalsRowShown="0" headerRowDxfId="189" dataDxfId="188">
  <autoFilter ref="D28:T52" xr:uid="{0E614199-233F-4F09-98A2-3119763A3427}"/>
  <tableColumns count="17">
    <tableColumn id="1" xr3:uid="{F9C15DBB-439F-4181-8993-3860F2A5D034}" name="Colonne1" dataDxfId="187"/>
    <tableColumn id="2" xr3:uid="{2CDA0DB1-34E0-44D1-8B46-6373A5E248DE}" name="Colonne2" dataDxfId="186"/>
    <tableColumn id="3" xr3:uid="{AA55303C-8ADB-45B0-B46C-100719FB8E72}" name="Colonne3" dataDxfId="185"/>
    <tableColumn id="4" xr3:uid="{ED2D8867-6F4C-45C9-9DFD-9663E8C95544}" name="Colonne4" dataDxfId="184"/>
    <tableColumn id="5" xr3:uid="{36C43B8E-4A99-4E32-A977-63298EF21780}" name="Colonne5" dataDxfId="183"/>
    <tableColumn id="6" xr3:uid="{5AF89161-A2B0-4D24-B104-20F5032C0107}" name="Colonne6" dataDxfId="182"/>
    <tableColumn id="7" xr3:uid="{8F819189-C429-426F-BC36-940C2BB4F95A}" name="Colonne7" dataDxfId="181"/>
    <tableColumn id="8" xr3:uid="{E2B054B4-D7A8-460F-9B0F-92116DC470B3}" name="Colonne8" dataDxfId="180"/>
    <tableColumn id="9" xr3:uid="{80744EEC-3CF9-4E05-B62D-558474BBCEAF}" name="Colonne9" dataDxfId="179"/>
    <tableColumn id="10" xr3:uid="{DFEE821C-53BF-4A85-BADA-3823A64EC08D}" name="Colonne10" dataDxfId="178"/>
    <tableColumn id="11" xr3:uid="{6FBAE258-4A35-4D68-B2F7-B35BC702EFE3}" name="1" dataDxfId="6"/>
    <tableColumn id="12" xr3:uid="{B73A09A5-8BF0-4F55-8F11-99D2AB6A0706}" name="Colonne12" dataDxfId="5"/>
    <tableColumn id="13" xr3:uid="{2BC3DD42-D60D-4F23-BF55-6481491CA5C5}" name="Colonne13" dataDxfId="4"/>
    <tableColumn id="14" xr3:uid="{F49D90FB-47E7-4AA2-9307-6291C915F385}" name="Colonne14" dataDxfId="3"/>
    <tableColumn id="15" xr3:uid="{048EECFD-DF3A-41B2-B225-416F1C7EB62E}" name="Colonne15" dataDxfId="2"/>
    <tableColumn id="16" xr3:uid="{610051A6-8314-4D19-B000-208F932FBEE2}" name="Colonne16" dataDxfId="1"/>
    <tableColumn id="17" xr3:uid="{B1CC4C78-2954-45DF-9F06-CF4BD9277867}" name="Colonne17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7EFFE56-3EA8-46D2-9D90-A24F8520FBBE}" name="Tableau413" displayName="Tableau413" ref="D56:T80" totalsRowShown="0" headerRowDxfId="177" dataDxfId="176">
  <autoFilter ref="D56:T80" xr:uid="{E3B0A983-C151-40BC-909A-2453756E81E7}"/>
  <tableColumns count="17">
    <tableColumn id="1" xr3:uid="{B02CBEAB-3B48-4E64-975F-3A6935F4CCC7}" name="Colonne1" dataDxfId="175"/>
    <tableColumn id="2" xr3:uid="{4D7ECC39-1CBF-497B-A6E1-BEFF2DBDE3D4}" name="Colonne2" dataDxfId="174"/>
    <tableColumn id="3" xr3:uid="{DB85BE55-12C3-45E7-B2F4-E5E06A5B3F37}" name="Colonne3" dataDxfId="173"/>
    <tableColumn id="4" xr3:uid="{AAC95508-DDF2-4C42-8AF3-9D5A17C083F2}" name="Colonne4" dataDxfId="172"/>
    <tableColumn id="5" xr3:uid="{67B398C5-6764-42E3-BD95-6DCBB8740BCF}" name="Colonne5" dataDxfId="171"/>
    <tableColumn id="6" xr3:uid="{3C27803F-6939-426E-AE2D-0DA716F2D3D2}" name="Colonne6" dataDxfId="170"/>
    <tableColumn id="7" xr3:uid="{693E93EF-9415-4A9F-B072-CB8BADD13B7A}" name="Colonne7" dataDxfId="169"/>
    <tableColumn id="8" xr3:uid="{5ACE2BCA-14D6-4E97-87AB-ABB027F7CB76}" name="Colonne8" dataDxfId="168"/>
    <tableColumn id="9" xr3:uid="{B476C876-6426-49A7-BAB4-BEC9B11E8F84}" name="Colonne9" dataDxfId="167"/>
    <tableColumn id="10" xr3:uid="{E82515CC-297D-41A0-8105-B9FAEBDE4B51}" name="Colonne10" dataDxfId="166"/>
    <tableColumn id="11" xr3:uid="{76866CA1-5ECD-48FF-8540-8505874AE5C2}" name="1" dataDxfId="44"/>
    <tableColumn id="12" xr3:uid="{FA86F3B7-FDE2-4CBF-94AA-3164F8667DB8}" name="Colonne12" dataDxfId="43"/>
    <tableColumn id="13" xr3:uid="{8622B266-78E6-4D29-805D-1474DD8E2254}" name="Colonne13" dataDxfId="42"/>
    <tableColumn id="14" xr3:uid="{A9A7C9BD-96DA-46D7-9599-F487D5D4814A}" name="Colonne14" dataDxfId="41"/>
    <tableColumn id="15" xr3:uid="{DAB35B1D-10D2-4206-A733-98BCA914E337}" name="Colonne15" dataDxfId="40"/>
    <tableColumn id="16" xr3:uid="{0397F3B3-8169-4986-B5B0-158E15F2C65D}" name="Colonne16" dataDxfId="39"/>
    <tableColumn id="17" xr3:uid="{54F16D51-4E22-48B8-9F92-2A7A4C54C7A2}" name="Colonne17" dataDxfId="38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B7D52B7-2B23-41ED-B8CA-07B4E7226320}" name="Tableau414" displayName="Tableau414" ref="D85:T109" totalsRowShown="0" headerRowDxfId="165" dataDxfId="164">
  <autoFilter ref="D85:T109" xr:uid="{4C982311-BF09-4253-A0DC-1E7594433072}"/>
  <tableColumns count="17">
    <tableColumn id="1" xr3:uid="{6CDF9360-6506-48D9-86D6-371DBA36A789}" name="Colonne1" dataDxfId="163"/>
    <tableColumn id="2" xr3:uid="{C4C31BEA-E27C-468A-A95D-E8CC966F9086}" name="Colonne2" dataDxfId="162"/>
    <tableColumn id="3" xr3:uid="{A8A1B3A7-F259-4166-A9D0-425F0446E17E}" name="Colonne3" dataDxfId="161"/>
    <tableColumn id="4" xr3:uid="{B1F055CA-0904-4D36-8083-43D7BA6653D9}" name="Colonne4" dataDxfId="160"/>
    <tableColumn id="5" xr3:uid="{18344E17-20BE-4576-92CA-DE9A838D591A}" name="Colonne5" dataDxfId="159"/>
    <tableColumn id="6" xr3:uid="{A21FCC34-10EC-4BAC-A314-E22E4E631FAF}" name="Colonne6" dataDxfId="158"/>
    <tableColumn id="7" xr3:uid="{87E80BC0-6EE3-41DF-8B76-A18B80822D37}" name="Colonne7" dataDxfId="157"/>
    <tableColumn id="8" xr3:uid="{E80CCFC5-780D-4C99-ACC8-194BF916C58A}" name="Colonne8" dataDxfId="156"/>
    <tableColumn id="9" xr3:uid="{D6F6285F-3FAE-498D-9550-1E9ED63EFE96}" name="Colonne9" dataDxfId="155"/>
    <tableColumn id="10" xr3:uid="{5B12D8FD-B1E4-4BCD-9D8F-29D7B0CB53F6}" name="Colonne10" dataDxfId="154"/>
    <tableColumn id="11" xr3:uid="{F929D377-CE78-4C4C-9C0F-E251CE7C11FD}" name="1" dataDxfId="27"/>
    <tableColumn id="12" xr3:uid="{002ECE6B-A526-49C3-BEBF-7C47375E0ED4}" name="Colonne12" dataDxfId="26"/>
    <tableColumn id="13" xr3:uid="{2FA8A0BD-F674-4BBD-A956-9A228DFC223D}" name="Colonne13" dataDxfId="25"/>
    <tableColumn id="14" xr3:uid="{8FB193BA-CA9E-499B-A246-CE664BEA6BD3}" name="Colonne14" dataDxfId="24"/>
    <tableColumn id="15" xr3:uid="{64EDEA4C-3925-4B57-912A-B01B174D57C5}" name="Colonne15" dataDxfId="23"/>
    <tableColumn id="16" xr3:uid="{A7F0D183-7F8C-42BF-AC18-D78A7D170F57}" name="Colonne16" dataDxfId="22"/>
    <tableColumn id="17" xr3:uid="{6EC9EFE2-8EC3-4F1A-8EC3-C96F05848A78}" name="Colonne17" dataDxfId="2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5FE67B0-5AE3-4AED-A497-7E35BEF4F44B}" name="Tableau41315" displayName="Tableau41315" ref="D113:T137" totalsRowShown="0" headerRowDxfId="153" dataDxfId="152">
  <autoFilter ref="D113:T137" xr:uid="{14BD1C71-71BB-415F-9240-DC710558D5D2}"/>
  <tableColumns count="17">
    <tableColumn id="1" xr3:uid="{19B5BDF4-4AB1-474D-BD24-51687FB19B16}" name="Colonne1" dataDxfId="151"/>
    <tableColumn id="2" xr3:uid="{72204165-9401-485C-A836-A21441EB8CD5}" name="Colonne2" dataDxfId="150"/>
    <tableColumn id="3" xr3:uid="{780F92E7-1D05-4F1C-A7E1-A47EBBE83673}" name="Colonne3" dataDxfId="149"/>
    <tableColumn id="4" xr3:uid="{54B25AD1-8811-45AA-8876-A06FEF0F27B9}" name="Colonne4" dataDxfId="148"/>
    <tableColumn id="5" xr3:uid="{6EB92C28-948D-4F3C-8D51-4EDE6D0A60C8}" name="Colonne5" dataDxfId="147"/>
    <tableColumn id="6" xr3:uid="{DC9C1F23-B44C-48A4-8ACC-D1492639F16F}" name="Colonne6" dataDxfId="146"/>
    <tableColumn id="7" xr3:uid="{7E08DFD2-10B0-495F-B6CF-505A5272A7EF}" name="Colonne7" dataDxfId="145"/>
    <tableColumn id="8" xr3:uid="{FC2AB554-A8F6-4D95-92A9-60C8CC0E99A6}" name="Colonne8" dataDxfId="144"/>
    <tableColumn id="9" xr3:uid="{536CCD0B-E83F-4DB8-ACAC-5A9DD4CAE1D8}" name="Colonne9" dataDxfId="143"/>
    <tableColumn id="10" xr3:uid="{3F5264AF-5114-474B-B2B1-9BD753A019A8}" name="Colonne10" dataDxfId="142"/>
    <tableColumn id="11" xr3:uid="{8A3796D6-2D6E-43CD-8807-8D3DDCFE3184}" name="1" dataDxfId="34"/>
    <tableColumn id="12" xr3:uid="{8958BD4C-9863-4DDC-8247-BBA33CA75A3B}" name="Colonne12" dataDxfId="33"/>
    <tableColumn id="13" xr3:uid="{2B844854-DBB6-4AB1-B21D-FE68B60F1252}" name="Colonne13" dataDxfId="32"/>
    <tableColumn id="14" xr3:uid="{87B138FE-5FAD-4392-A1D9-1A98F104C8CF}" name="Colonne14" dataDxfId="31"/>
    <tableColumn id="15" xr3:uid="{3D733DBF-0B5F-4FE8-9F17-36456F1FE616}" name="Colonne15" dataDxfId="30"/>
    <tableColumn id="16" xr3:uid="{C57FFB74-F677-413F-81A1-9FFE8ECC863B}" name="Colonne16" dataDxfId="29"/>
    <tableColumn id="17" xr3:uid="{31222A0F-836C-4924-8884-04F76BFD1883}" name="Colonne17" dataDxfId="28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75C8F1F-16DD-4EBA-88F5-C08C2C3A41EA}" name="Tableau41416" displayName="Tableau41416" ref="D142:T166" totalsRowShown="0" headerRowDxfId="141" dataDxfId="140">
  <autoFilter ref="D142:T166" xr:uid="{2C273058-770B-489C-8E76-7562E40906C1}"/>
  <tableColumns count="17">
    <tableColumn id="1" xr3:uid="{33438B37-B700-44CC-8AA6-F7C3E1DE47B0}" name="Colonne1" dataDxfId="139"/>
    <tableColumn id="2" xr3:uid="{C622979C-B88A-4E67-9B5E-FFA6482B882D}" name="Colonne2" dataDxfId="138"/>
    <tableColumn id="3" xr3:uid="{9D3D8BD2-10B7-4A0D-8884-94E475C4EA82}" name="Colonne3" dataDxfId="137"/>
    <tableColumn id="4" xr3:uid="{9134CA6B-EDE5-490D-B705-4B0D10D896FD}" name="Colonne4" dataDxfId="136"/>
    <tableColumn id="5" xr3:uid="{0A5A5B5E-B290-4682-8C3D-D179A63D8E62}" name="Colonne5" dataDxfId="135"/>
    <tableColumn id="6" xr3:uid="{07C09D47-44A6-4F74-8589-1489FE7D6864}" name="Colonne6" dataDxfId="134"/>
    <tableColumn id="7" xr3:uid="{37E4673A-C1E0-48BE-8089-63566BE906EE}" name="Colonne7" dataDxfId="133"/>
    <tableColumn id="8" xr3:uid="{9741F047-830C-476D-BD8C-05A8D870038A}" name="Colonne8" dataDxfId="132"/>
    <tableColumn id="9" xr3:uid="{FAF6B855-F2E0-42F4-8BBC-62B672830594}" name="Colonne9" dataDxfId="131"/>
    <tableColumn id="10" xr3:uid="{5654323E-D0F7-48B5-8472-591169115E4F}" name="Colonne10" dataDxfId="130"/>
    <tableColumn id="11" xr3:uid="{F955E96C-632D-42FD-BC6C-D816BC07627A}" name="1" dataDxfId="20"/>
    <tableColumn id="12" xr3:uid="{4644B3B0-592C-4497-B5C8-760A789FB479}" name="Colonne12" dataDxfId="19"/>
    <tableColumn id="13" xr3:uid="{4E33D974-F687-4C16-92A4-4D502DD13079}" name="Colonne13" dataDxfId="18"/>
    <tableColumn id="14" xr3:uid="{E304B406-F06C-499C-B6C2-BF6BB468BCD3}" name="Colonne14" dataDxfId="17"/>
    <tableColumn id="15" xr3:uid="{DC8F7AA0-6704-4630-902F-6E1B023976CB}" name="Colonne15" dataDxfId="16"/>
    <tableColumn id="16" xr3:uid="{827E33C0-E841-49D2-9D74-1549C485D1EB}" name="Colonne16" dataDxfId="15"/>
    <tableColumn id="17" xr3:uid="{14AA7B80-1D31-4A51-B99F-FA621054AA49}" name="Colonne17" dataDxfId="14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FAF566C1-F57F-4BC1-9074-90BE9404119A}" name="Tableau4131517" displayName="Tableau4131517" ref="D170:T194" totalsRowShown="0" headerRowDxfId="129" dataDxfId="128">
  <autoFilter ref="D170:T194" xr:uid="{359064EF-A11B-4071-BEE0-3D3F32CA5425}"/>
  <tableColumns count="17">
    <tableColumn id="1" xr3:uid="{F421E6FC-BCDD-4645-B555-82BB13A83B29}" name="Colonne1" dataDxfId="127"/>
    <tableColumn id="2" xr3:uid="{6462BF28-EBFF-4E30-B2EE-5CE8C951F03F}" name="Colonne2" dataDxfId="126"/>
    <tableColumn id="3" xr3:uid="{5B74E009-75AB-47A7-96A1-CA9CC2EAC934}" name="Colonne3" dataDxfId="125"/>
    <tableColumn id="4" xr3:uid="{CF966EAB-81EB-4691-9008-96B905F7C29B}" name="Colonne4" dataDxfId="124"/>
    <tableColumn id="5" xr3:uid="{E9A2C39B-41A1-4C8C-956C-3543EC69D3B9}" name="Colonne5" dataDxfId="123"/>
    <tableColumn id="6" xr3:uid="{05DDE772-B654-4236-A9BB-5E28E46021C0}" name="Colonne6" dataDxfId="122"/>
    <tableColumn id="7" xr3:uid="{CF04B06F-B7E3-4994-A922-5D314496862A}" name="Colonne7" dataDxfId="121"/>
    <tableColumn id="8" xr3:uid="{4FAFA8AA-6FFE-4E7D-8F56-9351035CDA05}" name="Colonne8" dataDxfId="120"/>
    <tableColumn id="9" xr3:uid="{42FC6EF9-801C-4F9D-9C36-5810F73AF805}" name="Colonne9" dataDxfId="119"/>
    <tableColumn id="10" xr3:uid="{8BC2923A-40EE-4CED-92D5-8BAA399163E6}" name="Colonne10" dataDxfId="118"/>
    <tableColumn id="11" xr3:uid="{FD09BBC4-C162-4EC0-BCF2-F8B7A6C69CE3}" name="1" dataDxfId="13"/>
    <tableColumn id="12" xr3:uid="{6E24F451-7EC5-4D7C-B3B9-B2B541B18FE0}" name="Colonne12" dataDxfId="12"/>
    <tableColumn id="13" xr3:uid="{FBF64C22-C1BE-49B5-99A0-7A496579EBA6}" name="Colonne13" dataDxfId="11"/>
    <tableColumn id="14" xr3:uid="{DFF69C7E-8A0E-4877-AC76-520322C443D7}" name="Colonne14" dataDxfId="10"/>
    <tableColumn id="15" xr3:uid="{C0223479-57C3-407C-9CF9-86FF038F487C}" name="Colonne15" dataDxfId="9"/>
    <tableColumn id="16" xr3:uid="{FC23824C-4F78-4F6C-989E-AB73BF5A1B5A}" name="Colonne16" dataDxfId="8"/>
    <tableColumn id="17" xr3:uid="{4A54D897-BDC9-4A92-9BB1-BAE7DBA52F96}" name="Colonne17" dataDxfId="7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0D399-6680-4112-9183-2968F1CF1F70}">
  <sheetPr codeName="Feuil1"/>
  <dimension ref="A1:AY195"/>
  <sheetViews>
    <sheetView tabSelected="1" zoomScale="85" zoomScaleNormal="85" workbookViewId="0">
      <selection activeCell="N51" sqref="N51"/>
    </sheetView>
  </sheetViews>
  <sheetFormatPr baseColWidth="10" defaultRowHeight="15" x14ac:dyDescent="0.25"/>
  <cols>
    <col min="1" max="3" width="3" customWidth="1"/>
    <col min="4" max="4" width="16.5703125" style="1" customWidth="1"/>
    <col min="5" max="5" width="14.5703125" style="1" bestFit="1" customWidth="1"/>
    <col min="6" max="6" width="14.28515625" style="1" bestFit="1" customWidth="1"/>
    <col min="7" max="7" width="18.85546875" style="1" bestFit="1" customWidth="1"/>
    <col min="8" max="8" width="13.42578125" style="1" bestFit="1" customWidth="1"/>
    <col min="9" max="9" width="15.85546875" style="1" bestFit="1" customWidth="1"/>
    <col min="10" max="10" width="14.7109375" style="1" bestFit="1" customWidth="1"/>
    <col min="11" max="13" width="14.7109375" style="1" customWidth="1"/>
    <col min="14" max="14" width="24.140625" style="1" customWidth="1"/>
    <col min="15" max="15" width="17.140625" style="1" hidden="1" customWidth="1"/>
    <col min="16" max="16" width="16.28515625" style="1" bestFit="1" customWidth="1"/>
    <col min="17" max="17" width="15.42578125" style="1" bestFit="1" customWidth="1"/>
    <col min="18" max="18" width="16.7109375" style="1" bestFit="1" customWidth="1"/>
    <col min="19" max="19" width="15.5703125" style="1" bestFit="1" customWidth="1"/>
    <col min="20" max="20" width="16.42578125" style="1" bestFit="1" customWidth="1"/>
    <col min="21" max="21" width="15.140625" style="53" customWidth="1"/>
    <col min="22" max="22" width="26.5703125" style="1" customWidth="1"/>
    <col min="23" max="23" width="11.42578125" style="1"/>
  </cols>
  <sheetData>
    <row r="1" spans="1:51" ht="58.5" customHeight="1" x14ac:dyDescent="0.25">
      <c r="A1" s="61"/>
      <c r="B1" s="61"/>
      <c r="C1" s="61"/>
      <c r="D1" s="62"/>
      <c r="E1" s="62"/>
      <c r="F1" s="108" t="s">
        <v>61</v>
      </c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62"/>
      <c r="R1" s="62"/>
      <c r="S1" s="62"/>
      <c r="T1" s="62"/>
    </row>
    <row r="2" spans="1:51" ht="48" customHeight="1" x14ac:dyDescent="0.25">
      <c r="A2" s="61"/>
      <c r="B2" s="61"/>
      <c r="C2" s="61"/>
      <c r="D2" s="62"/>
      <c r="E2" s="62"/>
      <c r="F2" s="108" t="s">
        <v>73</v>
      </c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62"/>
      <c r="R2" s="62"/>
      <c r="S2" s="62"/>
      <c r="T2" s="62"/>
    </row>
    <row r="3" spans="1:51" ht="15.75" thickBot="1" x14ac:dyDescent="0.3">
      <c r="A3" s="92"/>
      <c r="B3" s="92"/>
      <c r="C3" s="92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</row>
    <row r="4" spans="1:51" ht="15" customHeight="1" thickTop="1" x14ac:dyDescent="0.25">
      <c r="A4" s="63"/>
      <c r="B4" s="64"/>
      <c r="C4" s="64"/>
      <c r="D4" s="102">
        <v>2021</v>
      </c>
      <c r="E4" s="102"/>
      <c r="F4" s="102"/>
      <c r="G4" s="102"/>
      <c r="H4" s="65"/>
      <c r="I4" s="65"/>
      <c r="J4" s="100">
        <v>2020</v>
      </c>
      <c r="K4" s="100"/>
      <c r="L4" s="100"/>
      <c r="M4" s="100"/>
      <c r="N4" s="65"/>
      <c r="O4" s="65"/>
      <c r="P4" s="100">
        <v>2019</v>
      </c>
      <c r="Q4" s="100"/>
      <c r="R4" s="100"/>
      <c r="S4" s="100"/>
      <c r="T4" s="66"/>
    </row>
    <row r="5" spans="1:51" ht="15" customHeight="1" x14ac:dyDescent="0.25">
      <c r="A5" s="63"/>
      <c r="B5" s="64"/>
      <c r="C5" s="64"/>
      <c r="D5" s="103"/>
      <c r="E5" s="103"/>
      <c r="F5" s="103"/>
      <c r="G5" s="103"/>
      <c r="H5" s="65"/>
      <c r="I5" s="65"/>
      <c r="J5" s="101"/>
      <c r="K5" s="101"/>
      <c r="L5" s="101"/>
      <c r="M5" s="101"/>
      <c r="N5" s="65"/>
      <c r="O5" s="65"/>
      <c r="P5" s="101"/>
      <c r="Q5" s="101"/>
      <c r="R5" s="101"/>
      <c r="S5" s="101"/>
      <c r="T5" s="66"/>
    </row>
    <row r="6" spans="1:51" ht="15" customHeight="1" x14ac:dyDescent="0.25">
      <c r="A6" s="63"/>
      <c r="B6" s="64"/>
      <c r="C6" s="64"/>
      <c r="D6" s="104" t="s">
        <v>35</v>
      </c>
      <c r="E6" s="104"/>
      <c r="F6" s="104"/>
      <c r="G6" s="137">
        <v>10</v>
      </c>
      <c r="H6" s="65"/>
      <c r="I6" s="65"/>
      <c r="J6" s="104" t="s">
        <v>35</v>
      </c>
      <c r="K6" s="104"/>
      <c r="L6" s="104"/>
      <c r="M6" s="137">
        <v>100</v>
      </c>
      <c r="N6" s="65"/>
      <c r="O6" s="65"/>
      <c r="P6" s="104" t="s">
        <v>35</v>
      </c>
      <c r="Q6" s="104"/>
      <c r="R6" s="104"/>
      <c r="S6" s="137">
        <v>10</v>
      </c>
      <c r="T6" s="66"/>
    </row>
    <row r="7" spans="1:51" x14ac:dyDescent="0.25">
      <c r="A7" s="63"/>
      <c r="B7" s="64"/>
      <c r="C7" s="64"/>
      <c r="D7" s="104"/>
      <c r="E7" s="104"/>
      <c r="F7" s="104"/>
      <c r="G7" s="137"/>
      <c r="H7" s="65"/>
      <c r="I7" s="65"/>
      <c r="J7" s="104"/>
      <c r="K7" s="104"/>
      <c r="L7" s="104"/>
      <c r="M7" s="137"/>
      <c r="N7" s="65"/>
      <c r="O7" s="65"/>
      <c r="P7" s="104"/>
      <c r="Q7" s="104"/>
      <c r="R7" s="104"/>
      <c r="S7" s="137"/>
      <c r="T7" s="66"/>
    </row>
    <row r="8" spans="1:51" ht="15" customHeight="1" x14ac:dyDescent="0.25">
      <c r="A8" s="63"/>
      <c r="B8" s="64"/>
      <c r="C8" s="64"/>
      <c r="D8" s="105" t="s">
        <v>36</v>
      </c>
      <c r="E8" s="105"/>
      <c r="F8" s="105"/>
      <c r="G8" s="138">
        <v>10</v>
      </c>
      <c r="H8" s="65"/>
      <c r="I8" s="65"/>
      <c r="J8" s="110" t="s">
        <v>36</v>
      </c>
      <c r="K8" s="111"/>
      <c r="L8" s="112"/>
      <c r="M8" s="139">
        <v>10</v>
      </c>
      <c r="N8" s="65"/>
      <c r="O8" s="65"/>
      <c r="P8" s="110" t="s">
        <v>36</v>
      </c>
      <c r="Q8" s="111"/>
      <c r="R8" s="112"/>
      <c r="S8" s="139"/>
      <c r="T8" s="66"/>
    </row>
    <row r="9" spans="1:51" ht="15.75" x14ac:dyDescent="0.25">
      <c r="A9" s="63"/>
      <c r="B9" s="64"/>
      <c r="C9" s="64"/>
      <c r="D9" s="105"/>
      <c r="E9" s="105"/>
      <c r="F9" s="105"/>
      <c r="G9" s="138"/>
      <c r="H9" s="65"/>
      <c r="I9" s="65"/>
      <c r="J9" s="113"/>
      <c r="K9" s="114"/>
      <c r="L9" s="115"/>
      <c r="M9" s="140"/>
      <c r="N9" s="65"/>
      <c r="O9" s="65"/>
      <c r="P9" s="113"/>
      <c r="Q9" s="114"/>
      <c r="R9" s="115"/>
      <c r="S9" s="140"/>
      <c r="T9" s="66"/>
      <c r="V9" s="94"/>
      <c r="AY9">
        <v>20</v>
      </c>
    </row>
    <row r="10" spans="1:51" x14ac:dyDescent="0.25">
      <c r="A10" s="63"/>
      <c r="B10" s="64"/>
      <c r="C10" s="64"/>
      <c r="D10" s="109" t="s">
        <v>59</v>
      </c>
      <c r="E10" s="109"/>
      <c r="F10" s="109"/>
      <c r="G10" s="99">
        <f>G6+G8</f>
        <v>20</v>
      </c>
      <c r="H10" s="65"/>
      <c r="I10" s="65"/>
      <c r="J10" s="109" t="s">
        <v>59</v>
      </c>
      <c r="K10" s="109"/>
      <c r="L10" s="109"/>
      <c r="M10" s="99">
        <f>M6+M8</f>
        <v>110</v>
      </c>
      <c r="N10" s="65"/>
      <c r="O10" s="65"/>
      <c r="P10" s="109" t="s">
        <v>59</v>
      </c>
      <c r="Q10" s="109"/>
      <c r="R10" s="109"/>
      <c r="S10" s="99">
        <f>S6+S8</f>
        <v>10</v>
      </c>
      <c r="T10" s="66"/>
    </row>
    <row r="11" spans="1:51" x14ac:dyDescent="0.25">
      <c r="A11" s="63"/>
      <c r="B11" s="64"/>
      <c r="C11" s="64"/>
      <c r="D11" s="109"/>
      <c r="E11" s="109"/>
      <c r="F11" s="109"/>
      <c r="G11" s="99"/>
      <c r="H11" s="65"/>
      <c r="I11" s="65"/>
      <c r="J11" s="109"/>
      <c r="K11" s="109"/>
      <c r="L11" s="109"/>
      <c r="M11" s="99"/>
      <c r="N11" s="65"/>
      <c r="O11" s="65"/>
      <c r="P11" s="109"/>
      <c r="Q11" s="109"/>
      <c r="R11" s="109"/>
      <c r="S11" s="99"/>
      <c r="T11" s="66"/>
    </row>
    <row r="12" spans="1:51" x14ac:dyDescent="0.25">
      <c r="A12" s="63"/>
      <c r="B12" s="64"/>
      <c r="C12" s="64"/>
      <c r="D12" s="106" t="s">
        <v>60</v>
      </c>
      <c r="E12" s="106"/>
      <c r="F12" s="106"/>
      <c r="G12" s="107">
        <f>G10/12</f>
        <v>1.6666666666666667</v>
      </c>
      <c r="H12" s="65"/>
      <c r="I12" s="65"/>
      <c r="J12" s="106" t="s">
        <v>60</v>
      </c>
      <c r="K12" s="106"/>
      <c r="L12" s="106"/>
      <c r="M12" s="107">
        <f>M10/12</f>
        <v>9.1666666666666661</v>
      </c>
      <c r="N12" s="65"/>
      <c r="O12" s="65"/>
      <c r="P12" s="106" t="s">
        <v>60</v>
      </c>
      <c r="Q12" s="106"/>
      <c r="R12" s="106"/>
      <c r="S12" s="107">
        <f>S10/12</f>
        <v>0.83333333333333337</v>
      </c>
      <c r="T12" s="66"/>
    </row>
    <row r="13" spans="1:51" x14ac:dyDescent="0.25">
      <c r="A13" s="63"/>
      <c r="B13" s="64"/>
      <c r="C13" s="64"/>
      <c r="D13" s="106"/>
      <c r="E13" s="106"/>
      <c r="F13" s="106"/>
      <c r="G13" s="107"/>
      <c r="H13" s="65"/>
      <c r="I13" s="65"/>
      <c r="J13" s="106"/>
      <c r="K13" s="106"/>
      <c r="L13" s="106"/>
      <c r="M13" s="107"/>
      <c r="N13" s="65"/>
      <c r="O13" s="65"/>
      <c r="P13" s="106"/>
      <c r="Q13" s="106"/>
      <c r="R13" s="106"/>
      <c r="S13" s="107"/>
      <c r="T13" s="66"/>
    </row>
    <row r="14" spans="1:51" x14ac:dyDescent="0.25">
      <c r="A14" s="63"/>
      <c r="B14" s="64"/>
      <c r="C14" s="64"/>
      <c r="D14" s="4"/>
      <c r="E14" s="4"/>
      <c r="F14" s="4"/>
      <c r="G14" s="4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6"/>
    </row>
    <row r="15" spans="1:51" ht="15.75" thickBot="1" x14ac:dyDescent="0.3">
      <c r="A15" s="63"/>
      <c r="B15" s="64"/>
      <c r="C15" s="64"/>
      <c r="D15" s="18" t="s">
        <v>46</v>
      </c>
      <c r="E15" s="3" t="s">
        <v>47</v>
      </c>
      <c r="F15" s="3" t="s">
        <v>16</v>
      </c>
      <c r="G15" s="19" t="s">
        <v>47</v>
      </c>
      <c r="H15" s="67" t="s">
        <v>15</v>
      </c>
      <c r="I15" s="68" t="s">
        <v>48</v>
      </c>
      <c r="J15" s="68" t="s">
        <v>14</v>
      </c>
      <c r="K15" s="69" t="s">
        <v>47</v>
      </c>
      <c r="L15" s="69" t="s">
        <v>49</v>
      </c>
      <c r="M15" s="70" t="s">
        <v>47</v>
      </c>
      <c r="N15" s="70" t="s">
        <v>50</v>
      </c>
      <c r="O15" s="65"/>
      <c r="P15" s="3" t="s">
        <v>17</v>
      </c>
      <c r="Q15" s="19" t="s">
        <v>51</v>
      </c>
      <c r="R15" s="28" t="s">
        <v>53</v>
      </c>
      <c r="S15" s="69" t="s">
        <v>19</v>
      </c>
      <c r="T15" s="71" t="s">
        <v>27</v>
      </c>
    </row>
    <row r="16" spans="1:51" ht="2.25" customHeight="1" x14ac:dyDescent="0.25">
      <c r="A16" s="63"/>
      <c r="B16" s="64"/>
      <c r="C16" s="64"/>
      <c r="D16" s="5" t="s">
        <v>0</v>
      </c>
      <c r="E16" s="8" t="s">
        <v>1</v>
      </c>
      <c r="F16" s="9" t="s">
        <v>16</v>
      </c>
      <c r="G16" s="72" t="s">
        <v>38</v>
      </c>
      <c r="H16" s="72" t="s">
        <v>15</v>
      </c>
      <c r="I16" s="10" t="s">
        <v>24</v>
      </c>
      <c r="J16" s="11" t="s">
        <v>14</v>
      </c>
      <c r="K16" s="73" t="s">
        <v>26</v>
      </c>
      <c r="L16" s="73" t="s">
        <v>49</v>
      </c>
      <c r="M16" s="12" t="s">
        <v>39</v>
      </c>
      <c r="N16" s="13" t="s">
        <v>25</v>
      </c>
      <c r="O16" s="74" t="s">
        <v>3</v>
      </c>
      <c r="P16" s="75" t="s">
        <v>17</v>
      </c>
      <c r="Q16" s="76" t="s">
        <v>51</v>
      </c>
      <c r="R16" s="77" t="s">
        <v>18</v>
      </c>
      <c r="S16" s="73" t="s">
        <v>52</v>
      </c>
      <c r="T16" s="78" t="s">
        <v>27</v>
      </c>
    </row>
    <row r="17" spans="1:21" x14ac:dyDescent="0.25">
      <c r="A17" s="63"/>
      <c r="B17" s="64"/>
      <c r="C17" s="64"/>
      <c r="D17" s="79"/>
      <c r="E17" s="14">
        <v>10</v>
      </c>
      <c r="F17" s="15">
        <v>10000</v>
      </c>
      <c r="G17" s="79">
        <v>10</v>
      </c>
      <c r="H17" s="79">
        <v>10000</v>
      </c>
      <c r="I17" s="14">
        <v>10</v>
      </c>
      <c r="J17" s="15">
        <v>10000</v>
      </c>
      <c r="K17" s="79">
        <v>12</v>
      </c>
      <c r="L17" s="79">
        <v>10000</v>
      </c>
      <c r="M17" s="14">
        <v>10</v>
      </c>
      <c r="N17" s="15">
        <v>10000</v>
      </c>
      <c r="O17" s="16"/>
      <c r="P17" s="80">
        <f>IF(ISBLANK(Tableau1[[#This Row],[tantièmes]]),"",Tableau1[[#This Row],[tantièmes]]/Tableau1[[#This Row],[Généraux]])</f>
        <v>1E-3</v>
      </c>
      <c r="Q17" s="80">
        <f>IF(ISBLANK(Tableau1[[#This Row],[tantièmes2]]),"",Tableau1[[#This Row],[tantièmes2]]/Tableau1[[#This Row],[Bâtiment]])</f>
        <v>1E-3</v>
      </c>
      <c r="R17" s="80">
        <f>IF(ISBLANK(Tableau1[[#This Row],[Tantièmes3]]),"",Tableau1[[#This Row],[Tantièmes3]]/Tableau1[[#This Row],[Spéciaux]])</f>
        <v>1E-3</v>
      </c>
      <c r="S17" s="80">
        <f>IF(ISBLANK(Tableau1[[#This Row],[Tantièmes4]]),"",Tableau1[[#This Row],[Tantièmes4]]/Tableau1[[#This Row],[Ascenceur]])</f>
        <v>1.1999999999999999E-3</v>
      </c>
      <c r="T17" s="81">
        <f>IF(ISBLANK(Tableau1[[#This Row],[Tantièmes5]]),"",Tableau1[[#This Row],[Tantièmes5]]/Tableau1[[#This Row],[Libre]])</f>
        <v>1E-3</v>
      </c>
    </row>
    <row r="18" spans="1:21" x14ac:dyDescent="0.25">
      <c r="A18" s="63"/>
      <c r="B18" s="64"/>
      <c r="C18" s="64"/>
      <c r="D18" s="79"/>
      <c r="E18" s="14"/>
      <c r="F18" s="15"/>
      <c r="G18" s="79"/>
      <c r="H18" s="79"/>
      <c r="I18" s="14"/>
      <c r="J18" s="15"/>
      <c r="K18" s="79"/>
      <c r="L18" s="79"/>
      <c r="M18" s="14"/>
      <c r="N18" s="15"/>
      <c r="O18" s="17"/>
      <c r="P18" s="80" t="str">
        <f>IF(ISBLANK(Tableau1[[#This Row],[tantièmes]]),"",Tableau1[[#This Row],[tantièmes]]/Tableau1[[#This Row],[Généraux]])</f>
        <v/>
      </c>
      <c r="Q18" s="80" t="str">
        <f>IF(ISBLANK(Tableau1[[#This Row],[tantièmes2]]),"",Tableau1[[#This Row],[tantièmes2]]/Tableau1[[#This Row],[Bâtiment]])</f>
        <v/>
      </c>
      <c r="R18" s="80" t="str">
        <f>IF(ISBLANK(Tableau1[[#This Row],[Tantièmes3]]),"",Tableau1[[#This Row],[Tantièmes3]]/Tableau1[[#This Row],[Spéciaux]])</f>
        <v/>
      </c>
      <c r="S18" s="80" t="str">
        <f>IF(ISBLANK(Tableau1[[#This Row],[Tantièmes4]]),"",Tableau1[[#This Row],[Tantièmes4]]/Tableau1[[#This Row],[Ascenceur]])</f>
        <v/>
      </c>
      <c r="T18" s="81"/>
    </row>
    <row r="19" spans="1:21" x14ac:dyDescent="0.25">
      <c r="A19" s="63"/>
      <c r="B19" s="64"/>
      <c r="C19" s="64"/>
      <c r="D19" s="79"/>
      <c r="E19" s="14"/>
      <c r="F19" s="15"/>
      <c r="G19" s="79"/>
      <c r="H19" s="79"/>
      <c r="I19" s="14"/>
      <c r="J19" s="15"/>
      <c r="K19" s="79"/>
      <c r="L19" s="79"/>
      <c r="M19" s="14"/>
      <c r="N19" s="15"/>
      <c r="O19" s="17"/>
      <c r="P19" s="80" t="str">
        <f>IF(ISBLANK(Tableau1[[#This Row],[tantièmes]]),"",Tableau1[[#This Row],[tantièmes]]/Tableau1[[#This Row],[Généraux]])</f>
        <v/>
      </c>
      <c r="Q19" s="80" t="str">
        <f>IF(ISBLANK(Tableau1[[#This Row],[tantièmes2]]),"",Tableau1[[#This Row],[tantièmes2]]/Tableau1[[#This Row],[Bâtiment]])</f>
        <v/>
      </c>
      <c r="R19" s="80" t="str">
        <f>IF(ISBLANK(Tableau1[[#This Row],[Tantièmes3]]),"",Tableau1[[#This Row],[Tantièmes3]]/Tableau1[[#This Row],[Spéciaux]])</f>
        <v/>
      </c>
      <c r="S19" s="80" t="str">
        <f>IF(ISBLANK(Tableau1[[#This Row],[Tantièmes4]]),"",Tableau1[[#This Row],[Tantièmes4]]/Tableau1[[#This Row],[Ascenceur]])</f>
        <v/>
      </c>
      <c r="T19" s="81"/>
    </row>
    <row r="20" spans="1:21" x14ac:dyDescent="0.25">
      <c r="A20" s="63"/>
      <c r="B20" s="64"/>
      <c r="C20" s="64"/>
      <c r="D20" s="79"/>
      <c r="E20" s="14"/>
      <c r="F20" s="15"/>
      <c r="G20" s="79"/>
      <c r="H20" s="79"/>
      <c r="I20" s="14"/>
      <c r="J20" s="15"/>
      <c r="K20" s="79"/>
      <c r="L20" s="79"/>
      <c r="M20" s="14"/>
      <c r="N20" s="15"/>
      <c r="O20" s="17"/>
      <c r="P20" s="80" t="str">
        <f>IF(ISBLANK(Tableau1[[#This Row],[tantièmes]]),"",Tableau1[[#This Row],[tantièmes]]/Tableau1[[#This Row],[Généraux]])</f>
        <v/>
      </c>
      <c r="Q20" s="80" t="str">
        <f>IF(ISBLANK(Tableau1[[#This Row],[tantièmes2]]),"",Tableau1[[#This Row],[tantièmes2]]/Tableau1[[#This Row],[Bâtiment]])</f>
        <v/>
      </c>
      <c r="R20" s="80" t="str">
        <f>IF(ISBLANK(Tableau1[[#This Row],[Tantièmes3]]),"",Tableau1[[#This Row],[Tantièmes3]]/Tableau1[[#This Row],[Spéciaux]])</f>
        <v/>
      </c>
      <c r="S20" s="80" t="str">
        <f>IF(ISBLANK(Tableau1[[#This Row],[Tantièmes4]]),"",Tableau1[[#This Row],[Tantièmes4]]/Tableau1[[#This Row],[Ascenceur]])</f>
        <v/>
      </c>
      <c r="T20" s="81"/>
    </row>
    <row r="21" spans="1:21" x14ac:dyDescent="0.25">
      <c r="A21" s="63"/>
      <c r="B21" s="64"/>
      <c r="C21" s="64"/>
      <c r="D21" s="79"/>
      <c r="E21" s="14"/>
      <c r="F21" s="15"/>
      <c r="G21" s="79"/>
      <c r="H21" s="79"/>
      <c r="I21" s="14"/>
      <c r="J21" s="15"/>
      <c r="K21" s="79"/>
      <c r="L21" s="79"/>
      <c r="M21" s="14"/>
      <c r="N21" s="15"/>
      <c r="O21" s="17"/>
      <c r="P21" s="80" t="str">
        <f>IF(ISBLANK(Tableau1[[#This Row],[tantièmes]]),"",Tableau1[[#This Row],[tantièmes]]/Tableau1[[#This Row],[Généraux]])</f>
        <v/>
      </c>
      <c r="Q21" s="80" t="str">
        <f>IF(ISBLANK(Tableau1[[#This Row],[tantièmes2]]),"",Tableau1[[#This Row],[tantièmes2]]/Tableau1[[#This Row],[Bâtiment]])</f>
        <v/>
      </c>
      <c r="R21" s="80" t="str">
        <f>IF(ISBLANK(Tableau1[[#This Row],[Tantièmes3]]),"",Tableau1[[#This Row],[Tantièmes3]]/Tableau1[[#This Row],[Spéciaux]])</f>
        <v/>
      </c>
      <c r="S21" s="80" t="str">
        <f>IF(ISBLANK(Tableau1[[#This Row],[Tantièmes4]]),"",Tableau1[[#This Row],[Tantièmes4]]/Tableau1[[#This Row],[Ascenceur]])</f>
        <v/>
      </c>
      <c r="T21" s="81"/>
    </row>
    <row r="22" spans="1:21" x14ac:dyDescent="0.25">
      <c r="A22" s="63"/>
      <c r="B22" s="64"/>
      <c r="C22" s="64"/>
      <c r="D22" s="79"/>
      <c r="E22" s="14"/>
      <c r="F22" s="15"/>
      <c r="G22" s="79"/>
      <c r="H22" s="79"/>
      <c r="I22" s="14"/>
      <c r="J22" s="15"/>
      <c r="K22" s="79"/>
      <c r="L22" s="79"/>
      <c r="M22" s="14"/>
      <c r="N22" s="15"/>
      <c r="O22" s="17"/>
      <c r="P22" s="80" t="str">
        <f>IF(ISBLANK(Tableau1[[#This Row],[tantièmes]]),"",Tableau1[[#This Row],[tantièmes]]/Tableau1[[#This Row],[Généraux]])</f>
        <v/>
      </c>
      <c r="Q22" s="80" t="str">
        <f>IF(ISBLANK(Tableau1[[#This Row],[tantièmes2]]),"",Tableau1[[#This Row],[tantièmes2]]/Tableau1[[#This Row],[Bâtiment]])</f>
        <v/>
      </c>
      <c r="R22" s="80" t="str">
        <f>IF(ISBLANK(Tableau1[[#This Row],[Tantièmes3]]),"",Tableau1[[#This Row],[Tantièmes3]]/Tableau1[[#This Row],[Spéciaux]])</f>
        <v/>
      </c>
      <c r="S22" s="80" t="str">
        <f>IF(ISBLANK(Tableau1[[#This Row],[Tantièmes4]]),"",Tableau1[[#This Row],[Tantièmes4]]/Tableau1[[#This Row],[Ascenceur]])</f>
        <v/>
      </c>
      <c r="T22" s="81"/>
    </row>
    <row r="23" spans="1:21" x14ac:dyDescent="0.25">
      <c r="A23" s="63"/>
      <c r="B23" s="64"/>
      <c r="C23" s="64"/>
      <c r="D23" s="79"/>
      <c r="E23" s="14"/>
      <c r="F23" s="15"/>
      <c r="G23" s="79"/>
      <c r="H23" s="79"/>
      <c r="I23" s="14"/>
      <c r="J23" s="15"/>
      <c r="K23" s="79"/>
      <c r="L23" s="79"/>
      <c r="M23" s="14"/>
      <c r="N23" s="15"/>
      <c r="O23" s="17"/>
      <c r="P23" s="80" t="str">
        <f>IF(ISBLANK(Tableau1[[#This Row],[tantièmes]]),"",Tableau1[[#This Row],[tantièmes]]/Tableau1[[#This Row],[Généraux]])</f>
        <v/>
      </c>
      <c r="Q23" s="80" t="str">
        <f>IF(ISBLANK(Tableau1[[#This Row],[tantièmes2]]),"",Tableau1[[#This Row],[tantièmes2]]/Tableau1[[#This Row],[Bâtiment]])</f>
        <v/>
      </c>
      <c r="R23" s="80" t="str">
        <f>IF(ISBLANK(Tableau1[[#This Row],[Tantièmes3]]),"",Tableau1[[#This Row],[Tantièmes3]]/Tableau1[[#This Row],[Spéciaux]])</f>
        <v/>
      </c>
      <c r="S23" s="80" t="str">
        <f>IF(ISBLANK(Tableau1[[#This Row],[Tantièmes4]]),"",Tableau1[[#This Row],[Tantièmes4]]/Tableau1[[#This Row],[Ascenceur]])</f>
        <v/>
      </c>
      <c r="T23" s="81"/>
    </row>
    <row r="24" spans="1:21" ht="15.75" thickBot="1" x14ac:dyDescent="0.3">
      <c r="A24" s="63"/>
      <c r="B24" s="64"/>
      <c r="C24" s="64"/>
      <c r="D24" s="82" t="s">
        <v>37</v>
      </c>
      <c r="E24" s="20"/>
      <c r="F24" s="21"/>
      <c r="G24" s="82"/>
      <c r="H24" s="82"/>
      <c r="I24" s="20"/>
      <c r="J24" s="21"/>
      <c r="K24" s="82"/>
      <c r="L24" s="82"/>
      <c r="M24" s="20"/>
      <c r="N24" s="21"/>
      <c r="O24" s="22"/>
      <c r="P24" s="83">
        <f>SUM(P17:P23)</f>
        <v>1E-3</v>
      </c>
      <c r="Q24" s="83">
        <f t="shared" ref="Q24:T24" si="0">SUM(Q17:Q23)</f>
        <v>1E-3</v>
      </c>
      <c r="R24" s="83">
        <f t="shared" si="0"/>
        <v>1E-3</v>
      </c>
      <c r="S24" s="83">
        <f t="shared" si="0"/>
        <v>1.1999999999999999E-3</v>
      </c>
      <c r="T24" s="84">
        <f t="shared" si="0"/>
        <v>1E-3</v>
      </c>
    </row>
    <row r="25" spans="1:21" ht="15.75" thickBot="1" x14ac:dyDescent="0.3">
      <c r="A25" s="63"/>
      <c r="B25" s="64"/>
      <c r="C25" s="6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6"/>
    </row>
    <row r="26" spans="1:21" ht="26.25" customHeight="1" x14ac:dyDescent="0.4">
      <c r="A26" s="116">
        <f>D4</f>
        <v>2021</v>
      </c>
      <c r="B26" s="117"/>
      <c r="C26" s="117"/>
      <c r="D26" s="122">
        <f>D4</f>
        <v>2021</v>
      </c>
      <c r="E26" s="122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S26" s="122"/>
      <c r="T26" s="123"/>
    </row>
    <row r="27" spans="1:21" ht="27.75" customHeight="1" thickBot="1" x14ac:dyDescent="0.3">
      <c r="A27" s="118"/>
      <c r="B27" s="119"/>
      <c r="C27" s="119"/>
      <c r="D27" s="124" t="s">
        <v>34</v>
      </c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5"/>
    </row>
    <row r="28" spans="1:21" ht="21.75" hidden="1" customHeight="1" thickBot="1" x14ac:dyDescent="0.3">
      <c r="A28" s="118"/>
      <c r="B28" s="119"/>
      <c r="C28" s="119"/>
      <c r="D28" s="5" t="s">
        <v>3</v>
      </c>
      <c r="E28" s="5" t="s">
        <v>4</v>
      </c>
      <c r="F28" s="5" t="s">
        <v>5</v>
      </c>
      <c r="G28" s="5" t="s">
        <v>6</v>
      </c>
      <c r="H28" s="5" t="s">
        <v>7</v>
      </c>
      <c r="I28" s="5" t="s">
        <v>8</v>
      </c>
      <c r="J28" s="5" t="s">
        <v>9</v>
      </c>
      <c r="K28" s="5" t="s">
        <v>10</v>
      </c>
      <c r="L28" s="5" t="s">
        <v>11</v>
      </c>
      <c r="M28" s="5" t="s">
        <v>12</v>
      </c>
      <c r="N28" s="5" t="s">
        <v>30</v>
      </c>
      <c r="O28" s="6" t="s">
        <v>13</v>
      </c>
      <c r="P28" s="5" t="s">
        <v>41</v>
      </c>
      <c r="Q28" s="24" t="s">
        <v>42</v>
      </c>
      <c r="R28" s="24" t="s">
        <v>43</v>
      </c>
      <c r="S28" s="24" t="s">
        <v>44</v>
      </c>
      <c r="T28" s="85" t="s">
        <v>45</v>
      </c>
      <c r="U28" s="54" t="s">
        <v>63</v>
      </c>
    </row>
    <row r="29" spans="1:21" ht="32.25" customHeight="1" x14ac:dyDescent="0.25">
      <c r="A29" s="118"/>
      <c r="B29" s="119"/>
      <c r="C29" s="119"/>
      <c r="D29" s="28" t="s">
        <v>20</v>
      </c>
      <c r="E29" s="28" t="s">
        <v>21</v>
      </c>
      <c r="F29" s="28" t="s">
        <v>22</v>
      </c>
      <c r="G29" s="28" t="s">
        <v>23</v>
      </c>
      <c r="H29" s="143" t="s">
        <v>2</v>
      </c>
      <c r="I29" s="144" t="s">
        <v>54</v>
      </c>
      <c r="J29" s="145" t="s">
        <v>29</v>
      </c>
      <c r="K29" s="146" t="s">
        <v>55</v>
      </c>
      <c r="L29" s="147" t="s">
        <v>28</v>
      </c>
      <c r="M29" s="151" t="s">
        <v>58</v>
      </c>
      <c r="N29" s="38" t="s">
        <v>16</v>
      </c>
      <c r="O29" s="162" t="s">
        <v>31</v>
      </c>
      <c r="P29" s="40" t="s">
        <v>15</v>
      </c>
      <c r="Q29" s="41" t="s">
        <v>56</v>
      </c>
      <c r="R29" s="42" t="s">
        <v>49</v>
      </c>
      <c r="S29" s="43" t="s">
        <v>25</v>
      </c>
      <c r="T29" s="152" t="s">
        <v>58</v>
      </c>
      <c r="U29" s="135"/>
    </row>
    <row r="30" spans="1:21" x14ac:dyDescent="0.25">
      <c r="A30" s="118"/>
      <c r="B30" s="119"/>
      <c r="C30" s="119"/>
      <c r="D30" s="34"/>
      <c r="E30" s="34"/>
      <c r="F30" s="141">
        <v>10</v>
      </c>
      <c r="G30" s="34"/>
      <c r="H30" s="148" t="s">
        <v>62</v>
      </c>
      <c r="I30" s="34" t="s">
        <v>62</v>
      </c>
      <c r="J30" s="34"/>
      <c r="K30" s="34"/>
      <c r="L30" s="34"/>
      <c r="M30" s="34"/>
      <c r="N30" s="44">
        <f>IF(ISBLANK(Tableau4[[#This Row],[Colonne3]]),"",Tableau4[[#This Row],[Colonne3]]*P$24 )</f>
        <v>0.01</v>
      </c>
      <c r="O30" s="31" t="str">
        <f>IF(ISBLANK(Tableau4[[#This Row],[Colonne4]]),"",Tableau4[[#This Row],[Colonne4]]*Q24 )</f>
        <v/>
      </c>
      <c r="P30" s="31">
        <f>IF(ISBLANK(Tableau4[[#This Row],[Colonne3]]),"",Tableau4[[#This Row],[Colonne3]]*Q$24 )</f>
        <v>0.01</v>
      </c>
      <c r="Q30" s="31">
        <f>IF(ISBLANK(Tableau4[[#This Row],[Colonne3]]),"",Tableau4[[#This Row],[Colonne3]]*R$24 )</f>
        <v>0.01</v>
      </c>
      <c r="R30" s="31">
        <f>IF(ISBLANK(Tableau4[[#This Row],[Colonne3]]),"",Tableau4[[#This Row],[Colonne3]]*S$24 )</f>
        <v>1.1999999999999999E-2</v>
      </c>
      <c r="S30" s="31">
        <f>IF(ISBLANK(Tableau4[[#This Row],[Colonne3]]),"",Tableau4[[#This Row],[Colonne3]]*T$24 )</f>
        <v>0.01</v>
      </c>
      <c r="T30" s="153"/>
      <c r="U30" s="135"/>
    </row>
    <row r="31" spans="1:21" x14ac:dyDescent="0.25">
      <c r="A31" s="118"/>
      <c r="B31" s="119"/>
      <c r="C31" s="119"/>
      <c r="D31" s="34"/>
      <c r="E31" s="34"/>
      <c r="F31" s="142"/>
      <c r="G31" s="34"/>
      <c r="H31" s="148"/>
      <c r="I31" s="34"/>
      <c r="J31" s="34"/>
      <c r="K31" s="34"/>
      <c r="L31" s="34"/>
      <c r="M31" s="34"/>
      <c r="N31" s="44" t="str">
        <f>IF(ISBLANK(Tableau4[[#This Row],[Colonne3]]),"",Tableau4[[#This Row],[Colonne3]]*P$24 )</f>
        <v/>
      </c>
      <c r="O31" s="161"/>
      <c r="P31" s="31" t="str">
        <f>IF(ISBLANK(Tableau4[[#This Row],[Colonne3]]),"",Tableau4[[#This Row],[Colonne3]]*Q$24 )</f>
        <v/>
      </c>
      <c r="Q31" s="31" t="str">
        <f>IF(ISBLANK(Tableau4[[#This Row],[Colonne3]]),"",Tableau4[[#This Row],[Colonne3]]*R$24 )</f>
        <v/>
      </c>
      <c r="R31" s="31" t="str">
        <f>IF(ISBLANK(Tableau4[[#This Row],[Colonne3]]),"",Tableau4[[#This Row],[Colonne3]]*S$24 )</f>
        <v/>
      </c>
      <c r="S31" s="31" t="str">
        <f>IF(ISBLANK(Tableau4[[#This Row],[Colonne3]]),"",Tableau4[[#This Row],[Colonne3]]*T$24 )</f>
        <v/>
      </c>
      <c r="T31" s="153"/>
      <c r="U31" s="135"/>
    </row>
    <row r="32" spans="1:21" x14ac:dyDescent="0.25">
      <c r="A32" s="118"/>
      <c r="B32" s="119"/>
      <c r="C32" s="119"/>
      <c r="D32" s="34"/>
      <c r="E32" s="34"/>
      <c r="F32" s="141">
        <v>10</v>
      </c>
      <c r="G32" s="34"/>
      <c r="H32" s="148" t="s">
        <v>62</v>
      </c>
      <c r="I32" s="34"/>
      <c r="J32" s="34"/>
      <c r="K32" s="34"/>
      <c r="L32" s="34"/>
      <c r="M32" s="34"/>
      <c r="N32" s="44">
        <f>IF(ISBLANK(Tableau4[[#This Row],[Colonne3]]),"",Tableau4[[#This Row],[Colonne3]]*P$24 )</f>
        <v>0.01</v>
      </c>
      <c r="O32" s="161"/>
      <c r="P32" s="31">
        <f>IF(ISBLANK(Tableau4[[#This Row],[Colonne3]]),"",Tableau4[[#This Row],[Colonne3]]*Q$24 )</f>
        <v>0.01</v>
      </c>
      <c r="Q32" s="31">
        <f>IF(ISBLANK(Tableau4[[#This Row],[Colonne3]]),"",Tableau4[[#This Row],[Colonne3]]*R$24 )</f>
        <v>0.01</v>
      </c>
      <c r="R32" s="31">
        <f>IF(ISBLANK(Tableau4[[#This Row],[Colonne3]]),"",Tableau4[[#This Row],[Colonne3]]*S$24 )</f>
        <v>1.1999999999999999E-2</v>
      </c>
      <c r="S32" s="31">
        <f>IF(ISBLANK(Tableau4[[#This Row],[Colonne3]]),"",Tableau4[[#This Row],[Colonne3]]*T$24 )</f>
        <v>0.01</v>
      </c>
      <c r="T32" s="153"/>
      <c r="U32" s="135"/>
    </row>
    <row r="33" spans="1:21" x14ac:dyDescent="0.25">
      <c r="A33" s="118"/>
      <c r="B33" s="119"/>
      <c r="C33" s="119"/>
      <c r="D33" s="34"/>
      <c r="E33" s="34"/>
      <c r="F33" s="142"/>
      <c r="G33" s="34"/>
      <c r="H33" s="148"/>
      <c r="I33" s="34"/>
      <c r="J33" s="34"/>
      <c r="K33" s="34"/>
      <c r="L33" s="34"/>
      <c r="M33" s="34"/>
      <c r="N33" s="44" t="str">
        <f>IF(ISBLANK(Tableau4[[#This Row],[Colonne3]]),"",Tableau4[[#This Row],[Colonne3]]*P$24 )</f>
        <v/>
      </c>
      <c r="O33" s="161"/>
      <c r="P33" s="31" t="str">
        <f>IF(ISBLANK(Tableau4[[#This Row],[Colonne3]]),"",Tableau4[[#This Row],[Colonne3]]*Q$24 )</f>
        <v/>
      </c>
      <c r="Q33" s="31" t="str">
        <f>IF(ISBLANK(Tableau4[[#This Row],[Colonne3]]),"",Tableau4[[#This Row],[Colonne3]]*R$24 )</f>
        <v/>
      </c>
      <c r="R33" s="31" t="str">
        <f>IF(ISBLANK(Tableau4[[#This Row],[Colonne3]]),"",Tableau4[[#This Row],[Colonne3]]*S$24 )</f>
        <v/>
      </c>
      <c r="S33" s="31" t="str">
        <f>IF(ISBLANK(Tableau4[[#This Row],[Colonne3]]),"",Tableau4[[#This Row],[Colonne3]]*T$24 )</f>
        <v/>
      </c>
      <c r="T33" s="153"/>
      <c r="U33" s="135"/>
    </row>
    <row r="34" spans="1:21" x14ac:dyDescent="0.25">
      <c r="A34" s="118"/>
      <c r="B34" s="119"/>
      <c r="C34" s="119"/>
      <c r="D34" s="34"/>
      <c r="E34" s="34"/>
      <c r="F34" s="141"/>
      <c r="G34" s="34"/>
      <c r="H34" s="148"/>
      <c r="I34" s="34"/>
      <c r="J34" s="34"/>
      <c r="K34" s="34"/>
      <c r="L34" s="34"/>
      <c r="M34" s="34"/>
      <c r="N34" s="44" t="str">
        <f>IF(ISBLANK(Tableau4[[#This Row],[Colonne3]]),"",Tableau4[[#This Row],[Colonne3]]*P$24 )</f>
        <v/>
      </c>
      <c r="O34" s="161"/>
      <c r="P34" s="31" t="str">
        <f>IF(ISBLANK(Tableau4[[#This Row],[Colonne3]]),"",Tableau4[[#This Row],[Colonne3]]*Q$24 )</f>
        <v/>
      </c>
      <c r="Q34" s="31" t="str">
        <f>IF(ISBLANK(Tableau4[[#This Row],[Colonne3]]),"",Tableau4[[#This Row],[Colonne3]]*R$24 )</f>
        <v/>
      </c>
      <c r="R34" s="31" t="str">
        <f>IF(ISBLANK(Tableau4[[#This Row],[Colonne3]]),"",Tableau4[[#This Row],[Colonne3]]*S$24 )</f>
        <v/>
      </c>
      <c r="S34" s="31" t="str">
        <f>IF(ISBLANK(Tableau4[[#This Row],[Colonne3]]),"",Tableau4[[#This Row],[Colonne3]]*T$24 )</f>
        <v/>
      </c>
      <c r="T34" s="153"/>
      <c r="U34" s="135"/>
    </row>
    <row r="35" spans="1:21" x14ac:dyDescent="0.25">
      <c r="A35" s="118"/>
      <c r="B35" s="119"/>
      <c r="C35" s="119"/>
      <c r="D35" s="34"/>
      <c r="E35" s="34"/>
      <c r="F35" s="142"/>
      <c r="G35" s="34"/>
      <c r="H35" s="148"/>
      <c r="I35" s="34"/>
      <c r="J35" s="34"/>
      <c r="K35" s="34"/>
      <c r="L35" s="34"/>
      <c r="M35" s="34"/>
      <c r="N35" s="44" t="str">
        <f>IF(ISBLANK(Tableau4[[#This Row],[Colonne3]]),"",Tableau4[[#This Row],[Colonne3]]*P$24 )</f>
        <v/>
      </c>
      <c r="O35" s="161"/>
      <c r="P35" s="31" t="str">
        <f>IF(ISBLANK(Tableau4[[#This Row],[Colonne3]]),"",Tableau4[[#This Row],[Colonne3]]*Q$24 )</f>
        <v/>
      </c>
      <c r="Q35" s="31" t="str">
        <f>IF(ISBLANK(Tableau4[[#This Row],[Colonne3]]),"",Tableau4[[#This Row],[Colonne3]]*R$24 )</f>
        <v/>
      </c>
      <c r="R35" s="31" t="str">
        <f>IF(ISBLANK(Tableau4[[#This Row],[Colonne3]]),"",Tableau4[[#This Row],[Colonne3]]*S$24 )</f>
        <v/>
      </c>
      <c r="S35" s="31" t="str">
        <f>IF(ISBLANK(Tableau4[[#This Row],[Colonne3]]),"",Tableau4[[#This Row],[Colonne3]]*T$24 )</f>
        <v/>
      </c>
      <c r="T35" s="153"/>
      <c r="U35" s="135"/>
    </row>
    <row r="36" spans="1:21" x14ac:dyDescent="0.25">
      <c r="A36" s="118"/>
      <c r="B36" s="119"/>
      <c r="C36" s="119"/>
      <c r="D36" s="34"/>
      <c r="E36" s="34"/>
      <c r="F36" s="141"/>
      <c r="G36" s="34"/>
      <c r="H36" s="148"/>
      <c r="I36" s="34"/>
      <c r="J36" s="34"/>
      <c r="K36" s="34"/>
      <c r="L36" s="34"/>
      <c r="M36" s="34"/>
      <c r="N36" s="44" t="str">
        <f>IF(ISBLANK(Tableau4[[#This Row],[Colonne3]]),"",Tableau4[[#This Row],[Colonne3]]*P$24 )</f>
        <v/>
      </c>
      <c r="O36" s="161"/>
      <c r="P36" s="31" t="str">
        <f>IF(ISBLANK(Tableau4[[#This Row],[Colonne3]]),"",Tableau4[[#This Row],[Colonne3]]*Q$24 )</f>
        <v/>
      </c>
      <c r="Q36" s="31" t="str">
        <f>IF(ISBLANK(Tableau4[[#This Row],[Colonne3]]),"",Tableau4[[#This Row],[Colonne3]]*R$24 )</f>
        <v/>
      </c>
      <c r="R36" s="31" t="str">
        <f>IF(ISBLANK(Tableau4[[#This Row],[Colonne3]]),"",Tableau4[[#This Row],[Colonne3]]*S$24 )</f>
        <v/>
      </c>
      <c r="S36" s="31" t="str">
        <f>IF(ISBLANK(Tableau4[[#This Row],[Colonne3]]),"",Tableau4[[#This Row],[Colonne3]]*T$24 )</f>
        <v/>
      </c>
      <c r="T36" s="153"/>
      <c r="U36" s="135"/>
    </row>
    <row r="37" spans="1:21" ht="15.75" x14ac:dyDescent="0.25">
      <c r="A37" s="118"/>
      <c r="B37" s="119"/>
      <c r="C37" s="119"/>
      <c r="D37" s="34"/>
      <c r="E37" s="34"/>
      <c r="F37" s="142"/>
      <c r="G37" s="34"/>
      <c r="H37" s="148"/>
      <c r="I37" s="34"/>
      <c r="J37" s="34"/>
      <c r="K37" s="34"/>
      <c r="L37" s="34"/>
      <c r="M37" s="34"/>
      <c r="N37" s="44" t="str">
        <f>IF(ISBLANK(Tableau4[[#This Row],[Colonne3]]),"",Tableau4[[#This Row],[Colonne3]]*P$24 )</f>
        <v/>
      </c>
      <c r="O37" s="161"/>
      <c r="P37" s="31" t="str">
        <f>IF(ISBLANK(Tableau4[[#This Row],[Colonne3]]),"",Tableau4[[#This Row],[Colonne3]]*Q$24 )</f>
        <v/>
      </c>
      <c r="Q37" s="31" t="str">
        <f>IF(ISBLANK(Tableau4[[#This Row],[Colonne3]]),"",Tableau4[[#This Row],[Colonne3]]*R$24 )</f>
        <v/>
      </c>
      <c r="R37" s="31" t="str">
        <f>IF(ISBLANK(Tableau4[[#This Row],[Colonne3]]),"",Tableau4[[#This Row],[Colonne3]]*S$24 )</f>
        <v/>
      </c>
      <c r="S37" s="31" t="str">
        <f>IF(ISBLANK(Tableau4[[#This Row],[Colonne3]]),"",Tableau4[[#This Row],[Colonne3]]*T$24 )</f>
        <v/>
      </c>
      <c r="T37" s="153"/>
      <c r="U37" s="136"/>
    </row>
    <row r="38" spans="1:21" x14ac:dyDescent="0.25">
      <c r="A38" s="118"/>
      <c r="B38" s="119"/>
      <c r="C38" s="119"/>
      <c r="D38" s="34"/>
      <c r="E38" s="34"/>
      <c r="F38" s="141"/>
      <c r="G38" s="34"/>
      <c r="H38" s="148"/>
      <c r="I38" s="34"/>
      <c r="J38" s="34"/>
      <c r="K38" s="34"/>
      <c r="L38" s="34"/>
      <c r="M38" s="34"/>
      <c r="N38" s="44" t="str">
        <f>IF(ISBLANK(Tableau4[[#This Row],[Colonne3]]),"",Tableau4[[#This Row],[Colonne3]]*P$24 )</f>
        <v/>
      </c>
      <c r="O38" s="161"/>
      <c r="P38" s="31" t="str">
        <f>IF(ISBLANK(Tableau4[[#This Row],[Colonne3]]),"",Tableau4[[#This Row],[Colonne3]]*Q$24 )</f>
        <v/>
      </c>
      <c r="Q38" s="31" t="str">
        <f>IF(ISBLANK(Tableau4[[#This Row],[Colonne3]]),"",Tableau4[[#This Row],[Colonne3]]*R$24 )</f>
        <v/>
      </c>
      <c r="R38" s="31" t="str">
        <f>IF(ISBLANK(Tableau4[[#This Row],[Colonne3]]),"",Tableau4[[#This Row],[Colonne3]]*S$24 )</f>
        <v/>
      </c>
      <c r="S38" s="31" t="str">
        <f>IF(ISBLANK(Tableau4[[#This Row],[Colonne3]]),"",Tableau4[[#This Row],[Colonne3]]*T$24 )</f>
        <v/>
      </c>
      <c r="T38" s="153"/>
      <c r="U38" s="135"/>
    </row>
    <row r="39" spans="1:21" x14ac:dyDescent="0.25">
      <c r="A39" s="118"/>
      <c r="B39" s="119"/>
      <c r="C39" s="119"/>
      <c r="D39" s="34"/>
      <c r="E39" s="34"/>
      <c r="F39" s="142"/>
      <c r="G39" s="34"/>
      <c r="H39" s="148"/>
      <c r="I39" s="34"/>
      <c r="J39" s="34"/>
      <c r="K39" s="34"/>
      <c r="L39" s="34"/>
      <c r="M39" s="34"/>
      <c r="N39" s="44" t="str">
        <f>IF(ISBLANK(Tableau4[[#This Row],[Colonne3]]),"",Tableau4[[#This Row],[Colonne3]]*P$24 )</f>
        <v/>
      </c>
      <c r="O39" s="161"/>
      <c r="P39" s="31" t="str">
        <f>IF(ISBLANK(Tableau4[[#This Row],[Colonne3]]),"",Tableau4[[#This Row],[Colonne3]]*Q$24 )</f>
        <v/>
      </c>
      <c r="Q39" s="31" t="str">
        <f>IF(ISBLANK(Tableau4[[#This Row],[Colonne3]]),"",Tableau4[[#This Row],[Colonne3]]*R$24 )</f>
        <v/>
      </c>
      <c r="R39" s="31" t="str">
        <f>IF(ISBLANK(Tableau4[[#This Row],[Colonne3]]),"",Tableau4[[#This Row],[Colonne3]]*S$24 )</f>
        <v/>
      </c>
      <c r="S39" s="31" t="str">
        <f>IF(ISBLANK(Tableau4[[#This Row],[Colonne3]]),"",Tableau4[[#This Row],[Colonne3]]*T$24 )</f>
        <v/>
      </c>
      <c r="T39" s="153"/>
      <c r="U39" s="135"/>
    </row>
    <row r="40" spans="1:21" x14ac:dyDescent="0.25">
      <c r="A40" s="118"/>
      <c r="B40" s="119"/>
      <c r="C40" s="119"/>
      <c r="D40" s="34"/>
      <c r="E40" s="34"/>
      <c r="F40" s="141"/>
      <c r="G40" s="34"/>
      <c r="H40" s="148"/>
      <c r="I40" s="34"/>
      <c r="J40" s="34"/>
      <c r="K40" s="34"/>
      <c r="L40" s="34"/>
      <c r="M40" s="34"/>
      <c r="N40" s="44" t="str">
        <f>IF(ISBLANK(Tableau4[[#This Row],[Colonne3]]),"",Tableau4[[#This Row],[Colonne3]]*P$24 )</f>
        <v/>
      </c>
      <c r="O40" s="161"/>
      <c r="P40" s="31" t="str">
        <f>IF(ISBLANK(Tableau4[[#This Row],[Colonne3]]),"",Tableau4[[#This Row],[Colonne3]]*Q$24 )</f>
        <v/>
      </c>
      <c r="Q40" s="31" t="str">
        <f>IF(ISBLANK(Tableau4[[#This Row],[Colonne3]]),"",Tableau4[[#This Row],[Colonne3]]*R$24 )</f>
        <v/>
      </c>
      <c r="R40" s="31" t="str">
        <f>IF(ISBLANK(Tableau4[[#This Row],[Colonne3]]),"",Tableau4[[#This Row],[Colonne3]]*S$24 )</f>
        <v/>
      </c>
      <c r="S40" s="31" t="str">
        <f>IF(ISBLANK(Tableau4[[#This Row],[Colonne3]]),"",Tableau4[[#This Row],[Colonne3]]*T$24 )</f>
        <v/>
      </c>
      <c r="T40" s="153"/>
      <c r="U40" s="135"/>
    </row>
    <row r="41" spans="1:21" x14ac:dyDescent="0.25">
      <c r="A41" s="118"/>
      <c r="B41" s="119"/>
      <c r="C41" s="119"/>
      <c r="D41" s="34"/>
      <c r="E41" s="34"/>
      <c r="F41" s="142"/>
      <c r="G41" s="34"/>
      <c r="H41" s="148"/>
      <c r="I41" s="34"/>
      <c r="J41" s="34"/>
      <c r="K41" s="34"/>
      <c r="L41" s="34"/>
      <c r="M41" s="34"/>
      <c r="N41" s="44" t="str">
        <f>IF(ISBLANK(Tableau4[[#This Row],[Colonne3]]),"",Tableau4[[#This Row],[Colonne3]]*P$24 )</f>
        <v/>
      </c>
      <c r="O41" s="161"/>
      <c r="P41" s="31" t="str">
        <f>IF(ISBLANK(Tableau4[[#This Row],[Colonne3]]),"",Tableau4[[#This Row],[Colonne3]]*Q$24 )</f>
        <v/>
      </c>
      <c r="Q41" s="31" t="str">
        <f>IF(ISBLANK(Tableau4[[#This Row],[Colonne3]]),"",Tableau4[[#This Row],[Colonne3]]*R$24 )</f>
        <v/>
      </c>
      <c r="R41" s="31" t="str">
        <f>IF(ISBLANK(Tableau4[[#This Row],[Colonne3]]),"",Tableau4[[#This Row],[Colonne3]]*S$24 )</f>
        <v/>
      </c>
      <c r="S41" s="31" t="str">
        <f>IF(ISBLANK(Tableau4[[#This Row],[Colonne3]]),"",Tableau4[[#This Row],[Colonne3]]*T$24 )</f>
        <v/>
      </c>
      <c r="T41" s="153"/>
      <c r="U41" s="135"/>
    </row>
    <row r="42" spans="1:21" x14ac:dyDescent="0.25">
      <c r="A42" s="118"/>
      <c r="B42" s="119"/>
      <c r="C42" s="119"/>
      <c r="D42" s="34"/>
      <c r="E42" s="34"/>
      <c r="F42" s="141"/>
      <c r="G42" s="34"/>
      <c r="H42" s="148"/>
      <c r="I42" s="34"/>
      <c r="J42" s="34"/>
      <c r="K42" s="34"/>
      <c r="L42" s="34"/>
      <c r="M42" s="34"/>
      <c r="N42" s="44" t="str">
        <f>IF(ISBLANK(Tableau4[[#This Row],[Colonne3]]),"",Tableau4[[#This Row],[Colonne3]]*P$24 )</f>
        <v/>
      </c>
      <c r="O42" s="161"/>
      <c r="P42" s="31" t="str">
        <f>IF(ISBLANK(Tableau4[[#This Row],[Colonne3]]),"",Tableau4[[#This Row],[Colonne3]]*Q$24 )</f>
        <v/>
      </c>
      <c r="Q42" s="31" t="str">
        <f>IF(ISBLANK(Tableau4[[#This Row],[Colonne3]]),"",Tableau4[[#This Row],[Colonne3]]*R$24 )</f>
        <v/>
      </c>
      <c r="R42" s="31" t="str">
        <f>IF(ISBLANK(Tableau4[[#This Row],[Colonne3]]),"",Tableau4[[#This Row],[Colonne3]]*S$24 )</f>
        <v/>
      </c>
      <c r="S42" s="31" t="str">
        <f>IF(ISBLANK(Tableau4[[#This Row],[Colonne3]]),"",Tableau4[[#This Row],[Colonne3]]*T$24 )</f>
        <v/>
      </c>
      <c r="T42" s="153"/>
      <c r="U42" s="135"/>
    </row>
    <row r="43" spans="1:21" x14ac:dyDescent="0.25">
      <c r="A43" s="118"/>
      <c r="B43" s="119"/>
      <c r="C43" s="119"/>
      <c r="D43" s="34"/>
      <c r="E43" s="34"/>
      <c r="F43" s="142"/>
      <c r="G43" s="34"/>
      <c r="H43" s="148"/>
      <c r="I43" s="34"/>
      <c r="J43" s="34"/>
      <c r="K43" s="34"/>
      <c r="L43" s="34"/>
      <c r="M43" s="34"/>
      <c r="N43" s="44" t="str">
        <f>IF(ISBLANK(Tableau4[[#This Row],[Colonne3]]),"",Tableau4[[#This Row],[Colonne3]]*P$24 )</f>
        <v/>
      </c>
      <c r="O43" s="161"/>
      <c r="P43" s="31" t="str">
        <f>IF(ISBLANK(Tableau4[[#This Row],[Colonne3]]),"",Tableau4[[#This Row],[Colonne3]]*Q$24 )</f>
        <v/>
      </c>
      <c r="Q43" s="31" t="str">
        <f>IF(ISBLANK(Tableau4[[#This Row],[Colonne3]]),"",Tableau4[[#This Row],[Colonne3]]*R$24 )</f>
        <v/>
      </c>
      <c r="R43" s="31" t="str">
        <f>IF(ISBLANK(Tableau4[[#This Row],[Colonne3]]),"",Tableau4[[#This Row],[Colonne3]]*S$24 )</f>
        <v/>
      </c>
      <c r="S43" s="31" t="str">
        <f>IF(ISBLANK(Tableau4[[#This Row],[Colonne3]]),"",Tableau4[[#This Row],[Colonne3]]*T$24 )</f>
        <v/>
      </c>
      <c r="T43" s="153"/>
      <c r="U43" s="135"/>
    </row>
    <row r="44" spans="1:21" x14ac:dyDescent="0.25">
      <c r="A44" s="118"/>
      <c r="B44" s="119"/>
      <c r="C44" s="119"/>
      <c r="D44" s="34"/>
      <c r="E44" s="34"/>
      <c r="F44" s="141"/>
      <c r="G44" s="34"/>
      <c r="H44" s="148"/>
      <c r="I44" s="34"/>
      <c r="J44" s="34"/>
      <c r="K44" s="34"/>
      <c r="L44" s="34"/>
      <c r="M44" s="34"/>
      <c r="N44" s="44" t="str">
        <f>IF(ISBLANK(Tableau4[[#This Row],[Colonne3]]),"",Tableau4[[#This Row],[Colonne3]]*P$24 )</f>
        <v/>
      </c>
      <c r="O44" s="161"/>
      <c r="P44" s="31" t="str">
        <f>IF(ISBLANK(Tableau4[[#This Row],[Colonne3]]),"",Tableau4[[#This Row],[Colonne3]]*Q$24 )</f>
        <v/>
      </c>
      <c r="Q44" s="31" t="str">
        <f>IF(ISBLANK(Tableau4[[#This Row],[Colonne3]]),"",Tableau4[[#This Row],[Colonne3]]*R$24 )</f>
        <v/>
      </c>
      <c r="R44" s="31" t="str">
        <f>IF(ISBLANK(Tableau4[[#This Row],[Colonne3]]),"",Tableau4[[#This Row],[Colonne3]]*S$24 )</f>
        <v/>
      </c>
      <c r="S44" s="31" t="str">
        <f>IF(ISBLANK(Tableau4[[#This Row],[Colonne3]]),"",Tableau4[[#This Row],[Colonne3]]*T$24 )</f>
        <v/>
      </c>
      <c r="T44" s="153"/>
      <c r="U44" s="135"/>
    </row>
    <row r="45" spans="1:21" x14ac:dyDescent="0.25">
      <c r="A45" s="118"/>
      <c r="B45" s="119"/>
      <c r="C45" s="119"/>
      <c r="D45" s="34"/>
      <c r="E45" s="34"/>
      <c r="F45" s="142"/>
      <c r="G45" s="34"/>
      <c r="H45" s="148"/>
      <c r="I45" s="34"/>
      <c r="J45" s="34"/>
      <c r="K45" s="34"/>
      <c r="L45" s="34"/>
      <c r="M45" s="34"/>
      <c r="N45" s="44" t="str">
        <f>IF(ISBLANK(Tableau4[[#This Row],[Colonne3]]),"",Tableau4[[#This Row],[Colonne3]]*P$24 )</f>
        <v/>
      </c>
      <c r="O45" s="161"/>
      <c r="P45" s="31" t="str">
        <f>IF(ISBLANK(Tableau4[[#This Row],[Colonne3]]),"",Tableau4[[#This Row],[Colonne3]]*Q$24 )</f>
        <v/>
      </c>
      <c r="Q45" s="31" t="str">
        <f>IF(ISBLANK(Tableau4[[#This Row],[Colonne3]]),"",Tableau4[[#This Row],[Colonne3]]*R$24 )</f>
        <v/>
      </c>
      <c r="R45" s="31" t="str">
        <f>IF(ISBLANK(Tableau4[[#This Row],[Colonne3]]),"",Tableau4[[#This Row],[Colonne3]]*S$24 )</f>
        <v/>
      </c>
      <c r="S45" s="31" t="str">
        <f>IF(ISBLANK(Tableau4[[#This Row],[Colonne3]]),"",Tableau4[[#This Row],[Colonne3]]*T$24 )</f>
        <v/>
      </c>
      <c r="T45" s="153"/>
      <c r="U45" s="135"/>
    </row>
    <row r="46" spans="1:21" x14ac:dyDescent="0.25">
      <c r="A46" s="118"/>
      <c r="B46" s="119"/>
      <c r="C46" s="119"/>
      <c r="D46" s="34"/>
      <c r="E46" s="34"/>
      <c r="F46" s="141"/>
      <c r="G46" s="34"/>
      <c r="H46" s="148"/>
      <c r="I46" s="34"/>
      <c r="J46" s="34"/>
      <c r="K46" s="34"/>
      <c r="L46" s="34"/>
      <c r="M46" s="34"/>
      <c r="N46" s="44" t="str">
        <f>IF(ISBLANK(Tableau4[[#This Row],[Colonne3]]),"",Tableau4[[#This Row],[Colonne3]]*P$24 )</f>
        <v/>
      </c>
      <c r="O46" s="161"/>
      <c r="P46" s="31" t="str">
        <f>IF(ISBLANK(Tableau4[[#This Row],[Colonne3]]),"",Tableau4[[#This Row],[Colonne3]]*Q$24 )</f>
        <v/>
      </c>
      <c r="Q46" s="31" t="str">
        <f>IF(ISBLANK(Tableau4[[#This Row],[Colonne3]]),"",Tableau4[[#This Row],[Colonne3]]*R$24 )</f>
        <v/>
      </c>
      <c r="R46" s="31" t="str">
        <f>IF(ISBLANK(Tableau4[[#This Row],[Colonne3]]),"",Tableau4[[#This Row],[Colonne3]]*S$24 )</f>
        <v/>
      </c>
      <c r="S46" s="31" t="str">
        <f>IF(ISBLANK(Tableau4[[#This Row],[Colonne3]]),"",Tableau4[[#This Row],[Colonne3]]*T$24 )</f>
        <v/>
      </c>
      <c r="T46" s="153"/>
      <c r="U46" s="135"/>
    </row>
    <row r="47" spans="1:21" x14ac:dyDescent="0.25">
      <c r="A47" s="118"/>
      <c r="B47" s="119"/>
      <c r="C47" s="119"/>
      <c r="D47" s="34"/>
      <c r="E47" s="34"/>
      <c r="F47" s="142"/>
      <c r="G47" s="34"/>
      <c r="H47" s="148"/>
      <c r="I47" s="34"/>
      <c r="J47" s="34"/>
      <c r="K47" s="34"/>
      <c r="L47" s="34"/>
      <c r="M47" s="34"/>
      <c r="N47" s="44" t="str">
        <f>IF(ISBLANK(Tableau4[[#This Row],[Colonne3]]),"",Tableau4[[#This Row],[Colonne3]]*P$24 )</f>
        <v/>
      </c>
      <c r="O47" s="161"/>
      <c r="P47" s="31" t="str">
        <f>IF(ISBLANK(Tableau4[[#This Row],[Colonne3]]),"",Tableau4[[#This Row],[Colonne3]]*Q$24 )</f>
        <v/>
      </c>
      <c r="Q47" s="31" t="str">
        <f>IF(ISBLANK(Tableau4[[#This Row],[Colonne3]]),"",Tableau4[[#This Row],[Colonne3]]*R$24 )</f>
        <v/>
      </c>
      <c r="R47" s="31" t="str">
        <f>IF(ISBLANK(Tableau4[[#This Row],[Colonne3]]),"",Tableau4[[#This Row],[Colonne3]]*S$24 )</f>
        <v/>
      </c>
      <c r="S47" s="31" t="str">
        <f>IF(ISBLANK(Tableau4[[#This Row],[Colonne3]]),"",Tableau4[[#This Row],[Colonne3]]*T$24 )</f>
        <v/>
      </c>
      <c r="T47" s="153"/>
      <c r="U47" s="135"/>
    </row>
    <row r="48" spans="1:21" x14ac:dyDescent="0.25">
      <c r="A48" s="118"/>
      <c r="B48" s="119"/>
      <c r="C48" s="119"/>
      <c r="D48" s="34"/>
      <c r="E48" s="34"/>
      <c r="F48" s="141"/>
      <c r="G48" s="34"/>
      <c r="H48" s="148"/>
      <c r="I48" s="34"/>
      <c r="J48" s="34"/>
      <c r="K48" s="34"/>
      <c r="L48" s="34"/>
      <c r="M48" s="34"/>
      <c r="N48" s="44" t="str">
        <f>IF(ISBLANK(Tableau4[[#This Row],[Colonne3]]),"",Tableau4[[#This Row],[Colonne3]]*P$24 )</f>
        <v/>
      </c>
      <c r="O48" s="161"/>
      <c r="P48" s="31" t="str">
        <f>IF(ISBLANK(Tableau4[[#This Row],[Colonne3]]),"",Tableau4[[#This Row],[Colonne3]]*Q$24 )</f>
        <v/>
      </c>
      <c r="Q48" s="31" t="str">
        <f>IF(ISBLANK(Tableau4[[#This Row],[Colonne3]]),"",Tableau4[[#This Row],[Colonne3]]*R$24 )</f>
        <v/>
      </c>
      <c r="R48" s="31" t="str">
        <f>IF(ISBLANK(Tableau4[[#This Row],[Colonne3]]),"",Tableau4[[#This Row],[Colonne3]]*S$24 )</f>
        <v/>
      </c>
      <c r="S48" s="31" t="str">
        <f>IF(ISBLANK(Tableau4[[#This Row],[Colonne3]]),"",Tableau4[[#This Row],[Colonne3]]*T$24 )</f>
        <v/>
      </c>
      <c r="T48" s="153"/>
      <c r="U48" s="135"/>
    </row>
    <row r="49" spans="1:21" x14ac:dyDescent="0.25">
      <c r="A49" s="118"/>
      <c r="B49" s="119"/>
      <c r="C49" s="119"/>
      <c r="D49" s="34"/>
      <c r="E49" s="34"/>
      <c r="F49" s="142"/>
      <c r="G49" s="34"/>
      <c r="H49" s="148"/>
      <c r="I49" s="34"/>
      <c r="J49" s="34"/>
      <c r="K49" s="34"/>
      <c r="L49" s="34"/>
      <c r="M49" s="34"/>
      <c r="N49" s="44" t="str">
        <f>IF(ISBLANK(Tableau4[[#This Row],[Colonne3]]),"",Tableau4[[#This Row],[Colonne3]]*P$24 )</f>
        <v/>
      </c>
      <c r="O49" s="161"/>
      <c r="P49" s="31" t="str">
        <f>IF(ISBLANK(Tableau4[[#This Row],[Colonne3]]),"",Tableau4[[#This Row],[Colonne3]]*Q$24 )</f>
        <v/>
      </c>
      <c r="Q49" s="31" t="str">
        <f>IF(ISBLANK(Tableau4[[#This Row],[Colonne3]]),"",Tableau4[[#This Row],[Colonne3]]*R$24 )</f>
        <v/>
      </c>
      <c r="R49" s="31" t="str">
        <f>IF(ISBLANK(Tableau4[[#This Row],[Colonne3]]),"",Tableau4[[#This Row],[Colonne3]]*S$24 )</f>
        <v/>
      </c>
      <c r="S49" s="31" t="str">
        <f>IF(ISBLANK(Tableau4[[#This Row],[Colonne3]]),"",Tableau4[[#This Row],[Colonne3]]*T$24 )</f>
        <v/>
      </c>
      <c r="T49" s="153"/>
      <c r="U49" s="135"/>
    </row>
    <row r="50" spans="1:21" ht="15.75" thickBot="1" x14ac:dyDescent="0.3">
      <c r="A50" s="118"/>
      <c r="B50" s="119"/>
      <c r="C50" s="119"/>
      <c r="D50" s="34"/>
      <c r="E50" s="34"/>
      <c r="F50" s="141"/>
      <c r="G50" s="34"/>
      <c r="H50" s="149"/>
      <c r="I50" s="150"/>
      <c r="J50" s="150"/>
      <c r="K50" s="150"/>
      <c r="L50" s="150"/>
      <c r="M50" s="150"/>
      <c r="N50" s="44" t="str">
        <f>IF(ISBLANK(Tableau4[[#This Row],[Colonne3]]),"",Tableau4[[#This Row],[Colonne3]]*P$24 )</f>
        <v/>
      </c>
      <c r="O50" s="161"/>
      <c r="P50" s="31" t="str">
        <f>IF(ISBLANK(Tableau4[[#This Row],[Colonne3]]),"",Tableau4[[#This Row],[Colonne3]]*Q$24 )</f>
        <v/>
      </c>
      <c r="Q50" s="31" t="str">
        <f>IF(ISBLANK(Tableau4[[#This Row],[Colonne3]]),"",Tableau4[[#This Row],[Colonne3]]*R$24 )</f>
        <v/>
      </c>
      <c r="R50" s="31" t="str">
        <f>IF(ISBLANK(Tableau4[[#This Row],[Colonne3]]),"",Tableau4[[#This Row],[Colonne3]]*S$24 )</f>
        <v/>
      </c>
      <c r="S50" s="31" t="str">
        <f>IF(ISBLANK(Tableau4[[#This Row],[Colonne3]]),"",Tableau4[[#This Row],[Colonne3]]*T$24 )</f>
        <v/>
      </c>
      <c r="T50" s="153"/>
      <c r="U50" s="135"/>
    </row>
    <row r="51" spans="1:21" ht="30.75" customHeight="1" thickBot="1" x14ac:dyDescent="0.3">
      <c r="A51" s="118"/>
      <c r="B51" s="119"/>
      <c r="C51" s="119"/>
      <c r="D51" s="26" t="s">
        <v>32</v>
      </c>
      <c r="E51" s="27"/>
      <c r="F51" s="27"/>
      <c r="G51" s="27"/>
      <c r="H51" s="27"/>
      <c r="I51" s="27"/>
      <c r="J51" s="27"/>
      <c r="K51" s="27"/>
      <c r="L51" s="27"/>
      <c r="M51" s="27"/>
      <c r="N51" s="160" t="e">
        <f ca="1">SommePrCoulDeFond(N30:N50)</f>
        <v>#NAME?</v>
      </c>
      <c r="O51" s="95" t="e">
        <f ca="1">[1]!SOMME_SI_COULEUR(O30:O50,15921906)</f>
        <v>#NAME?</v>
      </c>
      <c r="P51" s="95" t="e">
        <f ca="1">[1]!SOMME_SI_COULEUR(P30:P50,15921906)</f>
        <v>#NAME?</v>
      </c>
      <c r="Q51" s="95" t="e">
        <f ca="1">[1]!SOMME_SI_COULEUR(Q30:Q50,15921906)</f>
        <v>#NAME?</v>
      </c>
      <c r="R51" s="95" t="e">
        <f ca="1">[1]!SOMME_SI_COULEUR(R30:R50,15921906)</f>
        <v>#NAME?</v>
      </c>
      <c r="S51" s="95" t="e">
        <f ca="1">[1]!SOMME_SI_COULEUR(S30:S50,15921906)</f>
        <v>#NAME?</v>
      </c>
      <c r="T51" s="155" t="e">
        <f ca="1">SUM(Tableau4[[#This Row],[1]:[Colonne16]])</f>
        <v>#NAME?</v>
      </c>
      <c r="U51" s="135"/>
    </row>
    <row r="52" spans="1:21" ht="38.25" thickBot="1" x14ac:dyDescent="0.3">
      <c r="A52" s="118"/>
      <c r="B52" s="119"/>
      <c r="C52" s="119"/>
      <c r="D52" s="25" t="s">
        <v>33</v>
      </c>
      <c r="E52" s="25"/>
      <c r="F52" s="25"/>
      <c r="G52" s="25"/>
      <c r="H52" s="25"/>
      <c r="I52" s="25"/>
      <c r="J52" s="25"/>
      <c r="K52" s="25"/>
      <c r="L52" s="25"/>
      <c r="M52" s="25"/>
      <c r="N52" s="96" t="e">
        <f ca="1">N51/3</f>
        <v>#NAME?</v>
      </c>
      <c r="O52" s="97" t="e">
        <f t="shared" ref="O52:S52" ca="1" si="1">O51/3</f>
        <v>#NAME?</v>
      </c>
      <c r="P52" s="97" t="e">
        <f t="shared" ca="1" si="1"/>
        <v>#NAME?</v>
      </c>
      <c r="Q52" s="97" t="e">
        <f t="shared" ca="1" si="1"/>
        <v>#NAME?</v>
      </c>
      <c r="R52" s="97" t="e">
        <f t="shared" ca="1" si="1"/>
        <v>#NAME?</v>
      </c>
      <c r="S52" s="97" t="e">
        <f t="shared" ca="1" si="1"/>
        <v>#NAME?</v>
      </c>
      <c r="T52" s="154" t="e">
        <f ca="1">SUM(Tableau4[[#This Row],[1]]+Tableau4[[#This Row],[Colonne13]]+Tableau4[[#This Row],[Colonne14]]+Tableau4[[#This Row],[Colonne15]]+Tableau4[[#This Row],[Colonne16]])</f>
        <v>#NAME?</v>
      </c>
      <c r="U52" s="135"/>
    </row>
    <row r="53" spans="1:21" ht="15.75" thickBot="1" x14ac:dyDescent="0.3">
      <c r="A53" s="120"/>
      <c r="B53" s="121"/>
      <c r="C53" s="12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2"/>
      <c r="P53" s="51"/>
      <c r="Q53" s="51"/>
      <c r="R53" s="51"/>
      <c r="S53" s="51"/>
      <c r="T53" s="86"/>
    </row>
    <row r="54" spans="1:21" ht="27" thickBot="1" x14ac:dyDescent="0.3">
      <c r="A54" s="116">
        <f>D4</f>
        <v>2021</v>
      </c>
      <c r="B54" s="117"/>
      <c r="C54" s="117"/>
      <c r="D54" s="132">
        <f>D4</f>
        <v>2021</v>
      </c>
      <c r="E54" s="133"/>
      <c r="F54" s="133"/>
      <c r="G54" s="133"/>
      <c r="H54" s="133"/>
      <c r="I54" s="133"/>
      <c r="J54" s="133"/>
      <c r="K54" s="133"/>
      <c r="L54" s="133"/>
      <c r="M54" s="133"/>
      <c r="N54" s="133"/>
      <c r="O54" s="133"/>
      <c r="P54" s="133"/>
      <c r="Q54" s="133"/>
      <c r="R54" s="133"/>
      <c r="S54" s="133"/>
      <c r="T54" s="134"/>
    </row>
    <row r="55" spans="1:21" ht="33.75" customHeight="1" thickBot="1" x14ac:dyDescent="0.3">
      <c r="A55" s="118"/>
      <c r="B55" s="119"/>
      <c r="C55" s="119"/>
      <c r="D55" s="130" t="s">
        <v>57</v>
      </c>
      <c r="E55" s="130"/>
      <c r="F55" s="130"/>
      <c r="G55" s="130"/>
      <c r="H55" s="130"/>
      <c r="I55" s="130"/>
      <c r="J55" s="130"/>
      <c r="K55" s="130"/>
      <c r="L55" s="130"/>
      <c r="M55" s="130"/>
      <c r="N55" s="130"/>
      <c r="O55" s="130"/>
      <c r="P55" s="130"/>
      <c r="Q55" s="130"/>
      <c r="R55" s="130"/>
      <c r="S55" s="130"/>
      <c r="T55" s="131"/>
    </row>
    <row r="56" spans="1:21" ht="15" hidden="1" customHeight="1" x14ac:dyDescent="0.25">
      <c r="A56" s="118"/>
      <c r="B56" s="119"/>
      <c r="C56" s="119"/>
      <c r="D56" s="7" t="s">
        <v>3</v>
      </c>
      <c r="E56" s="7" t="s">
        <v>4</v>
      </c>
      <c r="F56" s="7" t="s">
        <v>5</v>
      </c>
      <c r="G56" s="7" t="s">
        <v>6</v>
      </c>
      <c r="H56" s="7" t="s">
        <v>7</v>
      </c>
      <c r="I56" s="7" t="s">
        <v>8</v>
      </c>
      <c r="J56" s="7" t="s">
        <v>9</v>
      </c>
      <c r="K56" s="7" t="s">
        <v>10</v>
      </c>
      <c r="L56" s="7" t="s">
        <v>11</v>
      </c>
      <c r="M56" s="7" t="s">
        <v>12</v>
      </c>
      <c r="N56" s="7" t="s">
        <v>30</v>
      </c>
      <c r="O56" s="23" t="s">
        <v>13</v>
      </c>
      <c r="P56" s="7" t="s">
        <v>41</v>
      </c>
      <c r="Q56" s="4" t="s">
        <v>42</v>
      </c>
      <c r="R56" s="4" t="s">
        <v>43</v>
      </c>
      <c r="S56" s="4" t="s">
        <v>44</v>
      </c>
      <c r="T56" s="87" t="s">
        <v>45</v>
      </c>
    </row>
    <row r="57" spans="1:21" ht="39" customHeight="1" x14ac:dyDescent="0.25">
      <c r="A57" s="118"/>
      <c r="B57" s="119"/>
      <c r="C57" s="119"/>
      <c r="D57" s="7" t="s">
        <v>20</v>
      </c>
      <c r="E57" s="7" t="s">
        <v>21</v>
      </c>
      <c r="F57" s="7" t="s">
        <v>22</v>
      </c>
      <c r="G57" s="7" t="s">
        <v>23</v>
      </c>
      <c r="H57" s="143" t="s">
        <v>2</v>
      </c>
      <c r="I57" s="144" t="s">
        <v>54</v>
      </c>
      <c r="J57" s="145" t="s">
        <v>29</v>
      </c>
      <c r="K57" s="146" t="s">
        <v>55</v>
      </c>
      <c r="L57" s="147" t="s">
        <v>28</v>
      </c>
      <c r="M57" s="151" t="s">
        <v>58</v>
      </c>
      <c r="N57" s="48" t="s">
        <v>40</v>
      </c>
      <c r="O57" s="39" t="s">
        <v>31</v>
      </c>
      <c r="P57" s="49" t="s">
        <v>15</v>
      </c>
      <c r="Q57" s="50" t="s">
        <v>56</v>
      </c>
      <c r="R57" s="42" t="s">
        <v>49</v>
      </c>
      <c r="S57" s="43" t="s">
        <v>25</v>
      </c>
      <c r="T57" s="152" t="s">
        <v>58</v>
      </c>
    </row>
    <row r="58" spans="1:21" x14ac:dyDescent="0.25">
      <c r="A58" s="118"/>
      <c r="B58" s="119"/>
      <c r="C58" s="119"/>
      <c r="D58" s="34"/>
      <c r="E58" s="34"/>
      <c r="F58" s="141"/>
      <c r="G58" s="34"/>
      <c r="H58" s="148"/>
      <c r="I58" s="34"/>
      <c r="J58" s="34"/>
      <c r="K58" s="34"/>
      <c r="L58" s="34"/>
      <c r="M58" s="34"/>
      <c r="N58" s="44" t="str">
        <f>IF(ISBLANK(Tableau413[[#This Row],[Colonne3]]),"",Tableau413[[#This Row],[Colonne3]]*P$24 )</f>
        <v/>
      </c>
      <c r="O58" s="31" t="str">
        <f>IF(ISBLANK(Tableau413[[#This Row],[Colonne4]]),"",Tableau413[[#This Row],[Colonne4]]*Q52 )</f>
        <v/>
      </c>
      <c r="P58" s="31" t="str">
        <f>IF(ISBLANK(Tableau413[[#This Row],[Colonne3]]),"",Tableau413[[#This Row],[Colonne3]]*Q$24 )</f>
        <v/>
      </c>
      <c r="Q58" s="31" t="str">
        <f>IF(ISBLANK(Tableau413[[#This Row],[Colonne3]]),"",Tableau413[[#This Row],[Colonne3]]*R$24 )</f>
        <v/>
      </c>
      <c r="R58" s="31" t="str">
        <f>IF(ISBLANK(Tableau413[[#This Row],[Colonne3]]),"",Tableau413[[#This Row],[Colonne3]]*S$24 )</f>
        <v/>
      </c>
      <c r="S58" s="31" t="str">
        <f>IF(ISBLANK(Tableau413[[#This Row],[Colonne3]]),"",Tableau413[[#This Row],[Colonne3]]*T$24 )</f>
        <v/>
      </c>
      <c r="T58" s="153"/>
    </row>
    <row r="59" spans="1:21" x14ac:dyDescent="0.25">
      <c r="A59" s="118"/>
      <c r="B59" s="119"/>
      <c r="C59" s="119"/>
      <c r="D59" s="34"/>
      <c r="E59" s="34"/>
      <c r="F59" s="142"/>
      <c r="G59" s="34"/>
      <c r="H59" s="148"/>
      <c r="I59" s="34"/>
      <c r="J59" s="34"/>
      <c r="K59" s="34"/>
      <c r="L59" s="34"/>
      <c r="M59" s="34"/>
      <c r="N59" s="44" t="str">
        <f>IF(ISBLANK(Tableau413[[#This Row],[Colonne3]]),"",Tableau413[[#This Row],[Colonne3]]*P$24 )</f>
        <v/>
      </c>
      <c r="O59" s="32"/>
      <c r="P59" s="31" t="str">
        <f>IF(ISBLANK(Tableau413[[#This Row],[Colonne3]]),"",Tableau413[[#This Row],[Colonne3]]*Q$24 )</f>
        <v/>
      </c>
      <c r="Q59" s="31" t="str">
        <f>IF(ISBLANK(Tableau413[[#This Row],[Colonne3]]),"",Tableau413[[#This Row],[Colonne3]]*R$24 )</f>
        <v/>
      </c>
      <c r="R59" s="31" t="str">
        <f>IF(ISBLANK(Tableau413[[#This Row],[Colonne3]]),"",Tableau413[[#This Row],[Colonne3]]*S$24 )</f>
        <v/>
      </c>
      <c r="S59" s="31" t="str">
        <f>IF(ISBLANK(Tableau413[[#This Row],[Colonne3]]),"",Tableau413[[#This Row],[Colonne3]]*T$24 )</f>
        <v/>
      </c>
      <c r="T59" s="153"/>
    </row>
    <row r="60" spans="1:21" x14ac:dyDescent="0.25">
      <c r="A60" s="118"/>
      <c r="B60" s="119"/>
      <c r="C60" s="119"/>
      <c r="D60" s="34"/>
      <c r="E60" s="34"/>
      <c r="F60" s="141"/>
      <c r="G60" s="34"/>
      <c r="H60" s="148"/>
      <c r="I60" s="34"/>
      <c r="J60" s="34"/>
      <c r="K60" s="34"/>
      <c r="L60" s="34"/>
      <c r="M60" s="34"/>
      <c r="N60" s="44" t="str">
        <f>IF(ISBLANK(Tableau413[[#This Row],[Colonne3]]),"",Tableau413[[#This Row],[Colonne3]]*P$24 )</f>
        <v/>
      </c>
      <c r="O60" s="32"/>
      <c r="P60" s="31" t="str">
        <f>IF(ISBLANK(Tableau413[[#This Row],[Colonne3]]),"",Tableau413[[#This Row],[Colonne3]]*Q$24 )</f>
        <v/>
      </c>
      <c r="Q60" s="31" t="str">
        <f>IF(ISBLANK(Tableau413[[#This Row],[Colonne3]]),"",Tableau413[[#This Row],[Colonne3]]*R$24 )</f>
        <v/>
      </c>
      <c r="R60" s="31" t="str">
        <f>IF(ISBLANK(Tableau413[[#This Row],[Colonne3]]),"",Tableau413[[#This Row],[Colonne3]]*S$24 )</f>
        <v/>
      </c>
      <c r="S60" s="31" t="str">
        <f>IF(ISBLANK(Tableau413[[#This Row],[Colonne3]]),"",Tableau413[[#This Row],[Colonne3]]*T$24 )</f>
        <v/>
      </c>
      <c r="T60" s="153"/>
    </row>
    <row r="61" spans="1:21" x14ac:dyDescent="0.25">
      <c r="A61" s="118"/>
      <c r="B61" s="119"/>
      <c r="C61" s="119"/>
      <c r="D61" s="34"/>
      <c r="E61" s="34"/>
      <c r="F61" s="142"/>
      <c r="G61" s="34"/>
      <c r="H61" s="148"/>
      <c r="I61" s="34"/>
      <c r="J61" s="34"/>
      <c r="K61" s="34"/>
      <c r="L61" s="34"/>
      <c r="M61" s="34"/>
      <c r="N61" s="44" t="str">
        <f>IF(ISBLANK(Tableau413[[#This Row],[Colonne3]]),"",Tableau413[[#This Row],[Colonne3]]*P$24 )</f>
        <v/>
      </c>
      <c r="O61" s="32"/>
      <c r="P61" s="31" t="str">
        <f>IF(ISBLANK(Tableau413[[#This Row],[Colonne3]]),"",Tableau413[[#This Row],[Colonne3]]*Q$24 )</f>
        <v/>
      </c>
      <c r="Q61" s="31" t="str">
        <f>IF(ISBLANK(Tableau413[[#This Row],[Colonne3]]),"",Tableau413[[#This Row],[Colonne3]]*R$24 )</f>
        <v/>
      </c>
      <c r="R61" s="31" t="str">
        <f>IF(ISBLANK(Tableau413[[#This Row],[Colonne3]]),"",Tableau413[[#This Row],[Colonne3]]*S$24 )</f>
        <v/>
      </c>
      <c r="S61" s="31" t="str">
        <f>IF(ISBLANK(Tableau413[[#This Row],[Colonne3]]),"",Tableau413[[#This Row],[Colonne3]]*T$24 )</f>
        <v/>
      </c>
      <c r="T61" s="153"/>
    </row>
    <row r="62" spans="1:21" x14ac:dyDescent="0.25">
      <c r="A62" s="118"/>
      <c r="B62" s="119"/>
      <c r="C62" s="119"/>
      <c r="D62" s="34"/>
      <c r="E62" s="34"/>
      <c r="F62" s="141"/>
      <c r="G62" s="34"/>
      <c r="H62" s="148"/>
      <c r="I62" s="34"/>
      <c r="J62" s="34"/>
      <c r="K62" s="34"/>
      <c r="L62" s="34"/>
      <c r="M62" s="34"/>
      <c r="N62" s="44" t="str">
        <f>IF(ISBLANK(Tableau413[[#This Row],[Colonne3]]),"",Tableau413[[#This Row],[Colonne3]]*P$24 )</f>
        <v/>
      </c>
      <c r="O62" s="32"/>
      <c r="P62" s="31" t="str">
        <f>IF(ISBLANK(Tableau413[[#This Row],[Colonne3]]),"",Tableau413[[#This Row],[Colonne3]]*Q$24 )</f>
        <v/>
      </c>
      <c r="Q62" s="31" t="str">
        <f>IF(ISBLANK(Tableau413[[#This Row],[Colonne3]]),"",Tableau413[[#This Row],[Colonne3]]*R$24 )</f>
        <v/>
      </c>
      <c r="R62" s="31" t="str">
        <f>IF(ISBLANK(Tableau413[[#This Row],[Colonne3]]),"",Tableau413[[#This Row],[Colonne3]]*S$24 )</f>
        <v/>
      </c>
      <c r="S62" s="31" t="str">
        <f>IF(ISBLANK(Tableau413[[#This Row],[Colonne3]]),"",Tableau413[[#This Row],[Colonne3]]*T$24 )</f>
        <v/>
      </c>
      <c r="T62" s="153"/>
    </row>
    <row r="63" spans="1:21" x14ac:dyDescent="0.25">
      <c r="A63" s="118"/>
      <c r="B63" s="119"/>
      <c r="C63" s="119"/>
      <c r="D63" s="34"/>
      <c r="E63" s="34"/>
      <c r="F63" s="142"/>
      <c r="G63" s="34"/>
      <c r="H63" s="148"/>
      <c r="I63" s="34"/>
      <c r="J63" s="34"/>
      <c r="K63" s="34"/>
      <c r="L63" s="34"/>
      <c r="M63" s="34"/>
      <c r="N63" s="44" t="str">
        <f>IF(ISBLANK(Tableau413[[#This Row],[Colonne3]]),"",Tableau413[[#This Row],[Colonne3]]*P$24 )</f>
        <v/>
      </c>
      <c r="O63" s="32"/>
      <c r="P63" s="31" t="str">
        <f>IF(ISBLANK(Tableau413[[#This Row],[Colonne3]]),"",Tableau413[[#This Row],[Colonne3]]*Q$24 )</f>
        <v/>
      </c>
      <c r="Q63" s="31" t="str">
        <f>IF(ISBLANK(Tableau413[[#This Row],[Colonne3]]),"",Tableau413[[#This Row],[Colonne3]]*R$24 )</f>
        <v/>
      </c>
      <c r="R63" s="31" t="str">
        <f>IF(ISBLANK(Tableau413[[#This Row],[Colonne3]]),"",Tableau413[[#This Row],[Colonne3]]*S$24 )</f>
        <v/>
      </c>
      <c r="S63" s="31" t="str">
        <f>IF(ISBLANK(Tableau413[[#This Row],[Colonne3]]),"",Tableau413[[#This Row],[Colonne3]]*T$24 )</f>
        <v/>
      </c>
      <c r="T63" s="153"/>
    </row>
    <row r="64" spans="1:21" x14ac:dyDescent="0.25">
      <c r="A64" s="118"/>
      <c r="B64" s="119"/>
      <c r="C64" s="119"/>
      <c r="D64" s="34"/>
      <c r="E64" s="34"/>
      <c r="F64" s="141"/>
      <c r="G64" s="34"/>
      <c r="H64" s="148"/>
      <c r="I64" s="34"/>
      <c r="J64" s="34"/>
      <c r="K64" s="34"/>
      <c r="L64" s="34"/>
      <c r="M64" s="34"/>
      <c r="N64" s="44" t="str">
        <f>IF(ISBLANK(Tableau413[[#This Row],[Colonne3]]),"",Tableau413[[#This Row],[Colonne3]]*P$24 )</f>
        <v/>
      </c>
      <c r="O64" s="32"/>
      <c r="P64" s="31" t="str">
        <f>IF(ISBLANK(Tableau413[[#This Row],[Colonne3]]),"",Tableau413[[#This Row],[Colonne3]]*Q$24 )</f>
        <v/>
      </c>
      <c r="Q64" s="31" t="str">
        <f>IF(ISBLANK(Tableau413[[#This Row],[Colonne3]]),"",Tableau413[[#This Row],[Colonne3]]*R$24 )</f>
        <v/>
      </c>
      <c r="R64" s="31" t="str">
        <f>IF(ISBLANK(Tableau413[[#This Row],[Colonne3]]),"",Tableau413[[#This Row],[Colonne3]]*S$24 )</f>
        <v/>
      </c>
      <c r="S64" s="31" t="str">
        <f>IF(ISBLANK(Tableau413[[#This Row],[Colonne3]]),"",Tableau413[[#This Row],[Colonne3]]*T$24 )</f>
        <v/>
      </c>
      <c r="T64" s="153"/>
    </row>
    <row r="65" spans="1:20" x14ac:dyDescent="0.25">
      <c r="A65" s="118"/>
      <c r="B65" s="119"/>
      <c r="C65" s="119"/>
      <c r="D65" s="34"/>
      <c r="E65" s="34"/>
      <c r="F65" s="142"/>
      <c r="G65" s="34"/>
      <c r="H65" s="148"/>
      <c r="I65" s="34"/>
      <c r="J65" s="34"/>
      <c r="K65" s="34"/>
      <c r="L65" s="34"/>
      <c r="M65" s="34"/>
      <c r="N65" s="44" t="str">
        <f>IF(ISBLANK(Tableau413[[#This Row],[Colonne3]]),"",Tableau413[[#This Row],[Colonne3]]*P$24 )</f>
        <v/>
      </c>
      <c r="O65" s="32"/>
      <c r="P65" s="31" t="str">
        <f>IF(ISBLANK(Tableau413[[#This Row],[Colonne3]]),"",Tableau413[[#This Row],[Colonne3]]*Q$24 )</f>
        <v/>
      </c>
      <c r="Q65" s="31" t="str">
        <f>IF(ISBLANK(Tableau413[[#This Row],[Colonne3]]),"",Tableau413[[#This Row],[Colonne3]]*R$24 )</f>
        <v/>
      </c>
      <c r="R65" s="31" t="str">
        <f>IF(ISBLANK(Tableau413[[#This Row],[Colonne3]]),"",Tableau413[[#This Row],[Colonne3]]*S$24 )</f>
        <v/>
      </c>
      <c r="S65" s="31" t="str">
        <f>IF(ISBLANK(Tableau413[[#This Row],[Colonne3]]),"",Tableau413[[#This Row],[Colonne3]]*T$24 )</f>
        <v/>
      </c>
      <c r="T65" s="153"/>
    </row>
    <row r="66" spans="1:20" x14ac:dyDescent="0.25">
      <c r="A66" s="118"/>
      <c r="B66" s="119"/>
      <c r="C66" s="119"/>
      <c r="D66" s="34"/>
      <c r="E66" s="34"/>
      <c r="F66" s="141"/>
      <c r="G66" s="34"/>
      <c r="H66" s="148"/>
      <c r="I66" s="34"/>
      <c r="J66" s="34"/>
      <c r="K66" s="34"/>
      <c r="L66" s="34"/>
      <c r="M66" s="34"/>
      <c r="N66" s="44" t="str">
        <f>IF(ISBLANK(Tableau413[[#This Row],[Colonne3]]),"",Tableau413[[#This Row],[Colonne3]]*P$24 )</f>
        <v/>
      </c>
      <c r="O66" s="32"/>
      <c r="P66" s="31" t="str">
        <f>IF(ISBLANK(Tableau413[[#This Row],[Colonne3]]),"",Tableau413[[#This Row],[Colonne3]]*Q$24 )</f>
        <v/>
      </c>
      <c r="Q66" s="31" t="str">
        <f>IF(ISBLANK(Tableau413[[#This Row],[Colonne3]]),"",Tableau413[[#This Row],[Colonne3]]*R$24 )</f>
        <v/>
      </c>
      <c r="R66" s="31" t="str">
        <f>IF(ISBLANK(Tableau413[[#This Row],[Colonne3]]),"",Tableau413[[#This Row],[Colonne3]]*S$24 )</f>
        <v/>
      </c>
      <c r="S66" s="31" t="str">
        <f>IF(ISBLANK(Tableau413[[#This Row],[Colonne3]]),"",Tableau413[[#This Row],[Colonne3]]*T$24 )</f>
        <v/>
      </c>
      <c r="T66" s="153"/>
    </row>
    <row r="67" spans="1:20" x14ac:dyDescent="0.25">
      <c r="A67" s="118"/>
      <c r="B67" s="119"/>
      <c r="C67" s="119"/>
      <c r="D67" s="34"/>
      <c r="E67" s="34"/>
      <c r="F67" s="142"/>
      <c r="G67" s="34"/>
      <c r="H67" s="148"/>
      <c r="I67" s="34"/>
      <c r="J67" s="34"/>
      <c r="K67" s="34"/>
      <c r="L67" s="34"/>
      <c r="M67" s="34"/>
      <c r="N67" s="44" t="str">
        <f>IF(ISBLANK(Tableau413[[#This Row],[Colonne3]]),"",Tableau413[[#This Row],[Colonne3]]*P$24 )</f>
        <v/>
      </c>
      <c r="O67" s="32"/>
      <c r="P67" s="31" t="str">
        <f>IF(ISBLANK(Tableau413[[#This Row],[Colonne3]]),"",Tableau413[[#This Row],[Colonne3]]*Q$24 )</f>
        <v/>
      </c>
      <c r="Q67" s="31" t="str">
        <f>IF(ISBLANK(Tableau413[[#This Row],[Colonne3]]),"",Tableau413[[#This Row],[Colonne3]]*R$24 )</f>
        <v/>
      </c>
      <c r="R67" s="31" t="str">
        <f>IF(ISBLANK(Tableau413[[#This Row],[Colonne3]]),"",Tableau413[[#This Row],[Colonne3]]*S$24 )</f>
        <v/>
      </c>
      <c r="S67" s="31" t="str">
        <f>IF(ISBLANK(Tableau413[[#This Row],[Colonne3]]),"",Tableau413[[#This Row],[Colonne3]]*T$24 )</f>
        <v/>
      </c>
      <c r="T67" s="153"/>
    </row>
    <row r="68" spans="1:20" x14ac:dyDescent="0.25">
      <c r="A68" s="118"/>
      <c r="B68" s="119"/>
      <c r="C68" s="119"/>
      <c r="D68" s="34"/>
      <c r="E68" s="34"/>
      <c r="F68" s="141"/>
      <c r="G68" s="34"/>
      <c r="H68" s="148"/>
      <c r="I68" s="34"/>
      <c r="J68" s="34"/>
      <c r="K68" s="34"/>
      <c r="L68" s="34"/>
      <c r="M68" s="34"/>
      <c r="N68" s="44" t="str">
        <f>IF(ISBLANK(Tableau413[[#This Row],[Colonne3]]),"",Tableau413[[#This Row],[Colonne3]]*P$24 )</f>
        <v/>
      </c>
      <c r="O68" s="32"/>
      <c r="P68" s="31" t="str">
        <f>IF(ISBLANK(Tableau413[[#This Row],[Colonne3]]),"",Tableau413[[#This Row],[Colonne3]]*Q$24 )</f>
        <v/>
      </c>
      <c r="Q68" s="31" t="str">
        <f>IF(ISBLANK(Tableau413[[#This Row],[Colonne3]]),"",Tableau413[[#This Row],[Colonne3]]*R$24 )</f>
        <v/>
      </c>
      <c r="R68" s="31" t="str">
        <f>IF(ISBLANK(Tableau413[[#This Row],[Colonne3]]),"",Tableau413[[#This Row],[Colonne3]]*S$24 )</f>
        <v/>
      </c>
      <c r="S68" s="31" t="str">
        <f>IF(ISBLANK(Tableau413[[#This Row],[Colonne3]]),"",Tableau413[[#This Row],[Colonne3]]*T$24 )</f>
        <v/>
      </c>
      <c r="T68" s="153"/>
    </row>
    <row r="69" spans="1:20" x14ac:dyDescent="0.25">
      <c r="A69" s="118"/>
      <c r="B69" s="119"/>
      <c r="C69" s="119"/>
      <c r="D69" s="34"/>
      <c r="E69" s="34"/>
      <c r="F69" s="142"/>
      <c r="G69" s="34"/>
      <c r="H69" s="148"/>
      <c r="I69" s="34"/>
      <c r="J69" s="34"/>
      <c r="K69" s="34"/>
      <c r="L69" s="34"/>
      <c r="M69" s="34"/>
      <c r="N69" s="44" t="str">
        <f>IF(ISBLANK(Tableau413[[#This Row],[Colonne3]]),"",Tableau413[[#This Row],[Colonne3]]*P$24 )</f>
        <v/>
      </c>
      <c r="O69" s="32"/>
      <c r="P69" s="31" t="str">
        <f>IF(ISBLANK(Tableau413[[#This Row],[Colonne3]]),"",Tableau413[[#This Row],[Colonne3]]*Q$24 )</f>
        <v/>
      </c>
      <c r="Q69" s="31" t="str">
        <f>IF(ISBLANK(Tableau413[[#This Row],[Colonne3]]),"",Tableau413[[#This Row],[Colonne3]]*R$24 )</f>
        <v/>
      </c>
      <c r="R69" s="31" t="str">
        <f>IF(ISBLANK(Tableau413[[#This Row],[Colonne3]]),"",Tableau413[[#This Row],[Colonne3]]*S$24 )</f>
        <v/>
      </c>
      <c r="S69" s="31" t="str">
        <f>IF(ISBLANK(Tableau413[[#This Row],[Colonne3]]),"",Tableau413[[#This Row],[Colonne3]]*T$24 )</f>
        <v/>
      </c>
      <c r="T69" s="153"/>
    </row>
    <row r="70" spans="1:20" x14ac:dyDescent="0.25">
      <c r="A70" s="118"/>
      <c r="B70" s="119"/>
      <c r="C70" s="119"/>
      <c r="D70" s="34"/>
      <c r="E70" s="34"/>
      <c r="F70" s="141"/>
      <c r="G70" s="34"/>
      <c r="H70" s="148"/>
      <c r="I70" s="34"/>
      <c r="J70" s="34"/>
      <c r="K70" s="34"/>
      <c r="L70" s="34"/>
      <c r="M70" s="34"/>
      <c r="N70" s="44" t="str">
        <f>IF(ISBLANK(Tableau413[[#This Row],[Colonne3]]),"",Tableau413[[#This Row],[Colonne3]]*P$24 )</f>
        <v/>
      </c>
      <c r="O70" s="32"/>
      <c r="P70" s="31" t="str">
        <f>IF(ISBLANK(Tableau413[[#This Row],[Colonne3]]),"",Tableau413[[#This Row],[Colonne3]]*Q$24 )</f>
        <v/>
      </c>
      <c r="Q70" s="31" t="str">
        <f>IF(ISBLANK(Tableau413[[#This Row],[Colonne3]]),"",Tableau413[[#This Row],[Colonne3]]*R$24 )</f>
        <v/>
      </c>
      <c r="R70" s="31" t="str">
        <f>IF(ISBLANK(Tableau413[[#This Row],[Colonne3]]),"",Tableau413[[#This Row],[Colonne3]]*S$24 )</f>
        <v/>
      </c>
      <c r="S70" s="31" t="str">
        <f>IF(ISBLANK(Tableau413[[#This Row],[Colonne3]]),"",Tableau413[[#This Row],[Colonne3]]*T$24 )</f>
        <v/>
      </c>
      <c r="T70" s="153"/>
    </row>
    <row r="71" spans="1:20" x14ac:dyDescent="0.25">
      <c r="A71" s="118"/>
      <c r="B71" s="119"/>
      <c r="C71" s="119"/>
      <c r="D71" s="34"/>
      <c r="E71" s="34"/>
      <c r="F71" s="142"/>
      <c r="G71" s="34"/>
      <c r="H71" s="148"/>
      <c r="I71" s="34"/>
      <c r="J71" s="34"/>
      <c r="K71" s="34"/>
      <c r="L71" s="34"/>
      <c r="M71" s="34"/>
      <c r="N71" s="44" t="str">
        <f>IF(ISBLANK(Tableau413[[#This Row],[Colonne3]]),"",Tableau413[[#This Row],[Colonne3]]*P$24 )</f>
        <v/>
      </c>
      <c r="O71" s="32"/>
      <c r="P71" s="31" t="str">
        <f>IF(ISBLANK(Tableau413[[#This Row],[Colonne3]]),"",Tableau413[[#This Row],[Colonne3]]*Q$24 )</f>
        <v/>
      </c>
      <c r="Q71" s="31" t="str">
        <f>IF(ISBLANK(Tableau413[[#This Row],[Colonne3]]),"",Tableau413[[#This Row],[Colonne3]]*R$24 )</f>
        <v/>
      </c>
      <c r="R71" s="31" t="str">
        <f>IF(ISBLANK(Tableau413[[#This Row],[Colonne3]]),"",Tableau413[[#This Row],[Colonne3]]*S$24 )</f>
        <v/>
      </c>
      <c r="S71" s="31" t="str">
        <f>IF(ISBLANK(Tableau413[[#This Row],[Colonne3]]),"",Tableau413[[#This Row],[Colonne3]]*T$24 )</f>
        <v/>
      </c>
      <c r="T71" s="153"/>
    </row>
    <row r="72" spans="1:20" x14ac:dyDescent="0.25">
      <c r="A72" s="118"/>
      <c r="B72" s="119"/>
      <c r="C72" s="119"/>
      <c r="D72" s="34"/>
      <c r="E72" s="34"/>
      <c r="F72" s="141"/>
      <c r="G72" s="34"/>
      <c r="H72" s="148"/>
      <c r="I72" s="34"/>
      <c r="J72" s="34"/>
      <c r="K72" s="34"/>
      <c r="L72" s="34"/>
      <c r="M72" s="34"/>
      <c r="N72" s="44" t="str">
        <f>IF(ISBLANK(Tableau413[[#This Row],[Colonne3]]),"",Tableau413[[#This Row],[Colonne3]]*P$24 )</f>
        <v/>
      </c>
      <c r="O72" s="32"/>
      <c r="P72" s="31" t="str">
        <f>IF(ISBLANK(Tableau413[[#This Row],[Colonne3]]),"",Tableau413[[#This Row],[Colonne3]]*Q$24 )</f>
        <v/>
      </c>
      <c r="Q72" s="31" t="str">
        <f>IF(ISBLANK(Tableau413[[#This Row],[Colonne3]]),"",Tableau413[[#This Row],[Colonne3]]*R$24 )</f>
        <v/>
      </c>
      <c r="R72" s="31" t="str">
        <f>IF(ISBLANK(Tableau413[[#This Row],[Colonne3]]),"",Tableau413[[#This Row],[Colonne3]]*S$24 )</f>
        <v/>
      </c>
      <c r="S72" s="31" t="str">
        <f>IF(ISBLANK(Tableau413[[#This Row],[Colonne3]]),"",Tableau413[[#This Row],[Colonne3]]*T$24 )</f>
        <v/>
      </c>
      <c r="T72" s="153"/>
    </row>
    <row r="73" spans="1:20" x14ac:dyDescent="0.25">
      <c r="A73" s="118"/>
      <c r="B73" s="119"/>
      <c r="C73" s="119"/>
      <c r="D73" s="34"/>
      <c r="E73" s="34"/>
      <c r="F73" s="142"/>
      <c r="G73" s="34"/>
      <c r="H73" s="148"/>
      <c r="I73" s="34"/>
      <c r="J73" s="34"/>
      <c r="K73" s="34"/>
      <c r="L73" s="34"/>
      <c r="M73" s="34"/>
      <c r="N73" s="44" t="str">
        <f>IF(ISBLANK(Tableau413[[#This Row],[Colonne3]]),"",Tableau413[[#This Row],[Colonne3]]*P$24 )</f>
        <v/>
      </c>
      <c r="O73" s="32"/>
      <c r="P73" s="31" t="str">
        <f>IF(ISBLANK(Tableau413[[#This Row],[Colonne3]]),"",Tableau413[[#This Row],[Colonne3]]*Q$24 )</f>
        <v/>
      </c>
      <c r="Q73" s="31" t="str">
        <f>IF(ISBLANK(Tableau413[[#This Row],[Colonne3]]),"",Tableau413[[#This Row],[Colonne3]]*R$24 )</f>
        <v/>
      </c>
      <c r="R73" s="31" t="str">
        <f>IF(ISBLANK(Tableau413[[#This Row],[Colonne3]]),"",Tableau413[[#This Row],[Colonne3]]*S$24 )</f>
        <v/>
      </c>
      <c r="S73" s="31" t="str">
        <f>IF(ISBLANK(Tableau413[[#This Row],[Colonne3]]),"",Tableau413[[#This Row],[Colonne3]]*T$24 )</f>
        <v/>
      </c>
      <c r="T73" s="153"/>
    </row>
    <row r="74" spans="1:20" x14ac:dyDescent="0.25">
      <c r="A74" s="118"/>
      <c r="B74" s="119"/>
      <c r="C74" s="119"/>
      <c r="D74" s="34"/>
      <c r="E74" s="34"/>
      <c r="F74" s="141"/>
      <c r="G74" s="34"/>
      <c r="H74" s="148"/>
      <c r="I74" s="34"/>
      <c r="J74" s="34"/>
      <c r="K74" s="34"/>
      <c r="L74" s="34"/>
      <c r="M74" s="34"/>
      <c r="N74" s="44" t="str">
        <f>IF(ISBLANK(Tableau413[[#This Row],[Colonne3]]),"",Tableau413[[#This Row],[Colonne3]]*P$24 )</f>
        <v/>
      </c>
      <c r="O74" s="32"/>
      <c r="P74" s="31" t="str">
        <f>IF(ISBLANK(Tableau413[[#This Row],[Colonne3]]),"",Tableau413[[#This Row],[Colonne3]]*Q$24 )</f>
        <v/>
      </c>
      <c r="Q74" s="31" t="str">
        <f>IF(ISBLANK(Tableau413[[#This Row],[Colonne3]]),"",Tableau413[[#This Row],[Colonne3]]*R$24 )</f>
        <v/>
      </c>
      <c r="R74" s="31" t="str">
        <f>IF(ISBLANK(Tableau413[[#This Row],[Colonne3]]),"",Tableau413[[#This Row],[Colonne3]]*S$24 )</f>
        <v/>
      </c>
      <c r="S74" s="31" t="str">
        <f>IF(ISBLANK(Tableau413[[#This Row],[Colonne3]]),"",Tableau413[[#This Row],[Colonne3]]*T$24 )</f>
        <v/>
      </c>
      <c r="T74" s="153"/>
    </row>
    <row r="75" spans="1:20" x14ac:dyDescent="0.25">
      <c r="A75" s="118"/>
      <c r="B75" s="119"/>
      <c r="C75" s="119"/>
      <c r="D75" s="34"/>
      <c r="E75" s="34"/>
      <c r="F75" s="142"/>
      <c r="G75" s="34"/>
      <c r="H75" s="148"/>
      <c r="I75" s="34"/>
      <c r="J75" s="34"/>
      <c r="K75" s="34"/>
      <c r="L75" s="34"/>
      <c r="M75" s="34"/>
      <c r="N75" s="44" t="str">
        <f>IF(ISBLANK(Tableau413[[#This Row],[Colonne3]]),"",Tableau413[[#This Row],[Colonne3]]*P$24 )</f>
        <v/>
      </c>
      <c r="O75" s="32"/>
      <c r="P75" s="31" t="str">
        <f>IF(ISBLANK(Tableau413[[#This Row],[Colonne3]]),"",Tableau413[[#This Row],[Colonne3]]*Q$24 )</f>
        <v/>
      </c>
      <c r="Q75" s="31" t="str">
        <f>IF(ISBLANK(Tableau413[[#This Row],[Colonne3]]),"",Tableau413[[#This Row],[Colonne3]]*R$24 )</f>
        <v/>
      </c>
      <c r="R75" s="31" t="str">
        <f>IF(ISBLANK(Tableau413[[#This Row],[Colonne3]]),"",Tableau413[[#This Row],[Colonne3]]*S$24 )</f>
        <v/>
      </c>
      <c r="S75" s="31" t="str">
        <f>IF(ISBLANK(Tableau413[[#This Row],[Colonne3]]),"",Tableau413[[#This Row],[Colonne3]]*T$24 )</f>
        <v/>
      </c>
      <c r="T75" s="153"/>
    </row>
    <row r="76" spans="1:20" x14ac:dyDescent="0.25">
      <c r="A76" s="118"/>
      <c r="B76" s="119"/>
      <c r="C76" s="119"/>
      <c r="D76" s="34"/>
      <c r="E76" s="34"/>
      <c r="F76" s="141"/>
      <c r="G76" s="34"/>
      <c r="H76" s="148"/>
      <c r="I76" s="34"/>
      <c r="J76" s="34"/>
      <c r="K76" s="34"/>
      <c r="L76" s="34"/>
      <c r="M76" s="34"/>
      <c r="N76" s="44" t="str">
        <f>IF(ISBLANK(Tableau413[[#This Row],[Colonne3]]),"",Tableau413[[#This Row],[Colonne3]]*P$24 )</f>
        <v/>
      </c>
      <c r="O76" s="32"/>
      <c r="P76" s="31" t="str">
        <f>IF(ISBLANK(Tableau413[[#This Row],[Colonne3]]),"",Tableau413[[#This Row],[Colonne3]]*Q$24 )</f>
        <v/>
      </c>
      <c r="Q76" s="31" t="str">
        <f>IF(ISBLANK(Tableau413[[#This Row],[Colonne3]]),"",Tableau413[[#This Row],[Colonne3]]*R$24 )</f>
        <v/>
      </c>
      <c r="R76" s="31" t="str">
        <f>IF(ISBLANK(Tableau413[[#This Row],[Colonne3]]),"",Tableau413[[#This Row],[Colonne3]]*S$24 )</f>
        <v/>
      </c>
      <c r="S76" s="31" t="str">
        <f>IF(ISBLANK(Tableau413[[#This Row],[Colonne3]]),"",Tableau413[[#This Row],[Colonne3]]*T$24 )</f>
        <v/>
      </c>
      <c r="T76" s="153"/>
    </row>
    <row r="77" spans="1:20" x14ac:dyDescent="0.25">
      <c r="A77" s="118"/>
      <c r="B77" s="119"/>
      <c r="C77" s="119"/>
      <c r="D77" s="34"/>
      <c r="E77" s="34"/>
      <c r="F77" s="142"/>
      <c r="G77" s="34"/>
      <c r="H77" s="148"/>
      <c r="I77" s="34"/>
      <c r="J77" s="34"/>
      <c r="K77" s="34"/>
      <c r="L77" s="34"/>
      <c r="M77" s="34"/>
      <c r="N77" s="44" t="str">
        <f>IF(ISBLANK(Tableau413[[#This Row],[Colonne3]]),"",Tableau413[[#This Row],[Colonne3]]*P$24 )</f>
        <v/>
      </c>
      <c r="O77" s="32"/>
      <c r="P77" s="31" t="str">
        <f>IF(ISBLANK(Tableau413[[#This Row],[Colonne3]]),"",Tableau413[[#This Row],[Colonne3]]*Q$24 )</f>
        <v/>
      </c>
      <c r="Q77" s="31" t="str">
        <f>IF(ISBLANK(Tableau413[[#This Row],[Colonne3]]),"",Tableau413[[#This Row],[Colonne3]]*R$24 )</f>
        <v/>
      </c>
      <c r="R77" s="31" t="str">
        <f>IF(ISBLANK(Tableau413[[#This Row],[Colonne3]]),"",Tableau413[[#This Row],[Colonne3]]*S$24 )</f>
        <v/>
      </c>
      <c r="S77" s="31" t="str">
        <f>IF(ISBLANK(Tableau413[[#This Row],[Colonne3]]),"",Tableau413[[#This Row],[Colonne3]]*T$24 )</f>
        <v/>
      </c>
      <c r="T77" s="153"/>
    </row>
    <row r="78" spans="1:20" ht="15.75" thickBot="1" x14ac:dyDescent="0.3">
      <c r="A78" s="118"/>
      <c r="B78" s="119"/>
      <c r="C78" s="119"/>
      <c r="D78" s="34"/>
      <c r="E78" s="34"/>
      <c r="F78" s="141"/>
      <c r="G78" s="34"/>
      <c r="H78" s="149"/>
      <c r="I78" s="150"/>
      <c r="J78" s="150"/>
      <c r="K78" s="150"/>
      <c r="L78" s="150"/>
      <c r="M78" s="150"/>
      <c r="N78" s="44" t="str">
        <f>IF(ISBLANK(Tableau413[[#This Row],[Colonne3]]),"",Tableau413[[#This Row],[Colonne3]]*P$24 )</f>
        <v/>
      </c>
      <c r="O78" s="32"/>
      <c r="P78" s="31" t="str">
        <f>IF(ISBLANK(Tableau413[[#This Row],[Colonne3]]),"",Tableau413[[#This Row],[Colonne3]]*Q$24 )</f>
        <v/>
      </c>
      <c r="Q78" s="31" t="str">
        <f>IF(ISBLANK(Tableau413[[#This Row],[Colonne3]]),"",Tableau413[[#This Row],[Colonne3]]*R$24 )</f>
        <v/>
      </c>
      <c r="R78" s="31" t="str">
        <f>IF(ISBLANK(Tableau413[[#This Row],[Colonne3]]),"",Tableau413[[#This Row],[Colonne3]]*S$24 )</f>
        <v/>
      </c>
      <c r="S78" s="31" t="str">
        <f>IF(ISBLANK(Tableau413[[#This Row],[Colonne3]]),"",Tableau413[[#This Row],[Colonne3]]*T$24 )</f>
        <v/>
      </c>
      <c r="T78" s="153"/>
    </row>
    <row r="79" spans="1:20" ht="19.5" thickBot="1" x14ac:dyDescent="0.3">
      <c r="A79" s="118"/>
      <c r="B79" s="119"/>
      <c r="C79" s="119"/>
      <c r="D79" s="26" t="s">
        <v>32</v>
      </c>
      <c r="E79" s="27"/>
      <c r="F79" s="27"/>
      <c r="G79" s="27"/>
      <c r="H79" s="27"/>
      <c r="I79" s="27"/>
      <c r="J79" s="27"/>
      <c r="K79" s="27"/>
      <c r="L79" s="27"/>
      <c r="M79" s="27"/>
      <c r="N79" s="156" t="e">
        <f ca="1">[1]!SOMME_SI_COULEUR(N58:N78,15921906)</f>
        <v>#NAME?</v>
      </c>
      <c r="O79" s="98" t="e">
        <f ca="1">[1]!SOMME_SI_COULEUR(O58:O78,15921906)</f>
        <v>#NAME?</v>
      </c>
      <c r="P79" s="98" t="e">
        <f ca="1">[1]!SOMME_SI_COULEUR(P58:P78,15921906)</f>
        <v>#NAME?</v>
      </c>
      <c r="Q79" s="98" t="e">
        <f ca="1">[1]!SOMME_SI_COULEUR(Q58:Q78,15921906)</f>
        <v>#NAME?</v>
      </c>
      <c r="R79" s="98" t="e">
        <f ca="1">[1]!SOMME_SI_COULEUR(R58:R78,15921906)</f>
        <v>#NAME?</v>
      </c>
      <c r="S79" s="98" t="e">
        <f ca="1">[1]!SOMME_SI_COULEUR(S58:S78,15921906)</f>
        <v>#NAME?</v>
      </c>
      <c r="T79" s="155" t="e">
        <f ca="1">SUM(Tableau413[[#This Row],[1]]+Tableau413[[#This Row],[Colonne13]]+Tableau413[[#This Row],[Colonne14]]+Tableau413[[#This Row],[Colonne15]]+Tableau413[[#This Row],[Colonne16]])</f>
        <v>#NAME?</v>
      </c>
    </row>
    <row r="80" spans="1:20" ht="38.25" thickBot="1" x14ac:dyDescent="0.3">
      <c r="A80" s="118"/>
      <c r="B80" s="119"/>
      <c r="C80" s="119"/>
      <c r="D80" s="25" t="s">
        <v>33</v>
      </c>
      <c r="E80" s="25"/>
      <c r="F80" s="25"/>
      <c r="G80" s="25"/>
      <c r="H80" s="25"/>
      <c r="I80" s="25"/>
      <c r="J80" s="25"/>
      <c r="K80" s="25"/>
      <c r="L80" s="25"/>
      <c r="M80" s="25"/>
      <c r="N80" s="46" t="e">
        <f ca="1">N79/3</f>
        <v>#NAME?</v>
      </c>
      <c r="O80" s="47" t="e">
        <f t="shared" ref="O80:S80" ca="1" si="2">O79/3</f>
        <v>#NAME?</v>
      </c>
      <c r="P80" s="47" t="e">
        <f t="shared" ca="1" si="2"/>
        <v>#NAME?</v>
      </c>
      <c r="Q80" s="47" t="e">
        <f t="shared" ca="1" si="2"/>
        <v>#NAME?</v>
      </c>
      <c r="R80" s="47" t="e">
        <f t="shared" ca="1" si="2"/>
        <v>#NAME?</v>
      </c>
      <c r="S80" s="47" t="e">
        <f t="shared" ca="1" si="2"/>
        <v>#NAME?</v>
      </c>
      <c r="T80" s="154" t="e">
        <f ca="1">SUM(Tableau413[[#This Row],[1]]+Tableau413[[#This Row],[Colonne13]]+Tableau413[[#This Row],[Colonne14]]+Tableau413[[#This Row],[Colonne15]]+Tableau413[[#This Row],[Colonne16]])</f>
        <v>#NAME?</v>
      </c>
    </row>
    <row r="81" spans="1:20" ht="15.75" thickBot="1" x14ac:dyDescent="0.3">
      <c r="A81" s="120"/>
      <c r="B81" s="121"/>
      <c r="C81" s="121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30"/>
      <c r="P81" s="29"/>
      <c r="Q81" s="29"/>
      <c r="R81" s="29"/>
      <c r="S81" s="29"/>
      <c r="T81" s="88"/>
    </row>
    <row r="82" spans="1:20" ht="15.75" thickBot="1" x14ac:dyDescent="0.3">
      <c r="A82" s="63"/>
      <c r="B82" s="64"/>
      <c r="C82" s="6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87"/>
    </row>
    <row r="83" spans="1:20" ht="26.25" x14ac:dyDescent="0.4">
      <c r="A83" s="116">
        <f>J4</f>
        <v>2020</v>
      </c>
      <c r="B83" s="117"/>
      <c r="C83" s="117"/>
      <c r="D83" s="122">
        <f>+J4</f>
        <v>2020</v>
      </c>
      <c r="E83" s="122"/>
      <c r="F83" s="122"/>
      <c r="G83" s="122"/>
      <c r="H83" s="122"/>
      <c r="I83" s="122"/>
      <c r="J83" s="122"/>
      <c r="K83" s="122"/>
      <c r="L83" s="122"/>
      <c r="M83" s="122"/>
      <c r="N83" s="122"/>
      <c r="O83" s="122"/>
      <c r="P83" s="122"/>
      <c r="Q83" s="122"/>
      <c r="R83" s="122"/>
      <c r="S83" s="122"/>
      <c r="T83" s="123"/>
    </row>
    <row r="84" spans="1:20" ht="21.75" thickBot="1" x14ac:dyDescent="0.3">
      <c r="A84" s="118"/>
      <c r="B84" s="119"/>
      <c r="C84" s="119"/>
      <c r="D84" s="124" t="s">
        <v>34</v>
      </c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5"/>
    </row>
    <row r="85" spans="1:20" ht="45" hidden="1" x14ac:dyDescent="0.25">
      <c r="A85" s="118"/>
      <c r="B85" s="119"/>
      <c r="C85" s="119"/>
      <c r="D85" s="5" t="s">
        <v>3</v>
      </c>
      <c r="E85" s="5" t="s">
        <v>4</v>
      </c>
      <c r="F85" s="5" t="s">
        <v>5</v>
      </c>
      <c r="G85" s="5" t="s">
        <v>6</v>
      </c>
      <c r="H85" s="5" t="s">
        <v>7</v>
      </c>
      <c r="I85" s="5" t="s">
        <v>8</v>
      </c>
      <c r="J85" s="5" t="s">
        <v>9</v>
      </c>
      <c r="K85" s="5" t="s">
        <v>10</v>
      </c>
      <c r="L85" s="5" t="s">
        <v>11</v>
      </c>
      <c r="M85" s="5" t="s">
        <v>12</v>
      </c>
      <c r="N85" s="5" t="s">
        <v>30</v>
      </c>
      <c r="O85" s="6" t="s">
        <v>13</v>
      </c>
      <c r="P85" s="5" t="s">
        <v>41</v>
      </c>
      <c r="Q85" s="24" t="s">
        <v>42</v>
      </c>
      <c r="R85" s="24" t="s">
        <v>43</v>
      </c>
      <c r="S85" s="24" t="s">
        <v>44</v>
      </c>
      <c r="T85" s="85" t="s">
        <v>45</v>
      </c>
    </row>
    <row r="86" spans="1:20" ht="46.5" customHeight="1" x14ac:dyDescent="0.25">
      <c r="A86" s="118"/>
      <c r="B86" s="119"/>
      <c r="C86" s="119"/>
      <c r="D86" s="28" t="s">
        <v>20</v>
      </c>
      <c r="E86" s="28" t="s">
        <v>21</v>
      </c>
      <c r="F86" s="28" t="s">
        <v>22</v>
      </c>
      <c r="G86" s="28" t="s">
        <v>23</v>
      </c>
      <c r="H86" s="143" t="s">
        <v>2</v>
      </c>
      <c r="I86" s="144" t="s">
        <v>54</v>
      </c>
      <c r="J86" s="145" t="s">
        <v>29</v>
      </c>
      <c r="K86" s="146" t="s">
        <v>55</v>
      </c>
      <c r="L86" s="147" t="s">
        <v>28</v>
      </c>
      <c r="M86" s="151" t="s">
        <v>58</v>
      </c>
      <c r="N86" s="48" t="s">
        <v>40</v>
      </c>
      <c r="O86" s="39" t="s">
        <v>31</v>
      </c>
      <c r="P86" s="49" t="s">
        <v>15</v>
      </c>
      <c r="Q86" s="50" t="s">
        <v>56</v>
      </c>
      <c r="R86" s="42" t="s">
        <v>49</v>
      </c>
      <c r="S86" s="43" t="s">
        <v>25</v>
      </c>
      <c r="T86" s="152" t="s">
        <v>58</v>
      </c>
    </row>
    <row r="87" spans="1:20" x14ac:dyDescent="0.25">
      <c r="A87" s="118"/>
      <c r="B87" s="119"/>
      <c r="C87" s="119"/>
      <c r="D87" s="34"/>
      <c r="E87" s="34"/>
      <c r="F87" s="141"/>
      <c r="G87" s="34"/>
      <c r="H87" s="148"/>
      <c r="I87" s="34"/>
      <c r="J87" s="34"/>
      <c r="K87" s="34"/>
      <c r="L87" s="34"/>
      <c r="M87" s="34"/>
      <c r="N87" s="44" t="str">
        <f>IF(ISBLANK(Tableau414[[#This Row],[Colonne3]]),"",Tableau414[[#This Row],[Colonne3]]*P$24 )</f>
        <v/>
      </c>
      <c r="O87" s="31" t="str">
        <f>IF(ISBLANK(Tableau414[[#This Row],[Colonne4]]),"",Tableau414[[#This Row],[Colonne4]]*Q81 )</f>
        <v/>
      </c>
      <c r="P87" s="31" t="str">
        <f>IF(ISBLANK(Tableau414[[#This Row],[Colonne3]]),"",Tableau414[[#This Row],[Colonne3]]*Q$24 )</f>
        <v/>
      </c>
      <c r="Q87" s="31" t="str">
        <f>IF(ISBLANK(Tableau414[[#This Row],[Colonne3]]),"",Tableau414[[#This Row],[Colonne3]]*R$24 )</f>
        <v/>
      </c>
      <c r="R87" s="31" t="str">
        <f>IF(ISBLANK(Tableau414[[#This Row],[Colonne3]]),"",Tableau414[[#This Row],[Colonne3]]*S$24 )</f>
        <v/>
      </c>
      <c r="S87" s="31" t="str">
        <f>IF(ISBLANK(Tableau414[[#This Row],[Colonne3]]),"",Tableau414[[#This Row],[Colonne3]]*T$24 )</f>
        <v/>
      </c>
      <c r="T87" s="153"/>
    </row>
    <row r="88" spans="1:20" x14ac:dyDescent="0.25">
      <c r="A88" s="118"/>
      <c r="B88" s="119"/>
      <c r="C88" s="119"/>
      <c r="D88" s="34"/>
      <c r="E88" s="34"/>
      <c r="F88" s="142"/>
      <c r="G88" s="34"/>
      <c r="H88" s="148"/>
      <c r="I88" s="34"/>
      <c r="J88" s="34"/>
      <c r="K88" s="34"/>
      <c r="L88" s="34"/>
      <c r="M88" s="34"/>
      <c r="N88" s="44" t="str">
        <f>IF(ISBLANK(Tableau414[[#This Row],[Colonne3]]),"",Tableau414[[#This Row],[Colonne3]]*P$24 )</f>
        <v/>
      </c>
      <c r="O88" s="32"/>
      <c r="P88" s="31" t="str">
        <f>IF(ISBLANK(Tableau414[[#This Row],[Colonne3]]),"",Tableau414[[#This Row],[Colonne3]]*Q$24 )</f>
        <v/>
      </c>
      <c r="Q88" s="31" t="str">
        <f>IF(ISBLANK(Tableau414[[#This Row],[Colonne3]]),"",Tableau414[[#This Row],[Colonne3]]*R$24 )</f>
        <v/>
      </c>
      <c r="R88" s="31" t="str">
        <f>IF(ISBLANK(Tableau414[[#This Row],[Colonne3]]),"",Tableau414[[#This Row],[Colonne3]]*S$24 )</f>
        <v/>
      </c>
      <c r="S88" s="31" t="str">
        <f>IF(ISBLANK(Tableau414[[#This Row],[Colonne3]]),"",Tableau414[[#This Row],[Colonne3]]*T$24 )</f>
        <v/>
      </c>
      <c r="T88" s="153"/>
    </row>
    <row r="89" spans="1:20" x14ac:dyDescent="0.25">
      <c r="A89" s="118"/>
      <c r="B89" s="119"/>
      <c r="C89" s="119"/>
      <c r="D89" s="34"/>
      <c r="E89" s="34"/>
      <c r="F89" s="141"/>
      <c r="G89" s="34"/>
      <c r="H89" s="148"/>
      <c r="I89" s="34"/>
      <c r="J89" s="34"/>
      <c r="K89" s="34"/>
      <c r="L89" s="34"/>
      <c r="M89" s="34"/>
      <c r="N89" s="44" t="str">
        <f>IF(ISBLANK(Tableau414[[#This Row],[Colonne3]]),"",Tableau414[[#This Row],[Colonne3]]*P$24 )</f>
        <v/>
      </c>
      <c r="O89" s="32"/>
      <c r="P89" s="31" t="str">
        <f>IF(ISBLANK(Tableau414[[#This Row],[Colonne3]]),"",Tableau414[[#This Row],[Colonne3]]*Q$24 )</f>
        <v/>
      </c>
      <c r="Q89" s="31" t="str">
        <f>IF(ISBLANK(Tableau414[[#This Row],[Colonne3]]),"",Tableau414[[#This Row],[Colonne3]]*R$24 )</f>
        <v/>
      </c>
      <c r="R89" s="31" t="str">
        <f>IF(ISBLANK(Tableau414[[#This Row],[Colonne3]]),"",Tableau414[[#This Row],[Colonne3]]*S$24 )</f>
        <v/>
      </c>
      <c r="S89" s="31" t="str">
        <f>IF(ISBLANK(Tableau414[[#This Row],[Colonne3]]),"",Tableau414[[#This Row],[Colonne3]]*T$24 )</f>
        <v/>
      </c>
      <c r="T89" s="153"/>
    </row>
    <row r="90" spans="1:20" x14ac:dyDescent="0.25">
      <c r="A90" s="118"/>
      <c r="B90" s="119"/>
      <c r="C90" s="119"/>
      <c r="D90" s="34"/>
      <c r="E90" s="34"/>
      <c r="F90" s="142"/>
      <c r="G90" s="34"/>
      <c r="H90" s="148"/>
      <c r="I90" s="34"/>
      <c r="J90" s="34"/>
      <c r="K90" s="34"/>
      <c r="L90" s="34"/>
      <c r="M90" s="34"/>
      <c r="N90" s="44" t="str">
        <f>IF(ISBLANK(Tableau414[[#This Row],[Colonne3]]),"",Tableau414[[#This Row],[Colonne3]]*P$24 )</f>
        <v/>
      </c>
      <c r="O90" s="32"/>
      <c r="P90" s="31" t="str">
        <f>IF(ISBLANK(Tableau414[[#This Row],[Colonne3]]),"",Tableau414[[#This Row],[Colonne3]]*Q$24 )</f>
        <v/>
      </c>
      <c r="Q90" s="31" t="str">
        <f>IF(ISBLANK(Tableau414[[#This Row],[Colonne3]]),"",Tableau414[[#This Row],[Colonne3]]*R$24 )</f>
        <v/>
      </c>
      <c r="R90" s="31" t="str">
        <f>IF(ISBLANK(Tableau414[[#This Row],[Colonne3]]),"",Tableau414[[#This Row],[Colonne3]]*S$24 )</f>
        <v/>
      </c>
      <c r="S90" s="31" t="str">
        <f>IF(ISBLANK(Tableau414[[#This Row],[Colonne3]]),"",Tableau414[[#This Row],[Colonne3]]*T$24 )</f>
        <v/>
      </c>
      <c r="T90" s="153"/>
    </row>
    <row r="91" spans="1:20" x14ac:dyDescent="0.25">
      <c r="A91" s="118"/>
      <c r="B91" s="119"/>
      <c r="C91" s="119"/>
      <c r="D91" s="34"/>
      <c r="E91" s="34"/>
      <c r="F91" s="141"/>
      <c r="G91" s="34"/>
      <c r="H91" s="148"/>
      <c r="I91" s="34"/>
      <c r="J91" s="34"/>
      <c r="K91" s="34"/>
      <c r="L91" s="34"/>
      <c r="M91" s="34"/>
      <c r="N91" s="44" t="str">
        <f>IF(ISBLANK(Tableau414[[#This Row],[Colonne3]]),"",Tableau414[[#This Row],[Colonne3]]*P$24 )</f>
        <v/>
      </c>
      <c r="O91" s="32"/>
      <c r="P91" s="31" t="str">
        <f>IF(ISBLANK(Tableau414[[#This Row],[Colonne3]]),"",Tableau414[[#This Row],[Colonne3]]*Q$24 )</f>
        <v/>
      </c>
      <c r="Q91" s="31" t="str">
        <f>IF(ISBLANK(Tableau414[[#This Row],[Colonne3]]),"",Tableau414[[#This Row],[Colonne3]]*R$24 )</f>
        <v/>
      </c>
      <c r="R91" s="31" t="str">
        <f>IF(ISBLANK(Tableau414[[#This Row],[Colonne3]]),"",Tableau414[[#This Row],[Colonne3]]*S$24 )</f>
        <v/>
      </c>
      <c r="S91" s="31" t="str">
        <f>IF(ISBLANK(Tableau414[[#This Row],[Colonne3]]),"",Tableau414[[#This Row],[Colonne3]]*T$24 )</f>
        <v/>
      </c>
      <c r="T91" s="153"/>
    </row>
    <row r="92" spans="1:20" x14ac:dyDescent="0.25">
      <c r="A92" s="118"/>
      <c r="B92" s="119"/>
      <c r="C92" s="119"/>
      <c r="D92" s="34"/>
      <c r="E92" s="34"/>
      <c r="F92" s="142"/>
      <c r="G92" s="34"/>
      <c r="H92" s="148"/>
      <c r="I92" s="34"/>
      <c r="J92" s="34"/>
      <c r="K92" s="34"/>
      <c r="L92" s="34"/>
      <c r="M92" s="34"/>
      <c r="N92" s="44" t="str">
        <f>IF(ISBLANK(Tableau414[[#This Row],[Colonne3]]),"",Tableau414[[#This Row],[Colonne3]]*P$24 )</f>
        <v/>
      </c>
      <c r="O92" s="32"/>
      <c r="P92" s="31" t="str">
        <f>IF(ISBLANK(Tableau414[[#This Row],[Colonne3]]),"",Tableau414[[#This Row],[Colonne3]]*Q$24 )</f>
        <v/>
      </c>
      <c r="Q92" s="31" t="str">
        <f>IF(ISBLANK(Tableau414[[#This Row],[Colonne3]]),"",Tableau414[[#This Row],[Colonne3]]*R$24 )</f>
        <v/>
      </c>
      <c r="R92" s="31" t="str">
        <f>IF(ISBLANK(Tableau414[[#This Row],[Colonne3]]),"",Tableau414[[#This Row],[Colonne3]]*S$24 )</f>
        <v/>
      </c>
      <c r="S92" s="31" t="str">
        <f>IF(ISBLANK(Tableau414[[#This Row],[Colonne3]]),"",Tableau414[[#This Row],[Colonne3]]*T$24 )</f>
        <v/>
      </c>
      <c r="T92" s="153"/>
    </row>
    <row r="93" spans="1:20" x14ac:dyDescent="0.25">
      <c r="A93" s="118"/>
      <c r="B93" s="119"/>
      <c r="C93" s="119"/>
      <c r="D93" s="34"/>
      <c r="E93" s="34"/>
      <c r="F93" s="141"/>
      <c r="G93" s="34"/>
      <c r="H93" s="148"/>
      <c r="I93" s="34"/>
      <c r="J93" s="34"/>
      <c r="K93" s="34"/>
      <c r="L93" s="34"/>
      <c r="M93" s="34"/>
      <c r="N93" s="44" t="str">
        <f>IF(ISBLANK(Tableau414[[#This Row],[Colonne3]]),"",Tableau414[[#This Row],[Colonne3]]*P$24 )</f>
        <v/>
      </c>
      <c r="O93" s="32"/>
      <c r="P93" s="31" t="str">
        <f>IF(ISBLANK(Tableau414[[#This Row],[Colonne3]]),"",Tableau414[[#This Row],[Colonne3]]*Q$24 )</f>
        <v/>
      </c>
      <c r="Q93" s="31" t="str">
        <f>IF(ISBLANK(Tableau414[[#This Row],[Colonne3]]),"",Tableau414[[#This Row],[Colonne3]]*R$24 )</f>
        <v/>
      </c>
      <c r="R93" s="31" t="str">
        <f>IF(ISBLANK(Tableau414[[#This Row],[Colonne3]]),"",Tableau414[[#This Row],[Colonne3]]*S$24 )</f>
        <v/>
      </c>
      <c r="S93" s="31" t="str">
        <f>IF(ISBLANK(Tableau414[[#This Row],[Colonne3]]),"",Tableau414[[#This Row],[Colonne3]]*T$24 )</f>
        <v/>
      </c>
      <c r="T93" s="153"/>
    </row>
    <row r="94" spans="1:20" x14ac:dyDescent="0.25">
      <c r="A94" s="118"/>
      <c r="B94" s="119"/>
      <c r="C94" s="119"/>
      <c r="D94" s="34"/>
      <c r="E94" s="34"/>
      <c r="F94" s="142"/>
      <c r="G94" s="34"/>
      <c r="H94" s="148"/>
      <c r="I94" s="34"/>
      <c r="J94" s="34"/>
      <c r="K94" s="34"/>
      <c r="L94" s="34"/>
      <c r="M94" s="34"/>
      <c r="N94" s="44" t="str">
        <f>IF(ISBLANK(Tableau414[[#This Row],[Colonne3]]),"",Tableau414[[#This Row],[Colonne3]]*P$24 )</f>
        <v/>
      </c>
      <c r="O94" s="32"/>
      <c r="P94" s="31" t="str">
        <f>IF(ISBLANK(Tableau414[[#This Row],[Colonne3]]),"",Tableau414[[#This Row],[Colonne3]]*Q$24 )</f>
        <v/>
      </c>
      <c r="Q94" s="31" t="str">
        <f>IF(ISBLANK(Tableau414[[#This Row],[Colonne3]]),"",Tableau414[[#This Row],[Colonne3]]*R$24 )</f>
        <v/>
      </c>
      <c r="R94" s="31" t="str">
        <f>IF(ISBLANK(Tableau414[[#This Row],[Colonne3]]),"",Tableau414[[#This Row],[Colonne3]]*S$24 )</f>
        <v/>
      </c>
      <c r="S94" s="31" t="str">
        <f>IF(ISBLANK(Tableau414[[#This Row],[Colonne3]]),"",Tableau414[[#This Row],[Colonne3]]*T$24 )</f>
        <v/>
      </c>
      <c r="T94" s="153"/>
    </row>
    <row r="95" spans="1:20" x14ac:dyDescent="0.25">
      <c r="A95" s="118"/>
      <c r="B95" s="119"/>
      <c r="C95" s="119"/>
      <c r="D95" s="34"/>
      <c r="E95" s="34"/>
      <c r="F95" s="141"/>
      <c r="G95" s="34"/>
      <c r="H95" s="148"/>
      <c r="I95" s="34"/>
      <c r="J95" s="34"/>
      <c r="K95" s="34"/>
      <c r="L95" s="34"/>
      <c r="M95" s="34"/>
      <c r="N95" s="44" t="str">
        <f>IF(ISBLANK(Tableau414[[#This Row],[Colonne3]]),"",Tableau414[[#This Row],[Colonne3]]*P$24 )</f>
        <v/>
      </c>
      <c r="O95" s="32"/>
      <c r="P95" s="31" t="str">
        <f>IF(ISBLANK(Tableau414[[#This Row],[Colonne3]]),"",Tableau414[[#This Row],[Colonne3]]*Q$24 )</f>
        <v/>
      </c>
      <c r="Q95" s="31" t="str">
        <f>IF(ISBLANK(Tableau414[[#This Row],[Colonne3]]),"",Tableau414[[#This Row],[Colonne3]]*R$24 )</f>
        <v/>
      </c>
      <c r="R95" s="31" t="str">
        <f>IF(ISBLANK(Tableau414[[#This Row],[Colonne3]]),"",Tableau414[[#This Row],[Colonne3]]*S$24 )</f>
        <v/>
      </c>
      <c r="S95" s="31" t="str">
        <f>IF(ISBLANK(Tableau414[[#This Row],[Colonne3]]),"",Tableau414[[#This Row],[Colonne3]]*T$24 )</f>
        <v/>
      </c>
      <c r="T95" s="153"/>
    </row>
    <row r="96" spans="1:20" x14ac:dyDescent="0.25">
      <c r="A96" s="118"/>
      <c r="B96" s="119"/>
      <c r="C96" s="119"/>
      <c r="D96" s="34"/>
      <c r="E96" s="34"/>
      <c r="F96" s="142"/>
      <c r="G96" s="34"/>
      <c r="H96" s="148"/>
      <c r="I96" s="34"/>
      <c r="J96" s="34"/>
      <c r="K96" s="34"/>
      <c r="L96" s="34"/>
      <c r="M96" s="34"/>
      <c r="N96" s="44" t="str">
        <f>IF(ISBLANK(Tableau414[[#This Row],[Colonne3]]),"",Tableau414[[#This Row],[Colonne3]]*P$24 )</f>
        <v/>
      </c>
      <c r="O96" s="32"/>
      <c r="P96" s="31" t="str">
        <f>IF(ISBLANK(Tableau414[[#This Row],[Colonne3]]),"",Tableau414[[#This Row],[Colonne3]]*Q$24 )</f>
        <v/>
      </c>
      <c r="Q96" s="31" t="str">
        <f>IF(ISBLANK(Tableau414[[#This Row],[Colonne3]]),"",Tableau414[[#This Row],[Colonne3]]*R$24 )</f>
        <v/>
      </c>
      <c r="R96" s="31" t="str">
        <f>IF(ISBLANK(Tableau414[[#This Row],[Colonne3]]),"",Tableau414[[#This Row],[Colonne3]]*S$24 )</f>
        <v/>
      </c>
      <c r="S96" s="31" t="str">
        <f>IF(ISBLANK(Tableau414[[#This Row],[Colonne3]]),"",Tableau414[[#This Row],[Colonne3]]*T$24 )</f>
        <v/>
      </c>
      <c r="T96" s="153"/>
    </row>
    <row r="97" spans="1:20" x14ac:dyDescent="0.25">
      <c r="A97" s="118"/>
      <c r="B97" s="119"/>
      <c r="C97" s="119"/>
      <c r="D97" s="34"/>
      <c r="E97" s="34"/>
      <c r="F97" s="141"/>
      <c r="G97" s="34"/>
      <c r="H97" s="148"/>
      <c r="I97" s="34"/>
      <c r="J97" s="34"/>
      <c r="K97" s="34"/>
      <c r="L97" s="34"/>
      <c r="M97" s="34"/>
      <c r="N97" s="44" t="str">
        <f>IF(ISBLANK(Tableau414[[#This Row],[Colonne3]]),"",Tableau414[[#This Row],[Colonne3]]*P$24 )</f>
        <v/>
      </c>
      <c r="O97" s="32"/>
      <c r="P97" s="31" t="str">
        <f>IF(ISBLANK(Tableau414[[#This Row],[Colonne3]]),"",Tableau414[[#This Row],[Colonne3]]*Q$24 )</f>
        <v/>
      </c>
      <c r="Q97" s="31" t="str">
        <f>IF(ISBLANK(Tableau414[[#This Row],[Colonne3]]),"",Tableau414[[#This Row],[Colonne3]]*R$24 )</f>
        <v/>
      </c>
      <c r="R97" s="31" t="str">
        <f>IF(ISBLANK(Tableau414[[#This Row],[Colonne3]]),"",Tableau414[[#This Row],[Colonne3]]*S$24 )</f>
        <v/>
      </c>
      <c r="S97" s="31" t="str">
        <f>IF(ISBLANK(Tableau414[[#This Row],[Colonne3]]),"",Tableau414[[#This Row],[Colonne3]]*T$24 )</f>
        <v/>
      </c>
      <c r="T97" s="153"/>
    </row>
    <row r="98" spans="1:20" x14ac:dyDescent="0.25">
      <c r="A98" s="118"/>
      <c r="B98" s="119"/>
      <c r="C98" s="119"/>
      <c r="D98" s="34"/>
      <c r="E98" s="34"/>
      <c r="F98" s="142"/>
      <c r="G98" s="34"/>
      <c r="H98" s="148"/>
      <c r="I98" s="34"/>
      <c r="J98" s="34"/>
      <c r="K98" s="34"/>
      <c r="L98" s="34"/>
      <c r="M98" s="34"/>
      <c r="N98" s="44" t="str">
        <f>IF(ISBLANK(Tableau414[[#This Row],[Colonne3]]),"",Tableau414[[#This Row],[Colonne3]]*P$24 )</f>
        <v/>
      </c>
      <c r="O98" s="32"/>
      <c r="P98" s="31" t="str">
        <f>IF(ISBLANK(Tableau414[[#This Row],[Colonne3]]),"",Tableau414[[#This Row],[Colonne3]]*Q$24 )</f>
        <v/>
      </c>
      <c r="Q98" s="31" t="str">
        <f>IF(ISBLANK(Tableau414[[#This Row],[Colonne3]]),"",Tableau414[[#This Row],[Colonne3]]*R$24 )</f>
        <v/>
      </c>
      <c r="R98" s="31" t="str">
        <f>IF(ISBLANK(Tableau414[[#This Row],[Colonne3]]),"",Tableau414[[#This Row],[Colonne3]]*S$24 )</f>
        <v/>
      </c>
      <c r="S98" s="31" t="str">
        <f>IF(ISBLANK(Tableau414[[#This Row],[Colonne3]]),"",Tableau414[[#This Row],[Colonne3]]*T$24 )</f>
        <v/>
      </c>
      <c r="T98" s="153"/>
    </row>
    <row r="99" spans="1:20" x14ac:dyDescent="0.25">
      <c r="A99" s="118"/>
      <c r="B99" s="119"/>
      <c r="C99" s="119"/>
      <c r="D99" s="34"/>
      <c r="E99" s="34"/>
      <c r="F99" s="141"/>
      <c r="G99" s="34"/>
      <c r="H99" s="148"/>
      <c r="I99" s="34"/>
      <c r="J99" s="34"/>
      <c r="K99" s="34"/>
      <c r="L99" s="34"/>
      <c r="M99" s="34"/>
      <c r="N99" s="44" t="str">
        <f>IF(ISBLANK(Tableau414[[#This Row],[Colonne3]]),"",Tableau414[[#This Row],[Colonne3]]*P$24 )</f>
        <v/>
      </c>
      <c r="O99" s="32"/>
      <c r="P99" s="31" t="str">
        <f>IF(ISBLANK(Tableau414[[#This Row],[Colonne3]]),"",Tableau414[[#This Row],[Colonne3]]*Q$24 )</f>
        <v/>
      </c>
      <c r="Q99" s="31" t="str">
        <f>IF(ISBLANK(Tableau414[[#This Row],[Colonne3]]),"",Tableau414[[#This Row],[Colonne3]]*R$24 )</f>
        <v/>
      </c>
      <c r="R99" s="31" t="str">
        <f>IF(ISBLANK(Tableau414[[#This Row],[Colonne3]]),"",Tableau414[[#This Row],[Colonne3]]*S$24 )</f>
        <v/>
      </c>
      <c r="S99" s="31" t="str">
        <f>IF(ISBLANK(Tableau414[[#This Row],[Colonne3]]),"",Tableau414[[#This Row],[Colonne3]]*T$24 )</f>
        <v/>
      </c>
      <c r="T99" s="153"/>
    </row>
    <row r="100" spans="1:20" x14ac:dyDescent="0.25">
      <c r="A100" s="118"/>
      <c r="B100" s="119"/>
      <c r="C100" s="119"/>
      <c r="D100" s="34"/>
      <c r="E100" s="34"/>
      <c r="F100" s="142"/>
      <c r="G100" s="34"/>
      <c r="H100" s="148"/>
      <c r="I100" s="34"/>
      <c r="J100" s="34"/>
      <c r="K100" s="34"/>
      <c r="L100" s="34"/>
      <c r="M100" s="34"/>
      <c r="N100" s="44" t="str">
        <f>IF(ISBLANK(Tableau414[[#This Row],[Colonne3]]),"",Tableau414[[#This Row],[Colonne3]]*P$24 )</f>
        <v/>
      </c>
      <c r="O100" s="32"/>
      <c r="P100" s="31" t="str">
        <f>IF(ISBLANK(Tableau414[[#This Row],[Colonne3]]),"",Tableau414[[#This Row],[Colonne3]]*Q$24 )</f>
        <v/>
      </c>
      <c r="Q100" s="31" t="str">
        <f>IF(ISBLANK(Tableau414[[#This Row],[Colonne3]]),"",Tableau414[[#This Row],[Colonne3]]*R$24 )</f>
        <v/>
      </c>
      <c r="R100" s="31" t="str">
        <f>IF(ISBLANK(Tableau414[[#This Row],[Colonne3]]),"",Tableau414[[#This Row],[Colonne3]]*S$24 )</f>
        <v/>
      </c>
      <c r="S100" s="31" t="str">
        <f>IF(ISBLANK(Tableau414[[#This Row],[Colonne3]]),"",Tableau414[[#This Row],[Colonne3]]*T$24 )</f>
        <v/>
      </c>
      <c r="T100" s="153"/>
    </row>
    <row r="101" spans="1:20" x14ac:dyDescent="0.25">
      <c r="A101" s="118"/>
      <c r="B101" s="119"/>
      <c r="C101" s="119"/>
      <c r="D101" s="34"/>
      <c r="E101" s="34"/>
      <c r="F101" s="141"/>
      <c r="G101" s="34"/>
      <c r="H101" s="148"/>
      <c r="I101" s="34"/>
      <c r="J101" s="34"/>
      <c r="K101" s="34"/>
      <c r="L101" s="34"/>
      <c r="M101" s="34"/>
      <c r="N101" s="44" t="str">
        <f>IF(ISBLANK(Tableau414[[#This Row],[Colonne3]]),"",Tableau414[[#This Row],[Colonne3]]*P$24 )</f>
        <v/>
      </c>
      <c r="O101" s="32"/>
      <c r="P101" s="31" t="str">
        <f>IF(ISBLANK(Tableau414[[#This Row],[Colonne3]]),"",Tableau414[[#This Row],[Colonne3]]*Q$24 )</f>
        <v/>
      </c>
      <c r="Q101" s="31" t="str">
        <f>IF(ISBLANK(Tableau414[[#This Row],[Colonne3]]),"",Tableau414[[#This Row],[Colonne3]]*R$24 )</f>
        <v/>
      </c>
      <c r="R101" s="31" t="str">
        <f>IF(ISBLANK(Tableau414[[#This Row],[Colonne3]]),"",Tableau414[[#This Row],[Colonne3]]*S$24 )</f>
        <v/>
      </c>
      <c r="S101" s="31" t="str">
        <f>IF(ISBLANK(Tableau414[[#This Row],[Colonne3]]),"",Tableau414[[#This Row],[Colonne3]]*T$24 )</f>
        <v/>
      </c>
      <c r="T101" s="153"/>
    </row>
    <row r="102" spans="1:20" x14ac:dyDescent="0.25">
      <c r="A102" s="118"/>
      <c r="B102" s="119"/>
      <c r="C102" s="119"/>
      <c r="D102" s="34"/>
      <c r="E102" s="34"/>
      <c r="F102" s="142"/>
      <c r="G102" s="34"/>
      <c r="H102" s="148"/>
      <c r="I102" s="34"/>
      <c r="J102" s="34"/>
      <c r="K102" s="34"/>
      <c r="L102" s="34"/>
      <c r="M102" s="34"/>
      <c r="N102" s="44" t="str">
        <f>IF(ISBLANK(Tableau414[[#This Row],[Colonne3]]),"",Tableau414[[#This Row],[Colonne3]]*P$24 )</f>
        <v/>
      </c>
      <c r="O102" s="32"/>
      <c r="P102" s="31" t="str">
        <f>IF(ISBLANK(Tableau414[[#This Row],[Colonne3]]),"",Tableau414[[#This Row],[Colonne3]]*Q$24 )</f>
        <v/>
      </c>
      <c r="Q102" s="31" t="str">
        <f>IF(ISBLANK(Tableau414[[#This Row],[Colonne3]]),"",Tableau414[[#This Row],[Colonne3]]*R$24 )</f>
        <v/>
      </c>
      <c r="R102" s="31" t="str">
        <f>IF(ISBLANK(Tableau414[[#This Row],[Colonne3]]),"",Tableau414[[#This Row],[Colonne3]]*S$24 )</f>
        <v/>
      </c>
      <c r="S102" s="31" t="str">
        <f>IF(ISBLANK(Tableau414[[#This Row],[Colonne3]]),"",Tableau414[[#This Row],[Colonne3]]*T$24 )</f>
        <v/>
      </c>
      <c r="T102" s="153"/>
    </row>
    <row r="103" spans="1:20" x14ac:dyDescent="0.25">
      <c r="A103" s="118"/>
      <c r="B103" s="119"/>
      <c r="C103" s="119"/>
      <c r="D103" s="34"/>
      <c r="E103" s="34"/>
      <c r="F103" s="141"/>
      <c r="G103" s="34"/>
      <c r="H103" s="148"/>
      <c r="I103" s="34"/>
      <c r="J103" s="34"/>
      <c r="K103" s="34"/>
      <c r="L103" s="34"/>
      <c r="M103" s="34"/>
      <c r="N103" s="44" t="str">
        <f>IF(ISBLANK(Tableau414[[#This Row],[Colonne3]]),"",Tableau414[[#This Row],[Colonne3]]*P$24 )</f>
        <v/>
      </c>
      <c r="O103" s="32"/>
      <c r="P103" s="31" t="str">
        <f>IF(ISBLANK(Tableau414[[#This Row],[Colonne3]]),"",Tableau414[[#This Row],[Colonne3]]*Q$24 )</f>
        <v/>
      </c>
      <c r="Q103" s="31" t="str">
        <f>IF(ISBLANK(Tableau414[[#This Row],[Colonne3]]),"",Tableau414[[#This Row],[Colonne3]]*R$24 )</f>
        <v/>
      </c>
      <c r="R103" s="31" t="str">
        <f>IF(ISBLANK(Tableau414[[#This Row],[Colonne3]]),"",Tableau414[[#This Row],[Colonne3]]*S$24 )</f>
        <v/>
      </c>
      <c r="S103" s="31" t="str">
        <f>IF(ISBLANK(Tableau414[[#This Row],[Colonne3]]),"",Tableau414[[#This Row],[Colonne3]]*T$24 )</f>
        <v/>
      </c>
      <c r="T103" s="153"/>
    </row>
    <row r="104" spans="1:20" x14ac:dyDescent="0.25">
      <c r="A104" s="118"/>
      <c r="B104" s="119"/>
      <c r="C104" s="119"/>
      <c r="D104" s="34"/>
      <c r="E104" s="34"/>
      <c r="F104" s="142"/>
      <c r="G104" s="34"/>
      <c r="H104" s="148"/>
      <c r="I104" s="34"/>
      <c r="J104" s="34"/>
      <c r="K104" s="34"/>
      <c r="L104" s="34"/>
      <c r="M104" s="34"/>
      <c r="N104" s="44" t="str">
        <f>IF(ISBLANK(Tableau414[[#This Row],[Colonne3]]),"",Tableau414[[#This Row],[Colonne3]]*P$24 )</f>
        <v/>
      </c>
      <c r="O104" s="32"/>
      <c r="P104" s="31" t="str">
        <f>IF(ISBLANK(Tableau414[[#This Row],[Colonne3]]),"",Tableau414[[#This Row],[Colonne3]]*Q$24 )</f>
        <v/>
      </c>
      <c r="Q104" s="31" t="str">
        <f>IF(ISBLANK(Tableau414[[#This Row],[Colonne3]]),"",Tableau414[[#This Row],[Colonne3]]*R$24 )</f>
        <v/>
      </c>
      <c r="R104" s="31" t="str">
        <f>IF(ISBLANK(Tableau414[[#This Row],[Colonne3]]),"",Tableau414[[#This Row],[Colonne3]]*S$24 )</f>
        <v/>
      </c>
      <c r="S104" s="31" t="str">
        <f>IF(ISBLANK(Tableau414[[#This Row],[Colonne3]]),"",Tableau414[[#This Row],[Colonne3]]*T$24 )</f>
        <v/>
      </c>
      <c r="T104" s="153"/>
    </row>
    <row r="105" spans="1:20" x14ac:dyDescent="0.25">
      <c r="A105" s="118"/>
      <c r="B105" s="119"/>
      <c r="C105" s="119"/>
      <c r="D105" s="34"/>
      <c r="E105" s="34"/>
      <c r="F105" s="141"/>
      <c r="G105" s="34"/>
      <c r="H105" s="148"/>
      <c r="I105" s="34"/>
      <c r="J105" s="34"/>
      <c r="K105" s="34"/>
      <c r="L105" s="34"/>
      <c r="M105" s="34"/>
      <c r="N105" s="44" t="str">
        <f>IF(ISBLANK(Tableau414[[#This Row],[Colonne3]]),"",Tableau414[[#This Row],[Colonne3]]*P$24 )</f>
        <v/>
      </c>
      <c r="O105" s="32"/>
      <c r="P105" s="31" t="str">
        <f>IF(ISBLANK(Tableau414[[#This Row],[Colonne3]]),"",Tableau414[[#This Row],[Colonne3]]*Q$24 )</f>
        <v/>
      </c>
      <c r="Q105" s="31" t="str">
        <f>IF(ISBLANK(Tableau414[[#This Row],[Colonne3]]),"",Tableau414[[#This Row],[Colonne3]]*R$24 )</f>
        <v/>
      </c>
      <c r="R105" s="31" t="str">
        <f>IF(ISBLANK(Tableau414[[#This Row],[Colonne3]]),"",Tableau414[[#This Row],[Colonne3]]*S$24 )</f>
        <v/>
      </c>
      <c r="S105" s="31" t="str">
        <f>IF(ISBLANK(Tableau414[[#This Row],[Colonne3]]),"",Tableau414[[#This Row],[Colonne3]]*T$24 )</f>
        <v/>
      </c>
      <c r="T105" s="153"/>
    </row>
    <row r="106" spans="1:20" x14ac:dyDescent="0.25">
      <c r="A106" s="118"/>
      <c r="B106" s="119"/>
      <c r="C106" s="119"/>
      <c r="D106" s="34"/>
      <c r="E106" s="34"/>
      <c r="F106" s="142"/>
      <c r="G106" s="34"/>
      <c r="H106" s="148"/>
      <c r="I106" s="34"/>
      <c r="J106" s="34"/>
      <c r="K106" s="34"/>
      <c r="L106" s="34"/>
      <c r="M106" s="34"/>
      <c r="N106" s="44" t="str">
        <f>IF(ISBLANK(Tableau414[[#This Row],[Colonne3]]),"",Tableau414[[#This Row],[Colonne3]]*P$24 )</f>
        <v/>
      </c>
      <c r="O106" s="32"/>
      <c r="P106" s="31" t="str">
        <f>IF(ISBLANK(Tableau414[[#This Row],[Colonne3]]),"",Tableau414[[#This Row],[Colonne3]]*Q$24 )</f>
        <v/>
      </c>
      <c r="Q106" s="31" t="str">
        <f>IF(ISBLANK(Tableau414[[#This Row],[Colonne3]]),"",Tableau414[[#This Row],[Colonne3]]*R$24 )</f>
        <v/>
      </c>
      <c r="R106" s="31" t="str">
        <f>IF(ISBLANK(Tableau414[[#This Row],[Colonne3]]),"",Tableau414[[#This Row],[Colonne3]]*S$24 )</f>
        <v/>
      </c>
      <c r="S106" s="31" t="str">
        <f>IF(ISBLANK(Tableau414[[#This Row],[Colonne3]]),"",Tableau414[[#This Row],[Colonne3]]*T$24 )</f>
        <v/>
      </c>
      <c r="T106" s="153"/>
    </row>
    <row r="107" spans="1:20" ht="15.75" thickBot="1" x14ac:dyDescent="0.3">
      <c r="A107" s="118"/>
      <c r="B107" s="119"/>
      <c r="C107" s="119"/>
      <c r="D107" s="34"/>
      <c r="E107" s="34"/>
      <c r="F107" s="141"/>
      <c r="G107" s="34"/>
      <c r="H107" s="149"/>
      <c r="I107" s="150"/>
      <c r="J107" s="150"/>
      <c r="K107" s="150"/>
      <c r="L107" s="150"/>
      <c r="M107" s="150"/>
      <c r="N107" s="44" t="str">
        <f>IF(ISBLANK(Tableau414[[#This Row],[Colonne3]]),"",Tableau414[[#This Row],[Colonne3]]*P$24 )</f>
        <v/>
      </c>
      <c r="O107" s="32"/>
      <c r="P107" s="31" t="str">
        <f>IF(ISBLANK(Tableau414[[#This Row],[Colonne3]]),"",Tableau414[[#This Row],[Colonne3]]*Q$24 )</f>
        <v/>
      </c>
      <c r="Q107" s="31" t="str">
        <f>IF(ISBLANK(Tableau414[[#This Row],[Colonne3]]),"",Tableau414[[#This Row],[Colonne3]]*R$24 )</f>
        <v/>
      </c>
      <c r="R107" s="31" t="str">
        <f>IF(ISBLANK(Tableau414[[#This Row],[Colonne3]]),"",Tableau414[[#This Row],[Colonne3]]*S$24 )</f>
        <v/>
      </c>
      <c r="S107" s="31" t="str">
        <f>IF(ISBLANK(Tableau414[[#This Row],[Colonne3]]),"",Tableau414[[#This Row],[Colonne3]]*T$24 )</f>
        <v/>
      </c>
      <c r="T107" s="153"/>
    </row>
    <row r="108" spans="1:20" ht="19.5" thickBot="1" x14ac:dyDescent="0.3">
      <c r="A108" s="118"/>
      <c r="B108" s="119"/>
      <c r="C108" s="119"/>
      <c r="D108" s="35" t="s">
        <v>32</v>
      </c>
      <c r="E108" s="36"/>
      <c r="F108" s="36"/>
      <c r="G108" s="36"/>
      <c r="H108" s="36"/>
      <c r="I108" s="36"/>
      <c r="J108" s="36"/>
      <c r="K108" s="36"/>
      <c r="L108" s="36"/>
      <c r="M108" s="36"/>
      <c r="N108" s="156" t="e">
        <f ca="1">[1]!SOMME_SI_COULEUR(N87:N107,15921906)</f>
        <v>#NAME?</v>
      </c>
      <c r="O108" s="98" t="e">
        <f ca="1">[1]!SOMME_SI_COULEUR(O87:O107,15921906)</f>
        <v>#NAME?</v>
      </c>
      <c r="P108" s="98" t="e">
        <f ca="1">[1]!SOMME_SI_COULEUR(P87:P107,15921906)</f>
        <v>#NAME?</v>
      </c>
      <c r="Q108" s="98" t="e">
        <f ca="1">[1]!SOMME_SI_COULEUR(Q87:Q107,15921906)</f>
        <v>#NAME?</v>
      </c>
      <c r="R108" s="98" t="e">
        <f ca="1">[1]!SOMME_SI_COULEUR(R87:R107,15921906)</f>
        <v>#NAME?</v>
      </c>
      <c r="S108" s="98" t="e">
        <f ca="1">[1]!SOMME_SI_COULEUR(S87:S107,15921906)</f>
        <v>#NAME?</v>
      </c>
      <c r="T108" s="159" t="e">
        <f ca="1">SUM(Tableau414[[#This Row],[1]]+Tableau414[[#This Row],[Colonne13]]+Tableau414[[#This Row],[Colonne14]]+Tableau414[[#This Row],[Colonne15]]+Tableau414[[#This Row],[Colonne16]])</f>
        <v>#NAME?</v>
      </c>
    </row>
    <row r="109" spans="1:20" ht="38.25" thickBot="1" x14ac:dyDescent="0.3">
      <c r="A109" s="118"/>
      <c r="B109" s="119"/>
      <c r="C109" s="119"/>
      <c r="D109" s="25" t="s">
        <v>33</v>
      </c>
      <c r="E109" s="25"/>
      <c r="F109" s="25"/>
      <c r="G109" s="25"/>
      <c r="H109" s="25"/>
      <c r="I109" s="25"/>
      <c r="J109" s="25"/>
      <c r="K109" s="25"/>
      <c r="L109" s="25"/>
      <c r="M109" s="25"/>
      <c r="N109" s="46" t="e">
        <f ca="1">N108/3</f>
        <v>#NAME?</v>
      </c>
      <c r="O109" s="47" t="e">
        <f t="shared" ref="O109:S109" ca="1" si="3">O108/3</f>
        <v>#NAME?</v>
      </c>
      <c r="P109" s="47" t="e">
        <f t="shared" ca="1" si="3"/>
        <v>#NAME?</v>
      </c>
      <c r="Q109" s="47" t="e">
        <f t="shared" ca="1" si="3"/>
        <v>#NAME?</v>
      </c>
      <c r="R109" s="47" t="e">
        <f t="shared" ca="1" si="3"/>
        <v>#NAME?</v>
      </c>
      <c r="S109" s="47" t="e">
        <f t="shared" ca="1" si="3"/>
        <v>#NAME?</v>
      </c>
      <c r="T109" s="157" t="e">
        <f ca="1">SUM(Tableau414[[#This Row],[1]]+Tableau414[[#This Row],[Colonne13]]+Tableau414[[#This Row],[Colonne14]]+Tableau414[[#This Row],[Colonne15]]+Tableau414[[#This Row],[Colonne16]])</f>
        <v>#NAME?</v>
      </c>
    </row>
    <row r="110" spans="1:20" ht="15.75" thickBot="1" x14ac:dyDescent="0.3">
      <c r="A110" s="120"/>
      <c r="B110" s="121"/>
      <c r="C110" s="121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30"/>
      <c r="P110" s="29"/>
      <c r="Q110" s="29"/>
      <c r="R110" s="29"/>
      <c r="S110" s="29"/>
      <c r="T110" s="88"/>
    </row>
    <row r="111" spans="1:20" ht="26.25" x14ac:dyDescent="0.25">
      <c r="A111" s="116">
        <f>J4</f>
        <v>2020</v>
      </c>
      <c r="B111" s="117"/>
      <c r="C111" s="117"/>
      <c r="D111" s="128">
        <f>J4</f>
        <v>2020</v>
      </c>
      <c r="E111" s="128"/>
      <c r="F111" s="128"/>
      <c r="G111" s="128"/>
      <c r="H111" s="128"/>
      <c r="I111" s="128"/>
      <c r="J111" s="128"/>
      <c r="K111" s="128"/>
      <c r="L111" s="128"/>
      <c r="M111" s="128"/>
      <c r="N111" s="128"/>
      <c r="O111" s="128"/>
      <c r="P111" s="128"/>
      <c r="Q111" s="128"/>
      <c r="R111" s="128"/>
      <c r="S111" s="128"/>
      <c r="T111" s="129"/>
    </row>
    <row r="112" spans="1:20" ht="21" x14ac:dyDescent="0.25">
      <c r="A112" s="118"/>
      <c r="B112" s="119"/>
      <c r="C112" s="119"/>
      <c r="D112" s="130" t="s">
        <v>57</v>
      </c>
      <c r="E112" s="130"/>
      <c r="F112" s="130"/>
      <c r="G112" s="130"/>
      <c r="H112" s="130"/>
      <c r="I112" s="130"/>
      <c r="J112" s="130"/>
      <c r="K112" s="130"/>
      <c r="L112" s="130"/>
      <c r="M112" s="130"/>
      <c r="N112" s="130"/>
      <c r="O112" s="130"/>
      <c r="P112" s="130"/>
      <c r="Q112" s="130"/>
      <c r="R112" s="130"/>
      <c r="S112" s="130"/>
      <c r="T112" s="131"/>
    </row>
    <row r="113" spans="1:20" ht="1.5" customHeight="1" thickBot="1" x14ac:dyDescent="0.3">
      <c r="A113" s="118"/>
      <c r="B113" s="119"/>
      <c r="C113" s="119"/>
      <c r="D113" s="7" t="s">
        <v>3</v>
      </c>
      <c r="E113" s="7" t="s">
        <v>4</v>
      </c>
      <c r="F113" s="7" t="s">
        <v>5</v>
      </c>
      <c r="G113" s="7" t="s">
        <v>6</v>
      </c>
      <c r="H113" s="7" t="s">
        <v>7</v>
      </c>
      <c r="I113" s="7" t="s">
        <v>8</v>
      </c>
      <c r="J113" s="7" t="s">
        <v>9</v>
      </c>
      <c r="K113" s="7" t="s">
        <v>10</v>
      </c>
      <c r="L113" s="7" t="s">
        <v>11</v>
      </c>
      <c r="M113" s="7" t="s">
        <v>12</v>
      </c>
      <c r="N113" s="7" t="s">
        <v>30</v>
      </c>
      <c r="O113" s="23" t="s">
        <v>13</v>
      </c>
      <c r="P113" s="7" t="s">
        <v>41</v>
      </c>
      <c r="Q113" s="4" t="s">
        <v>42</v>
      </c>
      <c r="R113" s="4" t="s">
        <v>43</v>
      </c>
      <c r="S113" s="4" t="s">
        <v>44</v>
      </c>
      <c r="T113" s="87" t="s">
        <v>45</v>
      </c>
    </row>
    <row r="114" spans="1:20" ht="36" customHeight="1" x14ac:dyDescent="0.25">
      <c r="A114" s="118"/>
      <c r="B114" s="119"/>
      <c r="C114" s="119"/>
      <c r="D114" s="7" t="s">
        <v>20</v>
      </c>
      <c r="E114" s="7" t="s">
        <v>21</v>
      </c>
      <c r="F114" s="7" t="s">
        <v>22</v>
      </c>
      <c r="G114" s="7" t="s">
        <v>23</v>
      </c>
      <c r="H114" s="143" t="s">
        <v>2</v>
      </c>
      <c r="I114" s="144" t="s">
        <v>54</v>
      </c>
      <c r="J114" s="145" t="s">
        <v>29</v>
      </c>
      <c r="K114" s="146" t="s">
        <v>55</v>
      </c>
      <c r="L114" s="147" t="s">
        <v>28</v>
      </c>
      <c r="M114" s="151" t="s">
        <v>58</v>
      </c>
      <c r="N114" s="48" t="s">
        <v>40</v>
      </c>
      <c r="O114" s="39" t="s">
        <v>31</v>
      </c>
      <c r="P114" s="49" t="s">
        <v>15</v>
      </c>
      <c r="Q114" s="50" t="s">
        <v>56</v>
      </c>
      <c r="R114" s="42" t="s">
        <v>49</v>
      </c>
      <c r="S114" s="43" t="s">
        <v>25</v>
      </c>
      <c r="T114" s="152" t="s">
        <v>58</v>
      </c>
    </row>
    <row r="115" spans="1:20" x14ac:dyDescent="0.25">
      <c r="A115" s="118"/>
      <c r="B115" s="119"/>
      <c r="C115" s="119"/>
      <c r="D115" s="34"/>
      <c r="E115" s="34"/>
      <c r="F115" s="141"/>
      <c r="G115" s="34"/>
      <c r="H115" s="148"/>
      <c r="I115" s="34"/>
      <c r="J115" s="34"/>
      <c r="K115" s="34"/>
      <c r="L115" s="34"/>
      <c r="M115" s="34"/>
      <c r="N115" s="44" t="str">
        <f>IF(ISBLANK(Tableau41315[[#This Row],[Colonne3]]),"",Tableau41315[[#This Row],[Colonne3]]*P$24 )</f>
        <v/>
      </c>
      <c r="O115" s="31" t="str">
        <f>IF(ISBLANK(Tableau41315[[#This Row],[Colonne4]]),"",Tableau41315[[#This Row],[Colonne4]]*Q109 )</f>
        <v/>
      </c>
      <c r="P115" s="31" t="str">
        <f>IF(ISBLANK(Tableau41315[[#This Row],[Colonne3]]),"",Tableau41315[[#This Row],[Colonne3]]*Q$24 )</f>
        <v/>
      </c>
      <c r="Q115" s="31" t="str">
        <f>IF(ISBLANK(Tableau41315[[#This Row],[Colonne3]]),"",Tableau41315[[#This Row],[Colonne3]]*R$24 )</f>
        <v/>
      </c>
      <c r="R115" s="31" t="str">
        <f>IF(ISBLANK(Tableau41315[[#This Row],[Colonne3]]),"",Tableau41315[[#This Row],[Colonne3]]*S$24 )</f>
        <v/>
      </c>
      <c r="S115" s="31" t="str">
        <f>IF(ISBLANK(Tableau41315[[#This Row],[Colonne3]]),"",Tableau41315[[#This Row],[Colonne3]]*T$24 )</f>
        <v/>
      </c>
      <c r="T115" s="153"/>
    </row>
    <row r="116" spans="1:20" x14ac:dyDescent="0.25">
      <c r="A116" s="118"/>
      <c r="B116" s="119"/>
      <c r="C116" s="119"/>
      <c r="D116" s="34"/>
      <c r="E116" s="34"/>
      <c r="F116" s="142"/>
      <c r="G116" s="34"/>
      <c r="H116" s="148"/>
      <c r="I116" s="34"/>
      <c r="J116" s="34"/>
      <c r="K116" s="34"/>
      <c r="L116" s="34"/>
      <c r="M116" s="34"/>
      <c r="N116" s="44" t="str">
        <f>IF(ISBLANK(Tableau41315[[#This Row],[Colonne3]]),"",Tableau41315[[#This Row],[Colonne3]]*P$24 )</f>
        <v/>
      </c>
      <c r="O116" s="32"/>
      <c r="P116" s="31" t="str">
        <f>IF(ISBLANK(Tableau41315[[#This Row],[Colonne3]]),"",Tableau41315[[#This Row],[Colonne3]]*Q$24 )</f>
        <v/>
      </c>
      <c r="Q116" s="31" t="str">
        <f>IF(ISBLANK(Tableau41315[[#This Row],[Colonne3]]),"",Tableau41315[[#This Row],[Colonne3]]*R$24 )</f>
        <v/>
      </c>
      <c r="R116" s="31" t="str">
        <f>IF(ISBLANK(Tableau41315[[#This Row],[Colonne3]]),"",Tableau41315[[#This Row],[Colonne3]]*S$24 )</f>
        <v/>
      </c>
      <c r="S116" s="31" t="str">
        <f>IF(ISBLANK(Tableau41315[[#This Row],[Colonne3]]),"",Tableau41315[[#This Row],[Colonne3]]*T$24 )</f>
        <v/>
      </c>
      <c r="T116" s="153"/>
    </row>
    <row r="117" spans="1:20" x14ac:dyDescent="0.25">
      <c r="A117" s="118"/>
      <c r="B117" s="119"/>
      <c r="C117" s="119"/>
      <c r="D117" s="34"/>
      <c r="E117" s="34"/>
      <c r="F117" s="141"/>
      <c r="G117" s="34"/>
      <c r="H117" s="148"/>
      <c r="I117" s="34"/>
      <c r="J117" s="34"/>
      <c r="K117" s="34"/>
      <c r="L117" s="34"/>
      <c r="M117" s="34"/>
      <c r="N117" s="44" t="str">
        <f>IF(ISBLANK(Tableau41315[[#This Row],[Colonne3]]),"",Tableau41315[[#This Row],[Colonne3]]*P$24 )</f>
        <v/>
      </c>
      <c r="O117" s="32"/>
      <c r="P117" s="31" t="str">
        <f>IF(ISBLANK(Tableau41315[[#This Row],[Colonne3]]),"",Tableau41315[[#This Row],[Colonne3]]*Q$24 )</f>
        <v/>
      </c>
      <c r="Q117" s="31" t="str">
        <f>IF(ISBLANK(Tableau41315[[#This Row],[Colonne3]]),"",Tableau41315[[#This Row],[Colonne3]]*R$24 )</f>
        <v/>
      </c>
      <c r="R117" s="31" t="str">
        <f>IF(ISBLANK(Tableau41315[[#This Row],[Colonne3]]),"",Tableau41315[[#This Row],[Colonne3]]*S$24 )</f>
        <v/>
      </c>
      <c r="S117" s="31" t="str">
        <f>IF(ISBLANK(Tableau41315[[#This Row],[Colonne3]]),"",Tableau41315[[#This Row],[Colonne3]]*T$24 )</f>
        <v/>
      </c>
      <c r="T117" s="153"/>
    </row>
    <row r="118" spans="1:20" x14ac:dyDescent="0.25">
      <c r="A118" s="118"/>
      <c r="B118" s="119"/>
      <c r="C118" s="119"/>
      <c r="D118" s="34"/>
      <c r="E118" s="34"/>
      <c r="F118" s="142"/>
      <c r="G118" s="34"/>
      <c r="H118" s="148"/>
      <c r="I118" s="34"/>
      <c r="J118" s="34"/>
      <c r="K118" s="34"/>
      <c r="L118" s="34"/>
      <c r="M118" s="34"/>
      <c r="N118" s="44" t="str">
        <f>IF(ISBLANK(Tableau41315[[#This Row],[Colonne3]]),"",Tableau41315[[#This Row],[Colonne3]]*P$24 )</f>
        <v/>
      </c>
      <c r="O118" s="32"/>
      <c r="P118" s="31" t="str">
        <f>IF(ISBLANK(Tableau41315[[#This Row],[Colonne3]]),"",Tableau41315[[#This Row],[Colonne3]]*Q$24 )</f>
        <v/>
      </c>
      <c r="Q118" s="31" t="str">
        <f>IF(ISBLANK(Tableau41315[[#This Row],[Colonne3]]),"",Tableau41315[[#This Row],[Colonne3]]*R$24 )</f>
        <v/>
      </c>
      <c r="R118" s="31" t="str">
        <f>IF(ISBLANK(Tableau41315[[#This Row],[Colonne3]]),"",Tableau41315[[#This Row],[Colonne3]]*S$24 )</f>
        <v/>
      </c>
      <c r="S118" s="31" t="str">
        <f>IF(ISBLANK(Tableau41315[[#This Row],[Colonne3]]),"",Tableau41315[[#This Row],[Colonne3]]*T$24 )</f>
        <v/>
      </c>
      <c r="T118" s="153"/>
    </row>
    <row r="119" spans="1:20" x14ac:dyDescent="0.25">
      <c r="A119" s="118"/>
      <c r="B119" s="119"/>
      <c r="C119" s="119"/>
      <c r="D119" s="34"/>
      <c r="E119" s="34"/>
      <c r="F119" s="141"/>
      <c r="G119" s="34"/>
      <c r="H119" s="148"/>
      <c r="I119" s="34"/>
      <c r="J119" s="34"/>
      <c r="K119" s="34"/>
      <c r="L119" s="34"/>
      <c r="M119" s="34"/>
      <c r="N119" s="44" t="str">
        <f>IF(ISBLANK(Tableau41315[[#This Row],[Colonne3]]),"",Tableau41315[[#This Row],[Colonne3]]*P$24 )</f>
        <v/>
      </c>
      <c r="O119" s="32"/>
      <c r="P119" s="31" t="str">
        <f>IF(ISBLANK(Tableau41315[[#This Row],[Colonne3]]),"",Tableau41315[[#This Row],[Colonne3]]*Q$24 )</f>
        <v/>
      </c>
      <c r="Q119" s="31" t="str">
        <f>IF(ISBLANK(Tableau41315[[#This Row],[Colonne3]]),"",Tableau41315[[#This Row],[Colonne3]]*R$24 )</f>
        <v/>
      </c>
      <c r="R119" s="31" t="str">
        <f>IF(ISBLANK(Tableau41315[[#This Row],[Colonne3]]),"",Tableau41315[[#This Row],[Colonne3]]*S$24 )</f>
        <v/>
      </c>
      <c r="S119" s="31" t="str">
        <f>IF(ISBLANK(Tableau41315[[#This Row],[Colonne3]]),"",Tableau41315[[#This Row],[Colonne3]]*T$24 )</f>
        <v/>
      </c>
      <c r="T119" s="153"/>
    </row>
    <row r="120" spans="1:20" x14ac:dyDescent="0.25">
      <c r="A120" s="118"/>
      <c r="B120" s="119"/>
      <c r="C120" s="119"/>
      <c r="D120" s="34"/>
      <c r="E120" s="34"/>
      <c r="F120" s="142"/>
      <c r="G120" s="34"/>
      <c r="H120" s="148"/>
      <c r="I120" s="34"/>
      <c r="J120" s="34"/>
      <c r="K120" s="34"/>
      <c r="L120" s="34"/>
      <c r="M120" s="34"/>
      <c r="N120" s="44" t="str">
        <f>IF(ISBLANK(Tableau41315[[#This Row],[Colonne3]]),"",Tableau41315[[#This Row],[Colonne3]]*P$24 )</f>
        <v/>
      </c>
      <c r="O120" s="32"/>
      <c r="P120" s="31" t="str">
        <f>IF(ISBLANK(Tableau41315[[#This Row],[Colonne3]]),"",Tableau41315[[#This Row],[Colonne3]]*Q$24 )</f>
        <v/>
      </c>
      <c r="Q120" s="31" t="str">
        <f>IF(ISBLANK(Tableau41315[[#This Row],[Colonne3]]),"",Tableau41315[[#This Row],[Colonne3]]*R$24 )</f>
        <v/>
      </c>
      <c r="R120" s="31" t="str">
        <f>IF(ISBLANK(Tableau41315[[#This Row],[Colonne3]]),"",Tableau41315[[#This Row],[Colonne3]]*S$24 )</f>
        <v/>
      </c>
      <c r="S120" s="31" t="str">
        <f>IF(ISBLANK(Tableau41315[[#This Row],[Colonne3]]),"",Tableau41315[[#This Row],[Colonne3]]*T$24 )</f>
        <v/>
      </c>
      <c r="T120" s="153"/>
    </row>
    <row r="121" spans="1:20" x14ac:dyDescent="0.25">
      <c r="A121" s="118"/>
      <c r="B121" s="119"/>
      <c r="C121" s="119"/>
      <c r="D121" s="34"/>
      <c r="E121" s="34"/>
      <c r="F121" s="141"/>
      <c r="G121" s="34"/>
      <c r="H121" s="148"/>
      <c r="I121" s="34"/>
      <c r="J121" s="34"/>
      <c r="K121" s="34"/>
      <c r="L121" s="34"/>
      <c r="M121" s="34"/>
      <c r="N121" s="44" t="str">
        <f>IF(ISBLANK(Tableau41315[[#This Row],[Colonne3]]),"",Tableau41315[[#This Row],[Colonne3]]*P$24 )</f>
        <v/>
      </c>
      <c r="O121" s="32"/>
      <c r="P121" s="31" t="str">
        <f>IF(ISBLANK(Tableau41315[[#This Row],[Colonne3]]),"",Tableau41315[[#This Row],[Colonne3]]*Q$24 )</f>
        <v/>
      </c>
      <c r="Q121" s="31" t="str">
        <f>IF(ISBLANK(Tableau41315[[#This Row],[Colonne3]]),"",Tableau41315[[#This Row],[Colonne3]]*R$24 )</f>
        <v/>
      </c>
      <c r="R121" s="31" t="str">
        <f>IF(ISBLANK(Tableau41315[[#This Row],[Colonne3]]),"",Tableau41315[[#This Row],[Colonne3]]*S$24 )</f>
        <v/>
      </c>
      <c r="S121" s="31" t="str">
        <f>IF(ISBLANK(Tableau41315[[#This Row],[Colonne3]]),"",Tableau41315[[#This Row],[Colonne3]]*T$24 )</f>
        <v/>
      </c>
      <c r="T121" s="153"/>
    </row>
    <row r="122" spans="1:20" x14ac:dyDescent="0.25">
      <c r="A122" s="118"/>
      <c r="B122" s="119"/>
      <c r="C122" s="119"/>
      <c r="D122" s="34"/>
      <c r="E122" s="34"/>
      <c r="F122" s="142"/>
      <c r="G122" s="34"/>
      <c r="H122" s="148"/>
      <c r="I122" s="34"/>
      <c r="J122" s="34"/>
      <c r="K122" s="34"/>
      <c r="L122" s="34"/>
      <c r="M122" s="34"/>
      <c r="N122" s="44" t="str">
        <f>IF(ISBLANK(Tableau41315[[#This Row],[Colonne3]]),"",Tableau41315[[#This Row],[Colonne3]]*P$24 )</f>
        <v/>
      </c>
      <c r="O122" s="32"/>
      <c r="P122" s="31" t="str">
        <f>IF(ISBLANK(Tableau41315[[#This Row],[Colonne3]]),"",Tableau41315[[#This Row],[Colonne3]]*Q$24 )</f>
        <v/>
      </c>
      <c r="Q122" s="31" t="str">
        <f>IF(ISBLANK(Tableau41315[[#This Row],[Colonne3]]),"",Tableau41315[[#This Row],[Colonne3]]*R$24 )</f>
        <v/>
      </c>
      <c r="R122" s="31" t="str">
        <f>IF(ISBLANK(Tableau41315[[#This Row],[Colonne3]]),"",Tableau41315[[#This Row],[Colonne3]]*S$24 )</f>
        <v/>
      </c>
      <c r="S122" s="31" t="str">
        <f>IF(ISBLANK(Tableau41315[[#This Row],[Colonne3]]),"",Tableau41315[[#This Row],[Colonne3]]*T$24 )</f>
        <v/>
      </c>
      <c r="T122" s="153"/>
    </row>
    <row r="123" spans="1:20" x14ac:dyDescent="0.25">
      <c r="A123" s="118"/>
      <c r="B123" s="119"/>
      <c r="C123" s="119"/>
      <c r="D123" s="34"/>
      <c r="E123" s="34"/>
      <c r="F123" s="141"/>
      <c r="G123" s="34"/>
      <c r="H123" s="148"/>
      <c r="I123" s="34"/>
      <c r="J123" s="34"/>
      <c r="K123" s="34"/>
      <c r="L123" s="34"/>
      <c r="M123" s="34"/>
      <c r="N123" s="44" t="str">
        <f>IF(ISBLANK(Tableau41315[[#This Row],[Colonne3]]),"",Tableau41315[[#This Row],[Colonne3]]*P$24 )</f>
        <v/>
      </c>
      <c r="O123" s="32"/>
      <c r="P123" s="31" t="str">
        <f>IF(ISBLANK(Tableau41315[[#This Row],[Colonne3]]),"",Tableau41315[[#This Row],[Colonne3]]*Q$24 )</f>
        <v/>
      </c>
      <c r="Q123" s="31" t="str">
        <f>IF(ISBLANK(Tableau41315[[#This Row],[Colonne3]]),"",Tableau41315[[#This Row],[Colonne3]]*R$24 )</f>
        <v/>
      </c>
      <c r="R123" s="31" t="str">
        <f>IF(ISBLANK(Tableau41315[[#This Row],[Colonne3]]),"",Tableau41315[[#This Row],[Colonne3]]*S$24 )</f>
        <v/>
      </c>
      <c r="S123" s="31" t="str">
        <f>IF(ISBLANK(Tableau41315[[#This Row],[Colonne3]]),"",Tableau41315[[#This Row],[Colonne3]]*T$24 )</f>
        <v/>
      </c>
      <c r="T123" s="153"/>
    </row>
    <row r="124" spans="1:20" x14ac:dyDescent="0.25">
      <c r="A124" s="118"/>
      <c r="B124" s="119"/>
      <c r="C124" s="119"/>
      <c r="D124" s="34"/>
      <c r="E124" s="34"/>
      <c r="F124" s="142"/>
      <c r="G124" s="34"/>
      <c r="H124" s="148"/>
      <c r="I124" s="34"/>
      <c r="J124" s="34"/>
      <c r="K124" s="34"/>
      <c r="L124" s="34"/>
      <c r="M124" s="34"/>
      <c r="N124" s="44" t="str">
        <f>IF(ISBLANK(Tableau41315[[#This Row],[Colonne3]]),"",Tableau41315[[#This Row],[Colonne3]]*P$24 )</f>
        <v/>
      </c>
      <c r="O124" s="32"/>
      <c r="P124" s="31" t="str">
        <f>IF(ISBLANK(Tableau41315[[#This Row],[Colonne3]]),"",Tableau41315[[#This Row],[Colonne3]]*Q$24 )</f>
        <v/>
      </c>
      <c r="Q124" s="31" t="str">
        <f>IF(ISBLANK(Tableau41315[[#This Row],[Colonne3]]),"",Tableau41315[[#This Row],[Colonne3]]*R$24 )</f>
        <v/>
      </c>
      <c r="R124" s="31" t="str">
        <f>IF(ISBLANK(Tableau41315[[#This Row],[Colonne3]]),"",Tableau41315[[#This Row],[Colonne3]]*S$24 )</f>
        <v/>
      </c>
      <c r="S124" s="31" t="str">
        <f>IF(ISBLANK(Tableau41315[[#This Row],[Colonne3]]),"",Tableau41315[[#This Row],[Colonne3]]*T$24 )</f>
        <v/>
      </c>
      <c r="T124" s="153"/>
    </row>
    <row r="125" spans="1:20" x14ac:dyDescent="0.25">
      <c r="A125" s="118"/>
      <c r="B125" s="119"/>
      <c r="C125" s="119"/>
      <c r="D125" s="34"/>
      <c r="E125" s="34"/>
      <c r="F125" s="141"/>
      <c r="G125" s="34"/>
      <c r="H125" s="148"/>
      <c r="I125" s="34"/>
      <c r="J125" s="34"/>
      <c r="K125" s="34"/>
      <c r="L125" s="34"/>
      <c r="M125" s="34"/>
      <c r="N125" s="44" t="str">
        <f>IF(ISBLANK(Tableau41315[[#This Row],[Colonne3]]),"",Tableau41315[[#This Row],[Colonne3]]*P$24 )</f>
        <v/>
      </c>
      <c r="O125" s="32"/>
      <c r="P125" s="31" t="str">
        <f>IF(ISBLANK(Tableau41315[[#This Row],[Colonne3]]),"",Tableau41315[[#This Row],[Colonne3]]*Q$24 )</f>
        <v/>
      </c>
      <c r="Q125" s="31" t="str">
        <f>IF(ISBLANK(Tableau41315[[#This Row],[Colonne3]]),"",Tableau41315[[#This Row],[Colonne3]]*R$24 )</f>
        <v/>
      </c>
      <c r="R125" s="31" t="str">
        <f>IF(ISBLANK(Tableau41315[[#This Row],[Colonne3]]),"",Tableau41315[[#This Row],[Colonne3]]*S$24 )</f>
        <v/>
      </c>
      <c r="S125" s="31" t="str">
        <f>IF(ISBLANK(Tableau41315[[#This Row],[Colonne3]]),"",Tableau41315[[#This Row],[Colonne3]]*T$24 )</f>
        <v/>
      </c>
      <c r="T125" s="153"/>
    </row>
    <row r="126" spans="1:20" x14ac:dyDescent="0.25">
      <c r="A126" s="118"/>
      <c r="B126" s="119"/>
      <c r="C126" s="119"/>
      <c r="D126" s="34"/>
      <c r="E126" s="34"/>
      <c r="F126" s="142"/>
      <c r="G126" s="34"/>
      <c r="H126" s="148"/>
      <c r="I126" s="34"/>
      <c r="J126" s="34"/>
      <c r="K126" s="34"/>
      <c r="L126" s="34"/>
      <c r="M126" s="34"/>
      <c r="N126" s="44" t="str">
        <f>IF(ISBLANK(Tableau41315[[#This Row],[Colonne3]]),"",Tableau41315[[#This Row],[Colonne3]]*P$24 )</f>
        <v/>
      </c>
      <c r="O126" s="32"/>
      <c r="P126" s="31" t="str">
        <f>IF(ISBLANK(Tableau41315[[#This Row],[Colonne3]]),"",Tableau41315[[#This Row],[Colonne3]]*Q$24 )</f>
        <v/>
      </c>
      <c r="Q126" s="31" t="str">
        <f>IF(ISBLANK(Tableau41315[[#This Row],[Colonne3]]),"",Tableau41315[[#This Row],[Colonne3]]*R$24 )</f>
        <v/>
      </c>
      <c r="R126" s="31" t="str">
        <f>IF(ISBLANK(Tableau41315[[#This Row],[Colonne3]]),"",Tableau41315[[#This Row],[Colonne3]]*S$24 )</f>
        <v/>
      </c>
      <c r="S126" s="31" t="str">
        <f>IF(ISBLANK(Tableau41315[[#This Row],[Colonne3]]),"",Tableau41315[[#This Row],[Colonne3]]*T$24 )</f>
        <v/>
      </c>
      <c r="T126" s="153"/>
    </row>
    <row r="127" spans="1:20" x14ac:dyDescent="0.25">
      <c r="A127" s="118"/>
      <c r="B127" s="119"/>
      <c r="C127" s="119"/>
      <c r="D127" s="34"/>
      <c r="E127" s="34"/>
      <c r="F127" s="141"/>
      <c r="G127" s="34"/>
      <c r="H127" s="148"/>
      <c r="I127" s="34"/>
      <c r="J127" s="34"/>
      <c r="K127" s="34"/>
      <c r="L127" s="34"/>
      <c r="M127" s="34"/>
      <c r="N127" s="44" t="str">
        <f>IF(ISBLANK(Tableau41315[[#This Row],[Colonne3]]),"",Tableau41315[[#This Row],[Colonne3]]*P$24 )</f>
        <v/>
      </c>
      <c r="O127" s="32"/>
      <c r="P127" s="31" t="str">
        <f>IF(ISBLANK(Tableau41315[[#This Row],[Colonne3]]),"",Tableau41315[[#This Row],[Colonne3]]*Q$24 )</f>
        <v/>
      </c>
      <c r="Q127" s="31" t="str">
        <f>IF(ISBLANK(Tableau41315[[#This Row],[Colonne3]]),"",Tableau41315[[#This Row],[Colonne3]]*R$24 )</f>
        <v/>
      </c>
      <c r="R127" s="31" t="str">
        <f>IF(ISBLANK(Tableau41315[[#This Row],[Colonne3]]),"",Tableau41315[[#This Row],[Colonne3]]*S$24 )</f>
        <v/>
      </c>
      <c r="S127" s="31" t="str">
        <f>IF(ISBLANK(Tableau41315[[#This Row],[Colonne3]]),"",Tableau41315[[#This Row],[Colonne3]]*T$24 )</f>
        <v/>
      </c>
      <c r="T127" s="153"/>
    </row>
    <row r="128" spans="1:20" x14ac:dyDescent="0.25">
      <c r="A128" s="118"/>
      <c r="B128" s="119"/>
      <c r="C128" s="119"/>
      <c r="D128" s="34"/>
      <c r="E128" s="34"/>
      <c r="F128" s="142"/>
      <c r="G128" s="34"/>
      <c r="H128" s="148"/>
      <c r="I128" s="34"/>
      <c r="J128" s="34"/>
      <c r="K128" s="34"/>
      <c r="L128" s="34"/>
      <c r="M128" s="34"/>
      <c r="N128" s="44" t="str">
        <f>IF(ISBLANK(Tableau41315[[#This Row],[Colonne3]]),"",Tableau41315[[#This Row],[Colonne3]]*P$24 )</f>
        <v/>
      </c>
      <c r="O128" s="32"/>
      <c r="P128" s="31" t="str">
        <f>IF(ISBLANK(Tableau41315[[#This Row],[Colonne3]]),"",Tableau41315[[#This Row],[Colonne3]]*Q$24 )</f>
        <v/>
      </c>
      <c r="Q128" s="31" t="str">
        <f>IF(ISBLANK(Tableau41315[[#This Row],[Colonne3]]),"",Tableau41315[[#This Row],[Colonne3]]*R$24 )</f>
        <v/>
      </c>
      <c r="R128" s="31" t="str">
        <f>IF(ISBLANK(Tableau41315[[#This Row],[Colonne3]]),"",Tableau41315[[#This Row],[Colonne3]]*S$24 )</f>
        <v/>
      </c>
      <c r="S128" s="31" t="str">
        <f>IF(ISBLANK(Tableau41315[[#This Row],[Colonne3]]),"",Tableau41315[[#This Row],[Colonne3]]*T$24 )</f>
        <v/>
      </c>
      <c r="T128" s="153"/>
    </row>
    <row r="129" spans="1:22" x14ac:dyDescent="0.25">
      <c r="A129" s="118"/>
      <c r="B129" s="119"/>
      <c r="C129" s="119"/>
      <c r="D129" s="34"/>
      <c r="E129" s="34"/>
      <c r="F129" s="141"/>
      <c r="G129" s="34"/>
      <c r="H129" s="148"/>
      <c r="I129" s="34"/>
      <c r="J129" s="34"/>
      <c r="K129" s="34"/>
      <c r="L129" s="34"/>
      <c r="M129" s="34"/>
      <c r="N129" s="44" t="str">
        <f>IF(ISBLANK(Tableau41315[[#This Row],[Colonne3]]),"",Tableau41315[[#This Row],[Colonne3]]*P$24 )</f>
        <v/>
      </c>
      <c r="O129" s="32"/>
      <c r="P129" s="31" t="str">
        <f>IF(ISBLANK(Tableau41315[[#This Row],[Colonne3]]),"",Tableau41315[[#This Row],[Colonne3]]*Q$24 )</f>
        <v/>
      </c>
      <c r="Q129" s="31" t="str">
        <f>IF(ISBLANK(Tableau41315[[#This Row],[Colonne3]]),"",Tableau41315[[#This Row],[Colonne3]]*R$24 )</f>
        <v/>
      </c>
      <c r="R129" s="31" t="str">
        <f>IF(ISBLANK(Tableau41315[[#This Row],[Colonne3]]),"",Tableau41315[[#This Row],[Colonne3]]*S$24 )</f>
        <v/>
      </c>
      <c r="S129" s="31" t="str">
        <f>IF(ISBLANK(Tableau41315[[#This Row],[Colonne3]]),"",Tableau41315[[#This Row],[Colonne3]]*T$24 )</f>
        <v/>
      </c>
      <c r="T129" s="153"/>
    </row>
    <row r="130" spans="1:22" x14ac:dyDescent="0.25">
      <c r="A130" s="118"/>
      <c r="B130" s="119"/>
      <c r="C130" s="119"/>
      <c r="D130" s="34"/>
      <c r="E130" s="34"/>
      <c r="F130" s="142"/>
      <c r="G130" s="34"/>
      <c r="H130" s="148"/>
      <c r="I130" s="34"/>
      <c r="J130" s="34"/>
      <c r="K130" s="34"/>
      <c r="L130" s="34"/>
      <c r="M130" s="34"/>
      <c r="N130" s="44" t="str">
        <f>IF(ISBLANK(Tableau41315[[#This Row],[Colonne3]]),"",Tableau41315[[#This Row],[Colonne3]]*P$24 )</f>
        <v/>
      </c>
      <c r="O130" s="32"/>
      <c r="P130" s="31" t="str">
        <f>IF(ISBLANK(Tableau41315[[#This Row],[Colonne3]]),"",Tableau41315[[#This Row],[Colonne3]]*Q$24 )</f>
        <v/>
      </c>
      <c r="Q130" s="31" t="str">
        <f>IF(ISBLANK(Tableau41315[[#This Row],[Colonne3]]),"",Tableau41315[[#This Row],[Colonne3]]*R$24 )</f>
        <v/>
      </c>
      <c r="R130" s="31" t="str">
        <f>IF(ISBLANK(Tableau41315[[#This Row],[Colonne3]]),"",Tableau41315[[#This Row],[Colonne3]]*S$24 )</f>
        <v/>
      </c>
      <c r="S130" s="31" t="str">
        <f>IF(ISBLANK(Tableau41315[[#This Row],[Colonne3]]),"",Tableau41315[[#This Row],[Colonne3]]*T$24 )</f>
        <v/>
      </c>
      <c r="T130" s="153"/>
    </row>
    <row r="131" spans="1:22" x14ac:dyDescent="0.25">
      <c r="A131" s="118"/>
      <c r="B131" s="119"/>
      <c r="C131" s="119"/>
      <c r="D131" s="34"/>
      <c r="E131" s="34"/>
      <c r="F131" s="141"/>
      <c r="G131" s="34"/>
      <c r="H131" s="148"/>
      <c r="I131" s="34"/>
      <c r="J131" s="34"/>
      <c r="K131" s="34"/>
      <c r="L131" s="34"/>
      <c r="M131" s="34"/>
      <c r="N131" s="44" t="str">
        <f>IF(ISBLANK(Tableau41315[[#This Row],[Colonne3]]),"",Tableau41315[[#This Row],[Colonne3]]*P$24 )</f>
        <v/>
      </c>
      <c r="O131" s="32"/>
      <c r="P131" s="31" t="str">
        <f>IF(ISBLANK(Tableau41315[[#This Row],[Colonne3]]),"",Tableau41315[[#This Row],[Colonne3]]*Q$24 )</f>
        <v/>
      </c>
      <c r="Q131" s="31" t="str">
        <f>IF(ISBLANK(Tableau41315[[#This Row],[Colonne3]]),"",Tableau41315[[#This Row],[Colonne3]]*R$24 )</f>
        <v/>
      </c>
      <c r="R131" s="31" t="str">
        <f>IF(ISBLANK(Tableau41315[[#This Row],[Colonne3]]),"",Tableau41315[[#This Row],[Colonne3]]*S$24 )</f>
        <v/>
      </c>
      <c r="S131" s="31" t="str">
        <f>IF(ISBLANK(Tableau41315[[#This Row],[Colonne3]]),"",Tableau41315[[#This Row],[Colonne3]]*T$24 )</f>
        <v/>
      </c>
      <c r="T131" s="153"/>
    </row>
    <row r="132" spans="1:22" x14ac:dyDescent="0.25">
      <c r="A132" s="118"/>
      <c r="B132" s="119"/>
      <c r="C132" s="119"/>
      <c r="D132" s="34"/>
      <c r="E132" s="34"/>
      <c r="F132" s="142"/>
      <c r="G132" s="34"/>
      <c r="H132" s="148"/>
      <c r="I132" s="34"/>
      <c r="J132" s="34"/>
      <c r="K132" s="34"/>
      <c r="L132" s="34"/>
      <c r="M132" s="34"/>
      <c r="N132" s="44" t="str">
        <f>IF(ISBLANK(Tableau41315[[#This Row],[Colonne3]]),"",Tableau41315[[#This Row],[Colonne3]]*P$24 )</f>
        <v/>
      </c>
      <c r="O132" s="32"/>
      <c r="P132" s="31" t="str">
        <f>IF(ISBLANK(Tableau41315[[#This Row],[Colonne3]]),"",Tableau41315[[#This Row],[Colonne3]]*Q$24 )</f>
        <v/>
      </c>
      <c r="Q132" s="31" t="str">
        <f>IF(ISBLANK(Tableau41315[[#This Row],[Colonne3]]),"",Tableau41315[[#This Row],[Colonne3]]*R$24 )</f>
        <v/>
      </c>
      <c r="R132" s="31" t="str">
        <f>IF(ISBLANK(Tableau41315[[#This Row],[Colonne3]]),"",Tableau41315[[#This Row],[Colonne3]]*S$24 )</f>
        <v/>
      </c>
      <c r="S132" s="31" t="str">
        <f>IF(ISBLANK(Tableau41315[[#This Row],[Colonne3]]),"",Tableau41315[[#This Row],[Colonne3]]*T$24 )</f>
        <v/>
      </c>
      <c r="T132" s="153"/>
    </row>
    <row r="133" spans="1:22" x14ac:dyDescent="0.25">
      <c r="A133" s="118"/>
      <c r="B133" s="119"/>
      <c r="C133" s="119"/>
      <c r="D133" s="34"/>
      <c r="E133" s="34"/>
      <c r="F133" s="141"/>
      <c r="G133" s="34"/>
      <c r="H133" s="148"/>
      <c r="I133" s="34"/>
      <c r="J133" s="34"/>
      <c r="K133" s="34"/>
      <c r="L133" s="34"/>
      <c r="M133" s="34"/>
      <c r="N133" s="44" t="str">
        <f>IF(ISBLANK(Tableau41315[[#This Row],[Colonne3]]),"",Tableau41315[[#This Row],[Colonne3]]*P$24 )</f>
        <v/>
      </c>
      <c r="O133" s="32"/>
      <c r="P133" s="31" t="str">
        <f>IF(ISBLANK(Tableau41315[[#This Row],[Colonne3]]),"",Tableau41315[[#This Row],[Colonne3]]*Q$24 )</f>
        <v/>
      </c>
      <c r="Q133" s="31" t="str">
        <f>IF(ISBLANK(Tableau41315[[#This Row],[Colonne3]]),"",Tableau41315[[#This Row],[Colonne3]]*R$24 )</f>
        <v/>
      </c>
      <c r="R133" s="31" t="str">
        <f>IF(ISBLANK(Tableau41315[[#This Row],[Colonne3]]),"",Tableau41315[[#This Row],[Colonne3]]*S$24 )</f>
        <v/>
      </c>
      <c r="S133" s="31" t="str">
        <f>IF(ISBLANK(Tableau41315[[#This Row],[Colonne3]]),"",Tableau41315[[#This Row],[Colonne3]]*T$24 )</f>
        <v/>
      </c>
      <c r="T133" s="153"/>
    </row>
    <row r="134" spans="1:22" x14ac:dyDescent="0.25">
      <c r="A134" s="118"/>
      <c r="B134" s="119"/>
      <c r="C134" s="119"/>
      <c r="D134" s="34"/>
      <c r="E134" s="34"/>
      <c r="F134" s="142"/>
      <c r="G134" s="34"/>
      <c r="H134" s="148"/>
      <c r="I134" s="34"/>
      <c r="J134" s="34"/>
      <c r="K134" s="34"/>
      <c r="L134" s="34"/>
      <c r="M134" s="34"/>
      <c r="N134" s="44" t="str">
        <f>IF(ISBLANK(Tableau41315[[#This Row],[Colonne3]]),"",Tableau41315[[#This Row],[Colonne3]]*P$24 )</f>
        <v/>
      </c>
      <c r="O134" s="32"/>
      <c r="P134" s="31" t="str">
        <f>IF(ISBLANK(Tableau41315[[#This Row],[Colonne3]]),"",Tableau41315[[#This Row],[Colonne3]]*Q$24 )</f>
        <v/>
      </c>
      <c r="Q134" s="31" t="str">
        <f>IF(ISBLANK(Tableau41315[[#This Row],[Colonne3]]),"",Tableau41315[[#This Row],[Colonne3]]*R$24 )</f>
        <v/>
      </c>
      <c r="R134" s="31" t="str">
        <f>IF(ISBLANK(Tableau41315[[#This Row],[Colonne3]]),"",Tableau41315[[#This Row],[Colonne3]]*S$24 )</f>
        <v/>
      </c>
      <c r="S134" s="31" t="str">
        <f>IF(ISBLANK(Tableau41315[[#This Row],[Colonne3]]),"",Tableau41315[[#This Row],[Colonne3]]*T$24 )</f>
        <v/>
      </c>
      <c r="T134" s="153"/>
    </row>
    <row r="135" spans="1:22" ht="15.75" thickBot="1" x14ac:dyDescent="0.3">
      <c r="A135" s="118"/>
      <c r="B135" s="119"/>
      <c r="C135" s="119"/>
      <c r="D135" s="34"/>
      <c r="E135" s="34"/>
      <c r="F135" s="141"/>
      <c r="G135" s="34"/>
      <c r="H135" s="149"/>
      <c r="I135" s="150"/>
      <c r="J135" s="150"/>
      <c r="K135" s="150"/>
      <c r="L135" s="150"/>
      <c r="M135" s="150"/>
      <c r="N135" s="44" t="str">
        <f>IF(ISBLANK(Tableau41315[[#This Row],[Colonne3]]),"",Tableau41315[[#This Row],[Colonne3]]*P$24 )</f>
        <v/>
      </c>
      <c r="O135" s="32"/>
      <c r="P135" s="31" t="str">
        <f>IF(ISBLANK(Tableau41315[[#This Row],[Colonne3]]),"",Tableau41315[[#This Row],[Colonne3]]*Q$24 )</f>
        <v/>
      </c>
      <c r="Q135" s="31" t="str">
        <f>IF(ISBLANK(Tableau41315[[#This Row],[Colonne3]]),"",Tableau41315[[#This Row],[Colonne3]]*R$24 )</f>
        <v/>
      </c>
      <c r="R135" s="31" t="str">
        <f>IF(ISBLANK(Tableau41315[[#This Row],[Colonne3]]),"",Tableau41315[[#This Row],[Colonne3]]*S$24 )</f>
        <v/>
      </c>
      <c r="S135" s="31" t="str">
        <f>IF(ISBLANK(Tableau41315[[#This Row],[Colonne3]]),"",Tableau41315[[#This Row],[Colonne3]]*T$24 )</f>
        <v/>
      </c>
      <c r="T135" s="153"/>
    </row>
    <row r="136" spans="1:22" ht="19.5" thickBot="1" x14ac:dyDescent="0.3">
      <c r="A136" s="118"/>
      <c r="B136" s="119"/>
      <c r="C136" s="119"/>
      <c r="D136" s="26" t="s">
        <v>32</v>
      </c>
      <c r="E136" s="27"/>
      <c r="F136" s="27"/>
      <c r="G136" s="27"/>
      <c r="H136" s="27"/>
      <c r="I136" s="27"/>
      <c r="J136" s="27"/>
      <c r="K136" s="27"/>
      <c r="L136" s="27"/>
      <c r="M136" s="27"/>
      <c r="N136" s="156" t="e">
        <f ca="1">[1]!SOMME_SI_COULEUR(N115:N135,15921906)</f>
        <v>#NAME?</v>
      </c>
      <c r="O136" s="98" t="e">
        <f ca="1">[1]!SOMME_SI_COULEUR(O115:O135,15921906)</f>
        <v>#NAME?</v>
      </c>
      <c r="P136" s="98" t="e">
        <f ca="1">[1]!SOMME_SI_COULEUR(P115:P135,15921906)</f>
        <v>#NAME?</v>
      </c>
      <c r="Q136" s="98" t="e">
        <f ca="1">[1]!SOMME_SI_COULEUR(Q115:Q135,15921906)</f>
        <v>#NAME?</v>
      </c>
      <c r="R136" s="98" t="e">
        <f ca="1">[1]!SOMME_SI_COULEUR(R115:R135,15921906)</f>
        <v>#NAME?</v>
      </c>
      <c r="S136" s="98" t="e">
        <f ca="1">[1]!SOMME_SI_COULEUR(S115:S135,15921906)</f>
        <v>#NAME?</v>
      </c>
      <c r="T136" s="158" t="e">
        <f ca="1">SUM(Tableau41315[[#This Row],[1]]+Tableau41315[[#This Row],[Colonne13]]+Tableau41315[[#This Row],[Colonne14]]+Tableau41315[[#This Row],[Colonne15]]+Tableau41315[[#This Row],[Colonne16]])</f>
        <v>#NAME?</v>
      </c>
    </row>
    <row r="137" spans="1:22" ht="38.25" thickBot="1" x14ac:dyDescent="0.3">
      <c r="A137" s="118"/>
      <c r="B137" s="119"/>
      <c r="C137" s="119"/>
      <c r="D137" s="25" t="s">
        <v>33</v>
      </c>
      <c r="E137" s="25"/>
      <c r="F137" s="25"/>
      <c r="G137" s="25"/>
      <c r="H137" s="25"/>
      <c r="I137" s="25"/>
      <c r="J137" s="25"/>
      <c r="K137" s="25"/>
      <c r="L137" s="25"/>
      <c r="M137" s="25"/>
      <c r="N137" s="46" t="e">
        <f ca="1">N136/3</f>
        <v>#NAME?</v>
      </c>
      <c r="O137" s="47" t="e">
        <f t="shared" ref="O137:S137" ca="1" si="4">O136/3</f>
        <v>#NAME?</v>
      </c>
      <c r="P137" s="47" t="e">
        <f t="shared" ca="1" si="4"/>
        <v>#NAME?</v>
      </c>
      <c r="Q137" s="47" t="e">
        <f t="shared" ca="1" si="4"/>
        <v>#NAME?</v>
      </c>
      <c r="R137" s="47" t="e">
        <f t="shared" ca="1" si="4"/>
        <v>#NAME?</v>
      </c>
      <c r="S137" s="47" t="e">
        <f t="shared" ca="1" si="4"/>
        <v>#NAME?</v>
      </c>
      <c r="T137" s="157" t="e">
        <f ca="1">SUM(Tableau41315[[#This Row],[1]]+Tableau41315[[#This Row],[Colonne13]]+Tableau41315[[#This Row],[Colonne14]]+Tableau41315[[#This Row],[Colonne15]]+Tableau41315[[#This Row],[Colonne16]])</f>
        <v>#NAME?</v>
      </c>
    </row>
    <row r="138" spans="1:22" ht="15.75" thickBot="1" x14ac:dyDescent="0.3">
      <c r="A138" s="120"/>
      <c r="B138" s="121"/>
      <c r="C138" s="121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30"/>
      <c r="P138" s="29"/>
      <c r="Q138" s="29"/>
      <c r="R138" s="29"/>
      <c r="S138" s="29"/>
      <c r="T138" s="88"/>
    </row>
    <row r="139" spans="1:22" ht="15.75" thickBot="1" x14ac:dyDescent="0.3">
      <c r="A139" s="63"/>
      <c r="B139" s="64"/>
      <c r="C139" s="64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6"/>
      <c r="V139" s="2"/>
    </row>
    <row r="140" spans="1:22" ht="26.25" x14ac:dyDescent="0.4">
      <c r="A140" s="116">
        <f>P4</f>
        <v>2019</v>
      </c>
      <c r="B140" s="117"/>
      <c r="C140" s="117"/>
      <c r="D140" s="122">
        <f>P4</f>
        <v>2019</v>
      </c>
      <c r="E140" s="122"/>
      <c r="F140" s="122"/>
      <c r="G140" s="122"/>
      <c r="H140" s="122"/>
      <c r="I140" s="122"/>
      <c r="J140" s="122"/>
      <c r="K140" s="122"/>
      <c r="L140" s="122"/>
      <c r="M140" s="122"/>
      <c r="N140" s="122"/>
      <c r="O140" s="122"/>
      <c r="P140" s="122"/>
      <c r="Q140" s="122"/>
      <c r="R140" s="122"/>
      <c r="S140" s="122"/>
      <c r="T140" s="123"/>
    </row>
    <row r="141" spans="1:22" ht="20.25" customHeight="1" thickBot="1" x14ac:dyDescent="0.3">
      <c r="A141" s="118"/>
      <c r="B141" s="119"/>
      <c r="C141" s="119"/>
      <c r="D141" s="124" t="s">
        <v>34</v>
      </c>
      <c r="E141" s="124"/>
      <c r="F141" s="124"/>
      <c r="G141" s="124"/>
      <c r="H141" s="124"/>
      <c r="I141" s="124"/>
      <c r="J141" s="124"/>
      <c r="K141" s="124"/>
      <c r="L141" s="124"/>
      <c r="M141" s="124"/>
      <c r="N141" s="124"/>
      <c r="O141" s="124"/>
      <c r="P141" s="124"/>
      <c r="Q141" s="124"/>
      <c r="R141" s="124"/>
      <c r="S141" s="124"/>
      <c r="T141" s="125"/>
    </row>
    <row r="142" spans="1:22" ht="45" hidden="1" x14ac:dyDescent="0.25">
      <c r="A142" s="118"/>
      <c r="B142" s="119"/>
      <c r="C142" s="119"/>
      <c r="D142" s="5" t="s">
        <v>3</v>
      </c>
      <c r="E142" s="5" t="s">
        <v>4</v>
      </c>
      <c r="F142" s="5" t="s">
        <v>5</v>
      </c>
      <c r="G142" s="5" t="s">
        <v>6</v>
      </c>
      <c r="H142" s="5" t="s">
        <v>7</v>
      </c>
      <c r="I142" s="5" t="s">
        <v>8</v>
      </c>
      <c r="J142" s="5" t="s">
        <v>9</v>
      </c>
      <c r="K142" s="5" t="s">
        <v>10</v>
      </c>
      <c r="L142" s="5" t="s">
        <v>11</v>
      </c>
      <c r="M142" s="5" t="s">
        <v>12</v>
      </c>
      <c r="N142" s="5" t="s">
        <v>30</v>
      </c>
      <c r="O142" s="6" t="s">
        <v>13</v>
      </c>
      <c r="P142" s="5" t="s">
        <v>41</v>
      </c>
      <c r="Q142" s="24" t="s">
        <v>42</v>
      </c>
      <c r="R142" s="24" t="s">
        <v>43</v>
      </c>
      <c r="S142" s="24" t="s">
        <v>44</v>
      </c>
      <c r="T142" s="85" t="s">
        <v>45</v>
      </c>
    </row>
    <row r="143" spans="1:22" ht="42" customHeight="1" x14ac:dyDescent="0.25">
      <c r="A143" s="118"/>
      <c r="B143" s="119"/>
      <c r="C143" s="119"/>
      <c r="D143" s="28" t="s">
        <v>20</v>
      </c>
      <c r="E143" s="28" t="s">
        <v>21</v>
      </c>
      <c r="F143" s="28" t="s">
        <v>22</v>
      </c>
      <c r="G143" s="28" t="s">
        <v>23</v>
      </c>
      <c r="H143" s="143" t="s">
        <v>2</v>
      </c>
      <c r="I143" s="144" t="s">
        <v>54</v>
      </c>
      <c r="J143" s="145" t="s">
        <v>29</v>
      </c>
      <c r="K143" s="146" t="s">
        <v>55</v>
      </c>
      <c r="L143" s="147" t="s">
        <v>28</v>
      </c>
      <c r="M143" s="151" t="s">
        <v>58</v>
      </c>
      <c r="N143" s="48" t="s">
        <v>40</v>
      </c>
      <c r="O143" s="39" t="s">
        <v>31</v>
      </c>
      <c r="P143" s="49" t="s">
        <v>15</v>
      </c>
      <c r="Q143" s="50" t="s">
        <v>56</v>
      </c>
      <c r="R143" s="42" t="s">
        <v>49</v>
      </c>
      <c r="S143" s="43" t="s">
        <v>25</v>
      </c>
      <c r="T143" s="152" t="s">
        <v>58</v>
      </c>
    </row>
    <row r="144" spans="1:22" x14ac:dyDescent="0.25">
      <c r="A144" s="118"/>
      <c r="B144" s="119"/>
      <c r="C144" s="119"/>
      <c r="D144" s="34"/>
      <c r="E144" s="34"/>
      <c r="F144" s="141"/>
      <c r="G144" s="34"/>
      <c r="H144" s="148"/>
      <c r="I144" s="34"/>
      <c r="J144" s="34"/>
      <c r="K144" s="34"/>
      <c r="L144" s="34" t="s">
        <v>62</v>
      </c>
      <c r="M144" s="34"/>
      <c r="N144" s="44"/>
      <c r="O144" s="31" t="str">
        <f>IF(ISBLANK(Tableau41416[[#This Row],[Colonne4]]),"",Tableau41416[[#This Row],[Colonne4]]*Q138 )</f>
        <v/>
      </c>
      <c r="P144" s="31" t="str">
        <f>IF(ISBLANK(Tableau41416[[#This Row],[Colonne3]]),"",Tableau41416[[#This Row],[Colonne3]]*Q$24 )</f>
        <v/>
      </c>
      <c r="Q144" s="31" t="str">
        <f>IF(ISBLANK(Tableau41416[[#This Row],[Colonne3]]),"",Tableau41416[[#This Row],[Colonne3]]*R$24 )</f>
        <v/>
      </c>
      <c r="R144" s="31" t="str">
        <f>IF(ISBLANK(Tableau41416[[#This Row],[Colonne3]]),"",Tableau41416[[#This Row],[Colonne3]]*S$24 )</f>
        <v/>
      </c>
      <c r="S144" s="31" t="str">
        <f>IF(ISBLANK(Tableau41416[[#This Row],[Colonne3]]),"",Tableau41416[[#This Row],[Colonne3]]*T$24 )</f>
        <v/>
      </c>
      <c r="T144" s="153"/>
    </row>
    <row r="145" spans="1:20" x14ac:dyDescent="0.25">
      <c r="A145" s="118"/>
      <c r="B145" s="119"/>
      <c r="C145" s="119"/>
      <c r="D145" s="34"/>
      <c r="E145" s="34"/>
      <c r="F145" s="142"/>
      <c r="G145" s="34"/>
      <c r="H145" s="148"/>
      <c r="I145" s="34"/>
      <c r="J145" s="34"/>
      <c r="K145" s="34"/>
      <c r="L145" s="34"/>
      <c r="M145" s="34"/>
      <c r="N145" s="44"/>
      <c r="O145" s="32"/>
      <c r="P145" s="31" t="str">
        <f>IF(ISBLANK(Tableau41416[[#This Row],[Colonne3]]),"",Tableau41416[[#This Row],[Colonne3]]*Q$24 )</f>
        <v/>
      </c>
      <c r="Q145" s="31" t="str">
        <f>IF(ISBLANK(Tableau41416[[#This Row],[Colonne3]]),"",Tableau41416[[#This Row],[Colonne3]]*R$24 )</f>
        <v/>
      </c>
      <c r="R145" s="31" t="str">
        <f>IF(ISBLANK(Tableau41416[[#This Row],[Colonne3]]),"",Tableau41416[[#This Row],[Colonne3]]*S$24 )</f>
        <v/>
      </c>
      <c r="S145" s="31" t="str">
        <f>IF(ISBLANK(Tableau41416[[#This Row],[Colonne3]]),"",Tableau41416[[#This Row],[Colonne3]]*T$24 )</f>
        <v/>
      </c>
      <c r="T145" s="153"/>
    </row>
    <row r="146" spans="1:20" x14ac:dyDescent="0.25">
      <c r="A146" s="118"/>
      <c r="B146" s="119"/>
      <c r="C146" s="119"/>
      <c r="D146" s="34"/>
      <c r="E146" s="34"/>
      <c r="F146" s="141"/>
      <c r="G146" s="34"/>
      <c r="H146" s="148"/>
      <c r="I146" s="34"/>
      <c r="J146" s="34"/>
      <c r="K146" s="34"/>
      <c r="L146" s="34"/>
      <c r="M146" s="34"/>
      <c r="N146" s="44" t="str">
        <f>IF(ISBLANK(Tableau41416[[#This Row],[Colonne3]]),"",Tableau41416[[#This Row],[Colonne3]]*P$24 )</f>
        <v/>
      </c>
      <c r="O146" s="32"/>
      <c r="P146" s="31" t="str">
        <f>IF(ISBLANK(Tableau41416[[#This Row],[Colonne3]]),"",Tableau41416[[#This Row],[Colonne3]]*Q$24 )</f>
        <v/>
      </c>
      <c r="Q146" s="31" t="str">
        <f>IF(ISBLANK(Tableau41416[[#This Row],[Colonne3]]),"",Tableau41416[[#This Row],[Colonne3]]*R$24 )</f>
        <v/>
      </c>
      <c r="R146" s="31" t="str">
        <f>IF(ISBLANK(Tableau41416[[#This Row],[Colonne3]]),"",Tableau41416[[#This Row],[Colonne3]]*S$24 )</f>
        <v/>
      </c>
      <c r="S146" s="31" t="str">
        <f>IF(ISBLANK(Tableau41416[[#This Row],[Colonne3]]),"",Tableau41416[[#This Row],[Colonne3]]*T$24 )</f>
        <v/>
      </c>
      <c r="T146" s="153"/>
    </row>
    <row r="147" spans="1:20" x14ac:dyDescent="0.25">
      <c r="A147" s="118"/>
      <c r="B147" s="119"/>
      <c r="C147" s="119"/>
      <c r="D147" s="34"/>
      <c r="E147" s="34"/>
      <c r="F147" s="142"/>
      <c r="G147" s="34"/>
      <c r="H147" s="148"/>
      <c r="I147" s="34"/>
      <c r="J147" s="34"/>
      <c r="K147" s="34"/>
      <c r="L147" s="34"/>
      <c r="M147" s="34"/>
      <c r="N147" s="44" t="str">
        <f>IF(ISBLANK(Tableau41416[[#This Row],[Colonne3]]),"",Tableau41416[[#This Row],[Colonne3]]*P$24 )</f>
        <v/>
      </c>
      <c r="O147" s="32"/>
      <c r="P147" s="31" t="str">
        <f>IF(ISBLANK(Tableau41416[[#This Row],[Colonne3]]),"",Tableau41416[[#This Row],[Colonne3]]*Q$24 )</f>
        <v/>
      </c>
      <c r="Q147" s="31" t="str">
        <f>IF(ISBLANK(Tableau41416[[#This Row],[Colonne3]]),"",Tableau41416[[#This Row],[Colonne3]]*R$24 )</f>
        <v/>
      </c>
      <c r="R147" s="31" t="str">
        <f>IF(ISBLANK(Tableau41416[[#This Row],[Colonne3]]),"",Tableau41416[[#This Row],[Colonne3]]*S$24 )</f>
        <v/>
      </c>
      <c r="S147" s="31" t="str">
        <f>IF(ISBLANK(Tableau41416[[#This Row],[Colonne3]]),"",Tableau41416[[#This Row],[Colonne3]]*T$24 )</f>
        <v/>
      </c>
      <c r="T147" s="153"/>
    </row>
    <row r="148" spans="1:20" x14ac:dyDescent="0.25">
      <c r="A148" s="118"/>
      <c r="B148" s="119"/>
      <c r="C148" s="119"/>
      <c r="D148" s="34"/>
      <c r="E148" s="34"/>
      <c r="F148" s="141"/>
      <c r="G148" s="34"/>
      <c r="H148" s="148"/>
      <c r="I148" s="34"/>
      <c r="J148" s="34"/>
      <c r="K148" s="34"/>
      <c r="L148" s="34"/>
      <c r="M148" s="34"/>
      <c r="N148" s="44" t="str">
        <f>IF(ISBLANK(Tableau41416[[#This Row],[Colonne3]]),"",Tableau41416[[#This Row],[Colonne3]]*P$24 )</f>
        <v/>
      </c>
      <c r="O148" s="32"/>
      <c r="P148" s="31" t="str">
        <f>IF(ISBLANK(Tableau41416[[#This Row],[Colonne3]]),"",Tableau41416[[#This Row],[Colonne3]]*Q$24 )</f>
        <v/>
      </c>
      <c r="Q148" s="31" t="str">
        <f>IF(ISBLANK(Tableau41416[[#This Row],[Colonne3]]),"",Tableau41416[[#This Row],[Colonne3]]*R$24 )</f>
        <v/>
      </c>
      <c r="R148" s="31" t="str">
        <f>IF(ISBLANK(Tableau41416[[#This Row],[Colonne3]]),"",Tableau41416[[#This Row],[Colonne3]]*S$24 )</f>
        <v/>
      </c>
      <c r="S148" s="31" t="str">
        <f>IF(ISBLANK(Tableau41416[[#This Row],[Colonne3]]),"",Tableau41416[[#This Row],[Colonne3]]*T$24 )</f>
        <v/>
      </c>
      <c r="T148" s="153"/>
    </row>
    <row r="149" spans="1:20" x14ac:dyDescent="0.25">
      <c r="A149" s="118"/>
      <c r="B149" s="119"/>
      <c r="C149" s="119"/>
      <c r="D149" s="34"/>
      <c r="E149" s="34"/>
      <c r="F149" s="142"/>
      <c r="G149" s="34"/>
      <c r="H149" s="148"/>
      <c r="I149" s="34"/>
      <c r="J149" s="34"/>
      <c r="K149" s="34"/>
      <c r="L149" s="34"/>
      <c r="M149" s="34"/>
      <c r="N149" s="44" t="str">
        <f>IF(ISBLANK(Tableau41416[[#This Row],[Colonne3]]),"",Tableau41416[[#This Row],[Colonne3]]*P$24 )</f>
        <v/>
      </c>
      <c r="O149" s="32"/>
      <c r="P149" s="31" t="str">
        <f>IF(ISBLANK(Tableau41416[[#This Row],[Colonne3]]),"",Tableau41416[[#This Row],[Colonne3]]*Q$24 )</f>
        <v/>
      </c>
      <c r="Q149" s="31" t="str">
        <f>IF(ISBLANK(Tableau41416[[#This Row],[Colonne3]]),"",Tableau41416[[#This Row],[Colonne3]]*R$24 )</f>
        <v/>
      </c>
      <c r="R149" s="31" t="str">
        <f>IF(ISBLANK(Tableau41416[[#This Row],[Colonne3]]),"",Tableau41416[[#This Row],[Colonne3]]*S$24 )</f>
        <v/>
      </c>
      <c r="S149" s="31" t="str">
        <f>IF(ISBLANK(Tableau41416[[#This Row],[Colonne3]]),"",Tableau41416[[#This Row],[Colonne3]]*T$24 )</f>
        <v/>
      </c>
      <c r="T149" s="153"/>
    </row>
    <row r="150" spans="1:20" x14ac:dyDescent="0.25">
      <c r="A150" s="118"/>
      <c r="B150" s="119"/>
      <c r="C150" s="119"/>
      <c r="D150" s="34"/>
      <c r="E150" s="34"/>
      <c r="F150" s="141"/>
      <c r="G150" s="34"/>
      <c r="H150" s="148"/>
      <c r="I150" s="34"/>
      <c r="J150" s="34"/>
      <c r="K150" s="34"/>
      <c r="L150" s="34"/>
      <c r="M150" s="34"/>
      <c r="N150" s="44" t="str">
        <f>IF(ISBLANK(Tableau41416[[#This Row],[Colonne3]]),"",Tableau41416[[#This Row],[Colonne3]]*P$24 )</f>
        <v/>
      </c>
      <c r="O150" s="32"/>
      <c r="P150" s="31" t="str">
        <f>IF(ISBLANK(Tableau41416[[#This Row],[Colonne3]]),"",Tableau41416[[#This Row],[Colonne3]]*Q$24 )</f>
        <v/>
      </c>
      <c r="Q150" s="31" t="str">
        <f>IF(ISBLANK(Tableau41416[[#This Row],[Colonne3]]),"",Tableau41416[[#This Row],[Colonne3]]*R$24 )</f>
        <v/>
      </c>
      <c r="R150" s="31" t="str">
        <f>IF(ISBLANK(Tableau41416[[#This Row],[Colonne3]]),"",Tableau41416[[#This Row],[Colonne3]]*S$24 )</f>
        <v/>
      </c>
      <c r="S150" s="31" t="str">
        <f>IF(ISBLANK(Tableau41416[[#This Row],[Colonne3]]),"",Tableau41416[[#This Row],[Colonne3]]*T$24 )</f>
        <v/>
      </c>
      <c r="T150" s="153"/>
    </row>
    <row r="151" spans="1:20" x14ac:dyDescent="0.25">
      <c r="A151" s="118"/>
      <c r="B151" s="119"/>
      <c r="C151" s="119"/>
      <c r="D151" s="34"/>
      <c r="E151" s="34"/>
      <c r="F151" s="142"/>
      <c r="G151" s="34"/>
      <c r="H151" s="148"/>
      <c r="I151" s="34"/>
      <c r="J151" s="34"/>
      <c r="K151" s="34"/>
      <c r="L151" s="34"/>
      <c r="M151" s="34"/>
      <c r="N151" s="44" t="str">
        <f>IF(ISBLANK(Tableau41416[[#This Row],[Colonne3]]),"",Tableau41416[[#This Row],[Colonne3]]*P$24 )</f>
        <v/>
      </c>
      <c r="O151" s="32"/>
      <c r="P151" s="31" t="str">
        <f>IF(ISBLANK(Tableau41416[[#This Row],[Colonne3]]),"",Tableau41416[[#This Row],[Colonne3]]*Q$24 )</f>
        <v/>
      </c>
      <c r="Q151" s="31" t="str">
        <f>IF(ISBLANK(Tableau41416[[#This Row],[Colonne3]]),"",Tableau41416[[#This Row],[Colonne3]]*R$24 )</f>
        <v/>
      </c>
      <c r="R151" s="31" t="str">
        <f>IF(ISBLANK(Tableau41416[[#This Row],[Colonne3]]),"",Tableau41416[[#This Row],[Colonne3]]*S$24 )</f>
        <v/>
      </c>
      <c r="S151" s="31" t="str">
        <f>IF(ISBLANK(Tableau41416[[#This Row],[Colonne3]]),"",Tableau41416[[#This Row],[Colonne3]]*T$24 )</f>
        <v/>
      </c>
      <c r="T151" s="153"/>
    </row>
    <row r="152" spans="1:20" x14ac:dyDescent="0.25">
      <c r="A152" s="118"/>
      <c r="B152" s="119"/>
      <c r="C152" s="119"/>
      <c r="D152" s="34"/>
      <c r="E152" s="34"/>
      <c r="F152" s="141"/>
      <c r="G152" s="34"/>
      <c r="H152" s="148"/>
      <c r="I152" s="34"/>
      <c r="J152" s="34"/>
      <c r="K152" s="34"/>
      <c r="L152" s="34"/>
      <c r="M152" s="34"/>
      <c r="N152" s="44" t="str">
        <f>IF(ISBLANK(Tableau41416[[#This Row],[Colonne3]]),"",Tableau41416[[#This Row],[Colonne3]]*P$24 )</f>
        <v/>
      </c>
      <c r="O152" s="32"/>
      <c r="P152" s="31" t="str">
        <f>IF(ISBLANK(Tableau41416[[#This Row],[Colonne3]]),"",Tableau41416[[#This Row],[Colonne3]]*Q$24 )</f>
        <v/>
      </c>
      <c r="Q152" s="31" t="str">
        <f>IF(ISBLANK(Tableau41416[[#This Row],[Colonne3]]),"",Tableau41416[[#This Row],[Colonne3]]*R$24 )</f>
        <v/>
      </c>
      <c r="R152" s="31" t="str">
        <f>IF(ISBLANK(Tableau41416[[#This Row],[Colonne3]]),"",Tableau41416[[#This Row],[Colonne3]]*S$24 )</f>
        <v/>
      </c>
      <c r="S152" s="31" t="str">
        <f>IF(ISBLANK(Tableau41416[[#This Row],[Colonne3]]),"",Tableau41416[[#This Row],[Colonne3]]*T$24 )</f>
        <v/>
      </c>
      <c r="T152" s="153"/>
    </row>
    <row r="153" spans="1:20" x14ac:dyDescent="0.25">
      <c r="A153" s="118"/>
      <c r="B153" s="119"/>
      <c r="C153" s="119"/>
      <c r="D153" s="34"/>
      <c r="E153" s="34"/>
      <c r="F153" s="142"/>
      <c r="G153" s="34"/>
      <c r="H153" s="148"/>
      <c r="I153" s="34"/>
      <c r="J153" s="34"/>
      <c r="K153" s="34"/>
      <c r="L153" s="34"/>
      <c r="M153" s="34"/>
      <c r="N153" s="44"/>
      <c r="O153" s="32"/>
      <c r="P153" s="31" t="str">
        <f>IF(ISBLANK(Tableau41416[[#This Row],[Colonne3]]),"",Tableau41416[[#This Row],[Colonne3]]*Q$24 )</f>
        <v/>
      </c>
      <c r="Q153" s="31" t="str">
        <f>IF(ISBLANK(Tableau41416[[#This Row],[Colonne3]]),"",Tableau41416[[#This Row],[Colonne3]]*R$24 )</f>
        <v/>
      </c>
      <c r="R153" s="31" t="str">
        <f>IF(ISBLANK(Tableau41416[[#This Row],[Colonne3]]),"",Tableau41416[[#This Row],[Colonne3]]*S$24 )</f>
        <v/>
      </c>
      <c r="S153" s="31" t="str">
        <f>IF(ISBLANK(Tableau41416[[#This Row],[Colonne3]]),"",Tableau41416[[#This Row],[Colonne3]]*T$24 )</f>
        <v/>
      </c>
      <c r="T153" s="153"/>
    </row>
    <row r="154" spans="1:20" x14ac:dyDescent="0.25">
      <c r="A154" s="118"/>
      <c r="B154" s="119"/>
      <c r="C154" s="119"/>
      <c r="D154" s="34"/>
      <c r="E154" s="34"/>
      <c r="F154" s="141"/>
      <c r="G154" s="34"/>
      <c r="H154" s="148"/>
      <c r="I154" s="34"/>
      <c r="J154" s="34"/>
      <c r="K154" s="34"/>
      <c r="L154" s="34"/>
      <c r="M154" s="34"/>
      <c r="N154" s="44" t="str">
        <f>IF(ISBLANK(Tableau41416[[#This Row],[Colonne3]]),"",Tableau41416[[#This Row],[Colonne3]]*P$24 )</f>
        <v/>
      </c>
      <c r="O154" s="32"/>
      <c r="P154" s="31" t="str">
        <f>IF(ISBLANK(Tableau41416[[#This Row],[Colonne3]]),"",Tableau41416[[#This Row],[Colonne3]]*Q$24 )</f>
        <v/>
      </c>
      <c r="Q154" s="31" t="str">
        <f>IF(ISBLANK(Tableau41416[[#This Row],[Colonne3]]),"",Tableau41416[[#This Row],[Colonne3]]*R$24 )</f>
        <v/>
      </c>
      <c r="R154" s="31" t="str">
        <f>IF(ISBLANK(Tableau41416[[#This Row],[Colonne3]]),"",Tableau41416[[#This Row],[Colonne3]]*S$24 )</f>
        <v/>
      </c>
      <c r="S154" s="31" t="str">
        <f>IF(ISBLANK(Tableau41416[[#This Row],[Colonne3]]),"",Tableau41416[[#This Row],[Colonne3]]*T$24 )</f>
        <v/>
      </c>
      <c r="T154" s="153"/>
    </row>
    <row r="155" spans="1:20" x14ac:dyDescent="0.25">
      <c r="A155" s="118"/>
      <c r="B155" s="119"/>
      <c r="C155" s="119"/>
      <c r="D155" s="34"/>
      <c r="E155" s="34"/>
      <c r="F155" s="142"/>
      <c r="G155" s="34"/>
      <c r="H155" s="148"/>
      <c r="I155" s="34"/>
      <c r="J155" s="34"/>
      <c r="K155" s="34"/>
      <c r="L155" s="34"/>
      <c r="M155" s="34"/>
      <c r="N155" s="44" t="str">
        <f>IF(ISBLANK(Tableau41416[[#This Row],[Colonne3]]),"",Tableau41416[[#This Row],[Colonne3]]*P$24 )</f>
        <v/>
      </c>
      <c r="O155" s="32"/>
      <c r="P155" s="31" t="str">
        <f>IF(ISBLANK(Tableau41416[[#This Row],[Colonne3]]),"",Tableau41416[[#This Row],[Colonne3]]*Q$24 )</f>
        <v/>
      </c>
      <c r="Q155" s="31" t="str">
        <f>IF(ISBLANK(Tableau41416[[#This Row],[Colonne3]]),"",Tableau41416[[#This Row],[Colonne3]]*R$24 )</f>
        <v/>
      </c>
      <c r="R155" s="31" t="str">
        <f>IF(ISBLANK(Tableau41416[[#This Row],[Colonne3]]),"",Tableau41416[[#This Row],[Colonne3]]*S$24 )</f>
        <v/>
      </c>
      <c r="S155" s="31" t="str">
        <f>IF(ISBLANK(Tableau41416[[#This Row],[Colonne3]]),"",Tableau41416[[#This Row],[Colonne3]]*T$24 )</f>
        <v/>
      </c>
      <c r="T155" s="153"/>
    </row>
    <row r="156" spans="1:20" x14ac:dyDescent="0.25">
      <c r="A156" s="118"/>
      <c r="B156" s="119"/>
      <c r="C156" s="119"/>
      <c r="D156" s="34"/>
      <c r="E156" s="34"/>
      <c r="F156" s="141"/>
      <c r="G156" s="34"/>
      <c r="H156" s="148"/>
      <c r="I156" s="34"/>
      <c r="J156" s="34"/>
      <c r="K156" s="34"/>
      <c r="L156" s="34"/>
      <c r="M156" s="34"/>
      <c r="N156" s="44" t="str">
        <f>IF(ISBLANK(Tableau41416[[#This Row],[Colonne3]]),"",Tableau41416[[#This Row],[Colonne3]]*P$24 )</f>
        <v/>
      </c>
      <c r="O156" s="32"/>
      <c r="P156" s="31" t="str">
        <f>IF(ISBLANK(Tableau41416[[#This Row],[Colonne3]]),"",Tableau41416[[#This Row],[Colonne3]]*Q$24 )</f>
        <v/>
      </c>
      <c r="Q156" s="31" t="str">
        <f>IF(ISBLANK(Tableau41416[[#This Row],[Colonne3]]),"",Tableau41416[[#This Row],[Colonne3]]*R$24 )</f>
        <v/>
      </c>
      <c r="R156" s="31" t="str">
        <f>IF(ISBLANK(Tableau41416[[#This Row],[Colonne3]]),"",Tableau41416[[#This Row],[Colonne3]]*S$24 )</f>
        <v/>
      </c>
      <c r="S156" s="31" t="str">
        <f>IF(ISBLANK(Tableau41416[[#This Row],[Colonne3]]),"",Tableau41416[[#This Row],[Colonne3]]*T$24 )</f>
        <v/>
      </c>
      <c r="T156" s="153"/>
    </row>
    <row r="157" spans="1:20" x14ac:dyDescent="0.25">
      <c r="A157" s="118"/>
      <c r="B157" s="119"/>
      <c r="C157" s="119"/>
      <c r="D157" s="34"/>
      <c r="E157" s="34"/>
      <c r="F157" s="142"/>
      <c r="G157" s="34"/>
      <c r="H157" s="148"/>
      <c r="I157" s="34"/>
      <c r="J157" s="34"/>
      <c r="K157" s="34"/>
      <c r="L157" s="34"/>
      <c r="M157" s="34"/>
      <c r="N157" s="44" t="str">
        <f>IF(ISBLANK(Tableau41416[[#This Row],[Colonne3]]),"",Tableau41416[[#This Row],[Colonne3]]*P$24 )</f>
        <v/>
      </c>
      <c r="O157" s="32"/>
      <c r="P157" s="31" t="str">
        <f>IF(ISBLANK(Tableau41416[[#This Row],[Colonne3]]),"",Tableau41416[[#This Row],[Colonne3]]*Q$24 )</f>
        <v/>
      </c>
      <c r="Q157" s="31" t="str">
        <f>IF(ISBLANK(Tableau41416[[#This Row],[Colonne3]]),"",Tableau41416[[#This Row],[Colonne3]]*R$24 )</f>
        <v/>
      </c>
      <c r="R157" s="31" t="str">
        <f>IF(ISBLANK(Tableau41416[[#This Row],[Colonne3]]),"",Tableau41416[[#This Row],[Colonne3]]*S$24 )</f>
        <v/>
      </c>
      <c r="S157" s="31" t="str">
        <f>IF(ISBLANK(Tableau41416[[#This Row],[Colonne3]]),"",Tableau41416[[#This Row],[Colonne3]]*T$24 )</f>
        <v/>
      </c>
      <c r="T157" s="153"/>
    </row>
    <row r="158" spans="1:20" x14ac:dyDescent="0.25">
      <c r="A158" s="118"/>
      <c r="B158" s="119"/>
      <c r="C158" s="119"/>
      <c r="D158" s="34"/>
      <c r="E158" s="34"/>
      <c r="F158" s="141"/>
      <c r="G158" s="34"/>
      <c r="H158" s="148"/>
      <c r="I158" s="34"/>
      <c r="J158" s="34"/>
      <c r="K158" s="34"/>
      <c r="L158" s="34"/>
      <c r="M158" s="34"/>
      <c r="N158" s="44"/>
      <c r="O158" s="32"/>
      <c r="P158" s="31" t="str">
        <f>IF(ISBLANK(Tableau41416[[#This Row],[Colonne3]]),"",Tableau41416[[#This Row],[Colonne3]]*Q$24 )</f>
        <v/>
      </c>
      <c r="Q158" s="31" t="str">
        <f>IF(ISBLANK(Tableau41416[[#This Row],[Colonne3]]),"",Tableau41416[[#This Row],[Colonne3]]*R$24 )</f>
        <v/>
      </c>
      <c r="R158" s="31" t="str">
        <f>IF(ISBLANK(Tableau41416[[#This Row],[Colonne3]]),"",Tableau41416[[#This Row],[Colonne3]]*S$24 )</f>
        <v/>
      </c>
      <c r="S158" s="31" t="str">
        <f>IF(ISBLANK(Tableau41416[[#This Row],[Colonne3]]),"",Tableau41416[[#This Row],[Colonne3]]*T$24 )</f>
        <v/>
      </c>
      <c r="T158" s="153"/>
    </row>
    <row r="159" spans="1:20" x14ac:dyDescent="0.25">
      <c r="A159" s="118"/>
      <c r="B159" s="119"/>
      <c r="C159" s="119"/>
      <c r="D159" s="34"/>
      <c r="E159" s="34"/>
      <c r="F159" s="142"/>
      <c r="G159" s="34"/>
      <c r="H159" s="148"/>
      <c r="I159" s="34"/>
      <c r="J159" s="34"/>
      <c r="K159" s="34"/>
      <c r="L159" s="34"/>
      <c r="M159" s="34"/>
      <c r="N159" s="44" t="str">
        <f>IF(ISBLANK(Tableau41416[[#This Row],[Colonne3]]),"",Tableau41416[[#This Row],[Colonne3]]*P$24 )</f>
        <v/>
      </c>
      <c r="O159" s="32"/>
      <c r="P159" s="31" t="str">
        <f>IF(ISBLANK(Tableau41416[[#This Row],[Colonne3]]),"",Tableau41416[[#This Row],[Colonne3]]*Q$24 )</f>
        <v/>
      </c>
      <c r="Q159" s="31" t="str">
        <f>IF(ISBLANK(Tableau41416[[#This Row],[Colonne3]]),"",Tableau41416[[#This Row],[Colonne3]]*R$24 )</f>
        <v/>
      </c>
      <c r="R159" s="31" t="str">
        <f>IF(ISBLANK(Tableau41416[[#This Row],[Colonne3]]),"",Tableau41416[[#This Row],[Colonne3]]*S$24 )</f>
        <v/>
      </c>
      <c r="S159" s="31" t="str">
        <f>IF(ISBLANK(Tableau41416[[#This Row],[Colonne3]]),"",Tableau41416[[#This Row],[Colonne3]]*T$24 )</f>
        <v/>
      </c>
      <c r="T159" s="153"/>
    </row>
    <row r="160" spans="1:20" x14ac:dyDescent="0.25">
      <c r="A160" s="118"/>
      <c r="B160" s="119"/>
      <c r="C160" s="119"/>
      <c r="D160" s="34"/>
      <c r="E160" s="34"/>
      <c r="F160" s="141"/>
      <c r="G160" s="34"/>
      <c r="H160" s="148"/>
      <c r="I160" s="34"/>
      <c r="J160" s="34"/>
      <c r="K160" s="34"/>
      <c r="L160" s="34"/>
      <c r="M160" s="34"/>
      <c r="N160" s="44" t="str">
        <f>IF(ISBLANK(Tableau41416[[#This Row],[Colonne3]]),"",Tableau41416[[#This Row],[Colonne3]]*P$24 )</f>
        <v/>
      </c>
      <c r="O160" s="32"/>
      <c r="P160" s="31" t="str">
        <f>IF(ISBLANK(Tableau41416[[#This Row],[Colonne3]]),"",Tableau41416[[#This Row],[Colonne3]]*Q$24 )</f>
        <v/>
      </c>
      <c r="Q160" s="31" t="str">
        <f>IF(ISBLANK(Tableau41416[[#This Row],[Colonne3]]),"",Tableau41416[[#This Row],[Colonne3]]*R$24 )</f>
        <v/>
      </c>
      <c r="R160" s="31" t="str">
        <f>IF(ISBLANK(Tableau41416[[#This Row],[Colonne3]]),"",Tableau41416[[#This Row],[Colonne3]]*S$24 )</f>
        <v/>
      </c>
      <c r="S160" s="31" t="str">
        <f>IF(ISBLANK(Tableau41416[[#This Row],[Colonne3]]),"",Tableau41416[[#This Row],[Colonne3]]*T$24 )</f>
        <v/>
      </c>
      <c r="T160" s="153"/>
    </row>
    <row r="161" spans="1:20" x14ac:dyDescent="0.25">
      <c r="A161" s="118"/>
      <c r="B161" s="119"/>
      <c r="C161" s="119"/>
      <c r="D161" s="34"/>
      <c r="E161" s="34"/>
      <c r="F161" s="142"/>
      <c r="G161" s="34"/>
      <c r="H161" s="148"/>
      <c r="I161" s="34"/>
      <c r="J161" s="34"/>
      <c r="K161" s="34"/>
      <c r="L161" s="34"/>
      <c r="M161" s="34"/>
      <c r="N161" s="44" t="str">
        <f>IF(ISBLANK(Tableau41416[[#This Row],[Colonne3]]),"",Tableau41416[[#This Row],[Colonne3]]*P$24 )</f>
        <v/>
      </c>
      <c r="O161" s="32"/>
      <c r="P161" s="31" t="str">
        <f>IF(ISBLANK(Tableau41416[[#This Row],[Colonne3]]),"",Tableau41416[[#This Row],[Colonne3]]*Q$24 )</f>
        <v/>
      </c>
      <c r="Q161" s="31" t="str">
        <f>IF(ISBLANK(Tableau41416[[#This Row],[Colonne3]]),"",Tableau41416[[#This Row],[Colonne3]]*R$24 )</f>
        <v/>
      </c>
      <c r="R161" s="31" t="str">
        <f>IF(ISBLANK(Tableau41416[[#This Row],[Colonne3]]),"",Tableau41416[[#This Row],[Colonne3]]*S$24 )</f>
        <v/>
      </c>
      <c r="S161" s="31" t="str">
        <f>IF(ISBLANK(Tableau41416[[#This Row],[Colonne3]]),"",Tableau41416[[#This Row],[Colonne3]]*T$24 )</f>
        <v/>
      </c>
      <c r="T161" s="153"/>
    </row>
    <row r="162" spans="1:20" x14ac:dyDescent="0.25">
      <c r="A162" s="118"/>
      <c r="B162" s="119"/>
      <c r="C162" s="119"/>
      <c r="D162" s="34"/>
      <c r="E162" s="34"/>
      <c r="F162" s="141"/>
      <c r="G162" s="34"/>
      <c r="H162" s="148"/>
      <c r="I162" s="34"/>
      <c r="J162" s="34"/>
      <c r="K162" s="34"/>
      <c r="L162" s="34"/>
      <c r="M162" s="34"/>
      <c r="N162" s="44" t="str">
        <f>IF(ISBLANK(Tableau41416[[#This Row],[Colonne3]]),"",Tableau41416[[#This Row],[Colonne3]]*P$24 )</f>
        <v/>
      </c>
      <c r="O162" s="32"/>
      <c r="P162" s="31" t="str">
        <f>IF(ISBLANK(Tableau41416[[#This Row],[Colonne3]]),"",Tableau41416[[#This Row],[Colonne3]]*Q$24 )</f>
        <v/>
      </c>
      <c r="Q162" s="31" t="str">
        <f>IF(ISBLANK(Tableau41416[[#This Row],[Colonne3]]),"",Tableau41416[[#This Row],[Colonne3]]*R$24 )</f>
        <v/>
      </c>
      <c r="R162" s="31" t="str">
        <f>IF(ISBLANK(Tableau41416[[#This Row],[Colonne3]]),"",Tableau41416[[#This Row],[Colonne3]]*S$24 )</f>
        <v/>
      </c>
      <c r="S162" s="31" t="str">
        <f>IF(ISBLANK(Tableau41416[[#This Row],[Colonne3]]),"",Tableau41416[[#This Row],[Colonne3]]*T$24 )</f>
        <v/>
      </c>
      <c r="T162" s="153"/>
    </row>
    <row r="163" spans="1:20" x14ac:dyDescent="0.25">
      <c r="A163" s="118"/>
      <c r="B163" s="119"/>
      <c r="C163" s="119"/>
      <c r="D163" s="34"/>
      <c r="E163" s="34"/>
      <c r="F163" s="142"/>
      <c r="G163" s="34"/>
      <c r="H163" s="148"/>
      <c r="I163" s="34"/>
      <c r="J163" s="34"/>
      <c r="K163" s="34"/>
      <c r="L163" s="34"/>
      <c r="M163" s="34"/>
      <c r="N163" s="44"/>
      <c r="O163" s="32"/>
      <c r="P163" s="31" t="str">
        <f>IF(ISBLANK(Tableau41416[[#This Row],[Colonne3]]),"",Tableau41416[[#This Row],[Colonne3]]*Q$24 )</f>
        <v/>
      </c>
      <c r="Q163" s="31" t="str">
        <f>IF(ISBLANK(Tableau41416[[#This Row],[Colonne3]]),"",Tableau41416[[#This Row],[Colonne3]]*R$24 )</f>
        <v/>
      </c>
      <c r="R163" s="31" t="str">
        <f>IF(ISBLANK(Tableau41416[[#This Row],[Colonne3]]),"",Tableau41416[[#This Row],[Colonne3]]*S$24 )</f>
        <v/>
      </c>
      <c r="S163" s="31" t="str">
        <f>IF(ISBLANK(Tableau41416[[#This Row],[Colonne3]]),"",Tableau41416[[#This Row],[Colonne3]]*T$24 )</f>
        <v/>
      </c>
      <c r="T163" s="153"/>
    </row>
    <row r="164" spans="1:20" ht="15.75" thickBot="1" x14ac:dyDescent="0.3">
      <c r="A164" s="118"/>
      <c r="B164" s="119"/>
      <c r="C164" s="119"/>
      <c r="D164" s="34"/>
      <c r="E164" s="34"/>
      <c r="F164" s="141"/>
      <c r="G164" s="34"/>
      <c r="H164" s="149"/>
      <c r="I164" s="150"/>
      <c r="J164" s="150"/>
      <c r="K164" s="150"/>
      <c r="L164" s="150"/>
      <c r="M164" s="150"/>
      <c r="N164" s="44" t="str">
        <f>IF(ISBLANK(Tableau41416[[#This Row],[Colonne3]]),"",Tableau41416[[#This Row],[Colonne3]]*P$24 )</f>
        <v/>
      </c>
      <c r="O164" s="32"/>
      <c r="P164" s="31" t="str">
        <f>IF(ISBLANK(Tableau41416[[#This Row],[Colonne3]]),"",Tableau41416[[#This Row],[Colonne3]]*Q$24 )</f>
        <v/>
      </c>
      <c r="Q164" s="31" t="str">
        <f>IF(ISBLANK(Tableau41416[[#This Row],[Colonne3]]),"",Tableau41416[[#This Row],[Colonne3]]*R$24 )</f>
        <v/>
      </c>
      <c r="R164" s="31" t="str">
        <f>IF(ISBLANK(Tableau41416[[#This Row],[Colonne3]]),"",Tableau41416[[#This Row],[Colonne3]]*S$24 )</f>
        <v/>
      </c>
      <c r="S164" s="31" t="str">
        <f>IF(ISBLANK(Tableau41416[[#This Row],[Colonne3]]),"",Tableau41416[[#This Row],[Colonne3]]*T$24 )</f>
        <v/>
      </c>
      <c r="T164" s="153"/>
    </row>
    <row r="165" spans="1:20" ht="19.5" thickBot="1" x14ac:dyDescent="0.3">
      <c r="A165" s="118"/>
      <c r="B165" s="119"/>
      <c r="C165" s="119"/>
      <c r="D165" s="26" t="s">
        <v>32</v>
      </c>
      <c r="E165" s="27"/>
      <c r="F165" s="27"/>
      <c r="G165" s="27"/>
      <c r="H165" s="27"/>
      <c r="I165" s="27"/>
      <c r="J165" s="27"/>
      <c r="K165" s="27"/>
      <c r="L165" s="27"/>
      <c r="M165" s="27"/>
      <c r="N165" s="156" t="e">
        <f ca="1">[1]!SOMME_SI_COULEUR(N144:N164,15921906)</f>
        <v>#NAME?</v>
      </c>
      <c r="O165" s="98" t="e">
        <f ca="1">[1]!SOMME_SI_COULEUR(O144:O164,15921906)</f>
        <v>#NAME?</v>
      </c>
      <c r="P165" s="98" t="e">
        <f ca="1">[1]!SOMME_SI_COULEUR(P144:P164,15921906)</f>
        <v>#NAME?</v>
      </c>
      <c r="Q165" s="98" t="e">
        <f ca="1">[1]!SOMME_SI_COULEUR(Q144:Q164,15921906)</f>
        <v>#NAME?</v>
      </c>
      <c r="R165" s="98" t="e">
        <f ca="1">[1]!SOMME_SI_COULEUR(R144:R164,15921906)</f>
        <v>#NAME?</v>
      </c>
      <c r="S165" s="98" t="e">
        <f ca="1">[1]!SOMME_SI_COULEUR(S144:S164,15921906)</f>
        <v>#NAME?</v>
      </c>
      <c r="T165" s="159" t="e">
        <f ca="1">SUM(Tableau41416[[#This Row],[1]:[Colonne16]])</f>
        <v>#NAME?</v>
      </c>
    </row>
    <row r="166" spans="1:20" ht="38.25" thickBot="1" x14ac:dyDescent="0.3">
      <c r="A166" s="118"/>
      <c r="B166" s="119"/>
      <c r="C166" s="119"/>
      <c r="D166" s="25" t="s">
        <v>33</v>
      </c>
      <c r="E166" s="25"/>
      <c r="F166" s="25"/>
      <c r="G166" s="25"/>
      <c r="H166" s="25"/>
      <c r="I166" s="25"/>
      <c r="J166" s="25"/>
      <c r="K166" s="25"/>
      <c r="L166" s="25"/>
      <c r="M166" s="25"/>
      <c r="N166" s="46" t="e">
        <f ca="1">N165/3</f>
        <v>#NAME?</v>
      </c>
      <c r="O166" s="47" t="e">
        <f t="shared" ref="O166:S166" ca="1" si="5">O165/3</f>
        <v>#NAME?</v>
      </c>
      <c r="P166" s="47" t="e">
        <f t="shared" ca="1" si="5"/>
        <v>#NAME?</v>
      </c>
      <c r="Q166" s="47" t="e">
        <f t="shared" ca="1" si="5"/>
        <v>#NAME?</v>
      </c>
      <c r="R166" s="47" t="e">
        <f t="shared" ca="1" si="5"/>
        <v>#NAME?</v>
      </c>
      <c r="S166" s="47" t="e">
        <f t="shared" ca="1" si="5"/>
        <v>#NAME?</v>
      </c>
      <c r="T166" s="154" t="e">
        <f ca="1">SUM(Tableau41416[[#This Row],[1]:[Colonne16]])</f>
        <v>#NAME?</v>
      </c>
    </row>
    <row r="167" spans="1:20" ht="15.75" thickBot="1" x14ac:dyDescent="0.3">
      <c r="A167" s="120"/>
      <c r="B167" s="121"/>
      <c r="C167" s="121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30"/>
      <c r="P167" s="29"/>
      <c r="Q167" s="29"/>
      <c r="R167" s="29"/>
      <c r="S167" s="29"/>
      <c r="T167" s="88"/>
    </row>
    <row r="168" spans="1:20" ht="26.25" x14ac:dyDescent="0.25">
      <c r="A168" s="116">
        <f>P4</f>
        <v>2019</v>
      </c>
      <c r="B168" s="117"/>
      <c r="C168" s="117"/>
      <c r="D168" s="128">
        <f>P4</f>
        <v>2019</v>
      </c>
      <c r="E168" s="128"/>
      <c r="F168" s="128"/>
      <c r="G168" s="128"/>
      <c r="H168" s="128"/>
      <c r="I168" s="128"/>
      <c r="J168" s="128"/>
      <c r="K168" s="128"/>
      <c r="L168" s="128"/>
      <c r="M168" s="128"/>
      <c r="N168" s="128"/>
      <c r="O168" s="128"/>
      <c r="P168" s="128"/>
      <c r="Q168" s="128"/>
      <c r="R168" s="128"/>
      <c r="S168" s="128"/>
      <c r="T168" s="129"/>
    </row>
    <row r="169" spans="1:20" ht="21.75" thickBot="1" x14ac:dyDescent="0.3">
      <c r="A169" s="118"/>
      <c r="B169" s="119"/>
      <c r="C169" s="119"/>
      <c r="D169" s="130" t="s">
        <v>57</v>
      </c>
      <c r="E169" s="130"/>
      <c r="F169" s="130"/>
      <c r="G169" s="130"/>
      <c r="H169" s="130"/>
      <c r="I169" s="130"/>
      <c r="J169" s="130"/>
      <c r="K169" s="130"/>
      <c r="L169" s="130"/>
      <c r="M169" s="130"/>
      <c r="N169" s="130"/>
      <c r="O169" s="130"/>
      <c r="P169" s="130"/>
      <c r="Q169" s="130"/>
      <c r="R169" s="130"/>
      <c r="S169" s="130"/>
      <c r="T169" s="131"/>
    </row>
    <row r="170" spans="1:20" ht="45" hidden="1" x14ac:dyDescent="0.25">
      <c r="A170" s="118"/>
      <c r="B170" s="119"/>
      <c r="C170" s="119"/>
      <c r="D170" s="7" t="s">
        <v>3</v>
      </c>
      <c r="E170" s="7" t="s">
        <v>4</v>
      </c>
      <c r="F170" s="7" t="s">
        <v>5</v>
      </c>
      <c r="G170" s="7" t="s">
        <v>6</v>
      </c>
      <c r="H170" s="7" t="s">
        <v>7</v>
      </c>
      <c r="I170" s="7" t="s">
        <v>8</v>
      </c>
      <c r="J170" s="7" t="s">
        <v>9</v>
      </c>
      <c r="K170" s="7" t="s">
        <v>10</v>
      </c>
      <c r="L170" s="7" t="s">
        <v>11</v>
      </c>
      <c r="M170" s="7" t="s">
        <v>12</v>
      </c>
      <c r="N170" s="7" t="s">
        <v>30</v>
      </c>
      <c r="O170" s="23" t="s">
        <v>13</v>
      </c>
      <c r="P170" s="7" t="s">
        <v>41</v>
      </c>
      <c r="Q170" s="4" t="s">
        <v>42</v>
      </c>
      <c r="R170" s="4" t="s">
        <v>43</v>
      </c>
      <c r="S170" s="4" t="s">
        <v>44</v>
      </c>
      <c r="T170" s="87" t="s">
        <v>45</v>
      </c>
    </row>
    <row r="171" spans="1:20" ht="42" customHeight="1" x14ac:dyDescent="0.25">
      <c r="A171" s="118"/>
      <c r="B171" s="119"/>
      <c r="C171" s="119"/>
      <c r="D171" s="7" t="s">
        <v>20</v>
      </c>
      <c r="E171" s="7" t="s">
        <v>21</v>
      </c>
      <c r="F171" s="7" t="s">
        <v>22</v>
      </c>
      <c r="G171" s="7" t="s">
        <v>23</v>
      </c>
      <c r="H171" s="143" t="s">
        <v>2</v>
      </c>
      <c r="I171" s="144" t="s">
        <v>54</v>
      </c>
      <c r="J171" s="145" t="s">
        <v>29</v>
      </c>
      <c r="K171" s="146" t="s">
        <v>55</v>
      </c>
      <c r="L171" s="147" t="s">
        <v>28</v>
      </c>
      <c r="M171" s="151" t="s">
        <v>58</v>
      </c>
      <c r="N171" s="48" t="s">
        <v>40</v>
      </c>
      <c r="O171" s="39" t="s">
        <v>31</v>
      </c>
      <c r="P171" s="49" t="s">
        <v>15</v>
      </c>
      <c r="Q171" s="50" t="s">
        <v>56</v>
      </c>
      <c r="R171" s="42" t="s">
        <v>49</v>
      </c>
      <c r="S171" s="43" t="s">
        <v>25</v>
      </c>
      <c r="T171" s="152" t="s">
        <v>58</v>
      </c>
    </row>
    <row r="172" spans="1:20" x14ac:dyDescent="0.25">
      <c r="A172" s="118"/>
      <c r="B172" s="119"/>
      <c r="C172" s="119"/>
      <c r="D172" s="34"/>
      <c r="E172" s="34"/>
      <c r="F172" s="141"/>
      <c r="G172" s="34"/>
      <c r="H172" s="148"/>
      <c r="I172" s="34"/>
      <c r="J172" s="34"/>
      <c r="K172" s="34"/>
      <c r="L172" s="34"/>
      <c r="M172" s="34"/>
      <c r="N172" s="44" t="str">
        <f>IF(ISBLANK(Tableau4131517[[#This Row],[Colonne3]]),"",Tableau4131517[[#This Row],[Colonne3]]*P$24 )</f>
        <v/>
      </c>
      <c r="O172" s="31" t="str">
        <f>IF(ISBLANK(Tableau4131517[[#This Row],[Colonne4]]),"",Tableau4131517[[#This Row],[Colonne4]]*Q166 )</f>
        <v/>
      </c>
      <c r="P172" s="31" t="str">
        <f>IF(ISBLANK(Tableau4131517[[#This Row],[Colonne3]]),"",Tableau4131517[[#This Row],[Colonne3]]*Q$24 )</f>
        <v/>
      </c>
      <c r="Q172" s="31" t="str">
        <f>IF(ISBLANK(Tableau4131517[[#This Row],[Colonne3]]),"",Tableau4131517[[#This Row],[Colonne3]]*R$24 )</f>
        <v/>
      </c>
      <c r="R172" s="31" t="str">
        <f>IF(ISBLANK(Tableau4131517[[#This Row],[Colonne3]]),"",Tableau4131517[[#This Row],[Colonne3]]*S$24 )</f>
        <v/>
      </c>
      <c r="S172" s="31" t="str">
        <f>IF(ISBLANK(Tableau4131517[[#This Row],[Colonne3]]),"",Tableau4131517[[#This Row],[Colonne3]]*T$24 )</f>
        <v/>
      </c>
      <c r="T172" s="153"/>
    </row>
    <row r="173" spans="1:20" x14ac:dyDescent="0.25">
      <c r="A173" s="118"/>
      <c r="B173" s="119"/>
      <c r="C173" s="119"/>
      <c r="D173" s="34"/>
      <c r="E173" s="34"/>
      <c r="F173" s="142"/>
      <c r="G173" s="34"/>
      <c r="H173" s="148"/>
      <c r="I173" s="34"/>
      <c r="J173" s="34"/>
      <c r="K173" s="34"/>
      <c r="L173" s="34"/>
      <c r="M173" s="34"/>
      <c r="N173" s="44" t="str">
        <f>IF(ISBLANK(Tableau4131517[[#This Row],[Colonne3]]),"",Tableau4131517[[#This Row],[Colonne3]]*P$24 )</f>
        <v/>
      </c>
      <c r="O173" s="32"/>
      <c r="P173" s="31" t="str">
        <f>IF(ISBLANK(Tableau4131517[[#This Row],[Colonne3]]),"",Tableau4131517[[#This Row],[Colonne3]]*Q$24 )</f>
        <v/>
      </c>
      <c r="Q173" s="31" t="str">
        <f>IF(ISBLANK(Tableau4131517[[#This Row],[Colonne3]]),"",Tableau4131517[[#This Row],[Colonne3]]*R$24 )</f>
        <v/>
      </c>
      <c r="R173" s="31" t="str">
        <f>IF(ISBLANK(Tableau4131517[[#This Row],[Colonne3]]),"",Tableau4131517[[#This Row],[Colonne3]]*S$24 )</f>
        <v/>
      </c>
      <c r="S173" s="31" t="str">
        <f>IF(ISBLANK(Tableau4131517[[#This Row],[Colonne3]]),"",Tableau4131517[[#This Row],[Colonne3]]*T$24 )</f>
        <v/>
      </c>
      <c r="T173" s="153"/>
    </row>
    <row r="174" spans="1:20" x14ac:dyDescent="0.25">
      <c r="A174" s="118"/>
      <c r="B174" s="119"/>
      <c r="C174" s="119"/>
      <c r="D174" s="34"/>
      <c r="E174" s="34"/>
      <c r="F174" s="141"/>
      <c r="G174" s="34"/>
      <c r="H174" s="148"/>
      <c r="I174" s="34"/>
      <c r="J174" s="34"/>
      <c r="K174" s="34"/>
      <c r="L174" s="34"/>
      <c r="M174" s="34"/>
      <c r="N174" s="44" t="str">
        <f>IF(ISBLANK(Tableau4131517[[#This Row],[Colonne3]]),"",Tableau4131517[[#This Row],[Colonne3]]*P$24 )</f>
        <v/>
      </c>
      <c r="O174" s="32"/>
      <c r="P174" s="31" t="str">
        <f>IF(ISBLANK(Tableau4131517[[#This Row],[Colonne3]]),"",Tableau4131517[[#This Row],[Colonne3]]*Q$24 )</f>
        <v/>
      </c>
      <c r="Q174" s="31" t="str">
        <f>IF(ISBLANK(Tableau4131517[[#This Row],[Colonne3]]),"",Tableau4131517[[#This Row],[Colonne3]]*R$24 )</f>
        <v/>
      </c>
      <c r="R174" s="31" t="str">
        <f>IF(ISBLANK(Tableau4131517[[#This Row],[Colonne3]]),"",Tableau4131517[[#This Row],[Colonne3]]*S$24 )</f>
        <v/>
      </c>
      <c r="S174" s="31" t="str">
        <f>IF(ISBLANK(Tableau4131517[[#This Row],[Colonne3]]),"",Tableau4131517[[#This Row],[Colonne3]]*T$24 )</f>
        <v/>
      </c>
      <c r="T174" s="153"/>
    </row>
    <row r="175" spans="1:20" x14ac:dyDescent="0.25">
      <c r="A175" s="118"/>
      <c r="B175" s="119"/>
      <c r="C175" s="119"/>
      <c r="D175" s="34"/>
      <c r="E175" s="34"/>
      <c r="F175" s="142"/>
      <c r="G175" s="34"/>
      <c r="H175" s="148"/>
      <c r="I175" s="34"/>
      <c r="J175" s="34"/>
      <c r="K175" s="34"/>
      <c r="L175" s="34"/>
      <c r="M175" s="34"/>
      <c r="N175" s="44" t="str">
        <f>IF(ISBLANK(Tableau4131517[[#This Row],[Colonne3]]),"",Tableau4131517[[#This Row],[Colonne3]]*P$24 )</f>
        <v/>
      </c>
      <c r="O175" s="32"/>
      <c r="P175" s="31" t="str">
        <f>IF(ISBLANK(Tableau4131517[[#This Row],[Colonne3]]),"",Tableau4131517[[#This Row],[Colonne3]]*Q$24 )</f>
        <v/>
      </c>
      <c r="Q175" s="31" t="str">
        <f>IF(ISBLANK(Tableau4131517[[#This Row],[Colonne3]]),"",Tableau4131517[[#This Row],[Colonne3]]*R$24 )</f>
        <v/>
      </c>
      <c r="R175" s="31" t="str">
        <f>IF(ISBLANK(Tableau4131517[[#This Row],[Colonne3]]),"",Tableau4131517[[#This Row],[Colonne3]]*S$24 )</f>
        <v/>
      </c>
      <c r="S175" s="31" t="str">
        <f>IF(ISBLANK(Tableau4131517[[#This Row],[Colonne3]]),"",Tableau4131517[[#This Row],[Colonne3]]*T$24 )</f>
        <v/>
      </c>
      <c r="T175" s="153"/>
    </row>
    <row r="176" spans="1:20" x14ac:dyDescent="0.25">
      <c r="A176" s="118"/>
      <c r="B176" s="119"/>
      <c r="C176" s="119"/>
      <c r="D176" s="34"/>
      <c r="E176" s="34"/>
      <c r="F176" s="141"/>
      <c r="G176" s="34"/>
      <c r="H176" s="148"/>
      <c r="I176" s="34"/>
      <c r="J176" s="34"/>
      <c r="K176" s="34"/>
      <c r="L176" s="34"/>
      <c r="M176" s="34"/>
      <c r="N176" s="44" t="str">
        <f>IF(ISBLANK(Tableau4131517[[#This Row],[Colonne3]]),"",Tableau4131517[[#This Row],[Colonne3]]*P$24 )</f>
        <v/>
      </c>
      <c r="O176" s="32"/>
      <c r="P176" s="31" t="str">
        <f>IF(ISBLANK(Tableau4131517[[#This Row],[Colonne3]]),"",Tableau4131517[[#This Row],[Colonne3]]*Q$24 )</f>
        <v/>
      </c>
      <c r="Q176" s="31" t="str">
        <f>IF(ISBLANK(Tableau4131517[[#This Row],[Colonne3]]),"",Tableau4131517[[#This Row],[Colonne3]]*R$24 )</f>
        <v/>
      </c>
      <c r="R176" s="31" t="str">
        <f>IF(ISBLANK(Tableau4131517[[#This Row],[Colonne3]]),"",Tableau4131517[[#This Row],[Colonne3]]*S$24 )</f>
        <v/>
      </c>
      <c r="S176" s="31" t="str">
        <f>IF(ISBLANK(Tableau4131517[[#This Row],[Colonne3]]),"",Tableau4131517[[#This Row],[Colonne3]]*T$24 )</f>
        <v/>
      </c>
      <c r="T176" s="153"/>
    </row>
    <row r="177" spans="1:20" x14ac:dyDescent="0.25">
      <c r="A177" s="118"/>
      <c r="B177" s="119"/>
      <c r="C177" s="119"/>
      <c r="D177" s="34"/>
      <c r="E177" s="34"/>
      <c r="F177" s="142"/>
      <c r="G177" s="34"/>
      <c r="H177" s="148"/>
      <c r="I177" s="34"/>
      <c r="J177" s="34"/>
      <c r="K177" s="34"/>
      <c r="L177" s="34"/>
      <c r="M177" s="34"/>
      <c r="N177" s="44" t="str">
        <f>IF(ISBLANK(Tableau4131517[[#This Row],[Colonne3]]),"",Tableau4131517[[#This Row],[Colonne3]]*P$24 )</f>
        <v/>
      </c>
      <c r="O177" s="32"/>
      <c r="P177" s="31" t="str">
        <f>IF(ISBLANK(Tableau4131517[[#This Row],[Colonne3]]),"",Tableau4131517[[#This Row],[Colonne3]]*Q$24 )</f>
        <v/>
      </c>
      <c r="Q177" s="31" t="str">
        <f>IF(ISBLANK(Tableau4131517[[#This Row],[Colonne3]]),"",Tableau4131517[[#This Row],[Colonne3]]*R$24 )</f>
        <v/>
      </c>
      <c r="R177" s="31" t="str">
        <f>IF(ISBLANK(Tableau4131517[[#This Row],[Colonne3]]),"",Tableau4131517[[#This Row],[Colonne3]]*S$24 )</f>
        <v/>
      </c>
      <c r="S177" s="31" t="str">
        <f>IF(ISBLANK(Tableau4131517[[#This Row],[Colonne3]]),"",Tableau4131517[[#This Row],[Colonne3]]*T$24 )</f>
        <v/>
      </c>
      <c r="T177" s="153"/>
    </row>
    <row r="178" spans="1:20" x14ac:dyDescent="0.25">
      <c r="A178" s="118"/>
      <c r="B178" s="119"/>
      <c r="C178" s="119"/>
      <c r="D178" s="34"/>
      <c r="E178" s="34"/>
      <c r="F178" s="141"/>
      <c r="G178" s="34"/>
      <c r="H178" s="148"/>
      <c r="I178" s="34"/>
      <c r="J178" s="34"/>
      <c r="K178" s="34"/>
      <c r="L178" s="34"/>
      <c r="M178" s="34"/>
      <c r="N178" s="44" t="str">
        <f>IF(ISBLANK(Tableau4131517[[#This Row],[Colonne3]]),"",Tableau4131517[[#This Row],[Colonne3]]*P$24 )</f>
        <v/>
      </c>
      <c r="O178" s="32"/>
      <c r="P178" s="31" t="str">
        <f>IF(ISBLANK(Tableau4131517[[#This Row],[Colonne3]]),"",Tableau4131517[[#This Row],[Colonne3]]*Q$24 )</f>
        <v/>
      </c>
      <c r="Q178" s="31" t="str">
        <f>IF(ISBLANK(Tableau4131517[[#This Row],[Colonne3]]),"",Tableau4131517[[#This Row],[Colonne3]]*R$24 )</f>
        <v/>
      </c>
      <c r="R178" s="31" t="str">
        <f>IF(ISBLANK(Tableau4131517[[#This Row],[Colonne3]]),"",Tableau4131517[[#This Row],[Colonne3]]*S$24 )</f>
        <v/>
      </c>
      <c r="S178" s="31" t="str">
        <f>IF(ISBLANK(Tableau4131517[[#This Row],[Colonne3]]),"",Tableau4131517[[#This Row],[Colonne3]]*T$24 )</f>
        <v/>
      </c>
      <c r="T178" s="153"/>
    </row>
    <row r="179" spans="1:20" x14ac:dyDescent="0.25">
      <c r="A179" s="118"/>
      <c r="B179" s="119"/>
      <c r="C179" s="119"/>
      <c r="D179" s="34"/>
      <c r="E179" s="34"/>
      <c r="F179" s="142"/>
      <c r="G179" s="34"/>
      <c r="H179" s="148"/>
      <c r="I179" s="34"/>
      <c r="J179" s="34"/>
      <c r="K179" s="34"/>
      <c r="L179" s="34"/>
      <c r="M179" s="34"/>
      <c r="N179" s="44" t="str">
        <f>IF(ISBLANK(Tableau4131517[[#This Row],[Colonne3]]),"",Tableau4131517[[#This Row],[Colonne3]]*P$24 )</f>
        <v/>
      </c>
      <c r="O179" s="32"/>
      <c r="P179" s="31" t="str">
        <f>IF(ISBLANK(Tableau4131517[[#This Row],[Colonne3]]),"",Tableau4131517[[#This Row],[Colonne3]]*Q$24 )</f>
        <v/>
      </c>
      <c r="Q179" s="31" t="str">
        <f>IF(ISBLANK(Tableau4131517[[#This Row],[Colonne3]]),"",Tableau4131517[[#This Row],[Colonne3]]*R$24 )</f>
        <v/>
      </c>
      <c r="R179" s="31" t="str">
        <f>IF(ISBLANK(Tableau4131517[[#This Row],[Colonne3]]),"",Tableau4131517[[#This Row],[Colonne3]]*S$24 )</f>
        <v/>
      </c>
      <c r="S179" s="31" t="str">
        <f>IF(ISBLANK(Tableau4131517[[#This Row],[Colonne3]]),"",Tableau4131517[[#This Row],[Colonne3]]*T$24 )</f>
        <v/>
      </c>
      <c r="T179" s="153"/>
    </row>
    <row r="180" spans="1:20" x14ac:dyDescent="0.25">
      <c r="A180" s="118"/>
      <c r="B180" s="119"/>
      <c r="C180" s="119"/>
      <c r="D180" s="34"/>
      <c r="E180" s="34"/>
      <c r="F180" s="141"/>
      <c r="G180" s="34"/>
      <c r="H180" s="148"/>
      <c r="I180" s="34"/>
      <c r="J180" s="34"/>
      <c r="K180" s="34"/>
      <c r="L180" s="34"/>
      <c r="M180" s="34"/>
      <c r="N180" s="44" t="str">
        <f>IF(ISBLANK(Tableau4131517[[#This Row],[Colonne3]]),"",Tableau4131517[[#This Row],[Colonne3]]*P$24 )</f>
        <v/>
      </c>
      <c r="O180" s="32"/>
      <c r="P180" s="31" t="str">
        <f>IF(ISBLANK(Tableau4131517[[#This Row],[Colonne3]]),"",Tableau4131517[[#This Row],[Colonne3]]*Q$24 )</f>
        <v/>
      </c>
      <c r="Q180" s="31" t="str">
        <f>IF(ISBLANK(Tableau4131517[[#This Row],[Colonne3]]),"",Tableau4131517[[#This Row],[Colonne3]]*R$24 )</f>
        <v/>
      </c>
      <c r="R180" s="31" t="str">
        <f>IF(ISBLANK(Tableau4131517[[#This Row],[Colonne3]]),"",Tableau4131517[[#This Row],[Colonne3]]*S$24 )</f>
        <v/>
      </c>
      <c r="S180" s="31" t="str">
        <f>IF(ISBLANK(Tableau4131517[[#This Row],[Colonne3]]),"",Tableau4131517[[#This Row],[Colonne3]]*T$24 )</f>
        <v/>
      </c>
      <c r="T180" s="153"/>
    </row>
    <row r="181" spans="1:20" x14ac:dyDescent="0.25">
      <c r="A181" s="118"/>
      <c r="B181" s="119"/>
      <c r="C181" s="119"/>
      <c r="D181" s="34"/>
      <c r="E181" s="34"/>
      <c r="F181" s="142"/>
      <c r="G181" s="34"/>
      <c r="H181" s="148"/>
      <c r="I181" s="34"/>
      <c r="J181" s="34"/>
      <c r="K181" s="34"/>
      <c r="L181" s="34"/>
      <c r="M181" s="34"/>
      <c r="N181" s="44" t="str">
        <f>IF(ISBLANK(Tableau4131517[[#This Row],[Colonne3]]),"",Tableau4131517[[#This Row],[Colonne3]]*P$24 )</f>
        <v/>
      </c>
      <c r="O181" s="32"/>
      <c r="P181" s="31" t="str">
        <f>IF(ISBLANK(Tableau4131517[[#This Row],[Colonne3]]),"",Tableau4131517[[#This Row],[Colonne3]]*Q$24 )</f>
        <v/>
      </c>
      <c r="Q181" s="31" t="str">
        <f>IF(ISBLANK(Tableau4131517[[#This Row],[Colonne3]]),"",Tableau4131517[[#This Row],[Colonne3]]*R$24 )</f>
        <v/>
      </c>
      <c r="R181" s="31" t="str">
        <f>IF(ISBLANK(Tableau4131517[[#This Row],[Colonne3]]),"",Tableau4131517[[#This Row],[Colonne3]]*S$24 )</f>
        <v/>
      </c>
      <c r="S181" s="31" t="str">
        <f>IF(ISBLANK(Tableau4131517[[#This Row],[Colonne3]]),"",Tableau4131517[[#This Row],[Colonne3]]*T$24 )</f>
        <v/>
      </c>
      <c r="T181" s="153"/>
    </row>
    <row r="182" spans="1:20" x14ac:dyDescent="0.25">
      <c r="A182" s="118"/>
      <c r="B182" s="119"/>
      <c r="C182" s="119"/>
      <c r="D182" s="34"/>
      <c r="E182" s="34"/>
      <c r="F182" s="141"/>
      <c r="G182" s="34"/>
      <c r="H182" s="148"/>
      <c r="I182" s="34"/>
      <c r="J182" s="34"/>
      <c r="K182" s="34"/>
      <c r="L182" s="34"/>
      <c r="M182" s="34"/>
      <c r="N182" s="44" t="str">
        <f>IF(ISBLANK(Tableau4131517[[#This Row],[Colonne3]]),"",Tableau4131517[[#This Row],[Colonne3]]*P$24 )</f>
        <v/>
      </c>
      <c r="O182" s="32"/>
      <c r="P182" s="31" t="str">
        <f>IF(ISBLANK(Tableau4131517[[#This Row],[Colonne3]]),"",Tableau4131517[[#This Row],[Colonne3]]*Q$24 )</f>
        <v/>
      </c>
      <c r="Q182" s="31" t="str">
        <f>IF(ISBLANK(Tableau4131517[[#This Row],[Colonne3]]),"",Tableau4131517[[#This Row],[Colonne3]]*R$24 )</f>
        <v/>
      </c>
      <c r="R182" s="31" t="str">
        <f>IF(ISBLANK(Tableau4131517[[#This Row],[Colonne3]]),"",Tableau4131517[[#This Row],[Colonne3]]*S$24 )</f>
        <v/>
      </c>
      <c r="S182" s="31" t="str">
        <f>IF(ISBLANK(Tableau4131517[[#This Row],[Colonne3]]),"",Tableau4131517[[#This Row],[Colonne3]]*T$24 )</f>
        <v/>
      </c>
      <c r="T182" s="153"/>
    </row>
    <row r="183" spans="1:20" x14ac:dyDescent="0.25">
      <c r="A183" s="118"/>
      <c r="B183" s="119"/>
      <c r="C183" s="119"/>
      <c r="D183" s="34"/>
      <c r="E183" s="34"/>
      <c r="F183" s="142"/>
      <c r="G183" s="34"/>
      <c r="H183" s="148"/>
      <c r="I183" s="34"/>
      <c r="J183" s="34"/>
      <c r="K183" s="34"/>
      <c r="L183" s="34"/>
      <c r="M183" s="34"/>
      <c r="N183" s="44" t="str">
        <f>IF(ISBLANK(Tableau4131517[[#This Row],[Colonne3]]),"",Tableau4131517[[#This Row],[Colonne3]]*P$24 )</f>
        <v/>
      </c>
      <c r="O183" s="32"/>
      <c r="P183" s="31" t="str">
        <f>IF(ISBLANK(Tableau4131517[[#This Row],[Colonne3]]),"",Tableau4131517[[#This Row],[Colonne3]]*Q$24 )</f>
        <v/>
      </c>
      <c r="Q183" s="31" t="str">
        <f>IF(ISBLANK(Tableau4131517[[#This Row],[Colonne3]]),"",Tableau4131517[[#This Row],[Colonne3]]*R$24 )</f>
        <v/>
      </c>
      <c r="R183" s="31" t="str">
        <f>IF(ISBLANK(Tableau4131517[[#This Row],[Colonne3]]),"",Tableau4131517[[#This Row],[Colonne3]]*S$24 )</f>
        <v/>
      </c>
      <c r="S183" s="31" t="str">
        <f>IF(ISBLANK(Tableau4131517[[#This Row],[Colonne3]]),"",Tableau4131517[[#This Row],[Colonne3]]*T$24 )</f>
        <v/>
      </c>
      <c r="T183" s="153"/>
    </row>
    <row r="184" spans="1:20" x14ac:dyDescent="0.25">
      <c r="A184" s="118"/>
      <c r="B184" s="119"/>
      <c r="C184" s="119"/>
      <c r="D184" s="34"/>
      <c r="E184" s="34"/>
      <c r="F184" s="141"/>
      <c r="G184" s="34"/>
      <c r="H184" s="148"/>
      <c r="I184" s="34"/>
      <c r="J184" s="34"/>
      <c r="K184" s="34"/>
      <c r="L184" s="34"/>
      <c r="M184" s="34"/>
      <c r="N184" s="44" t="str">
        <f>IF(ISBLANK(Tableau4131517[[#This Row],[Colonne3]]),"",Tableau4131517[[#This Row],[Colonne3]]*P$24 )</f>
        <v/>
      </c>
      <c r="O184" s="32"/>
      <c r="P184" s="31" t="str">
        <f>IF(ISBLANK(Tableau4131517[[#This Row],[Colonne3]]),"",Tableau4131517[[#This Row],[Colonne3]]*Q$24 )</f>
        <v/>
      </c>
      <c r="Q184" s="31" t="str">
        <f>IF(ISBLANK(Tableau4131517[[#This Row],[Colonne3]]),"",Tableau4131517[[#This Row],[Colonne3]]*R$24 )</f>
        <v/>
      </c>
      <c r="R184" s="31" t="str">
        <f>IF(ISBLANK(Tableau4131517[[#This Row],[Colonne3]]),"",Tableau4131517[[#This Row],[Colonne3]]*S$24 )</f>
        <v/>
      </c>
      <c r="S184" s="31" t="str">
        <f>IF(ISBLANK(Tableau4131517[[#This Row],[Colonne3]]),"",Tableau4131517[[#This Row],[Colonne3]]*T$24 )</f>
        <v/>
      </c>
      <c r="T184" s="153"/>
    </row>
    <row r="185" spans="1:20" x14ac:dyDescent="0.25">
      <c r="A185" s="118"/>
      <c r="B185" s="119"/>
      <c r="C185" s="119"/>
      <c r="D185" s="34"/>
      <c r="E185" s="34"/>
      <c r="F185" s="142"/>
      <c r="G185" s="34"/>
      <c r="H185" s="148"/>
      <c r="I185" s="34"/>
      <c r="J185" s="34"/>
      <c r="K185" s="34"/>
      <c r="L185" s="34"/>
      <c r="M185" s="34"/>
      <c r="N185" s="44" t="str">
        <f>IF(ISBLANK(Tableau4131517[[#This Row],[Colonne3]]),"",Tableau4131517[[#This Row],[Colonne3]]*P$24 )</f>
        <v/>
      </c>
      <c r="O185" s="32"/>
      <c r="P185" s="31" t="str">
        <f>IF(ISBLANK(Tableau4131517[[#This Row],[Colonne3]]),"",Tableau4131517[[#This Row],[Colonne3]]*Q$24 )</f>
        <v/>
      </c>
      <c r="Q185" s="31" t="str">
        <f>IF(ISBLANK(Tableau4131517[[#This Row],[Colonne3]]),"",Tableau4131517[[#This Row],[Colonne3]]*R$24 )</f>
        <v/>
      </c>
      <c r="R185" s="31" t="str">
        <f>IF(ISBLANK(Tableau4131517[[#This Row],[Colonne3]]),"",Tableau4131517[[#This Row],[Colonne3]]*S$24 )</f>
        <v/>
      </c>
      <c r="S185" s="31" t="str">
        <f>IF(ISBLANK(Tableau4131517[[#This Row],[Colonne3]]),"",Tableau4131517[[#This Row],[Colonne3]]*T$24 )</f>
        <v/>
      </c>
      <c r="T185" s="153"/>
    </row>
    <row r="186" spans="1:20" x14ac:dyDescent="0.25">
      <c r="A186" s="118"/>
      <c r="B186" s="119"/>
      <c r="C186" s="119"/>
      <c r="D186" s="34"/>
      <c r="E186" s="34"/>
      <c r="F186" s="141"/>
      <c r="G186" s="34"/>
      <c r="H186" s="148"/>
      <c r="I186" s="34"/>
      <c r="J186" s="34"/>
      <c r="K186" s="34"/>
      <c r="L186" s="34"/>
      <c r="M186" s="34"/>
      <c r="N186" s="44" t="str">
        <f>IF(ISBLANK(Tableau4131517[[#This Row],[Colonne3]]),"",Tableau4131517[[#This Row],[Colonne3]]*P$24 )</f>
        <v/>
      </c>
      <c r="O186" s="32"/>
      <c r="P186" s="31" t="str">
        <f>IF(ISBLANK(Tableau4131517[[#This Row],[Colonne3]]),"",Tableau4131517[[#This Row],[Colonne3]]*Q$24 )</f>
        <v/>
      </c>
      <c r="Q186" s="31" t="str">
        <f>IF(ISBLANK(Tableau4131517[[#This Row],[Colonne3]]),"",Tableau4131517[[#This Row],[Colonne3]]*R$24 )</f>
        <v/>
      </c>
      <c r="R186" s="31" t="str">
        <f>IF(ISBLANK(Tableau4131517[[#This Row],[Colonne3]]),"",Tableau4131517[[#This Row],[Colonne3]]*S$24 )</f>
        <v/>
      </c>
      <c r="S186" s="31" t="str">
        <f>IF(ISBLANK(Tableau4131517[[#This Row],[Colonne3]]),"",Tableau4131517[[#This Row],[Colonne3]]*T$24 )</f>
        <v/>
      </c>
      <c r="T186" s="153"/>
    </row>
    <row r="187" spans="1:20" x14ac:dyDescent="0.25">
      <c r="A187" s="118"/>
      <c r="B187" s="119"/>
      <c r="C187" s="119"/>
      <c r="D187" s="34"/>
      <c r="E187" s="34"/>
      <c r="F187" s="142"/>
      <c r="G187" s="34"/>
      <c r="H187" s="148"/>
      <c r="I187" s="34"/>
      <c r="J187" s="34"/>
      <c r="K187" s="34"/>
      <c r="L187" s="34"/>
      <c r="M187" s="34"/>
      <c r="N187" s="44" t="str">
        <f>IF(ISBLANK(Tableau4131517[[#This Row],[Colonne3]]),"",Tableau4131517[[#This Row],[Colonne3]]*P$24 )</f>
        <v/>
      </c>
      <c r="O187" s="32"/>
      <c r="P187" s="31" t="str">
        <f>IF(ISBLANK(Tableau4131517[[#This Row],[Colonne3]]),"",Tableau4131517[[#This Row],[Colonne3]]*Q$24 )</f>
        <v/>
      </c>
      <c r="Q187" s="31" t="str">
        <f>IF(ISBLANK(Tableau4131517[[#This Row],[Colonne3]]),"",Tableau4131517[[#This Row],[Colonne3]]*R$24 )</f>
        <v/>
      </c>
      <c r="R187" s="31" t="str">
        <f>IF(ISBLANK(Tableau4131517[[#This Row],[Colonne3]]),"",Tableau4131517[[#This Row],[Colonne3]]*S$24 )</f>
        <v/>
      </c>
      <c r="S187" s="31" t="str">
        <f>IF(ISBLANK(Tableau4131517[[#This Row],[Colonne3]]),"",Tableau4131517[[#This Row],[Colonne3]]*T$24 )</f>
        <v/>
      </c>
      <c r="T187" s="153"/>
    </row>
    <row r="188" spans="1:20" x14ac:dyDescent="0.25">
      <c r="A188" s="118"/>
      <c r="B188" s="119"/>
      <c r="C188" s="119"/>
      <c r="D188" s="34"/>
      <c r="E188" s="34"/>
      <c r="F188" s="141"/>
      <c r="G188" s="34"/>
      <c r="H188" s="148"/>
      <c r="I188" s="34"/>
      <c r="J188" s="34"/>
      <c r="K188" s="34"/>
      <c r="L188" s="34"/>
      <c r="M188" s="34"/>
      <c r="N188" s="44" t="str">
        <f>IF(ISBLANK(Tableau4131517[[#This Row],[Colonne3]]),"",Tableau4131517[[#This Row],[Colonne3]]*P$24 )</f>
        <v/>
      </c>
      <c r="O188" s="32"/>
      <c r="P188" s="31" t="str">
        <f>IF(ISBLANK(Tableau4131517[[#This Row],[Colonne3]]),"",Tableau4131517[[#This Row],[Colonne3]]*Q$24 )</f>
        <v/>
      </c>
      <c r="Q188" s="31" t="str">
        <f>IF(ISBLANK(Tableau4131517[[#This Row],[Colonne3]]),"",Tableau4131517[[#This Row],[Colonne3]]*R$24 )</f>
        <v/>
      </c>
      <c r="R188" s="31" t="str">
        <f>IF(ISBLANK(Tableau4131517[[#This Row],[Colonne3]]),"",Tableau4131517[[#This Row],[Colonne3]]*S$24 )</f>
        <v/>
      </c>
      <c r="S188" s="31" t="str">
        <f>IF(ISBLANK(Tableau4131517[[#This Row],[Colonne3]]),"",Tableau4131517[[#This Row],[Colonne3]]*T$24 )</f>
        <v/>
      </c>
      <c r="T188" s="153"/>
    </row>
    <row r="189" spans="1:20" x14ac:dyDescent="0.25">
      <c r="A189" s="118"/>
      <c r="B189" s="119"/>
      <c r="C189" s="119"/>
      <c r="D189" s="34"/>
      <c r="E189" s="34"/>
      <c r="F189" s="142"/>
      <c r="G189" s="34"/>
      <c r="H189" s="148"/>
      <c r="I189" s="34"/>
      <c r="J189" s="34"/>
      <c r="K189" s="34"/>
      <c r="L189" s="34"/>
      <c r="M189" s="34"/>
      <c r="N189" s="44" t="str">
        <f>IF(ISBLANK(Tableau4131517[[#This Row],[Colonne3]]),"",Tableau4131517[[#This Row],[Colonne3]]*P$24 )</f>
        <v/>
      </c>
      <c r="O189" s="32"/>
      <c r="P189" s="31" t="str">
        <f>IF(ISBLANK(Tableau4131517[[#This Row],[Colonne3]]),"",Tableau4131517[[#This Row],[Colonne3]]*Q$24 )</f>
        <v/>
      </c>
      <c r="Q189" s="31" t="str">
        <f>IF(ISBLANK(Tableau4131517[[#This Row],[Colonne3]]),"",Tableau4131517[[#This Row],[Colonne3]]*R$24 )</f>
        <v/>
      </c>
      <c r="R189" s="31" t="str">
        <f>IF(ISBLANK(Tableau4131517[[#This Row],[Colonne3]]),"",Tableau4131517[[#This Row],[Colonne3]]*S$24 )</f>
        <v/>
      </c>
      <c r="S189" s="31" t="str">
        <f>IF(ISBLANK(Tableau4131517[[#This Row],[Colonne3]]),"",Tableau4131517[[#This Row],[Colonne3]]*T$24 )</f>
        <v/>
      </c>
      <c r="T189" s="153"/>
    </row>
    <row r="190" spans="1:20" x14ac:dyDescent="0.25">
      <c r="A190" s="118"/>
      <c r="B190" s="119"/>
      <c r="C190" s="119"/>
      <c r="D190" s="34"/>
      <c r="E190" s="34"/>
      <c r="F190" s="141"/>
      <c r="G190" s="34"/>
      <c r="H190" s="148"/>
      <c r="I190" s="34"/>
      <c r="J190" s="34"/>
      <c r="K190" s="34"/>
      <c r="L190" s="34"/>
      <c r="M190" s="34"/>
      <c r="N190" s="44" t="str">
        <f>IF(ISBLANK(Tableau4131517[[#This Row],[Colonne3]]),"",Tableau4131517[[#This Row],[Colonne3]]*P$24 )</f>
        <v/>
      </c>
      <c r="O190" s="32"/>
      <c r="P190" s="31" t="str">
        <f>IF(ISBLANK(Tableau4131517[[#This Row],[Colonne3]]),"",Tableau4131517[[#This Row],[Colonne3]]*Q$24 )</f>
        <v/>
      </c>
      <c r="Q190" s="31" t="str">
        <f>IF(ISBLANK(Tableau4131517[[#This Row],[Colonne3]]),"",Tableau4131517[[#This Row],[Colonne3]]*R$24 )</f>
        <v/>
      </c>
      <c r="R190" s="31" t="str">
        <f>IF(ISBLANK(Tableau4131517[[#This Row],[Colonne3]]),"",Tableau4131517[[#This Row],[Colonne3]]*S$24 )</f>
        <v/>
      </c>
      <c r="S190" s="31" t="str">
        <f>IF(ISBLANK(Tableau4131517[[#This Row],[Colonne3]]),"",Tableau4131517[[#This Row],[Colonne3]]*T$24 )</f>
        <v/>
      </c>
      <c r="T190" s="153"/>
    </row>
    <row r="191" spans="1:20" x14ac:dyDescent="0.25">
      <c r="A191" s="118"/>
      <c r="B191" s="119"/>
      <c r="C191" s="119"/>
      <c r="D191" s="34"/>
      <c r="E191" s="34"/>
      <c r="F191" s="142"/>
      <c r="G191" s="34"/>
      <c r="H191" s="148"/>
      <c r="I191" s="34"/>
      <c r="J191" s="34"/>
      <c r="K191" s="34"/>
      <c r="L191" s="34"/>
      <c r="M191" s="34"/>
      <c r="N191" s="44" t="str">
        <f>IF(ISBLANK(Tableau4131517[[#This Row],[Colonne3]]),"",Tableau4131517[[#This Row],[Colonne3]]*P$24 )</f>
        <v/>
      </c>
      <c r="O191" s="32"/>
      <c r="P191" s="31" t="str">
        <f>IF(ISBLANK(Tableau4131517[[#This Row],[Colonne3]]),"",Tableau4131517[[#This Row],[Colonne3]]*Q$24 )</f>
        <v/>
      </c>
      <c r="Q191" s="31" t="str">
        <f>IF(ISBLANK(Tableau4131517[[#This Row],[Colonne3]]),"",Tableau4131517[[#This Row],[Colonne3]]*R$24 )</f>
        <v/>
      </c>
      <c r="R191" s="31" t="str">
        <f>IF(ISBLANK(Tableau4131517[[#This Row],[Colonne3]]),"",Tableau4131517[[#This Row],[Colonne3]]*S$24 )</f>
        <v/>
      </c>
      <c r="S191" s="31" t="str">
        <f>IF(ISBLANK(Tableau4131517[[#This Row],[Colonne3]]),"",Tableau4131517[[#This Row],[Colonne3]]*T$24 )</f>
        <v/>
      </c>
      <c r="T191" s="153"/>
    </row>
    <row r="192" spans="1:20" ht="15.75" thickBot="1" x14ac:dyDescent="0.3">
      <c r="A192" s="118"/>
      <c r="B192" s="119"/>
      <c r="C192" s="119"/>
      <c r="D192" s="34"/>
      <c r="E192" s="34"/>
      <c r="F192" s="141"/>
      <c r="G192" s="34"/>
      <c r="H192" s="149"/>
      <c r="I192" s="150"/>
      <c r="J192" s="150"/>
      <c r="K192" s="150"/>
      <c r="L192" s="150"/>
      <c r="M192" s="150"/>
      <c r="N192" s="44" t="str">
        <f>IF(ISBLANK(Tableau4131517[[#This Row],[Colonne3]]),"",Tableau4131517[[#This Row],[Colonne3]]*P$24 )</f>
        <v/>
      </c>
      <c r="O192" s="32"/>
      <c r="P192" s="31" t="str">
        <f>IF(ISBLANK(Tableau4131517[[#This Row],[Colonne3]]),"",Tableau4131517[[#This Row],[Colonne3]]*Q$24 )</f>
        <v/>
      </c>
      <c r="Q192" s="31" t="str">
        <f>IF(ISBLANK(Tableau4131517[[#This Row],[Colonne3]]),"",Tableau4131517[[#This Row],[Colonne3]]*R$24 )</f>
        <v/>
      </c>
      <c r="R192" s="31" t="str">
        <f>IF(ISBLANK(Tableau4131517[[#This Row],[Colonne3]]),"",Tableau4131517[[#This Row],[Colonne3]]*S$24 )</f>
        <v/>
      </c>
      <c r="S192" s="31" t="str">
        <f>IF(ISBLANK(Tableau4131517[[#This Row],[Colonne3]]),"",Tableau4131517[[#This Row],[Colonne3]]*T$24 )</f>
        <v/>
      </c>
      <c r="T192" s="153"/>
    </row>
    <row r="193" spans="1:20" ht="19.5" thickBot="1" x14ac:dyDescent="0.3">
      <c r="A193" s="118"/>
      <c r="B193" s="119"/>
      <c r="C193" s="119"/>
      <c r="D193" s="26" t="s">
        <v>32</v>
      </c>
      <c r="E193" s="27"/>
      <c r="F193" s="27"/>
      <c r="G193" s="27"/>
      <c r="H193" s="27"/>
      <c r="I193" s="27"/>
      <c r="J193" s="27"/>
      <c r="K193" s="27"/>
      <c r="L193" s="27"/>
      <c r="M193" s="27"/>
      <c r="N193" s="45" t="e">
        <f ca="1">[1]!SOMME_SI_COULEUR(N172:N192,15921906)</f>
        <v>#NAME?</v>
      </c>
      <c r="O193" s="33" t="e">
        <f ca="1">[1]!SOMME_SI_COULEUR(O172:O192,15921906)</f>
        <v>#NAME?</v>
      </c>
      <c r="P193" s="33" t="e">
        <f ca="1">[1]!SOMME_SI_COULEUR(P172:P192,15921906)</f>
        <v>#NAME?</v>
      </c>
      <c r="Q193" s="33" t="e">
        <f ca="1">[1]!SOMME_SI_COULEUR(Q172:Q192,15921906)</f>
        <v>#NAME?</v>
      </c>
      <c r="R193" s="33" t="e">
        <f ca="1">[1]!SOMME_SI_COULEUR(R172:R192,15921906)</f>
        <v>#NAME?</v>
      </c>
      <c r="S193" s="33" t="e">
        <f ca="1">[1]!SOMME_SI_COULEUR(S172:S192,15921906)</f>
        <v>#NAME?</v>
      </c>
      <c r="T193" s="158" t="e">
        <f ca="1">SUM(Tableau4131517[[#This Row],[1]]+Tableau4131517[[#This Row],[Colonne13]]+Tableau4131517[[#This Row],[Colonne14]]+Tableau4131517[[#This Row],[Colonne15]]+Tableau4131517[[#This Row],[Colonne16]])</f>
        <v>#NAME?</v>
      </c>
    </row>
    <row r="194" spans="1:20" ht="38.25" thickBot="1" x14ac:dyDescent="0.3">
      <c r="A194" s="118"/>
      <c r="B194" s="119"/>
      <c r="C194" s="119"/>
      <c r="D194" s="25" t="s">
        <v>33</v>
      </c>
      <c r="E194" s="25"/>
      <c r="F194" s="25"/>
      <c r="G194" s="25"/>
      <c r="H194" s="25"/>
      <c r="I194" s="25"/>
      <c r="J194" s="25"/>
      <c r="K194" s="25"/>
      <c r="L194" s="25"/>
      <c r="M194" s="25"/>
      <c r="N194" s="46" t="e">
        <f ca="1">N193/3</f>
        <v>#NAME?</v>
      </c>
      <c r="O194" s="47" t="e">
        <f t="shared" ref="O194:S194" ca="1" si="6">O193/3</f>
        <v>#NAME?</v>
      </c>
      <c r="P194" s="47" t="e">
        <f t="shared" ca="1" si="6"/>
        <v>#NAME?</v>
      </c>
      <c r="Q194" s="47" t="e">
        <f t="shared" ca="1" si="6"/>
        <v>#NAME?</v>
      </c>
      <c r="R194" s="47" t="e">
        <f t="shared" ca="1" si="6"/>
        <v>#NAME?</v>
      </c>
      <c r="S194" s="47" t="e">
        <f t="shared" ca="1" si="6"/>
        <v>#NAME?</v>
      </c>
      <c r="T194" s="157" t="e">
        <f ca="1">SUM(Tableau4131517[[#This Row],[1]]+Tableau4131517[[#This Row],[Colonne13]]+Tableau4131517[[#This Row],[Colonne14]]+Tableau4131517[[#This Row],[Colonne15]]+Tableau4131517[[#This Row],[Colonne16]])</f>
        <v>#NAME?</v>
      </c>
    </row>
    <row r="195" spans="1:20" ht="15.75" thickBot="1" x14ac:dyDescent="0.3">
      <c r="A195" s="126"/>
      <c r="B195" s="127"/>
      <c r="C195" s="127"/>
      <c r="D195" s="89"/>
      <c r="E195" s="89"/>
      <c r="F195" s="89"/>
      <c r="G195" s="89"/>
      <c r="H195" s="89"/>
      <c r="I195" s="89"/>
      <c r="J195" s="89"/>
      <c r="K195" s="89"/>
      <c r="L195" s="89"/>
      <c r="M195" s="89"/>
      <c r="N195" s="89"/>
      <c r="O195" s="90"/>
      <c r="P195" s="89"/>
      <c r="Q195" s="89"/>
      <c r="R195" s="89"/>
      <c r="S195" s="89"/>
      <c r="T195" s="91"/>
    </row>
  </sheetData>
  <mergeCells count="47">
    <mergeCell ref="A26:C53"/>
    <mergeCell ref="A54:C81"/>
    <mergeCell ref="D54:T54"/>
    <mergeCell ref="D55:T55"/>
    <mergeCell ref="J6:L7"/>
    <mergeCell ref="M6:M7"/>
    <mergeCell ref="J8:L9"/>
    <mergeCell ref="M8:M9"/>
    <mergeCell ref="G10:G11"/>
    <mergeCell ref="D10:F11"/>
    <mergeCell ref="J10:L11"/>
    <mergeCell ref="D26:T26"/>
    <mergeCell ref="D27:T27"/>
    <mergeCell ref="S12:S13"/>
    <mergeCell ref="D12:F13"/>
    <mergeCell ref="G12:G13"/>
    <mergeCell ref="A83:C110"/>
    <mergeCell ref="D83:T83"/>
    <mergeCell ref="D84:T84"/>
    <mergeCell ref="A111:C138"/>
    <mergeCell ref="D111:T111"/>
    <mergeCell ref="D112:T112"/>
    <mergeCell ref="A140:C167"/>
    <mergeCell ref="D140:T140"/>
    <mergeCell ref="D141:T141"/>
    <mergeCell ref="A168:C195"/>
    <mergeCell ref="D168:T168"/>
    <mergeCell ref="D169:T169"/>
    <mergeCell ref="J12:L13"/>
    <mergeCell ref="M12:M13"/>
    <mergeCell ref="P12:R13"/>
    <mergeCell ref="F2:P2"/>
    <mergeCell ref="F1:P1"/>
    <mergeCell ref="M10:M11"/>
    <mergeCell ref="P10:R11"/>
    <mergeCell ref="P4:S5"/>
    <mergeCell ref="P6:R7"/>
    <mergeCell ref="S6:S7"/>
    <mergeCell ref="P8:R9"/>
    <mergeCell ref="S8:S9"/>
    <mergeCell ref="S10:S11"/>
    <mergeCell ref="J4:M5"/>
    <mergeCell ref="D4:G5"/>
    <mergeCell ref="D6:F7"/>
    <mergeCell ref="G6:G7"/>
    <mergeCell ref="D8:F9"/>
    <mergeCell ref="G8:G9"/>
  </mergeCells>
  <conditionalFormatting sqref="N81:N107 N110:N135 N138:N164 N167:N192 N195:N300 N30:N78 O51:S51">
    <cfRule type="expression" dxfId="117" priority="74">
      <formula>COUNTIF($H30,"oui")</formula>
    </cfRule>
  </conditionalFormatting>
  <conditionalFormatting sqref="P30:P78 P81:P107 P110:P135 P138:P164 P167:P192 P195:P300">
    <cfRule type="expression" dxfId="116" priority="73">
      <formula>COUNTIF($I30,"oui")</formula>
    </cfRule>
  </conditionalFormatting>
  <conditionalFormatting sqref="Q30:Q78 Q81:Q107 Q110:Q135 Q138:Q164 Q167:Q192 Q195:Q300">
    <cfRule type="expression" dxfId="115" priority="72">
      <formula>COUNTIF($J30,"oui")</formula>
    </cfRule>
  </conditionalFormatting>
  <conditionalFormatting sqref="R30:R78 R81:R107 R110:R135 R138:R164 R167:R192 R195:R300">
    <cfRule type="expression" dxfId="114" priority="71">
      <formula>COUNTIF($K30,"oui")</formula>
    </cfRule>
  </conditionalFormatting>
  <conditionalFormatting sqref="S30:S78 S81:S107 S110:S135 S138:S164 S167:S192 S195:S300">
    <cfRule type="expression" dxfId="113" priority="70">
      <formula>COUNTIF($L30,"oui")</formula>
    </cfRule>
  </conditionalFormatting>
  <conditionalFormatting sqref="N79:N80">
    <cfRule type="expression" dxfId="112" priority="69">
      <formula>COUNTIF($H79,"oui")</formula>
    </cfRule>
  </conditionalFormatting>
  <conditionalFormatting sqref="P79:P80">
    <cfRule type="expression" dxfId="111" priority="68">
      <formula>COUNTIF($I79,"oui")</formula>
    </cfRule>
  </conditionalFormatting>
  <conditionalFormatting sqref="Q79:Q80">
    <cfRule type="expression" dxfId="110" priority="67">
      <formula>COUNTIF($J79,"oui")</formula>
    </cfRule>
  </conditionalFormatting>
  <conditionalFormatting sqref="R79:R80">
    <cfRule type="expression" dxfId="109" priority="66">
      <formula>COUNTIF($K79,"oui")</formula>
    </cfRule>
  </conditionalFormatting>
  <conditionalFormatting sqref="S79:S80">
    <cfRule type="expression" dxfId="108" priority="65">
      <formula>COUNTIF($L79,"oui")</formula>
    </cfRule>
  </conditionalFormatting>
  <conditionalFormatting sqref="N108:N109">
    <cfRule type="expression" dxfId="107" priority="64">
      <formula>COUNTIF($H108,"oui")</formula>
    </cfRule>
  </conditionalFormatting>
  <conditionalFormatting sqref="P108:P109">
    <cfRule type="expression" dxfId="106" priority="63">
      <formula>COUNTIF($I108,"oui")</formula>
    </cfRule>
  </conditionalFormatting>
  <conditionalFormatting sqref="Q108:Q109">
    <cfRule type="expression" dxfId="105" priority="62">
      <formula>COUNTIF($J108,"oui")</formula>
    </cfRule>
  </conditionalFormatting>
  <conditionalFormatting sqref="R108:R109">
    <cfRule type="expression" dxfId="104" priority="61">
      <formula>COUNTIF($K108,"oui")</formula>
    </cfRule>
  </conditionalFormatting>
  <conditionalFormatting sqref="S108:S109">
    <cfRule type="expression" dxfId="103" priority="60">
      <formula>COUNTIF($L108,"oui")</formula>
    </cfRule>
  </conditionalFormatting>
  <conditionalFormatting sqref="N136:N137">
    <cfRule type="expression" dxfId="102" priority="59">
      <formula>COUNTIF($H136,"oui")</formula>
    </cfRule>
  </conditionalFormatting>
  <conditionalFormatting sqref="P136:P137">
    <cfRule type="expression" dxfId="101" priority="58">
      <formula>COUNTIF($I136,"oui")</formula>
    </cfRule>
  </conditionalFormatting>
  <conditionalFormatting sqref="Q136:Q137">
    <cfRule type="expression" dxfId="100" priority="57">
      <formula>COUNTIF($J136,"oui")</formula>
    </cfRule>
  </conditionalFormatting>
  <conditionalFormatting sqref="R136:R137">
    <cfRule type="expression" dxfId="99" priority="56">
      <formula>COUNTIF($K136,"oui")</formula>
    </cfRule>
  </conditionalFormatting>
  <conditionalFormatting sqref="S136:S137">
    <cfRule type="expression" dxfId="98" priority="55">
      <formula>COUNTIF($L136,"oui")</formula>
    </cfRule>
  </conditionalFormatting>
  <conditionalFormatting sqref="N165:N166">
    <cfRule type="expression" dxfId="97" priority="54">
      <formula>COUNTIF($H165,"oui")</formula>
    </cfRule>
  </conditionalFormatting>
  <conditionalFormatting sqref="P165:P166">
    <cfRule type="expression" dxfId="96" priority="53">
      <formula>COUNTIF($I165,"oui")</formula>
    </cfRule>
  </conditionalFormatting>
  <conditionalFormatting sqref="Q165:Q166">
    <cfRule type="expression" dxfId="95" priority="52">
      <formula>COUNTIF($J165,"oui")</formula>
    </cfRule>
  </conditionalFormatting>
  <conditionalFormatting sqref="R165:R166">
    <cfRule type="expression" dxfId="94" priority="51">
      <formula>COUNTIF($K165,"oui")</formula>
    </cfRule>
  </conditionalFormatting>
  <conditionalFormatting sqref="S165:S166">
    <cfRule type="expression" dxfId="93" priority="50">
      <formula>COUNTIF($L165,"oui")</formula>
    </cfRule>
  </conditionalFormatting>
  <conditionalFormatting sqref="N193:N194">
    <cfRule type="expression" dxfId="92" priority="49">
      <formula>COUNTIF($H193,"oui")</formula>
    </cfRule>
  </conditionalFormatting>
  <conditionalFormatting sqref="P193:P194">
    <cfRule type="expression" dxfId="91" priority="48">
      <formula>COUNTIF($I193,"oui")</formula>
    </cfRule>
  </conditionalFormatting>
  <conditionalFormatting sqref="Q193:Q194">
    <cfRule type="expression" dxfId="90" priority="47">
      <formula>COUNTIF($J193,"oui")</formula>
    </cfRule>
  </conditionalFormatting>
  <conditionalFormatting sqref="R193:R194">
    <cfRule type="expression" dxfId="89" priority="46">
      <formula>COUNTIF($K193,"oui")</formula>
    </cfRule>
  </conditionalFormatting>
  <conditionalFormatting sqref="S193:S194">
    <cfRule type="expression" dxfId="88" priority="45">
      <formula>COUNTIF($L193,"oui")</formula>
    </cfRule>
  </conditionalFormatting>
  <conditionalFormatting sqref="D51:T57 D50:E50 G50:T50 D4:T49 D79:T86 D58:E78 G58:T78 D108:T114 D87:E107 G87:T107 D115:E135 G115:T135 D165:T171 D144:E164 G144:T164 D193:T195 D172:E192 G172:T192 D136:T143">
    <cfRule type="expression" dxfId="87" priority="44">
      <formula>$V$2=ROW()</formula>
    </cfRule>
  </conditionalFormatting>
  <conditionalFormatting sqref="N79:N80 O79:S79">
    <cfRule type="expression" dxfId="86" priority="43">
      <formula>COUNTIF($H79,"oui")</formula>
    </cfRule>
  </conditionalFormatting>
  <conditionalFormatting sqref="P79:P80">
    <cfRule type="expression" dxfId="85" priority="42">
      <formula>COUNTIF($I79,"oui")</formula>
    </cfRule>
  </conditionalFormatting>
  <conditionalFormatting sqref="Q79:Q80">
    <cfRule type="expression" dxfId="84" priority="41">
      <formula>COUNTIF($J79,"oui")</formula>
    </cfRule>
  </conditionalFormatting>
  <conditionalFormatting sqref="R79:R80">
    <cfRule type="expression" dxfId="83" priority="40">
      <formula>COUNTIF($K79,"oui")</formula>
    </cfRule>
  </conditionalFormatting>
  <conditionalFormatting sqref="S79:S80">
    <cfRule type="expression" dxfId="82" priority="39">
      <formula>COUNTIF($L79,"oui")</formula>
    </cfRule>
  </conditionalFormatting>
  <conditionalFormatting sqref="N108:N109 O108:S108">
    <cfRule type="expression" dxfId="81" priority="38">
      <formula>COUNTIF($H108,"oui")</formula>
    </cfRule>
  </conditionalFormatting>
  <conditionalFormatting sqref="P108:P109">
    <cfRule type="expression" dxfId="80" priority="37">
      <formula>COUNTIF($I108,"oui")</formula>
    </cfRule>
  </conditionalFormatting>
  <conditionalFormatting sqref="Q108:Q109">
    <cfRule type="expression" dxfId="79" priority="36">
      <formula>COUNTIF($J108,"oui")</formula>
    </cfRule>
  </conditionalFormatting>
  <conditionalFormatting sqref="R108:R109">
    <cfRule type="expression" dxfId="78" priority="35">
      <formula>COUNTIF($K108,"oui")</formula>
    </cfRule>
  </conditionalFormatting>
  <conditionalFormatting sqref="S108:S109">
    <cfRule type="expression" dxfId="77" priority="34">
      <formula>COUNTIF($L108,"oui")</formula>
    </cfRule>
  </conditionalFormatting>
  <conditionalFormatting sqref="N136:N137 O136:S136">
    <cfRule type="expression" dxfId="76" priority="33">
      <formula>COUNTIF($H136,"oui")</formula>
    </cfRule>
  </conditionalFormatting>
  <conditionalFormatting sqref="P136:P137">
    <cfRule type="expression" dxfId="75" priority="32">
      <formula>COUNTIF($I136,"oui")</formula>
    </cfRule>
  </conditionalFormatting>
  <conditionalFormatting sqref="Q136:Q137">
    <cfRule type="expression" dxfId="74" priority="31">
      <formula>COUNTIF($J136,"oui")</formula>
    </cfRule>
  </conditionalFormatting>
  <conditionalFormatting sqref="R136:R137">
    <cfRule type="expression" dxfId="73" priority="30">
      <formula>COUNTIF($K136,"oui")</formula>
    </cfRule>
  </conditionalFormatting>
  <conditionalFormatting sqref="S136:S137">
    <cfRule type="expression" dxfId="72" priority="29">
      <formula>COUNTIF($L136,"oui")</formula>
    </cfRule>
  </conditionalFormatting>
  <conditionalFormatting sqref="N165:N166 O165:S165">
    <cfRule type="expression" dxfId="71" priority="28">
      <formula>COUNTIF($H165,"oui")</formula>
    </cfRule>
  </conditionalFormatting>
  <conditionalFormatting sqref="P165:P166">
    <cfRule type="expression" dxfId="70" priority="27">
      <formula>COUNTIF($I165,"oui")</formula>
    </cfRule>
  </conditionalFormatting>
  <conditionalFormatting sqref="Q165:Q166">
    <cfRule type="expression" dxfId="69" priority="26">
      <formula>COUNTIF($J165,"oui")</formula>
    </cfRule>
  </conditionalFormatting>
  <conditionalFormatting sqref="R165:R166">
    <cfRule type="expression" dxfId="68" priority="25">
      <formula>COUNTIF($K165,"oui")</formula>
    </cfRule>
  </conditionalFormatting>
  <conditionalFormatting sqref="S165:S166">
    <cfRule type="expression" dxfId="67" priority="24">
      <formula>COUNTIF($L165,"oui")</formula>
    </cfRule>
  </conditionalFormatting>
  <conditionalFormatting sqref="N193:N194 O193:S193">
    <cfRule type="expression" dxfId="66" priority="23">
      <formula>COUNTIF($H193,"oui")</formula>
    </cfRule>
  </conditionalFormatting>
  <conditionalFormatting sqref="P193:P194">
    <cfRule type="expression" dxfId="65" priority="22">
      <formula>COUNTIF($I193,"oui")</formula>
    </cfRule>
  </conditionalFormatting>
  <conditionalFormatting sqref="Q193:Q194">
    <cfRule type="expression" dxfId="64" priority="21">
      <formula>COUNTIF($J193,"oui")</formula>
    </cfRule>
  </conditionalFormatting>
  <conditionalFormatting sqref="R193:R194">
    <cfRule type="expression" dxfId="63" priority="20">
      <formula>COUNTIF($K193,"oui")</formula>
    </cfRule>
  </conditionalFormatting>
  <conditionalFormatting sqref="S193:S194">
    <cfRule type="expression" dxfId="62" priority="19">
      <formula>COUNTIF($L193,"oui")</formula>
    </cfRule>
  </conditionalFormatting>
  <conditionalFormatting sqref="N79:T79">
    <cfRule type="expression" dxfId="61" priority="18">
      <formula>COUNTIF($H79,"oui")</formula>
    </cfRule>
  </conditionalFormatting>
  <conditionalFormatting sqref="N108:T108">
    <cfRule type="expression" dxfId="60" priority="17">
      <formula>COUNTIF($H108,"oui")</formula>
    </cfRule>
  </conditionalFormatting>
  <conditionalFormatting sqref="N165:T165">
    <cfRule type="expression" dxfId="59" priority="16">
      <formula>COUNTIF($H165,"oui")</formula>
    </cfRule>
  </conditionalFormatting>
  <conditionalFormatting sqref="F50">
    <cfRule type="expression" dxfId="58" priority="15">
      <formula>$V$2=ROW()</formula>
    </cfRule>
  </conditionalFormatting>
  <conditionalFormatting sqref="F58:F77">
    <cfRule type="expression" dxfId="54" priority="13">
      <formula>$V$2=ROW()</formula>
    </cfRule>
  </conditionalFormatting>
  <conditionalFormatting sqref="F78">
    <cfRule type="expression" dxfId="53" priority="12">
      <formula>$V$2=ROW()</formula>
    </cfRule>
  </conditionalFormatting>
  <conditionalFormatting sqref="F87:F106">
    <cfRule type="expression" dxfId="52" priority="11">
      <formula>$V$2=ROW()</formula>
    </cfRule>
  </conditionalFormatting>
  <conditionalFormatting sqref="F107">
    <cfRule type="expression" dxfId="51" priority="10">
      <formula>$V$2=ROW()</formula>
    </cfRule>
  </conditionalFormatting>
  <conditionalFormatting sqref="F115:F134">
    <cfRule type="expression" dxfId="50" priority="9">
      <formula>$V$2=ROW()</formula>
    </cfRule>
  </conditionalFormatting>
  <conditionalFormatting sqref="F135">
    <cfRule type="expression" dxfId="49" priority="8">
      <formula>$V$2=ROW()</formula>
    </cfRule>
  </conditionalFormatting>
  <conditionalFormatting sqref="F144:F163">
    <cfRule type="expression" dxfId="48" priority="7">
      <formula>$V$2=ROW()</formula>
    </cfRule>
  </conditionalFormatting>
  <conditionalFormatting sqref="F164">
    <cfRule type="expression" dxfId="47" priority="6">
      <formula>$V$2=ROW()</formula>
    </cfRule>
  </conditionalFormatting>
  <conditionalFormatting sqref="F172:F191">
    <cfRule type="expression" dxfId="46" priority="5">
      <formula>$V$2=ROW()</formula>
    </cfRule>
  </conditionalFormatting>
  <conditionalFormatting sqref="F192">
    <cfRule type="expression" dxfId="45" priority="4">
      <formula>$V$2=ROW()</formula>
    </cfRule>
  </conditionalFormatting>
  <conditionalFormatting sqref="N136:S136">
    <cfRule type="expression" dxfId="37" priority="3">
      <formula>COUNTIF($H136,"oui")</formula>
    </cfRule>
  </conditionalFormatting>
  <conditionalFormatting sqref="N136:S136">
    <cfRule type="expression" dxfId="36" priority="2">
      <formula>COUNTIF($H136,"oui")</formula>
    </cfRule>
  </conditionalFormatting>
  <conditionalFormatting sqref="N136:S136">
    <cfRule type="expression" dxfId="35" priority="1">
      <formula>COUNTIF($H136,"oui")</formula>
    </cfRule>
  </conditionalFormatting>
  <pageMargins left="0.7" right="0.7" top="0.75" bottom="0.75" header="0.3" footer="0.3"/>
  <pageSetup paperSize="9" orientation="portrait" r:id="rId1"/>
  <ignoredErrors>
    <ignoredError sqref="P17" calculatedColumn="1"/>
  </ignoredErrors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FBB0A-EF56-4A22-8F08-4C34F8D73D77}">
  <sheetPr codeName="Feuil2"/>
  <dimension ref="B2:E22"/>
  <sheetViews>
    <sheetView topLeftCell="A28" workbookViewId="0">
      <selection activeCell="J20" sqref="J20"/>
    </sheetView>
  </sheetViews>
  <sheetFormatPr baseColWidth="10" defaultRowHeight="15" x14ac:dyDescent="0.25"/>
  <sheetData>
    <row r="2" spans="2:4" x14ac:dyDescent="0.25">
      <c r="C2" t="s">
        <v>71</v>
      </c>
    </row>
    <row r="5" spans="2:4" x14ac:dyDescent="0.25">
      <c r="B5" s="37">
        <f>COUNTIF($H30,"oui")</f>
        <v>0</v>
      </c>
      <c r="D5" s="37" t="s">
        <v>64</v>
      </c>
    </row>
    <row r="6" spans="2:4" x14ac:dyDescent="0.25">
      <c r="B6" s="37">
        <f>COUNTIF($J30,"oui")</f>
        <v>0</v>
      </c>
      <c r="D6" s="37" t="s">
        <v>65</v>
      </c>
    </row>
    <row r="7" spans="2:4" x14ac:dyDescent="0.25">
      <c r="B7" s="37">
        <f>COUNTIF($K30,"oui")</f>
        <v>0</v>
      </c>
      <c r="D7" s="37" t="s">
        <v>66</v>
      </c>
    </row>
    <row r="8" spans="2:4" x14ac:dyDescent="0.25">
      <c r="B8" s="37">
        <f>COUNTIF($L30,"oui")</f>
        <v>0</v>
      </c>
      <c r="D8" s="37" t="s">
        <v>67</v>
      </c>
    </row>
    <row r="9" spans="2:4" x14ac:dyDescent="0.25">
      <c r="B9" s="37">
        <f>COUNTIF($L30,"oui")</f>
        <v>0</v>
      </c>
      <c r="D9" s="37" t="s">
        <v>68</v>
      </c>
    </row>
    <row r="10" spans="2:4" x14ac:dyDescent="0.25">
      <c r="B10" s="37"/>
    </row>
    <row r="12" spans="2:4" x14ac:dyDescent="0.25">
      <c r="B12" s="37"/>
    </row>
    <row r="20" spans="3:5" ht="15.75" thickBot="1" x14ac:dyDescent="0.3">
      <c r="C20" t="s">
        <v>72</v>
      </c>
    </row>
    <row r="21" spans="3:5" x14ac:dyDescent="0.25">
      <c r="C21" s="55" t="s">
        <v>69</v>
      </c>
      <c r="D21" s="56"/>
      <c r="E21" s="57"/>
    </row>
    <row r="22" spans="3:5" ht="15.75" thickBot="1" x14ac:dyDescent="0.3">
      <c r="C22" s="58" t="s">
        <v>70</v>
      </c>
      <c r="D22" s="59"/>
      <c r="E22" s="60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82BC2-3E4A-4529-811C-1B2573864C13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GenApi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EWY</dc:creator>
  <cp:lastModifiedBy>EWY</cp:lastModifiedBy>
  <dcterms:created xsi:type="dcterms:W3CDTF">2022-03-20T07:42:31Z</dcterms:created>
  <dcterms:modified xsi:type="dcterms:W3CDTF">2022-03-21T06:24:25Z</dcterms:modified>
</cp:coreProperties>
</file>