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icolas.clairet\Desktop\Serre\Travail\"/>
    </mc:Choice>
  </mc:AlternateContent>
  <bookViews>
    <workbookView xWindow="0" yWindow="0" windowWidth="28800" windowHeight="12300"/>
  </bookViews>
  <sheets>
    <sheet name="GENERAL" sheetId="4" r:id="rId1"/>
    <sheet name="ENVIRO" sheetId="5" r:id="rId2"/>
    <sheet name="SEMIS ET BOUTURES" sheetId="6" r:id="rId3"/>
    <sheet name="PARAM T1" sheetId="7" r:id="rId4"/>
    <sheet name="OCC T1" sheetId="8" r:id="rId5"/>
    <sheet name="PARAM T2" sheetId="9" r:id="rId6"/>
    <sheet name="OCC T2" sheetId="22" r:id="rId7"/>
    <sheet name="PARAM T3" sheetId="11" r:id="rId8"/>
    <sheet name="OCC T3" sheetId="23" r:id="rId9"/>
    <sheet name="PARAM T4" sheetId="13" r:id="rId10"/>
    <sheet name="OCC T4" sheetId="24" r:id="rId11"/>
    <sheet name="PARAM T5" sheetId="15" r:id="rId12"/>
    <sheet name="OCC T5" sheetId="25" r:id="rId13"/>
    <sheet name="SEMANCES" sheetId="17" r:id="rId14"/>
    <sheet name="CONSO" sheetId="2" r:id="rId15"/>
    <sheet name="DATA" sheetId="1" r:id="rId16"/>
  </sheets>
  <functionGroups builtInGroupCount="18"/>
  <externalReferences>
    <externalReference r:id="rId17"/>
  </externalReferences>
  <definedNames>
    <definedName name="ligneautoconso">CONSO!$A$26</definedName>
    <definedName name="ligneautoconso2">CONSO!$A$29</definedName>
    <definedName name="ligneautoenviro">ENVIRO!$A$8</definedName>
    <definedName name="ligneautopt1">'PARAM T1'!$A$10</definedName>
    <definedName name="ligneautosemis">'SEMIS ET BOUTURES'!$A$5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4" l="1"/>
  <c r="A14" i="4"/>
  <c r="A15" i="4"/>
  <c r="A16" i="4"/>
  <c r="A12" i="4"/>
  <c r="A6" i="4"/>
  <c r="L200" i="25"/>
  <c r="L199" i="25"/>
  <c r="A199" i="25"/>
  <c r="L198" i="25"/>
  <c r="A198" i="25"/>
  <c r="L197" i="25"/>
  <c r="L196" i="25"/>
  <c r="L195" i="25"/>
  <c r="A195" i="25"/>
  <c r="L194" i="25"/>
  <c r="A194" i="25"/>
  <c r="L193" i="25"/>
  <c r="L192" i="25"/>
  <c r="L191" i="25"/>
  <c r="A191" i="25"/>
  <c r="L190" i="25"/>
  <c r="A190" i="25"/>
  <c r="L189" i="25"/>
  <c r="L188" i="25"/>
  <c r="L187" i="25"/>
  <c r="A187" i="25"/>
  <c r="L186" i="25"/>
  <c r="A186" i="25"/>
  <c r="L185" i="25"/>
  <c r="L184" i="25"/>
  <c r="L183" i="25"/>
  <c r="A183" i="25"/>
  <c r="L182" i="25"/>
  <c r="A182" i="25"/>
  <c r="L181" i="25"/>
  <c r="L180" i="25"/>
  <c r="L179" i="25"/>
  <c r="A179" i="25"/>
  <c r="L178" i="25"/>
  <c r="A178" i="25"/>
  <c r="L177" i="25"/>
  <c r="L176" i="25"/>
  <c r="L175" i="25"/>
  <c r="A175" i="25"/>
  <c r="L174" i="25"/>
  <c r="A174" i="25"/>
  <c r="L173" i="25"/>
  <c r="L172" i="25"/>
  <c r="L171" i="25"/>
  <c r="A171" i="25"/>
  <c r="L170" i="25"/>
  <c r="A170" i="25"/>
  <c r="L169" i="25"/>
  <c r="L168" i="25"/>
  <c r="L167" i="25"/>
  <c r="A167" i="25"/>
  <c r="L166" i="25"/>
  <c r="A166" i="25"/>
  <c r="L165" i="25"/>
  <c r="L164" i="25"/>
  <c r="L163" i="25"/>
  <c r="A163" i="25"/>
  <c r="L162" i="25"/>
  <c r="A162" i="25"/>
  <c r="L161" i="25"/>
  <c r="L160" i="25"/>
  <c r="L159" i="25"/>
  <c r="A159" i="25"/>
  <c r="L158" i="25"/>
  <c r="A158" i="25"/>
  <c r="L157" i="25"/>
  <c r="L156" i="25"/>
  <c r="L155" i="25"/>
  <c r="A155" i="25"/>
  <c r="L154" i="25"/>
  <c r="A154" i="25"/>
  <c r="L153" i="25"/>
  <c r="L152" i="25"/>
  <c r="L151" i="25"/>
  <c r="A151" i="25"/>
  <c r="L150" i="25"/>
  <c r="A150" i="25"/>
  <c r="L149" i="25"/>
  <c r="L148" i="25"/>
  <c r="L147" i="25"/>
  <c r="A147" i="25"/>
  <c r="L146" i="25"/>
  <c r="A146" i="25"/>
  <c r="L145" i="25"/>
  <c r="L144" i="25"/>
  <c r="L143" i="25"/>
  <c r="A143" i="25"/>
  <c r="L142" i="25"/>
  <c r="A142" i="25"/>
  <c r="L141" i="25"/>
  <c r="L140" i="25"/>
  <c r="L139" i="25"/>
  <c r="A139" i="25"/>
  <c r="L138" i="25"/>
  <c r="A138" i="25"/>
  <c r="L137" i="25"/>
  <c r="L136" i="25"/>
  <c r="L135" i="25"/>
  <c r="A135" i="25"/>
  <c r="L134" i="25"/>
  <c r="A134" i="25"/>
  <c r="L133" i="25"/>
  <c r="L132" i="25"/>
  <c r="L131" i="25"/>
  <c r="A131" i="25"/>
  <c r="L130" i="25"/>
  <c r="A130" i="25"/>
  <c r="L129" i="25"/>
  <c r="L128" i="25"/>
  <c r="L127" i="25"/>
  <c r="A127" i="25"/>
  <c r="L126" i="25"/>
  <c r="A126" i="25"/>
  <c r="L125" i="25"/>
  <c r="L124" i="25"/>
  <c r="L123" i="25"/>
  <c r="A123" i="25"/>
  <c r="L122" i="25"/>
  <c r="A122" i="25"/>
  <c r="L121" i="25"/>
  <c r="L120" i="25"/>
  <c r="L119" i="25"/>
  <c r="A119" i="25"/>
  <c r="L118" i="25"/>
  <c r="A118" i="25"/>
  <c r="L117" i="25"/>
  <c r="L116" i="25"/>
  <c r="L115" i="25"/>
  <c r="A115" i="25"/>
  <c r="L114" i="25"/>
  <c r="A114" i="25"/>
  <c r="L113" i="25"/>
  <c r="L112" i="25"/>
  <c r="L111" i="25"/>
  <c r="A111" i="25"/>
  <c r="L110" i="25"/>
  <c r="A110" i="25"/>
  <c r="L109" i="25"/>
  <c r="L108" i="25"/>
  <c r="L107" i="25"/>
  <c r="A107" i="25"/>
  <c r="L106" i="25"/>
  <c r="A106" i="25"/>
  <c r="L105" i="25"/>
  <c r="L104" i="25"/>
  <c r="L103" i="25"/>
  <c r="A103" i="25"/>
  <c r="L102" i="25"/>
  <c r="A102" i="25"/>
  <c r="L101" i="25"/>
  <c r="L100" i="25"/>
  <c r="L99" i="25"/>
  <c r="A99" i="25"/>
  <c r="L98" i="25"/>
  <c r="A98" i="25"/>
  <c r="L97" i="25"/>
  <c r="L96" i="25"/>
  <c r="L95" i="25"/>
  <c r="A95" i="25"/>
  <c r="L94" i="25"/>
  <c r="A94" i="25"/>
  <c r="L93" i="25"/>
  <c r="L92" i="25"/>
  <c r="L91" i="25"/>
  <c r="A91" i="25"/>
  <c r="L90" i="25"/>
  <c r="A90" i="25"/>
  <c r="L89" i="25"/>
  <c r="L88" i="25"/>
  <c r="L87" i="25"/>
  <c r="A87" i="25"/>
  <c r="L86" i="25"/>
  <c r="A86" i="25"/>
  <c r="L85" i="25"/>
  <c r="L84" i="25"/>
  <c r="L83" i="25"/>
  <c r="A83" i="25"/>
  <c r="L82" i="25"/>
  <c r="A82" i="25"/>
  <c r="L81" i="25"/>
  <c r="L80" i="25"/>
  <c r="L79" i="25"/>
  <c r="A79" i="25"/>
  <c r="L78" i="25"/>
  <c r="A78" i="25"/>
  <c r="L77" i="25"/>
  <c r="L76" i="25"/>
  <c r="L75" i="25"/>
  <c r="A75" i="25"/>
  <c r="L74" i="25"/>
  <c r="A74" i="25"/>
  <c r="L73" i="25"/>
  <c r="L72" i="25"/>
  <c r="L71" i="25"/>
  <c r="A71" i="25"/>
  <c r="L70" i="25"/>
  <c r="A70" i="25"/>
  <c r="L69" i="25"/>
  <c r="L68" i="25"/>
  <c r="L67" i="25"/>
  <c r="A67" i="25"/>
  <c r="L66" i="25"/>
  <c r="A66" i="25"/>
  <c r="L65" i="25"/>
  <c r="L64" i="25"/>
  <c r="L63" i="25"/>
  <c r="A63" i="25"/>
  <c r="L62" i="25"/>
  <c r="A62" i="25"/>
  <c r="L61" i="25"/>
  <c r="L60" i="25"/>
  <c r="L59" i="25"/>
  <c r="A59" i="25"/>
  <c r="L58" i="25"/>
  <c r="A58" i="25"/>
  <c r="L57" i="25"/>
  <c r="L56" i="25"/>
  <c r="L55" i="25"/>
  <c r="A55" i="25"/>
  <c r="L54" i="25"/>
  <c r="A54" i="25"/>
  <c r="L53" i="25"/>
  <c r="L52" i="25"/>
  <c r="L51" i="25"/>
  <c r="A51" i="25"/>
  <c r="L50" i="25"/>
  <c r="A50" i="25"/>
  <c r="L49" i="25"/>
  <c r="L48" i="25"/>
  <c r="L47" i="25"/>
  <c r="A47" i="25"/>
  <c r="L46" i="25"/>
  <c r="A46" i="25"/>
  <c r="L45" i="25"/>
  <c r="L44" i="25"/>
  <c r="L43" i="25"/>
  <c r="A43" i="25"/>
  <c r="L42" i="25"/>
  <c r="A42" i="25"/>
  <c r="L41" i="25"/>
  <c r="L40" i="25"/>
  <c r="L39" i="25"/>
  <c r="A39" i="25"/>
  <c r="L38" i="25"/>
  <c r="A38" i="25"/>
  <c r="L37" i="25"/>
  <c r="L36" i="25"/>
  <c r="L35" i="25"/>
  <c r="A35" i="25"/>
  <c r="L34" i="25"/>
  <c r="A34" i="25"/>
  <c r="L33" i="25"/>
  <c r="L32" i="25"/>
  <c r="L31" i="25"/>
  <c r="A31" i="25"/>
  <c r="L30" i="25"/>
  <c r="A30" i="25"/>
  <c r="L29" i="25"/>
  <c r="L28" i="25"/>
  <c r="L27" i="25"/>
  <c r="A27" i="25"/>
  <c r="L26" i="25"/>
  <c r="A26" i="25"/>
  <c r="L25" i="25"/>
  <c r="L24" i="25"/>
  <c r="L23" i="25"/>
  <c r="A23" i="25"/>
  <c r="L22" i="25"/>
  <c r="A22" i="25"/>
  <c r="L21" i="25"/>
  <c r="L20" i="25"/>
  <c r="L19" i="25"/>
  <c r="A19" i="25"/>
  <c r="L18" i="25"/>
  <c r="A18" i="25"/>
  <c r="L17" i="25"/>
  <c r="L16" i="25"/>
  <c r="L15" i="25"/>
  <c r="A15" i="25"/>
  <c r="L14" i="25"/>
  <c r="A14" i="25"/>
  <c r="L13" i="25"/>
  <c r="L12" i="25"/>
  <c r="L11" i="25"/>
  <c r="A11" i="25"/>
  <c r="L10" i="25"/>
  <c r="A10" i="25"/>
  <c r="L9" i="25"/>
  <c r="L8" i="25"/>
  <c r="L7" i="25"/>
  <c r="A7" i="25"/>
  <c r="L6" i="25"/>
  <c r="A6" i="25"/>
  <c r="L5" i="25"/>
  <c r="L4" i="25"/>
  <c r="L3" i="25"/>
  <c r="A3" i="25"/>
  <c r="L2" i="25"/>
  <c r="A2" i="25"/>
  <c r="L200" i="24"/>
  <c r="L199" i="24"/>
  <c r="A199" i="24"/>
  <c r="L198" i="24"/>
  <c r="A198" i="24"/>
  <c r="L197" i="24"/>
  <c r="L196" i="24"/>
  <c r="L195" i="24"/>
  <c r="A195" i="24"/>
  <c r="L194" i="24"/>
  <c r="A194" i="24"/>
  <c r="L193" i="24"/>
  <c r="L192" i="24"/>
  <c r="L191" i="24"/>
  <c r="A191" i="24"/>
  <c r="L190" i="24"/>
  <c r="A190" i="24"/>
  <c r="L189" i="24"/>
  <c r="L188" i="24"/>
  <c r="L187" i="24"/>
  <c r="A187" i="24"/>
  <c r="L186" i="24"/>
  <c r="A186" i="24"/>
  <c r="L185" i="24"/>
  <c r="L184" i="24"/>
  <c r="L183" i="24"/>
  <c r="A183" i="24"/>
  <c r="L182" i="24"/>
  <c r="A182" i="24"/>
  <c r="L181" i="24"/>
  <c r="L180" i="24"/>
  <c r="L179" i="24"/>
  <c r="A179" i="24"/>
  <c r="L178" i="24"/>
  <c r="A178" i="24"/>
  <c r="L177" i="24"/>
  <c r="L176" i="24"/>
  <c r="L175" i="24"/>
  <c r="A175" i="24"/>
  <c r="L174" i="24"/>
  <c r="A174" i="24"/>
  <c r="L173" i="24"/>
  <c r="L172" i="24"/>
  <c r="L171" i="24"/>
  <c r="A171" i="24"/>
  <c r="L170" i="24"/>
  <c r="A170" i="24"/>
  <c r="L169" i="24"/>
  <c r="L168" i="24"/>
  <c r="L167" i="24"/>
  <c r="A167" i="24"/>
  <c r="L166" i="24"/>
  <c r="A166" i="24"/>
  <c r="L165" i="24"/>
  <c r="L164" i="24"/>
  <c r="L163" i="24"/>
  <c r="A163" i="24"/>
  <c r="L162" i="24"/>
  <c r="A162" i="24"/>
  <c r="L161" i="24"/>
  <c r="L160" i="24"/>
  <c r="L159" i="24"/>
  <c r="A159" i="24"/>
  <c r="L158" i="24"/>
  <c r="A158" i="24"/>
  <c r="L157" i="24"/>
  <c r="L156" i="24"/>
  <c r="L155" i="24"/>
  <c r="A155" i="24"/>
  <c r="L154" i="24"/>
  <c r="A154" i="24"/>
  <c r="L153" i="24"/>
  <c r="L152" i="24"/>
  <c r="L151" i="24"/>
  <c r="A151" i="24"/>
  <c r="L150" i="24"/>
  <c r="A150" i="24"/>
  <c r="L149" i="24"/>
  <c r="L148" i="24"/>
  <c r="L147" i="24"/>
  <c r="A147" i="24"/>
  <c r="L146" i="24"/>
  <c r="A146" i="24"/>
  <c r="L145" i="24"/>
  <c r="L144" i="24"/>
  <c r="L143" i="24"/>
  <c r="A143" i="24"/>
  <c r="L142" i="24"/>
  <c r="A142" i="24"/>
  <c r="L141" i="24"/>
  <c r="L140" i="24"/>
  <c r="L139" i="24"/>
  <c r="A139" i="24"/>
  <c r="L138" i="24"/>
  <c r="A138" i="24"/>
  <c r="L137" i="24"/>
  <c r="L136" i="24"/>
  <c r="L135" i="24"/>
  <c r="A135" i="24"/>
  <c r="L134" i="24"/>
  <c r="A134" i="24"/>
  <c r="L133" i="24"/>
  <c r="L132" i="24"/>
  <c r="L131" i="24"/>
  <c r="A131" i="24"/>
  <c r="L130" i="24"/>
  <c r="A130" i="24"/>
  <c r="L129" i="24"/>
  <c r="L128" i="24"/>
  <c r="L127" i="24"/>
  <c r="A127" i="24"/>
  <c r="L126" i="24"/>
  <c r="A126" i="24"/>
  <c r="L125" i="24"/>
  <c r="L124" i="24"/>
  <c r="L123" i="24"/>
  <c r="A123" i="24"/>
  <c r="L122" i="24"/>
  <c r="A122" i="24"/>
  <c r="L121" i="24"/>
  <c r="L120" i="24"/>
  <c r="L119" i="24"/>
  <c r="A119" i="24"/>
  <c r="L118" i="24"/>
  <c r="A118" i="24"/>
  <c r="L117" i="24"/>
  <c r="L116" i="24"/>
  <c r="L115" i="24"/>
  <c r="A115" i="24"/>
  <c r="L114" i="24"/>
  <c r="A114" i="24"/>
  <c r="L113" i="24"/>
  <c r="L112" i="24"/>
  <c r="L111" i="24"/>
  <c r="A111" i="24"/>
  <c r="L110" i="24"/>
  <c r="A110" i="24"/>
  <c r="L109" i="24"/>
  <c r="L108" i="24"/>
  <c r="L107" i="24"/>
  <c r="A107" i="24"/>
  <c r="L106" i="24"/>
  <c r="A106" i="24"/>
  <c r="L105" i="24"/>
  <c r="L104" i="24"/>
  <c r="L103" i="24"/>
  <c r="A103" i="24"/>
  <c r="L102" i="24"/>
  <c r="A102" i="24"/>
  <c r="L101" i="24"/>
  <c r="L100" i="24"/>
  <c r="L99" i="24"/>
  <c r="A99" i="24"/>
  <c r="L98" i="24"/>
  <c r="A98" i="24"/>
  <c r="L97" i="24"/>
  <c r="L96" i="24"/>
  <c r="L95" i="24"/>
  <c r="A95" i="24"/>
  <c r="L94" i="24"/>
  <c r="A94" i="24"/>
  <c r="L93" i="24"/>
  <c r="L92" i="24"/>
  <c r="L91" i="24"/>
  <c r="A91" i="24"/>
  <c r="L90" i="24"/>
  <c r="A90" i="24"/>
  <c r="L89" i="24"/>
  <c r="L88" i="24"/>
  <c r="L87" i="24"/>
  <c r="A87" i="24"/>
  <c r="L86" i="24"/>
  <c r="A86" i="24"/>
  <c r="L85" i="24"/>
  <c r="L84" i="24"/>
  <c r="L83" i="24"/>
  <c r="A83" i="24"/>
  <c r="L82" i="24"/>
  <c r="A82" i="24"/>
  <c r="L81" i="24"/>
  <c r="L80" i="24"/>
  <c r="L79" i="24"/>
  <c r="A79" i="24"/>
  <c r="L78" i="24"/>
  <c r="A78" i="24"/>
  <c r="L77" i="24"/>
  <c r="L76" i="24"/>
  <c r="L75" i="24"/>
  <c r="A75" i="24"/>
  <c r="L74" i="24"/>
  <c r="A74" i="24"/>
  <c r="L73" i="24"/>
  <c r="L72" i="24"/>
  <c r="L71" i="24"/>
  <c r="A71" i="24"/>
  <c r="L70" i="24"/>
  <c r="A70" i="24"/>
  <c r="L69" i="24"/>
  <c r="L68" i="24"/>
  <c r="L67" i="24"/>
  <c r="A67" i="24"/>
  <c r="L66" i="24"/>
  <c r="A66" i="24"/>
  <c r="L65" i="24"/>
  <c r="L64" i="24"/>
  <c r="L63" i="24"/>
  <c r="A63" i="24"/>
  <c r="L62" i="24"/>
  <c r="A62" i="24"/>
  <c r="L61" i="24"/>
  <c r="L60" i="24"/>
  <c r="L59" i="24"/>
  <c r="A59" i="24"/>
  <c r="L58" i="24"/>
  <c r="A58" i="24"/>
  <c r="L57" i="24"/>
  <c r="L56" i="24"/>
  <c r="L55" i="24"/>
  <c r="A55" i="24"/>
  <c r="L54" i="24"/>
  <c r="A54" i="24"/>
  <c r="L53" i="24"/>
  <c r="L52" i="24"/>
  <c r="L51" i="24"/>
  <c r="A51" i="24"/>
  <c r="L50" i="24"/>
  <c r="A50" i="24"/>
  <c r="L49" i="24"/>
  <c r="L48" i="24"/>
  <c r="L47" i="24"/>
  <c r="A47" i="24"/>
  <c r="L46" i="24"/>
  <c r="A46" i="24"/>
  <c r="L45" i="24"/>
  <c r="L44" i="24"/>
  <c r="L43" i="24"/>
  <c r="A43" i="24"/>
  <c r="L42" i="24"/>
  <c r="A42" i="24"/>
  <c r="L41" i="24"/>
  <c r="L40" i="24"/>
  <c r="L39" i="24"/>
  <c r="A39" i="24"/>
  <c r="L38" i="24"/>
  <c r="A38" i="24"/>
  <c r="L37" i="24"/>
  <c r="L36" i="24"/>
  <c r="L35" i="24"/>
  <c r="A35" i="24"/>
  <c r="L34" i="24"/>
  <c r="A34" i="24"/>
  <c r="L33" i="24"/>
  <c r="L32" i="24"/>
  <c r="L31" i="24"/>
  <c r="A31" i="24"/>
  <c r="L30" i="24"/>
  <c r="A30" i="24"/>
  <c r="L29" i="24"/>
  <c r="L28" i="24"/>
  <c r="L27" i="24"/>
  <c r="A27" i="24"/>
  <c r="L26" i="24"/>
  <c r="A26" i="24"/>
  <c r="L25" i="24"/>
  <c r="L24" i="24"/>
  <c r="L23" i="24"/>
  <c r="A23" i="24"/>
  <c r="L22" i="24"/>
  <c r="A22" i="24"/>
  <c r="L21" i="24"/>
  <c r="L20" i="24"/>
  <c r="L19" i="24"/>
  <c r="A19" i="24"/>
  <c r="L18" i="24"/>
  <c r="A18" i="24"/>
  <c r="L17" i="24"/>
  <c r="L16" i="24"/>
  <c r="L15" i="24"/>
  <c r="A15" i="24"/>
  <c r="L14" i="24"/>
  <c r="A14" i="24"/>
  <c r="L13" i="24"/>
  <c r="L12" i="24"/>
  <c r="L11" i="24"/>
  <c r="A11" i="24"/>
  <c r="L10" i="24"/>
  <c r="A10" i="24"/>
  <c r="L9" i="24"/>
  <c r="L8" i="24"/>
  <c r="L7" i="24"/>
  <c r="A7" i="24"/>
  <c r="L6" i="24"/>
  <c r="A6" i="24"/>
  <c r="L5" i="24"/>
  <c r="L4" i="24"/>
  <c r="L3" i="24"/>
  <c r="A3" i="24"/>
  <c r="L2" i="24"/>
  <c r="A2" i="24"/>
  <c r="L200" i="23"/>
  <c r="L199" i="23"/>
  <c r="A199" i="23"/>
  <c r="L198" i="23"/>
  <c r="A198" i="23"/>
  <c r="L197" i="23"/>
  <c r="L196" i="23"/>
  <c r="L195" i="23"/>
  <c r="A195" i="23"/>
  <c r="L194" i="23"/>
  <c r="A194" i="23"/>
  <c r="L193" i="23"/>
  <c r="L192" i="23"/>
  <c r="L191" i="23"/>
  <c r="A191" i="23"/>
  <c r="L190" i="23"/>
  <c r="A190" i="23"/>
  <c r="L189" i="23"/>
  <c r="L188" i="23"/>
  <c r="L187" i="23"/>
  <c r="A187" i="23"/>
  <c r="L186" i="23"/>
  <c r="A186" i="23"/>
  <c r="L185" i="23"/>
  <c r="L184" i="23"/>
  <c r="L183" i="23"/>
  <c r="A183" i="23"/>
  <c r="L182" i="23"/>
  <c r="A182" i="23"/>
  <c r="L181" i="23"/>
  <c r="L180" i="23"/>
  <c r="L179" i="23"/>
  <c r="A179" i="23"/>
  <c r="L178" i="23"/>
  <c r="A178" i="23"/>
  <c r="L177" i="23"/>
  <c r="L176" i="23"/>
  <c r="L175" i="23"/>
  <c r="A175" i="23"/>
  <c r="L174" i="23"/>
  <c r="A174" i="23"/>
  <c r="L173" i="23"/>
  <c r="L172" i="23"/>
  <c r="L171" i="23"/>
  <c r="A171" i="23"/>
  <c r="L170" i="23"/>
  <c r="A170" i="23"/>
  <c r="L169" i="23"/>
  <c r="L168" i="23"/>
  <c r="L167" i="23"/>
  <c r="A167" i="23"/>
  <c r="L166" i="23"/>
  <c r="A166" i="23"/>
  <c r="L165" i="23"/>
  <c r="L164" i="23"/>
  <c r="L163" i="23"/>
  <c r="A163" i="23"/>
  <c r="L162" i="23"/>
  <c r="A162" i="23"/>
  <c r="L161" i="23"/>
  <c r="L160" i="23"/>
  <c r="L159" i="23"/>
  <c r="A159" i="23"/>
  <c r="L158" i="23"/>
  <c r="A158" i="23"/>
  <c r="L157" i="23"/>
  <c r="L156" i="23"/>
  <c r="L155" i="23"/>
  <c r="A155" i="23"/>
  <c r="L154" i="23"/>
  <c r="A154" i="23"/>
  <c r="L153" i="23"/>
  <c r="L152" i="23"/>
  <c r="L151" i="23"/>
  <c r="A151" i="23"/>
  <c r="L150" i="23"/>
  <c r="A150" i="23"/>
  <c r="L149" i="23"/>
  <c r="L148" i="23"/>
  <c r="L147" i="23"/>
  <c r="A147" i="23"/>
  <c r="L146" i="23"/>
  <c r="A146" i="23"/>
  <c r="L145" i="23"/>
  <c r="L144" i="23"/>
  <c r="L143" i="23"/>
  <c r="A143" i="23"/>
  <c r="L142" i="23"/>
  <c r="A142" i="23"/>
  <c r="L141" i="23"/>
  <c r="L140" i="23"/>
  <c r="L139" i="23"/>
  <c r="A139" i="23"/>
  <c r="L138" i="23"/>
  <c r="A138" i="23"/>
  <c r="L137" i="23"/>
  <c r="L136" i="23"/>
  <c r="L135" i="23"/>
  <c r="A135" i="23"/>
  <c r="L134" i="23"/>
  <c r="A134" i="23"/>
  <c r="L133" i="23"/>
  <c r="L132" i="23"/>
  <c r="L131" i="23"/>
  <c r="A131" i="23"/>
  <c r="L130" i="23"/>
  <c r="A130" i="23"/>
  <c r="L129" i="23"/>
  <c r="L128" i="23"/>
  <c r="L127" i="23"/>
  <c r="A127" i="23"/>
  <c r="L126" i="23"/>
  <c r="A126" i="23"/>
  <c r="L125" i="23"/>
  <c r="L124" i="23"/>
  <c r="L123" i="23"/>
  <c r="A123" i="23"/>
  <c r="L122" i="23"/>
  <c r="A122" i="23"/>
  <c r="L121" i="23"/>
  <c r="L120" i="23"/>
  <c r="L119" i="23"/>
  <c r="A119" i="23"/>
  <c r="L118" i="23"/>
  <c r="A118" i="23"/>
  <c r="L117" i="23"/>
  <c r="L116" i="23"/>
  <c r="L115" i="23"/>
  <c r="A115" i="23"/>
  <c r="L114" i="23"/>
  <c r="A114" i="23"/>
  <c r="L113" i="23"/>
  <c r="L112" i="23"/>
  <c r="L111" i="23"/>
  <c r="A111" i="23"/>
  <c r="L110" i="23"/>
  <c r="A110" i="23"/>
  <c r="L109" i="23"/>
  <c r="L108" i="23"/>
  <c r="L107" i="23"/>
  <c r="A107" i="23"/>
  <c r="L106" i="23"/>
  <c r="A106" i="23"/>
  <c r="L105" i="23"/>
  <c r="L104" i="23"/>
  <c r="L103" i="23"/>
  <c r="A103" i="23"/>
  <c r="L102" i="23"/>
  <c r="A102" i="23"/>
  <c r="L101" i="23"/>
  <c r="L100" i="23"/>
  <c r="L99" i="23"/>
  <c r="A99" i="23"/>
  <c r="L98" i="23"/>
  <c r="A98" i="23"/>
  <c r="L97" i="23"/>
  <c r="L96" i="23"/>
  <c r="L95" i="23"/>
  <c r="A95" i="23"/>
  <c r="L94" i="23"/>
  <c r="A94" i="23"/>
  <c r="L93" i="23"/>
  <c r="L92" i="23"/>
  <c r="L91" i="23"/>
  <c r="A91" i="23"/>
  <c r="L90" i="23"/>
  <c r="A90" i="23"/>
  <c r="L89" i="23"/>
  <c r="L88" i="23"/>
  <c r="L87" i="23"/>
  <c r="A87" i="23"/>
  <c r="L86" i="23"/>
  <c r="A86" i="23"/>
  <c r="L85" i="23"/>
  <c r="L84" i="23"/>
  <c r="L83" i="23"/>
  <c r="A83" i="23"/>
  <c r="L82" i="23"/>
  <c r="A82" i="23"/>
  <c r="L81" i="23"/>
  <c r="L80" i="23"/>
  <c r="L79" i="23"/>
  <c r="A79" i="23"/>
  <c r="L78" i="23"/>
  <c r="A78" i="23"/>
  <c r="L77" i="23"/>
  <c r="L76" i="23"/>
  <c r="L75" i="23"/>
  <c r="A75" i="23"/>
  <c r="L74" i="23"/>
  <c r="A74" i="23"/>
  <c r="L73" i="23"/>
  <c r="L72" i="23"/>
  <c r="L71" i="23"/>
  <c r="A71" i="23"/>
  <c r="L70" i="23"/>
  <c r="A70" i="23"/>
  <c r="L69" i="23"/>
  <c r="L68" i="23"/>
  <c r="L67" i="23"/>
  <c r="A67" i="23"/>
  <c r="L66" i="23"/>
  <c r="A66" i="23"/>
  <c r="L65" i="23"/>
  <c r="L64" i="23"/>
  <c r="L63" i="23"/>
  <c r="A63" i="23"/>
  <c r="L62" i="23"/>
  <c r="A62" i="23"/>
  <c r="L61" i="23"/>
  <c r="L60" i="23"/>
  <c r="L59" i="23"/>
  <c r="A59" i="23"/>
  <c r="L58" i="23"/>
  <c r="A58" i="23"/>
  <c r="L57" i="23"/>
  <c r="L56" i="23"/>
  <c r="L55" i="23"/>
  <c r="A55" i="23"/>
  <c r="L54" i="23"/>
  <c r="A54" i="23"/>
  <c r="L53" i="23"/>
  <c r="L52" i="23"/>
  <c r="L51" i="23"/>
  <c r="A51" i="23"/>
  <c r="L50" i="23"/>
  <c r="A50" i="23"/>
  <c r="L49" i="23"/>
  <c r="L48" i="23"/>
  <c r="L47" i="23"/>
  <c r="A47" i="23"/>
  <c r="L46" i="23"/>
  <c r="A46" i="23"/>
  <c r="L45" i="23"/>
  <c r="L44" i="23"/>
  <c r="L43" i="23"/>
  <c r="A43" i="23"/>
  <c r="L42" i="23"/>
  <c r="A42" i="23"/>
  <c r="L41" i="23"/>
  <c r="L40" i="23"/>
  <c r="L39" i="23"/>
  <c r="A39" i="23"/>
  <c r="L38" i="23"/>
  <c r="A38" i="23"/>
  <c r="L37" i="23"/>
  <c r="L36" i="23"/>
  <c r="L35" i="23"/>
  <c r="A35" i="23"/>
  <c r="L34" i="23"/>
  <c r="A34" i="23"/>
  <c r="L33" i="23"/>
  <c r="L32" i="23"/>
  <c r="L31" i="23"/>
  <c r="A31" i="23"/>
  <c r="L30" i="23"/>
  <c r="A30" i="23"/>
  <c r="L29" i="23"/>
  <c r="L28" i="23"/>
  <c r="L27" i="23"/>
  <c r="A27" i="23"/>
  <c r="L26" i="23"/>
  <c r="A26" i="23"/>
  <c r="L25" i="23"/>
  <c r="L24" i="23"/>
  <c r="L23" i="23"/>
  <c r="A23" i="23"/>
  <c r="L22" i="23"/>
  <c r="A22" i="23"/>
  <c r="L21" i="23"/>
  <c r="L20" i="23"/>
  <c r="L19" i="23"/>
  <c r="A19" i="23"/>
  <c r="L18" i="23"/>
  <c r="A18" i="23"/>
  <c r="L17" i="23"/>
  <c r="L16" i="23"/>
  <c r="L15" i="23"/>
  <c r="A15" i="23"/>
  <c r="L14" i="23"/>
  <c r="A14" i="23"/>
  <c r="L13" i="23"/>
  <c r="L12" i="23"/>
  <c r="L11" i="23"/>
  <c r="A11" i="23"/>
  <c r="L10" i="23"/>
  <c r="A10" i="23"/>
  <c r="L9" i="23"/>
  <c r="L8" i="23"/>
  <c r="L7" i="23"/>
  <c r="A7" i="23"/>
  <c r="L6" i="23"/>
  <c r="A6" i="23"/>
  <c r="L5" i="23"/>
  <c r="L4" i="23"/>
  <c r="L3" i="23"/>
  <c r="A3" i="23"/>
  <c r="L2" i="23"/>
  <c r="A2" i="23"/>
  <c r="L200" i="22"/>
  <c r="L199" i="22"/>
  <c r="A199" i="22"/>
  <c r="L198" i="22"/>
  <c r="A198" i="22"/>
  <c r="L197" i="22"/>
  <c r="L196" i="22"/>
  <c r="L195" i="22"/>
  <c r="A195" i="22"/>
  <c r="L194" i="22"/>
  <c r="A194" i="22"/>
  <c r="L193" i="22"/>
  <c r="L192" i="22"/>
  <c r="L191" i="22"/>
  <c r="A191" i="22"/>
  <c r="L190" i="22"/>
  <c r="A190" i="22"/>
  <c r="L189" i="22"/>
  <c r="L188" i="22"/>
  <c r="L187" i="22"/>
  <c r="A187" i="22"/>
  <c r="L186" i="22"/>
  <c r="A186" i="22"/>
  <c r="L185" i="22"/>
  <c r="L184" i="22"/>
  <c r="L183" i="22"/>
  <c r="A183" i="22"/>
  <c r="L182" i="22"/>
  <c r="A182" i="22"/>
  <c r="L181" i="22"/>
  <c r="L180" i="22"/>
  <c r="L179" i="22"/>
  <c r="A179" i="22"/>
  <c r="L178" i="22"/>
  <c r="A178" i="22"/>
  <c r="L177" i="22"/>
  <c r="L176" i="22"/>
  <c r="L175" i="22"/>
  <c r="A175" i="22"/>
  <c r="L174" i="22"/>
  <c r="A174" i="22"/>
  <c r="L173" i="22"/>
  <c r="L172" i="22"/>
  <c r="L171" i="22"/>
  <c r="A171" i="22"/>
  <c r="L170" i="22"/>
  <c r="A170" i="22"/>
  <c r="L169" i="22"/>
  <c r="L168" i="22"/>
  <c r="L167" i="22"/>
  <c r="A167" i="22"/>
  <c r="L166" i="22"/>
  <c r="A166" i="22"/>
  <c r="L165" i="22"/>
  <c r="L164" i="22"/>
  <c r="L163" i="22"/>
  <c r="A163" i="22"/>
  <c r="L162" i="22"/>
  <c r="A162" i="22"/>
  <c r="L161" i="22"/>
  <c r="L160" i="22"/>
  <c r="L159" i="22"/>
  <c r="A159" i="22"/>
  <c r="L158" i="22"/>
  <c r="A158" i="22"/>
  <c r="L157" i="22"/>
  <c r="L156" i="22"/>
  <c r="L155" i="22"/>
  <c r="A155" i="22"/>
  <c r="L154" i="22"/>
  <c r="A154" i="22"/>
  <c r="L153" i="22"/>
  <c r="L152" i="22"/>
  <c r="L151" i="22"/>
  <c r="A151" i="22"/>
  <c r="L150" i="22"/>
  <c r="A150" i="22"/>
  <c r="L149" i="22"/>
  <c r="L148" i="22"/>
  <c r="L147" i="22"/>
  <c r="A147" i="22"/>
  <c r="L146" i="22"/>
  <c r="A146" i="22"/>
  <c r="L145" i="22"/>
  <c r="L144" i="22"/>
  <c r="L143" i="22"/>
  <c r="A143" i="22"/>
  <c r="L142" i="22"/>
  <c r="A142" i="22"/>
  <c r="L141" i="22"/>
  <c r="L140" i="22"/>
  <c r="L139" i="22"/>
  <c r="A139" i="22"/>
  <c r="L138" i="22"/>
  <c r="A138" i="22"/>
  <c r="L137" i="22"/>
  <c r="L136" i="22"/>
  <c r="L135" i="22"/>
  <c r="A135" i="22"/>
  <c r="L134" i="22"/>
  <c r="A134" i="22"/>
  <c r="L133" i="22"/>
  <c r="L132" i="22"/>
  <c r="L131" i="22"/>
  <c r="A131" i="22"/>
  <c r="L130" i="22"/>
  <c r="A130" i="22"/>
  <c r="L129" i="22"/>
  <c r="L128" i="22"/>
  <c r="L127" i="22"/>
  <c r="A127" i="22"/>
  <c r="L126" i="22"/>
  <c r="A126" i="22"/>
  <c r="L125" i="22"/>
  <c r="L124" i="22"/>
  <c r="L123" i="22"/>
  <c r="A123" i="22"/>
  <c r="L122" i="22"/>
  <c r="A122" i="22"/>
  <c r="L121" i="22"/>
  <c r="L120" i="22"/>
  <c r="L119" i="22"/>
  <c r="A119" i="22"/>
  <c r="L118" i="22"/>
  <c r="A118" i="22"/>
  <c r="L117" i="22"/>
  <c r="L116" i="22"/>
  <c r="L115" i="22"/>
  <c r="A115" i="22"/>
  <c r="L114" i="22"/>
  <c r="A114" i="22"/>
  <c r="L113" i="22"/>
  <c r="L112" i="22"/>
  <c r="L111" i="22"/>
  <c r="A111" i="22"/>
  <c r="L110" i="22"/>
  <c r="A110" i="22"/>
  <c r="L109" i="22"/>
  <c r="L108" i="22"/>
  <c r="L107" i="22"/>
  <c r="A107" i="22"/>
  <c r="L106" i="22"/>
  <c r="A106" i="22"/>
  <c r="L105" i="22"/>
  <c r="L104" i="22"/>
  <c r="L103" i="22"/>
  <c r="A103" i="22"/>
  <c r="L102" i="22"/>
  <c r="A102" i="22"/>
  <c r="L101" i="22"/>
  <c r="L100" i="22"/>
  <c r="L99" i="22"/>
  <c r="A99" i="22"/>
  <c r="L98" i="22"/>
  <c r="A98" i="22"/>
  <c r="L97" i="22"/>
  <c r="L96" i="22"/>
  <c r="L95" i="22"/>
  <c r="A95" i="22"/>
  <c r="L94" i="22"/>
  <c r="A94" i="22"/>
  <c r="L93" i="22"/>
  <c r="L92" i="22"/>
  <c r="L91" i="22"/>
  <c r="A91" i="22"/>
  <c r="L90" i="22"/>
  <c r="A90" i="22"/>
  <c r="L89" i="22"/>
  <c r="L88" i="22"/>
  <c r="L87" i="22"/>
  <c r="A87" i="22"/>
  <c r="L86" i="22"/>
  <c r="A86" i="22"/>
  <c r="L85" i="22"/>
  <c r="L84" i="22"/>
  <c r="L83" i="22"/>
  <c r="A83" i="22"/>
  <c r="L82" i="22"/>
  <c r="A82" i="22"/>
  <c r="L81" i="22"/>
  <c r="L80" i="22"/>
  <c r="L79" i="22"/>
  <c r="A79" i="22"/>
  <c r="L78" i="22"/>
  <c r="A78" i="22"/>
  <c r="L77" i="22"/>
  <c r="L76" i="22"/>
  <c r="L75" i="22"/>
  <c r="A75" i="22"/>
  <c r="L74" i="22"/>
  <c r="A74" i="22"/>
  <c r="L73" i="22"/>
  <c r="L72" i="22"/>
  <c r="L71" i="22"/>
  <c r="A71" i="22"/>
  <c r="L70" i="22"/>
  <c r="A70" i="22"/>
  <c r="L69" i="22"/>
  <c r="L68" i="22"/>
  <c r="L67" i="22"/>
  <c r="A67" i="22"/>
  <c r="L66" i="22"/>
  <c r="A66" i="22"/>
  <c r="L65" i="22"/>
  <c r="L64" i="22"/>
  <c r="L63" i="22"/>
  <c r="A63" i="22"/>
  <c r="L62" i="22"/>
  <c r="A62" i="22"/>
  <c r="L61" i="22"/>
  <c r="L60" i="22"/>
  <c r="L59" i="22"/>
  <c r="A59" i="22"/>
  <c r="L58" i="22"/>
  <c r="A58" i="22"/>
  <c r="L57" i="22"/>
  <c r="L56" i="22"/>
  <c r="L55" i="22"/>
  <c r="A55" i="22"/>
  <c r="L54" i="22"/>
  <c r="A54" i="22"/>
  <c r="L53" i="22"/>
  <c r="L52" i="22"/>
  <c r="L51" i="22"/>
  <c r="A51" i="22"/>
  <c r="L50" i="22"/>
  <c r="A50" i="22"/>
  <c r="L49" i="22"/>
  <c r="L48" i="22"/>
  <c r="L47" i="22"/>
  <c r="A47" i="22"/>
  <c r="L46" i="22"/>
  <c r="A46" i="22"/>
  <c r="L45" i="22"/>
  <c r="L44" i="22"/>
  <c r="L43" i="22"/>
  <c r="A43" i="22"/>
  <c r="L42" i="22"/>
  <c r="A42" i="22"/>
  <c r="L41" i="22"/>
  <c r="L40" i="22"/>
  <c r="L39" i="22"/>
  <c r="A39" i="22"/>
  <c r="L38" i="22"/>
  <c r="A38" i="22"/>
  <c r="L37" i="22"/>
  <c r="L36" i="22"/>
  <c r="L35" i="22"/>
  <c r="A35" i="22"/>
  <c r="L34" i="22"/>
  <c r="A34" i="22"/>
  <c r="L33" i="22"/>
  <c r="L32" i="22"/>
  <c r="L31" i="22"/>
  <c r="A31" i="22"/>
  <c r="L30" i="22"/>
  <c r="A30" i="22"/>
  <c r="L29" i="22"/>
  <c r="L28" i="22"/>
  <c r="L27" i="22"/>
  <c r="A27" i="22"/>
  <c r="L26" i="22"/>
  <c r="A26" i="22"/>
  <c r="L25" i="22"/>
  <c r="L24" i="22"/>
  <c r="L23" i="22"/>
  <c r="A23" i="22"/>
  <c r="L22" i="22"/>
  <c r="A22" i="22"/>
  <c r="L21" i="22"/>
  <c r="L20" i="22"/>
  <c r="L19" i="22"/>
  <c r="A19" i="22"/>
  <c r="L18" i="22"/>
  <c r="A18" i="22"/>
  <c r="L17" i="22"/>
  <c r="L16" i="22"/>
  <c r="L15" i="22"/>
  <c r="A15" i="22"/>
  <c r="L14" i="22"/>
  <c r="A14" i="22"/>
  <c r="L13" i="22"/>
  <c r="L12" i="22"/>
  <c r="L11" i="22"/>
  <c r="A11" i="22"/>
  <c r="L10" i="22"/>
  <c r="A10" i="22"/>
  <c r="L9" i="22"/>
  <c r="L8" i="22"/>
  <c r="L7" i="22"/>
  <c r="A7" i="22"/>
  <c r="L6" i="22"/>
  <c r="A6" i="22"/>
  <c r="L5" i="22"/>
  <c r="L4" i="22"/>
  <c r="L3" i="22"/>
  <c r="A3" i="22"/>
  <c r="L2" i="22"/>
  <c r="A2" i="22"/>
  <c r="A6" i="8"/>
  <c r="L6" i="8"/>
  <c r="A7" i="8"/>
  <c r="L7" i="8"/>
  <c r="L8" i="8"/>
  <c r="L9" i="8"/>
  <c r="A10" i="8"/>
  <c r="L10" i="8"/>
  <c r="A11" i="8"/>
  <c r="L11" i="8"/>
  <c r="L12" i="8"/>
  <c r="L13" i="8"/>
  <c r="A14" i="8"/>
  <c r="L14" i="8"/>
  <c r="A15" i="8"/>
  <c r="L15" i="8"/>
  <c r="L16" i="8"/>
  <c r="L17" i="8"/>
  <c r="A18" i="8"/>
  <c r="L18" i="8"/>
  <c r="A19" i="8"/>
  <c r="L19" i="8"/>
  <c r="L20" i="8"/>
  <c r="L21" i="8"/>
  <c r="A22" i="8"/>
  <c r="L22" i="8"/>
  <c r="A23" i="8"/>
  <c r="L23" i="8"/>
  <c r="L24" i="8"/>
  <c r="L25" i="8"/>
  <c r="A26" i="8"/>
  <c r="L26" i="8"/>
  <c r="A27" i="8"/>
  <c r="L27" i="8"/>
  <c r="L28" i="8"/>
  <c r="L29" i="8"/>
  <c r="A30" i="8"/>
  <c r="L30" i="8"/>
  <c r="A31" i="8"/>
  <c r="L31" i="8"/>
  <c r="L32" i="8"/>
  <c r="L33" i="8"/>
  <c r="A34" i="8"/>
  <c r="L34" i="8"/>
  <c r="A35" i="8"/>
  <c r="L35" i="8"/>
  <c r="L36" i="8"/>
  <c r="L37" i="8"/>
  <c r="A38" i="8"/>
  <c r="L38" i="8"/>
  <c r="A39" i="8"/>
  <c r="L39" i="8"/>
  <c r="L40" i="8"/>
  <c r="L41" i="8"/>
  <c r="A42" i="8"/>
  <c r="L42" i="8"/>
  <c r="A43" i="8"/>
  <c r="L43" i="8"/>
  <c r="L44" i="8"/>
  <c r="L45" i="8"/>
  <c r="A46" i="8"/>
  <c r="L46" i="8"/>
  <c r="A47" i="8"/>
  <c r="L47" i="8"/>
  <c r="L48" i="8"/>
  <c r="L49" i="8"/>
  <c r="A50" i="8"/>
  <c r="L50" i="8"/>
  <c r="A51" i="8"/>
  <c r="L51" i="8"/>
  <c r="L52" i="8"/>
  <c r="L53" i="8"/>
  <c r="A54" i="8"/>
  <c r="L54" i="8"/>
  <c r="A55" i="8"/>
  <c r="L55" i="8"/>
  <c r="L56" i="8"/>
  <c r="L57" i="8"/>
  <c r="A58" i="8"/>
  <c r="L58" i="8"/>
  <c r="A59" i="8"/>
  <c r="L59" i="8"/>
  <c r="L60" i="8"/>
  <c r="L61" i="8"/>
  <c r="A62" i="8"/>
  <c r="L62" i="8"/>
  <c r="A63" i="8"/>
  <c r="L63" i="8"/>
  <c r="L64" i="8"/>
  <c r="L65" i="8"/>
  <c r="A66" i="8"/>
  <c r="L66" i="8"/>
  <c r="A67" i="8"/>
  <c r="L67" i="8"/>
  <c r="L68" i="8"/>
  <c r="L69" i="8"/>
  <c r="A70" i="8"/>
  <c r="L70" i="8"/>
  <c r="A71" i="8"/>
  <c r="L71" i="8"/>
  <c r="L72" i="8"/>
  <c r="L73" i="8"/>
  <c r="A74" i="8"/>
  <c r="L74" i="8"/>
  <c r="A75" i="8"/>
  <c r="L75" i="8"/>
  <c r="L76" i="8"/>
  <c r="L77" i="8"/>
  <c r="A78" i="8"/>
  <c r="L78" i="8"/>
  <c r="A79" i="8"/>
  <c r="L79" i="8"/>
  <c r="L80" i="8"/>
  <c r="L81" i="8"/>
  <c r="A82" i="8"/>
  <c r="L82" i="8"/>
  <c r="A83" i="8"/>
  <c r="L83" i="8"/>
  <c r="L84" i="8"/>
  <c r="L85" i="8"/>
  <c r="A86" i="8"/>
  <c r="L86" i="8"/>
  <c r="A87" i="8"/>
  <c r="L87" i="8"/>
  <c r="L88" i="8"/>
  <c r="L89" i="8"/>
  <c r="A90" i="8"/>
  <c r="L90" i="8"/>
  <c r="A91" i="8"/>
  <c r="L91" i="8"/>
  <c r="L92" i="8"/>
  <c r="L93" i="8"/>
  <c r="A94" i="8"/>
  <c r="L94" i="8"/>
  <c r="A95" i="8"/>
  <c r="L95" i="8"/>
  <c r="L96" i="8"/>
  <c r="L97" i="8"/>
  <c r="A98" i="8"/>
  <c r="L98" i="8"/>
  <c r="A99" i="8"/>
  <c r="L99" i="8"/>
  <c r="L100" i="8"/>
  <c r="L101" i="8"/>
  <c r="A102" i="8"/>
  <c r="L102" i="8"/>
  <c r="A103" i="8"/>
  <c r="L103" i="8"/>
  <c r="L104" i="8"/>
  <c r="L105" i="8"/>
  <c r="A106" i="8"/>
  <c r="L106" i="8"/>
  <c r="A107" i="8"/>
  <c r="L107" i="8"/>
  <c r="L108" i="8"/>
  <c r="L109" i="8"/>
  <c r="A110" i="8"/>
  <c r="L110" i="8"/>
  <c r="A111" i="8"/>
  <c r="L111" i="8"/>
  <c r="L112" i="8"/>
  <c r="L113" i="8"/>
  <c r="A114" i="8"/>
  <c r="L114" i="8"/>
  <c r="A115" i="8"/>
  <c r="L115" i="8"/>
  <c r="L116" i="8"/>
  <c r="L117" i="8"/>
  <c r="A118" i="8"/>
  <c r="L118" i="8"/>
  <c r="A119" i="8"/>
  <c r="L119" i="8"/>
  <c r="L120" i="8"/>
  <c r="L121" i="8"/>
  <c r="A122" i="8"/>
  <c r="L122" i="8"/>
  <c r="A123" i="8"/>
  <c r="L123" i="8"/>
  <c r="L124" i="8"/>
  <c r="L125" i="8"/>
  <c r="A126" i="8"/>
  <c r="L126" i="8"/>
  <c r="A127" i="8"/>
  <c r="L127" i="8"/>
  <c r="L128" i="8"/>
  <c r="L129" i="8"/>
  <c r="A130" i="8"/>
  <c r="L130" i="8"/>
  <c r="A131" i="8"/>
  <c r="L131" i="8"/>
  <c r="L132" i="8"/>
  <c r="L133" i="8"/>
  <c r="A134" i="8"/>
  <c r="L134" i="8"/>
  <c r="A135" i="8"/>
  <c r="L135" i="8"/>
  <c r="L136" i="8"/>
  <c r="L137" i="8"/>
  <c r="A138" i="8"/>
  <c r="L138" i="8"/>
  <c r="A139" i="8"/>
  <c r="L139" i="8"/>
  <c r="L140" i="8"/>
  <c r="L141" i="8"/>
  <c r="A142" i="8"/>
  <c r="L142" i="8"/>
  <c r="A143" i="8"/>
  <c r="L143" i="8"/>
  <c r="L144" i="8"/>
  <c r="L145" i="8"/>
  <c r="A146" i="8"/>
  <c r="L146" i="8"/>
  <c r="A147" i="8"/>
  <c r="L147" i="8"/>
  <c r="L148" i="8"/>
  <c r="L149" i="8"/>
  <c r="A150" i="8"/>
  <c r="L150" i="8"/>
  <c r="A151" i="8"/>
  <c r="L151" i="8"/>
  <c r="L152" i="8"/>
  <c r="L153" i="8"/>
  <c r="A154" i="8"/>
  <c r="L154" i="8"/>
  <c r="A155" i="8"/>
  <c r="L155" i="8"/>
  <c r="L156" i="8"/>
  <c r="L157" i="8"/>
  <c r="A158" i="8"/>
  <c r="L158" i="8"/>
  <c r="A159" i="8"/>
  <c r="L159" i="8"/>
  <c r="L160" i="8"/>
  <c r="L161" i="8"/>
  <c r="A162" i="8"/>
  <c r="L162" i="8"/>
  <c r="A163" i="8"/>
  <c r="L163" i="8"/>
  <c r="L164" i="8"/>
  <c r="L165" i="8"/>
  <c r="A166" i="8"/>
  <c r="L166" i="8"/>
  <c r="A167" i="8"/>
  <c r="L167" i="8"/>
  <c r="L168" i="8"/>
  <c r="L169" i="8"/>
  <c r="A170" i="8"/>
  <c r="L170" i="8"/>
  <c r="A171" i="8"/>
  <c r="L171" i="8"/>
  <c r="L172" i="8"/>
  <c r="L173" i="8"/>
  <c r="A174" i="8"/>
  <c r="L174" i="8"/>
  <c r="A175" i="8"/>
  <c r="L175" i="8"/>
  <c r="L176" i="8"/>
  <c r="L177" i="8"/>
  <c r="A178" i="8"/>
  <c r="L178" i="8"/>
  <c r="A179" i="8"/>
  <c r="L179" i="8"/>
  <c r="L180" i="8"/>
  <c r="L181" i="8"/>
  <c r="A182" i="8"/>
  <c r="L182" i="8"/>
  <c r="A183" i="8"/>
  <c r="L183" i="8"/>
  <c r="L184" i="8"/>
  <c r="L185" i="8"/>
  <c r="A186" i="8"/>
  <c r="L186" i="8"/>
  <c r="A187" i="8"/>
  <c r="L187" i="8"/>
  <c r="L188" i="8"/>
  <c r="L189" i="8"/>
  <c r="A190" i="8"/>
  <c r="L190" i="8"/>
  <c r="A191" i="8"/>
  <c r="L191" i="8"/>
  <c r="L192" i="8"/>
  <c r="L193" i="8"/>
  <c r="A194" i="8"/>
  <c r="L194" i="8"/>
  <c r="A195" i="8"/>
  <c r="L195" i="8"/>
  <c r="L196" i="8"/>
  <c r="L197" i="8"/>
  <c r="A198" i="8"/>
  <c r="L198" i="8"/>
  <c r="A199" i="8"/>
  <c r="L199" i="8"/>
  <c r="L200" i="8"/>
  <c r="L5" i="8"/>
  <c r="A3" i="8"/>
  <c r="L3" i="8"/>
  <c r="L4" i="8"/>
  <c r="A2" i="8"/>
  <c r="L2" i="8"/>
  <c r="H3" i="6"/>
  <c r="H4" i="6"/>
  <c r="H5" i="6"/>
  <c r="H2" i="6"/>
  <c r="A2" i="6"/>
  <c r="G7" i="6"/>
  <c r="R2" i="15" l="1"/>
  <c r="R3" i="15" s="1"/>
  <c r="R4" i="15" s="1"/>
  <c r="R5" i="15" s="1"/>
  <c r="R6" i="15" s="1"/>
  <c r="R7" i="15" s="1"/>
  <c r="R8" i="15" s="1"/>
  <c r="P9" i="15"/>
  <c r="N9" i="15"/>
  <c r="L9" i="15"/>
  <c r="J9" i="15"/>
  <c r="F9" i="15"/>
  <c r="C9" i="15"/>
  <c r="Q8" i="15"/>
  <c r="H8" i="15"/>
  <c r="E8" i="15"/>
  <c r="Q7" i="15"/>
  <c r="H7" i="15"/>
  <c r="G7" i="15"/>
  <c r="E7" i="15"/>
  <c r="D7" i="15"/>
  <c r="Q6" i="15"/>
  <c r="H6" i="15"/>
  <c r="G6" i="15"/>
  <c r="E6" i="15"/>
  <c r="D6" i="15"/>
  <c r="Q5" i="15"/>
  <c r="H5" i="15"/>
  <c r="G5" i="15"/>
  <c r="E5" i="15"/>
  <c r="D5" i="15"/>
  <c r="Q4" i="15"/>
  <c r="H4" i="15"/>
  <c r="G4" i="15"/>
  <c r="E4" i="15"/>
  <c r="D4" i="15"/>
  <c r="Q3" i="15"/>
  <c r="H3" i="15"/>
  <c r="G3" i="15"/>
  <c r="E3" i="15"/>
  <c r="D3" i="15"/>
  <c r="Q2" i="15"/>
  <c r="H2" i="15"/>
  <c r="E2" i="15"/>
  <c r="P9" i="13"/>
  <c r="N9" i="13"/>
  <c r="L9" i="13"/>
  <c r="J9" i="13"/>
  <c r="F9" i="13"/>
  <c r="C9" i="13"/>
  <c r="Q8" i="13"/>
  <c r="H8" i="13"/>
  <c r="E8" i="13"/>
  <c r="Q7" i="13"/>
  <c r="H7" i="13"/>
  <c r="G7" i="13"/>
  <c r="E7" i="13"/>
  <c r="D7" i="13"/>
  <c r="Q6" i="13"/>
  <c r="H6" i="13"/>
  <c r="G6" i="13"/>
  <c r="E6" i="13"/>
  <c r="D6" i="13"/>
  <c r="Q5" i="13"/>
  <c r="H5" i="13"/>
  <c r="G5" i="13"/>
  <c r="E5" i="13"/>
  <c r="D5" i="13"/>
  <c r="Q4" i="13"/>
  <c r="H4" i="13"/>
  <c r="G4" i="13"/>
  <c r="E4" i="13"/>
  <c r="D4" i="13"/>
  <c r="Q3" i="13"/>
  <c r="H3" i="13"/>
  <c r="G3" i="13"/>
  <c r="E3" i="13"/>
  <c r="D3" i="13"/>
  <c r="R2" i="13"/>
  <c r="R3" i="13" s="1"/>
  <c r="R4" i="13" s="1"/>
  <c r="R5" i="13" s="1"/>
  <c r="R6" i="13" s="1"/>
  <c r="R7" i="13" s="1"/>
  <c r="R8" i="13" s="1"/>
  <c r="Q2" i="13"/>
  <c r="H2" i="13"/>
  <c r="E2" i="13"/>
  <c r="P9" i="11"/>
  <c r="C15" i="2" s="1"/>
  <c r="F15" i="2" s="1"/>
  <c r="N9" i="11"/>
  <c r="L9" i="11"/>
  <c r="J9" i="11"/>
  <c r="F9" i="11"/>
  <c r="C9" i="11"/>
  <c r="Q8" i="11"/>
  <c r="H8" i="11"/>
  <c r="E8" i="11"/>
  <c r="Q7" i="11"/>
  <c r="H7" i="11"/>
  <c r="G7" i="11"/>
  <c r="E7" i="11"/>
  <c r="D7" i="11"/>
  <c r="Q6" i="11"/>
  <c r="H6" i="11"/>
  <c r="G6" i="11"/>
  <c r="E6" i="11"/>
  <c r="D6" i="11"/>
  <c r="Q5" i="11"/>
  <c r="H5" i="11"/>
  <c r="G5" i="11"/>
  <c r="E5" i="11"/>
  <c r="D5" i="11"/>
  <c r="Q4" i="11"/>
  <c r="H4" i="11"/>
  <c r="G4" i="11"/>
  <c r="E4" i="11"/>
  <c r="D4" i="11"/>
  <c r="Q3" i="11"/>
  <c r="H3" i="11"/>
  <c r="G3" i="11"/>
  <c r="E3" i="11"/>
  <c r="D3" i="11"/>
  <c r="R2" i="11"/>
  <c r="R3" i="11" s="1"/>
  <c r="R4" i="11" s="1"/>
  <c r="R5" i="11" s="1"/>
  <c r="R6" i="11" s="1"/>
  <c r="R7" i="11" s="1"/>
  <c r="R8" i="11" s="1"/>
  <c r="Q2" i="11"/>
  <c r="H2" i="11"/>
  <c r="E2" i="11"/>
  <c r="P9" i="9"/>
  <c r="N9" i="9"/>
  <c r="L9" i="9"/>
  <c r="J9" i="9"/>
  <c r="F9" i="9"/>
  <c r="C9" i="9"/>
  <c r="Q8" i="9"/>
  <c r="H8" i="9"/>
  <c r="E8" i="9"/>
  <c r="Q7" i="9"/>
  <c r="H7" i="9"/>
  <c r="G7" i="9"/>
  <c r="E7" i="9"/>
  <c r="D7" i="9"/>
  <c r="Q6" i="9"/>
  <c r="H6" i="9"/>
  <c r="G6" i="9"/>
  <c r="E6" i="9"/>
  <c r="D6" i="9"/>
  <c r="Q5" i="9"/>
  <c r="H5" i="9"/>
  <c r="G5" i="9"/>
  <c r="E5" i="9"/>
  <c r="D5" i="9"/>
  <c r="Q4" i="9"/>
  <c r="H4" i="9"/>
  <c r="G4" i="9"/>
  <c r="E4" i="9"/>
  <c r="D4" i="9"/>
  <c r="Q3" i="9"/>
  <c r="H3" i="9"/>
  <c r="G3" i="9"/>
  <c r="E3" i="9"/>
  <c r="D3" i="9"/>
  <c r="R2" i="9"/>
  <c r="R3" i="9" s="1"/>
  <c r="R4" i="9" s="1"/>
  <c r="R5" i="9" s="1"/>
  <c r="R6" i="9" s="1"/>
  <c r="R7" i="9" s="1"/>
  <c r="R8" i="9" s="1"/>
  <c r="Q2" i="9"/>
  <c r="H2" i="9"/>
  <c r="E2" i="9"/>
  <c r="R2" i="7"/>
  <c r="R3" i="7" s="1"/>
  <c r="R4" i="7" s="1"/>
  <c r="R5" i="7" s="1"/>
  <c r="R6" i="7" s="1"/>
  <c r="R7" i="7" s="1"/>
  <c r="R8" i="7" s="1"/>
  <c r="C22" i="2"/>
  <c r="F22" i="2" s="1"/>
  <c r="C23" i="2"/>
  <c r="F23" i="2" s="1"/>
  <c r="C24" i="2"/>
  <c r="D24" i="2" s="1"/>
  <c r="C25" i="2"/>
  <c r="F25" i="2" s="1"/>
  <c r="C17" i="2"/>
  <c r="F17" i="2" s="1"/>
  <c r="C16" i="2"/>
  <c r="F16" i="2" s="1"/>
  <c r="C14" i="2"/>
  <c r="F14" i="2" s="1"/>
  <c r="B22" i="2"/>
  <c r="B23" i="2"/>
  <c r="B24" i="2"/>
  <c r="B25" i="2"/>
  <c r="B14" i="2"/>
  <c r="B15" i="2"/>
  <c r="B16" i="2"/>
  <c r="B17" i="2"/>
  <c r="B13" i="2"/>
  <c r="B4" i="2"/>
  <c r="E4" i="2" s="1"/>
  <c r="B5" i="2"/>
  <c r="E5" i="2" s="1"/>
  <c r="B6" i="2"/>
  <c r="E6" i="2" s="1"/>
  <c r="B7" i="2"/>
  <c r="E7" i="2" s="1"/>
  <c r="B8" i="2"/>
  <c r="E8" i="2" s="1"/>
  <c r="Q3" i="7"/>
  <c r="Q4" i="7"/>
  <c r="Q5" i="7"/>
  <c r="Q6" i="7"/>
  <c r="Q7" i="7"/>
  <c r="Q8" i="7"/>
  <c r="Q2" i="7"/>
  <c r="H3" i="7"/>
  <c r="H4" i="7"/>
  <c r="H5" i="7"/>
  <c r="H6" i="7"/>
  <c r="H7" i="7"/>
  <c r="H8" i="7"/>
  <c r="H2" i="7"/>
  <c r="E3" i="7"/>
  <c r="E4" i="7"/>
  <c r="E5" i="7"/>
  <c r="E6" i="7"/>
  <c r="E7" i="7"/>
  <c r="E8" i="7"/>
  <c r="E2" i="7"/>
  <c r="D22" i="2" l="1"/>
  <c r="E22" i="2" s="1"/>
  <c r="F24" i="2"/>
  <c r="D23" i="2"/>
  <c r="D25" i="2"/>
  <c r="P10" i="7"/>
  <c r="C13" i="2" s="1"/>
  <c r="F13" i="2" s="1"/>
  <c r="N10" i="7"/>
  <c r="L10" i="7"/>
  <c r="J10" i="7"/>
  <c r="F10" i="7"/>
  <c r="C10" i="7"/>
  <c r="G4" i="7"/>
  <c r="G5" i="7"/>
  <c r="G6" i="7"/>
  <c r="G7" i="7"/>
  <c r="G3" i="7"/>
  <c r="D4" i="7"/>
  <c r="D5" i="7"/>
  <c r="D6" i="7"/>
  <c r="D7" i="7"/>
  <c r="D3" i="7"/>
  <c r="C29" i="2" l="1"/>
  <c r="Y102" i="17"/>
  <c r="X102" i="17"/>
  <c r="M102" i="17"/>
  <c r="Y101" i="17"/>
  <c r="X101" i="17"/>
  <c r="M101" i="17"/>
  <c r="Y100" i="17"/>
  <c r="X100" i="17"/>
  <c r="M100" i="17"/>
  <c r="Y99" i="17"/>
  <c r="X99" i="17"/>
  <c r="M99" i="17"/>
  <c r="Y98" i="17"/>
  <c r="X98" i="17"/>
  <c r="M98" i="17"/>
  <c r="Y97" i="17"/>
  <c r="X97" i="17"/>
  <c r="M97" i="17"/>
  <c r="Y96" i="17"/>
  <c r="X96" i="17"/>
  <c r="M96" i="17"/>
  <c r="Y95" i="17"/>
  <c r="X95" i="17"/>
  <c r="M95" i="17"/>
  <c r="Y94" i="17"/>
  <c r="X94" i="17"/>
  <c r="M94" i="17"/>
  <c r="Y93" i="17"/>
  <c r="X93" i="17"/>
  <c r="M93" i="17"/>
  <c r="Y92" i="17"/>
  <c r="X92" i="17"/>
  <c r="M92" i="17"/>
  <c r="Y91" i="17"/>
  <c r="X91" i="17"/>
  <c r="M91" i="17"/>
  <c r="Y90" i="17"/>
  <c r="X90" i="17"/>
  <c r="M90" i="17"/>
  <c r="Y89" i="17"/>
  <c r="X89" i="17"/>
  <c r="M89" i="17"/>
  <c r="Y88" i="17"/>
  <c r="X88" i="17"/>
  <c r="M88" i="17"/>
  <c r="Y87" i="17"/>
  <c r="X87" i="17"/>
  <c r="M87" i="17"/>
  <c r="Y86" i="17"/>
  <c r="X86" i="17"/>
  <c r="M86" i="17"/>
  <c r="Y85" i="17"/>
  <c r="X85" i="17"/>
  <c r="M85" i="17"/>
  <c r="Y84" i="17"/>
  <c r="X84" i="17"/>
  <c r="M84" i="17"/>
  <c r="Y83" i="17"/>
  <c r="X83" i="17"/>
  <c r="M83" i="17"/>
  <c r="Y82" i="17"/>
  <c r="X82" i="17"/>
  <c r="M82" i="17"/>
  <c r="Y81" i="17"/>
  <c r="X81" i="17"/>
  <c r="M81" i="17"/>
  <c r="Y80" i="17"/>
  <c r="X80" i="17"/>
  <c r="M80" i="17"/>
  <c r="Y79" i="17"/>
  <c r="X79" i="17"/>
  <c r="M79" i="17"/>
  <c r="Y78" i="17"/>
  <c r="X78" i="17"/>
  <c r="M78" i="17"/>
  <c r="Y77" i="17"/>
  <c r="X77" i="17"/>
  <c r="M77" i="17"/>
  <c r="Y76" i="17"/>
  <c r="X76" i="17"/>
  <c r="M76" i="17"/>
  <c r="Y75" i="17"/>
  <c r="X75" i="17"/>
  <c r="M75" i="17"/>
  <c r="Y74" i="17"/>
  <c r="X74" i="17"/>
  <c r="M74" i="17"/>
  <c r="Y73" i="17"/>
  <c r="X73" i="17"/>
  <c r="M73" i="17"/>
  <c r="Y72" i="17"/>
  <c r="X72" i="17"/>
  <c r="M72" i="17"/>
  <c r="Y71" i="17"/>
  <c r="X71" i="17"/>
  <c r="M71" i="17"/>
  <c r="Y70" i="17"/>
  <c r="X70" i="17"/>
  <c r="M70" i="17"/>
  <c r="Y69" i="17"/>
  <c r="X69" i="17"/>
  <c r="M69" i="17"/>
  <c r="Y68" i="17"/>
  <c r="X68" i="17"/>
  <c r="M68" i="17"/>
  <c r="Y67" i="17"/>
  <c r="X67" i="17"/>
  <c r="M67" i="17"/>
  <c r="Y66" i="17"/>
  <c r="X66" i="17"/>
  <c r="M66" i="17"/>
  <c r="Y65" i="17"/>
  <c r="X65" i="17"/>
  <c r="M65" i="17"/>
  <c r="Y64" i="17"/>
  <c r="X64" i="17"/>
  <c r="M64" i="17"/>
  <c r="Y63" i="17"/>
  <c r="X63" i="17"/>
  <c r="M63" i="17"/>
  <c r="Y62" i="17"/>
  <c r="X62" i="17"/>
  <c r="M62" i="17"/>
  <c r="Y61" i="17"/>
  <c r="X61" i="17"/>
  <c r="M61" i="17"/>
  <c r="Y60" i="17"/>
  <c r="X60" i="17"/>
  <c r="M60" i="17"/>
  <c r="Y59" i="17"/>
  <c r="X59" i="17"/>
  <c r="M59" i="17"/>
  <c r="Y58" i="17"/>
  <c r="X58" i="17"/>
  <c r="M58" i="17"/>
  <c r="Y57" i="17"/>
  <c r="X57" i="17"/>
  <c r="M57" i="17"/>
  <c r="Y56" i="17"/>
  <c r="X56" i="17"/>
  <c r="M56" i="17"/>
  <c r="Y55" i="17"/>
  <c r="X55" i="17"/>
  <c r="M55" i="17"/>
  <c r="Y54" i="17"/>
  <c r="X54" i="17"/>
  <c r="M54" i="17"/>
  <c r="Y53" i="17"/>
  <c r="X53" i="17"/>
  <c r="M53" i="17"/>
  <c r="Y52" i="17"/>
  <c r="X52" i="17"/>
  <c r="M52" i="17"/>
  <c r="Y51" i="17"/>
  <c r="X51" i="17"/>
  <c r="M51" i="17"/>
  <c r="Y50" i="17"/>
  <c r="X50" i="17"/>
  <c r="M50" i="17"/>
  <c r="Y49" i="17"/>
  <c r="X49" i="17"/>
  <c r="M49" i="17"/>
  <c r="Y48" i="17"/>
  <c r="X48" i="17"/>
  <c r="M48" i="17"/>
  <c r="Y47" i="17"/>
  <c r="X47" i="17"/>
  <c r="M47" i="17"/>
  <c r="Y46" i="17"/>
  <c r="X46" i="17"/>
  <c r="M46" i="17"/>
  <c r="Y45" i="17"/>
  <c r="X45" i="17"/>
  <c r="M45" i="17"/>
  <c r="Y44" i="17"/>
  <c r="X44" i="17"/>
  <c r="M44" i="17"/>
  <c r="Y43" i="17"/>
  <c r="X43" i="17"/>
  <c r="M43" i="17"/>
  <c r="Y42" i="17"/>
  <c r="X42" i="17"/>
  <c r="M42" i="17"/>
  <c r="Y41" i="17"/>
  <c r="X41" i="17"/>
  <c r="M41" i="17"/>
  <c r="Y40" i="17"/>
  <c r="X40" i="17"/>
  <c r="M40" i="17"/>
  <c r="Y39" i="17"/>
  <c r="X39" i="17"/>
  <c r="M39" i="17"/>
  <c r="Y38" i="17"/>
  <c r="X38" i="17"/>
  <c r="M38" i="17"/>
  <c r="Y37" i="17"/>
  <c r="X37" i="17"/>
  <c r="M37" i="17"/>
  <c r="Y36" i="17"/>
  <c r="X36" i="17"/>
  <c r="M36" i="17"/>
  <c r="Y35" i="17"/>
  <c r="X35" i="17"/>
  <c r="M35" i="17"/>
  <c r="Y34" i="17"/>
  <c r="X34" i="17"/>
  <c r="M34" i="17"/>
  <c r="Y33" i="17"/>
  <c r="X33" i="17"/>
  <c r="M33" i="17"/>
  <c r="Y32" i="17"/>
  <c r="X32" i="17"/>
  <c r="M32" i="17"/>
  <c r="Y31" i="17"/>
  <c r="X31" i="17"/>
  <c r="M31" i="17"/>
  <c r="Y30" i="17"/>
  <c r="X30" i="17"/>
  <c r="M30" i="17"/>
  <c r="Y29" i="17"/>
  <c r="X29" i="17"/>
  <c r="M29" i="17"/>
  <c r="Y28" i="17"/>
  <c r="X28" i="17"/>
  <c r="M28" i="17"/>
  <c r="Y27" i="17"/>
  <c r="X27" i="17"/>
  <c r="M27" i="17"/>
  <c r="Y26" i="17"/>
  <c r="X26" i="17"/>
  <c r="M26" i="17"/>
  <c r="Y25" i="17"/>
  <c r="X25" i="17"/>
  <c r="M25" i="17"/>
  <c r="Y24" i="17"/>
  <c r="X24" i="17"/>
  <c r="M24" i="17"/>
  <c r="Y23" i="17"/>
  <c r="X23" i="17"/>
  <c r="M23" i="17"/>
  <c r="Y22" i="17"/>
  <c r="X22" i="17"/>
  <c r="M22" i="17"/>
  <c r="Y21" i="17"/>
  <c r="X21" i="17"/>
  <c r="M21" i="17"/>
  <c r="Y20" i="17"/>
  <c r="X20" i="17"/>
  <c r="M20" i="17"/>
  <c r="Y19" i="17"/>
  <c r="X19" i="17"/>
  <c r="M19" i="17"/>
  <c r="Y18" i="17"/>
  <c r="X18" i="17"/>
  <c r="M18" i="17"/>
  <c r="Y17" i="17"/>
  <c r="X17" i="17"/>
  <c r="M17" i="17"/>
  <c r="Y16" i="17"/>
  <c r="X16" i="17"/>
  <c r="M16" i="17"/>
  <c r="Y15" i="17"/>
  <c r="X15" i="17"/>
  <c r="M15" i="17"/>
  <c r="Y14" i="17"/>
  <c r="X14" i="17"/>
  <c r="M14" i="17"/>
  <c r="Y13" i="17"/>
  <c r="X13" i="17"/>
  <c r="M13" i="17"/>
  <c r="Y12" i="17"/>
  <c r="X12" i="17"/>
  <c r="M12" i="17"/>
  <c r="Y11" i="17"/>
  <c r="X11" i="17"/>
  <c r="M11" i="17"/>
  <c r="Y10" i="17"/>
  <c r="X10" i="17"/>
  <c r="M10" i="17"/>
  <c r="Y9" i="17"/>
  <c r="X9" i="17"/>
  <c r="M9" i="17"/>
  <c r="Y8" i="17"/>
  <c r="X8" i="17"/>
  <c r="M8" i="17"/>
  <c r="Y7" i="17"/>
  <c r="X7" i="17"/>
  <c r="M7" i="17"/>
  <c r="Y6" i="17"/>
  <c r="X6" i="17"/>
  <c r="M6" i="17"/>
  <c r="Y5" i="17"/>
  <c r="X5" i="17"/>
  <c r="M5" i="17"/>
  <c r="Y4" i="17"/>
  <c r="X4" i="17"/>
  <c r="M4" i="17"/>
  <c r="Y3" i="17"/>
  <c r="X3" i="17"/>
  <c r="M3" i="17"/>
  <c r="Z3" i="17" l="1"/>
  <c r="AA3" i="17" s="1"/>
  <c r="Z7" i="17"/>
  <c r="AA7" i="17" s="1"/>
  <c r="Z11" i="17"/>
  <c r="AA11" i="17" s="1"/>
  <c r="Z15" i="17"/>
  <c r="AA15" i="17" s="1"/>
  <c r="Z19" i="17"/>
  <c r="AA19" i="17" s="1"/>
  <c r="Z23" i="17"/>
  <c r="AA23" i="17" s="1"/>
  <c r="Z27" i="17"/>
  <c r="AA27" i="17" s="1"/>
  <c r="Z35" i="17"/>
  <c r="AA35" i="17" s="1"/>
  <c r="Z43" i="17"/>
  <c r="AA43" i="17" s="1"/>
  <c r="Z51" i="17"/>
  <c r="AA51" i="17" s="1"/>
  <c r="Z67" i="17"/>
  <c r="AA67" i="17" s="1"/>
  <c r="Z10" i="17"/>
  <c r="AA10" i="17" s="1"/>
  <c r="Z18" i="17"/>
  <c r="AA18" i="17" s="1"/>
  <c r="Z26" i="17"/>
  <c r="AA26" i="17" s="1"/>
  <c r="Z34" i="17"/>
  <c r="AA34" i="17" s="1"/>
  <c r="Z42" i="17"/>
  <c r="AA42" i="17" s="1"/>
  <c r="Z50" i="17"/>
  <c r="AA50" i="17" s="1"/>
  <c r="Z58" i="17"/>
  <c r="AA58" i="17" s="1"/>
  <c r="Z70" i="17"/>
  <c r="AA70" i="17" s="1"/>
  <c r="Z78" i="17"/>
  <c r="AA78" i="17" s="1"/>
  <c r="Z86" i="17"/>
  <c r="AA86" i="17" s="1"/>
  <c r="Z94" i="17"/>
  <c r="AA94" i="17" s="1"/>
  <c r="Z102" i="17"/>
  <c r="AA102" i="17" s="1"/>
  <c r="Z31" i="17"/>
  <c r="AA31" i="17" s="1"/>
  <c r="Z39" i="17"/>
  <c r="AA39" i="17" s="1"/>
  <c r="Z47" i="17"/>
  <c r="AA47" i="17" s="1"/>
  <c r="Z55" i="17"/>
  <c r="AA55" i="17" s="1"/>
  <c r="Z59" i="17"/>
  <c r="AA59" i="17" s="1"/>
  <c r="Z63" i="17"/>
  <c r="AA63" i="17" s="1"/>
  <c r="Z71" i="17"/>
  <c r="AA71" i="17" s="1"/>
  <c r="Z75" i="17"/>
  <c r="AA75" i="17" s="1"/>
  <c r="Z79" i="17"/>
  <c r="AA79" i="17" s="1"/>
  <c r="Z83" i="17"/>
  <c r="AA83" i="17" s="1"/>
  <c r="Z87" i="17"/>
  <c r="AA87" i="17" s="1"/>
  <c r="Z91" i="17"/>
  <c r="AA91" i="17" s="1"/>
  <c r="Z95" i="17"/>
  <c r="AA95" i="17" s="1"/>
  <c r="Z99" i="17"/>
  <c r="AA99" i="17" s="1"/>
  <c r="Z101" i="17"/>
  <c r="AA101" i="17" s="1"/>
  <c r="Z6" i="17"/>
  <c r="AA6" i="17" s="1"/>
  <c r="Z14" i="17"/>
  <c r="AA14" i="17" s="1"/>
  <c r="Z22" i="17"/>
  <c r="AA22" i="17" s="1"/>
  <c r="Z30" i="17"/>
  <c r="AA30" i="17" s="1"/>
  <c r="Z38" i="17"/>
  <c r="AA38" i="17" s="1"/>
  <c r="Z46" i="17"/>
  <c r="AA46" i="17" s="1"/>
  <c r="Z54" i="17"/>
  <c r="AA54" i="17" s="1"/>
  <c r="Z62" i="17"/>
  <c r="AA62" i="17" s="1"/>
  <c r="Z66" i="17"/>
  <c r="AA66" i="17" s="1"/>
  <c r="Z74" i="17"/>
  <c r="AA74" i="17" s="1"/>
  <c r="Z82" i="17"/>
  <c r="AA82" i="17" s="1"/>
  <c r="Z90" i="17"/>
  <c r="AA90" i="17" s="1"/>
  <c r="Z98" i="17"/>
  <c r="AA98" i="17" s="1"/>
  <c r="Z88" i="17"/>
  <c r="AA88" i="17" s="1"/>
  <c r="Z12" i="17"/>
  <c r="AA12" i="17" s="1"/>
  <c r="Z16" i="17"/>
  <c r="AA16" i="17" s="1"/>
  <c r="Z28" i="17"/>
  <c r="AA28" i="17" s="1"/>
  <c r="Z40" i="17"/>
  <c r="AA40" i="17" s="1"/>
  <c r="Z52" i="17"/>
  <c r="AA52" i="17" s="1"/>
  <c r="Z72" i="17"/>
  <c r="AA72" i="17" s="1"/>
  <c r="Z92" i="17"/>
  <c r="AA92" i="17" s="1"/>
  <c r="Z9" i="17"/>
  <c r="AA9" i="17" s="1"/>
  <c r="Z13" i="17"/>
  <c r="AA13" i="17" s="1"/>
  <c r="Z17" i="17"/>
  <c r="AA17" i="17" s="1"/>
  <c r="Z21" i="17"/>
  <c r="AA21" i="17" s="1"/>
  <c r="Z25" i="17"/>
  <c r="AA25" i="17" s="1"/>
  <c r="Z29" i="17"/>
  <c r="AA29" i="17" s="1"/>
  <c r="Z33" i="17"/>
  <c r="AA33" i="17" s="1"/>
  <c r="Z37" i="17"/>
  <c r="AA37" i="17" s="1"/>
  <c r="Z41" i="17"/>
  <c r="AA41" i="17" s="1"/>
  <c r="Z45" i="17"/>
  <c r="AA45" i="17" s="1"/>
  <c r="Z49" i="17"/>
  <c r="AA49" i="17" s="1"/>
  <c r="Z53" i="17"/>
  <c r="AA53" i="17" s="1"/>
  <c r="Z57" i="17"/>
  <c r="AA57" i="17" s="1"/>
  <c r="Z61" i="17"/>
  <c r="AA61" i="17" s="1"/>
  <c r="Z65" i="17"/>
  <c r="AA65" i="17" s="1"/>
  <c r="Z69" i="17"/>
  <c r="AA69" i="17" s="1"/>
  <c r="Z73" i="17"/>
  <c r="AA73" i="17" s="1"/>
  <c r="Z77" i="17"/>
  <c r="AA77" i="17" s="1"/>
  <c r="Z81" i="17"/>
  <c r="AA81" i="17" s="1"/>
  <c r="Z85" i="17"/>
  <c r="AA85" i="17" s="1"/>
  <c r="Z89" i="17"/>
  <c r="AA89" i="17" s="1"/>
  <c r="Z93" i="17"/>
  <c r="AA93" i="17" s="1"/>
  <c r="Z97" i="17"/>
  <c r="AA97" i="17" s="1"/>
  <c r="Z8" i="17"/>
  <c r="AA8" i="17" s="1"/>
  <c r="Z20" i="17"/>
  <c r="AA20" i="17" s="1"/>
  <c r="Z32" i="17"/>
  <c r="AA32" i="17" s="1"/>
  <c r="Z36" i="17"/>
  <c r="AA36" i="17" s="1"/>
  <c r="Z48" i="17"/>
  <c r="AA48" i="17" s="1"/>
  <c r="Z60" i="17"/>
  <c r="AA60" i="17" s="1"/>
  <c r="Z64" i="17"/>
  <c r="AA64" i="17" s="1"/>
  <c r="Z76" i="17"/>
  <c r="AA76" i="17" s="1"/>
  <c r="Z96" i="17"/>
  <c r="AA96" i="17" s="1"/>
  <c r="Z100" i="17"/>
  <c r="AA100" i="17" s="1"/>
  <c r="Z5" i="17"/>
  <c r="AA5" i="17" s="1"/>
  <c r="Z4" i="17"/>
  <c r="AA4" i="17" s="1"/>
  <c r="Z24" i="17"/>
  <c r="AA24" i="17" s="1"/>
  <c r="Z44" i="17"/>
  <c r="AA44" i="17" s="1"/>
  <c r="Z56" i="17"/>
  <c r="AA56" i="17" s="1"/>
  <c r="Z68" i="17"/>
  <c r="AA68" i="17" s="1"/>
  <c r="Z80" i="17"/>
  <c r="AA80" i="17" s="1"/>
  <c r="Z84" i="17"/>
  <c r="AA84" i="17" s="1"/>
</calcChain>
</file>

<file path=xl/sharedStrings.xml><?xml version="1.0" encoding="utf-8"?>
<sst xmlns="http://schemas.openxmlformats.org/spreadsheetml/2006/main" count="468" uniqueCount="206">
  <si>
    <t>T1</t>
  </si>
  <si>
    <t>T2</t>
  </si>
  <si>
    <t>T3</t>
  </si>
  <si>
    <t>T4</t>
  </si>
  <si>
    <t>T5</t>
  </si>
  <si>
    <t>VOLUME (ML)</t>
  </si>
  <si>
    <t>TA PRO ORG BLOOM</t>
  </si>
  <si>
    <t>TA PRO ORG BOOST</t>
  </si>
  <si>
    <t>TA PRO ORG GROW</t>
  </si>
  <si>
    <t>PROV H2O</t>
  </si>
  <si>
    <t>Conduite</t>
  </si>
  <si>
    <t>Reposée 24h</t>
  </si>
  <si>
    <t>Reposée 48h</t>
  </si>
  <si>
    <t>Pluie</t>
  </si>
  <si>
    <t>Terre serre</t>
  </si>
  <si>
    <t>Terre potager</t>
  </si>
  <si>
    <t>Don</t>
  </si>
  <si>
    <t>Vente</t>
  </si>
  <si>
    <t>Autres</t>
  </si>
  <si>
    <t>Nulle</t>
  </si>
  <si>
    <t>Très faible</t>
  </si>
  <si>
    <t>Faible</t>
  </si>
  <si>
    <t>Moyenne</t>
  </si>
  <si>
    <t>Forte</t>
  </si>
  <si>
    <t>Très forte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</si>
  <si>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</si>
  <si>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</si>
  <si>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</si>
  <si>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</si>
  <si>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</si>
  <si>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</si>
  <si>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</si>
  <si>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</si>
  <si>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</si>
  <si>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</si>
  <si>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</si>
  <si>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</si>
  <si>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pH EDV</t>
  </si>
  <si>
    <t>EC EDV</t>
  </si>
  <si>
    <t>EC 100%</t>
  </si>
  <si>
    <t>SYST</t>
  </si>
  <si>
    <t>VOLUME SYST (L)</t>
  </si>
  <si>
    <t>NUT</t>
  </si>
  <si>
    <t>DEST</t>
  </si>
  <si>
    <t>POPC</t>
  </si>
  <si>
    <t>MOIS</t>
  </si>
  <si>
    <t>APP ELEC</t>
  </si>
  <si>
    <t>PUISS ELEC (W)</t>
  </si>
  <si>
    <t>PRIX KWH</t>
  </si>
  <si>
    <t>CONSO ELEC</t>
  </si>
  <si>
    <t>APPAREIL</t>
  </si>
  <si>
    <t>PUISSANCE</t>
  </si>
  <si>
    <t>COUT ELEC</t>
  </si>
  <si>
    <t>CONSO EAU</t>
  </si>
  <si>
    <t>PRIX m3 H2O</t>
  </si>
  <si>
    <t>PRIX NUT</t>
  </si>
  <si>
    <t>SYSTEMES</t>
  </si>
  <si>
    <t>NUTRIMENTS</t>
  </si>
  <si>
    <t>PARAM EAU DE VILLE</t>
  </si>
  <si>
    <t>CONSO H2O</t>
  </si>
  <si>
    <t>Nom</t>
  </si>
  <si>
    <t>Semancier</t>
  </si>
  <si>
    <t>Producteur</t>
  </si>
  <si>
    <t>Nom latin</t>
  </si>
  <si>
    <t>Début semis</t>
  </si>
  <si>
    <t>Fin semis</t>
  </si>
  <si>
    <t>Début récolte</t>
  </si>
  <si>
    <t>Fin récolte</t>
  </si>
  <si>
    <t>Conditionnement</t>
  </si>
  <si>
    <t>Graines/gr</t>
  </si>
  <si>
    <t>Prix semence</t>
  </si>
  <si>
    <t>Graines/plant</t>
  </si>
  <si>
    <t>Prix semance/plant</t>
  </si>
  <si>
    <t>Basilic Grand Vert</t>
  </si>
  <si>
    <t>Semaille.com</t>
  </si>
  <si>
    <t>Ocimum Basilicum</t>
  </si>
  <si>
    <t>Basilic Canelle</t>
  </si>
  <si>
    <t>Sativa</t>
  </si>
  <si>
    <t>Claytone de Cuda</t>
  </si>
  <si>
    <t>Claytonia Perfoliata</t>
  </si>
  <si>
    <t>Tomate Cœur de Bœuf</t>
  </si>
  <si>
    <t>Aubépin</t>
  </si>
  <si>
    <t>Lycopersicon Lypersicum</t>
  </si>
  <si>
    <t>Tomate Big White Pink Stripes</t>
  </si>
  <si>
    <t>Tomate Noire de Crimée</t>
  </si>
  <si>
    <t>Feuilles de chêne blonde</t>
  </si>
  <si>
    <t>Fourche &amp; Cie</t>
  </si>
  <si>
    <t>-</t>
  </si>
  <si>
    <t>Cornichon fin de Meaux</t>
  </si>
  <si>
    <t>DATA</t>
  </si>
  <si>
    <t>Popularité client</t>
  </si>
  <si>
    <t>Prévi prod/plant</t>
  </si>
  <si>
    <t>Prévi cout/plan</t>
  </si>
  <si>
    <t>Prévi rend/plant</t>
  </si>
  <si>
    <t>Prix de vente</t>
  </si>
  <si>
    <t>Observations</t>
  </si>
  <si>
    <t>Lignes</t>
  </si>
  <si>
    <t>Lignes filtrées</t>
  </si>
  <si>
    <t>Lignes triées</t>
  </si>
  <si>
    <t>Variétés triées</t>
  </si>
  <si>
    <t>FICHE TECHNIQUE</t>
  </si>
  <si>
    <t>CONSO NUT</t>
  </si>
  <si>
    <t>% REMPLISSAGE H2O</t>
  </si>
  <si>
    <t>COUT H2O</t>
  </si>
  <si>
    <t>QTE CONSOMMEE (ML)</t>
  </si>
  <si>
    <t>NUTRIMENT</t>
  </si>
  <si>
    <t>QTE RESTANTE (ML)</t>
  </si>
  <si>
    <t>% RESTANT</t>
  </si>
  <si>
    <t>COUT NUT.</t>
  </si>
  <si>
    <t>SYSTÈME</t>
  </si>
  <si>
    <t>COUT TOTAL</t>
  </si>
  <si>
    <t>Date</t>
  </si>
  <si>
    <t>T°eau</t>
  </si>
  <si>
    <t>pH</t>
  </si>
  <si>
    <t>Var pH</t>
  </si>
  <si>
    <t>pH T1/pH EDV</t>
  </si>
  <si>
    <t>EC</t>
  </si>
  <si>
    <t>Var EC</t>
  </si>
  <si>
    <t>EC T1/EC EDV</t>
  </si>
  <si>
    <t>Nutriments 1</t>
  </si>
  <si>
    <t>Qté nut. 1</t>
  </si>
  <si>
    <t>Nutriments 2</t>
  </si>
  <si>
    <t>Qté nut. 2</t>
  </si>
  <si>
    <t>Nutriments 3</t>
  </si>
  <si>
    <t>Qté nut. 3</t>
  </si>
  <si>
    <t>H2O</t>
  </si>
  <si>
    <t>Qté H2O</t>
  </si>
  <si>
    <t>Conso H2O</t>
  </si>
  <si>
    <t>Cout estimé</t>
  </si>
  <si>
    <t>Moy. pH</t>
  </si>
  <si>
    <t>Moy. EC</t>
  </si>
  <si>
    <t>Total Nut.1</t>
  </si>
  <si>
    <t>Total Nut.2</t>
  </si>
  <si>
    <t>Total Nut.3</t>
  </si>
  <si>
    <t>Total H2O</t>
  </si>
  <si>
    <t>VOL. MAX H2O</t>
  </si>
  <si>
    <t>VOL. CONSO H2O</t>
  </si>
  <si>
    <t>VOL. RESTANT H2O</t>
  </si>
  <si>
    <t>VOL. MAX NUT</t>
  </si>
  <si>
    <t>TPS DE FNCT (H/jrs)</t>
  </si>
  <si>
    <t>JRS DE FNCT (jrs/an)</t>
  </si>
  <si>
    <t>faire une différence entre les nutriments et prendre en compte les trois colonnes de saisies des nutriments (feuille PARAM TX - colonnes I à N)</t>
  </si>
  <si>
    <t>Mise en eau</t>
  </si>
  <si>
    <t>Ajout NUT</t>
  </si>
  <si>
    <t>Début pic nitrites</t>
  </si>
  <si>
    <t>Ajout NUT et appoint H2O</t>
  </si>
  <si>
    <t>T° min</t>
  </si>
  <si>
    <t>T°max</t>
  </si>
  <si>
    <t>Hygro Min</t>
  </si>
  <si>
    <t>Hygro Max</t>
  </si>
  <si>
    <t>MTO EXT</t>
  </si>
  <si>
    <t>Couvert permanent</t>
  </si>
  <si>
    <t>Partiellement nuageux</t>
  </si>
  <si>
    <t>Soleil</t>
  </si>
  <si>
    <t>Variété</t>
  </si>
  <si>
    <t>Date semis</t>
  </si>
  <si>
    <t>Nb graine/semis</t>
  </si>
  <si>
    <t>Nb case semée</t>
  </si>
  <si>
    <t>Date germi</t>
  </si>
  <si>
    <t>Nb case germée</t>
  </si>
  <si>
    <t>% germi</t>
  </si>
  <si>
    <t>Date bouture</t>
  </si>
  <si>
    <t>Date transplant</t>
  </si>
  <si>
    <t>Nb transplant</t>
  </si>
  <si>
    <t>Nb bouture</t>
  </si>
  <si>
    <t>Destination</t>
  </si>
  <si>
    <t>Tot. Germi</t>
  </si>
  <si>
    <t>Date MEP</t>
  </si>
  <si>
    <t>Status</t>
  </si>
  <si>
    <t>Date flo</t>
  </si>
  <si>
    <t>Date fructi</t>
  </si>
  <si>
    <t>Date récolte</t>
  </si>
  <si>
    <t>Qté/poids</t>
  </si>
  <si>
    <t>Date fin récolte</t>
  </si>
  <si>
    <t>Status fin</t>
  </si>
  <si>
    <t>Cout prod</t>
  </si>
  <si>
    <t>Prod/prix</t>
  </si>
  <si>
    <t>Statusfin</t>
  </si>
  <si>
    <t>Status plant</t>
  </si>
  <si>
    <t>Croissance</t>
  </si>
  <si>
    <t>Pré-flo</t>
  </si>
  <si>
    <t>Flo</t>
  </si>
  <si>
    <t>Fructi</t>
  </si>
  <si>
    <t>Fin fructi</t>
  </si>
  <si>
    <t>Compost</t>
  </si>
  <si>
    <t>Fleur</t>
  </si>
  <si>
    <t>Permanent</t>
  </si>
  <si>
    <t>Graines</t>
  </si>
  <si>
    <t>Pied mère</t>
  </si>
  <si>
    <t>Stock</t>
  </si>
  <si>
    <t>pH min</t>
  </si>
  <si>
    <t>pH max</t>
  </si>
  <si>
    <t>Loc</t>
  </si>
  <si>
    <t>Ec min</t>
  </si>
  <si>
    <t>Ec max</t>
  </si>
  <si>
    <t>Hygro min</t>
  </si>
  <si>
    <t>Hygro max</t>
  </si>
  <si>
    <t>H20 min</t>
  </si>
  <si>
    <t>Enviro &amp; Nutri</t>
  </si>
  <si>
    <t>Niveau Nutri</t>
  </si>
  <si>
    <t>Qté restante</t>
  </si>
  <si>
    <t>Graph 5 ph</t>
  </si>
  <si>
    <t>Graph 5 EC</t>
  </si>
  <si>
    <t>Graph T° min/max</t>
  </si>
  <si>
    <t>Graph hygro min/max</t>
  </si>
  <si>
    <t>Dernier relevé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</si>
</sst>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164" formatCode="0.0000&quot; gr&quot;"/>
    <numFmt numFmtId="165" formatCode="0&quot; graines/gr&quot;"/>
    <numFmt numFmtId="166" formatCode="0\ &quot;€&quot;"/>
    <numFmt numFmtId="167" formatCode="0.000\ &quot;€&quot;"/>
    <numFmt numFmtId="168" formatCode="0.000"/>
    <numFmt numFmtId="169" formatCode="\+General;\-General;0"/>
    <numFmt numFmtId="170" formatCode="0.0000"/>
    <numFmt numFmtId="171" formatCode="0.00&quot; %&quot;"/>
    <numFmt numFmtId="172" formatCode="0.00&quot; °C&quot;"/>
    <numFmt numFmtId="173" formatCode="0.00&quot; ml&quot;"/>
    <numFmt numFmtId="174" formatCode="0.00&quot; L&quot;"/>
    <numFmt numFmtId="175" formatCode="0.00\ &quot;€&quot;"/>
    <numFmt numFmtId="176" formatCode="0.0000\ &quot;€&quot;"/>
    <numFmt numFmtId="177" formatCode="0.00&quot; W&quot;"/>
    <numFmt numFmtId="178" formatCode="0.00&quot; H/jrs&quot;"/>
    <numFmt numFmtId="179" formatCode="0.00&quot; jrs/an&quot;"/>
    <numFmt numFmtId="180" formatCode="#,##0.0000\ &quot;€&quot;"/>
    <numFmt numFmtId="181" formatCode="dd/mm/yy;@"/>
    <numFmt numFmtId="182" formatCode="0&quot; L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0" fontId="0" fillId="0" borderId="4" xfId="0" applyBorder="1"/>
    <xf numFmtId="0" fontId="0" fillId="0" borderId="4" xfId="0" applyFill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/>
    <xf numFmtId="2" fontId="0" fillId="0" borderId="4" xfId="0" applyNumberFormat="1" applyBorder="1"/>
    <xf numFmtId="168" fontId="0" fillId="0" borderId="4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2" fontId="0" fillId="0" borderId="0" xfId="0" applyNumberFormat="1"/>
    <xf numFmtId="170" fontId="0" fillId="0" borderId="0" xfId="0" applyNumberFormat="1"/>
    <xf numFmtId="171" fontId="0" fillId="0" borderId="4" xfId="0" applyNumberFormat="1" applyBorder="1"/>
    <xf numFmtId="172" fontId="0" fillId="0" borderId="4" xfId="0" applyNumberFormat="1" applyBorder="1"/>
    <xf numFmtId="173" fontId="0" fillId="0" borderId="4" xfId="0" applyNumberFormat="1" applyBorder="1"/>
    <xf numFmtId="174" fontId="0" fillId="0" borderId="4" xfId="0" applyNumberFormat="1" applyBorder="1"/>
    <xf numFmtId="175" fontId="0" fillId="0" borderId="4" xfId="0" applyNumberFormat="1" applyBorder="1"/>
    <xf numFmtId="176" fontId="0" fillId="0" borderId="4" xfId="0" applyNumberFormat="1" applyBorder="1"/>
    <xf numFmtId="49" fontId="0" fillId="0" borderId="0" xfId="0" applyNumberFormat="1"/>
    <xf numFmtId="49" fontId="0" fillId="0" borderId="4" xfId="0" applyNumberFormat="1" applyBorder="1"/>
    <xf numFmtId="177" fontId="0" fillId="0" borderId="4" xfId="0" applyNumberFormat="1" applyBorder="1"/>
    <xf numFmtId="178" fontId="0" fillId="0" borderId="4" xfId="0" applyNumberFormat="1" applyBorder="1"/>
    <xf numFmtId="179" fontId="0" fillId="0" borderId="4" xfId="0" applyNumberFormat="1" applyBorder="1"/>
    <xf numFmtId="0" fontId="0" fillId="0" borderId="4" xfId="0" applyNumberFormat="1" applyBorder="1"/>
    <xf numFmtId="180" fontId="0" fillId="0" borderId="4" xfId="0" applyNumberFormat="1" applyBorder="1"/>
    <xf numFmtId="0" fontId="0" fillId="3" borderId="0" xfId="0" applyFill="1"/>
    <xf numFmtId="14" fontId="0" fillId="0" borderId="0" xfId="0" applyNumberFormat="1"/>
    <xf numFmtId="0" fontId="0" fillId="4" borderId="4" xfId="0" applyFill="1" applyBorder="1"/>
    <xf numFmtId="169" fontId="0" fillId="4" borderId="4" xfId="0" applyNumberFormat="1" applyFill="1" applyBorder="1"/>
    <xf numFmtId="171" fontId="0" fillId="4" borderId="4" xfId="0" applyNumberFormat="1" applyFill="1" applyBorder="1"/>
    <xf numFmtId="2" fontId="0" fillId="4" borderId="4" xfId="0" applyNumberFormat="1" applyFill="1" applyBorder="1"/>
    <xf numFmtId="168" fontId="0" fillId="4" borderId="4" xfId="0" applyNumberFormat="1" applyFill="1" applyBorder="1"/>
    <xf numFmtId="173" fontId="0" fillId="4" borderId="4" xfId="0" applyNumberFormat="1" applyFill="1" applyBorder="1"/>
    <xf numFmtId="174" fontId="0" fillId="4" borderId="4" xfId="0" applyNumberFormat="1" applyFill="1" applyBorder="1"/>
    <xf numFmtId="176" fontId="0" fillId="4" borderId="4" xfId="0" applyNumberFormat="1" applyFill="1" applyBorder="1"/>
    <xf numFmtId="0" fontId="0" fillId="4" borderId="4" xfId="0" applyFill="1" applyBorder="1" applyAlignment="1">
      <alignment horizontal="center" vertical="center"/>
    </xf>
    <xf numFmtId="181" fontId="0" fillId="0" borderId="4" xfId="0" applyNumberFormat="1" applyBorder="1" applyAlignment="1">
      <alignment horizontal="center" vertical="center"/>
    </xf>
    <xf numFmtId="181" fontId="0" fillId="0" borderId="4" xfId="0" applyNumberFormat="1" applyBorder="1"/>
    <xf numFmtId="175" fontId="0" fillId="0" borderId="4" xfId="0" applyNumberFormat="1" applyBorder="1" applyAlignment="1">
      <alignment horizontal="center" vertical="center"/>
    </xf>
    <xf numFmtId="175" fontId="0" fillId="4" borderId="4" xfId="0" applyNumberFormat="1" applyFill="1" applyBorder="1"/>
    <xf numFmtId="14" fontId="0" fillId="0" borderId="5" xfId="0" applyNumberFormat="1" applyBorder="1"/>
    <xf numFmtId="0" fontId="0" fillId="4" borderId="6" xfId="0" applyFill="1" applyBorder="1"/>
    <xf numFmtId="0" fontId="0" fillId="4" borderId="7" xfId="0" applyFill="1" applyBorder="1"/>
    <xf numFmtId="171" fontId="0" fillId="4" borderId="5" xfId="0" applyNumberFormat="1" applyFill="1" applyBorder="1"/>
    <xf numFmtId="171" fontId="0" fillId="4" borderId="7" xfId="0" applyNumberFormat="1" applyFill="1" applyBorder="1"/>
    <xf numFmtId="176" fontId="0" fillId="4" borderId="8" xfId="0" applyNumberFormat="1" applyFill="1" applyBorder="1"/>
    <xf numFmtId="182" fontId="0" fillId="0" borderId="4" xfId="0" applyNumberFormat="1" applyBorder="1"/>
    <xf numFmtId="49" fontId="0" fillId="4" borderId="1" xfId="0" applyNumberFormat="1" applyFill="1" applyBorder="1"/>
    <xf numFmtId="0" fontId="0" fillId="0" borderId="9" xfId="0" applyFill="1" applyBorder="1" applyAlignment="1"/>
    <xf numFmtId="0" fontId="0" fillId="0" borderId="0" xfId="0" applyFill="1" applyBorder="1" applyAlignment="1"/>
    <xf numFmtId="14" fontId="0" fillId="4" borderId="4" xfId="0" applyNumberFormat="1" applyFill="1" applyBorder="1" applyAlignment="1">
      <alignment horizontal="center"/>
    </xf>
    <xf numFmtId="2" fontId="0" fillId="0" borderId="4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numFmt numFmtId="2" formatCode="0.00"/>
    </dxf>
    <dxf>
      <numFmt numFmtId="2" formatCode="0.00"/>
    </dxf>
    <dxf>
      <numFmt numFmtId="2" formatCode="0.00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1</xdr:row>
          <xdr:rowOff>161925</xdr:rowOff>
        </xdr:from>
        <xdr:to>
          <xdr:col>0</xdr:col>
          <xdr:colOff>1009650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as.clairet/Desktop/gestion%20serre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Semis &amp; boutures"/>
      <sheetName val="Param T1"/>
      <sheetName val="Occupation T1"/>
      <sheetName val="Data"/>
      <sheetName val="Data enviro"/>
      <sheetName val="Cout fnct"/>
      <sheetName val="--Fnct tableau--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tables/table1.xml><?xml version="1.0" encoding="utf-8"?>
<table xmlns="http://schemas.openxmlformats.org/spreadsheetml/2006/main" id="1" name="Tableau1" displayName="Tableau1" ref="C2:C5" totalsRowShown="0" dataDxfId="4">
  <autoFilter ref="C2:C5"/>
  <tableColumns count="1">
    <tableColumn id="1" name="NUT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A7" totalsRowShown="0">
  <autoFilter ref="A2:A7"/>
  <tableColumns count="1">
    <tableColumn id="1" name="SY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B2:B7" totalsRowShown="0">
  <autoFilter ref="B2:B7"/>
  <tableColumns count="1">
    <tableColumn id="1" name="VOLUME SYST (L)" dataDxfId="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D2:D5" totalsRowShown="0">
  <autoFilter ref="D2:D5"/>
  <tableColumns count="1">
    <tableColumn id="1" name="VOLUME (ML)" dataDxfId="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F2:F6" totalsRowShown="0">
  <autoFilter ref="F2:F6"/>
  <tableColumns count="1">
    <tableColumn id="1" name="PROV H2O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7" displayName="Tableau7" ref="G2:G12" totalsRowShown="0">
  <autoFilter ref="G2:G12"/>
  <tableColumns count="1">
    <tableColumn id="1" name="DES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leau8" displayName="Tableau8" ref="H2:H8" totalsRowShown="0">
  <autoFilter ref="H2:H8"/>
  <tableColumns count="1">
    <tableColumn id="1" name="POPC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eau9" displayName="Tableau9" ref="I2:I14" totalsRowShown="0">
  <autoFilter ref="I2:I14"/>
  <tableColumns count="1">
    <tableColumn id="1" name="MOI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M2:M7" totalsRowShown="0">
  <autoFilter ref="M2:M7"/>
  <tableColumns count="1">
    <tableColumn id="1" name="APP ELEC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eau11" displayName="Tableau11" ref="N2:N7" totalsRowShown="0">
  <autoFilter ref="N2:N7"/>
  <tableColumns count="1">
    <tableColumn id="1" name="PUISS ELEC (W)" dataDxfId="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2" name="Tableau12" displayName="Tableau12" ref="Q2:Q8" totalsRowShown="0">
  <autoFilter ref="Q2:Q8"/>
  <tableColumns count="1">
    <tableColumn id="1" name="Status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3" name="Tableau13" displayName="Tableau13" ref="R2:R6" totalsRowShown="0">
  <autoFilter ref="R2:R6"/>
  <tableColumns count="1">
    <tableColumn id="1" name="Statusf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6"/>
  <sheetViews>
    <sheetView tabSelected="1" workbookViewId="0">
      <selection activeCell="J14" sqref="J14"/>
    </sheetView>
  </sheetViews>
  <sheetFormatPr baseColWidth="10" defaultRowHeight="15" x14ac:dyDescent="0.25"/>
  <cols>
    <col min="1" max="1" width="18.85546875" bestFit="1" customWidth="1"/>
    <col min="2" max="2" width="12.140625" bestFit="1" customWidth="1"/>
    <col min="16" max="16" width="86.5703125" customWidth="1"/>
  </cols>
  <sheetData>
    <row r="1" spans="1:15" x14ac:dyDescent="0.25">
      <c r="A1" s="64" t="s">
        <v>198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4" spans="1:15" x14ac:dyDescent="0.25">
      <c r="B4" s="39" t="s">
        <v>190</v>
      </c>
      <c r="C4" s="39" t="s">
        <v>192</v>
      </c>
      <c r="D4" s="39" t="s">
        <v>191</v>
      </c>
      <c r="E4" s="39" t="s">
        <v>192</v>
      </c>
      <c r="F4" s="39" t="s">
        <v>193</v>
      </c>
      <c r="G4" s="39" t="s">
        <v>192</v>
      </c>
      <c r="H4" s="39" t="s">
        <v>194</v>
      </c>
      <c r="I4" s="39" t="s">
        <v>192</v>
      </c>
      <c r="J4" s="39" t="s">
        <v>146</v>
      </c>
      <c r="K4" s="39" t="s">
        <v>147</v>
      </c>
      <c r="L4" s="39" t="s">
        <v>195</v>
      </c>
      <c r="M4" s="39" t="s">
        <v>196</v>
      </c>
      <c r="N4" s="39" t="s">
        <v>197</v>
      </c>
      <c r="O4" s="39" t="s">
        <v>192</v>
      </c>
    </row>
    <row r="5" spans="1:15" x14ac:dyDescent="0.25">
      <c r="A5" s="62" t="s">
        <v>205</v>
      </c>
      <c r="B5" s="12"/>
      <c r="C5" s="12"/>
      <c r="D5" s="12"/>
      <c r="E5" s="12"/>
      <c r="F5" s="12"/>
      <c r="G5" s="12"/>
      <c r="H5" s="12"/>
      <c r="I5" s="12"/>
      <c r="J5" s="63">
        <v>18</v>
      </c>
      <c r="K5" s="63">
        <v>24.9</v>
      </c>
      <c r="L5" s="63">
        <v>65</v>
      </c>
      <c r="M5" s="63">
        <v>72.900000000000006</v>
      </c>
      <c r="N5" s="12"/>
      <c r="O5" s="12"/>
    </row>
    <row r="6" spans="1:15" x14ac:dyDescent="0.25">
      <c r="A6" s="62">
        <f ca="1">TODAY()-1</f>
        <v>44360</v>
      </c>
      <c r="B6" s="11"/>
      <c r="C6" s="11"/>
      <c r="D6" s="11"/>
      <c r="E6" s="11"/>
      <c r="F6" s="11"/>
      <c r="G6" s="11"/>
      <c r="H6" s="11"/>
      <c r="I6" s="11"/>
      <c r="J6" s="63"/>
      <c r="K6" s="63"/>
      <c r="L6" s="63"/>
      <c r="M6" s="63"/>
      <c r="N6" s="58"/>
      <c r="O6" s="11"/>
    </row>
    <row r="9" spans="1:15" x14ac:dyDescent="0.25">
      <c r="A9" s="65" t="s">
        <v>199</v>
      </c>
      <c r="B9" s="66"/>
      <c r="C9" s="60"/>
      <c r="D9" s="61" t="s">
        <v>201</v>
      </c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</row>
    <row r="10" spans="1:15" x14ac:dyDescent="0.25">
      <c r="D10" t="s">
        <v>202</v>
      </c>
    </row>
    <row r="11" spans="1:15" x14ac:dyDescent="0.25">
      <c r="B11" s="39" t="s">
        <v>200</v>
      </c>
      <c r="D11" t="s">
        <v>203</v>
      </c>
    </row>
    <row r="12" spans="1:15" x14ac:dyDescent="0.25">
      <c r="A12" s="59" t="str">
        <f>CONSO!A22</f>
        <v>TA PRO ORG GROW</v>
      </c>
      <c r="B12" s="44"/>
      <c r="D12" t="s">
        <v>204</v>
      </c>
    </row>
    <row r="13" spans="1:15" x14ac:dyDescent="0.25">
      <c r="A13" s="59" t="str">
        <f>CONSO!A23</f>
        <v>TA PRO ORG BLOOM</v>
      </c>
      <c r="B13" s="44"/>
    </row>
    <row r="14" spans="1:15" x14ac:dyDescent="0.25">
      <c r="A14" s="59">
        <f>CONSO!A24</f>
        <v>0</v>
      </c>
      <c r="B14" s="44"/>
    </row>
    <row r="15" spans="1:15" x14ac:dyDescent="0.25">
      <c r="A15" s="59">
        <f>CONSO!A25</f>
        <v>0</v>
      </c>
      <c r="B15" s="44"/>
    </row>
    <row r="16" spans="1:15" x14ac:dyDescent="0.25">
      <c r="A16" s="59">
        <f>CONSO!A26</f>
        <v>0</v>
      </c>
      <c r="B16" s="44"/>
    </row>
  </sheetData>
  <mergeCells count="2">
    <mergeCell ref="A1:O1"/>
    <mergeCell ref="A9:B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0</xdr:col>
                    <xdr:colOff>228600</xdr:colOff>
                    <xdr:row>1</xdr:row>
                    <xdr:rowOff>161925</xdr:rowOff>
                  </from>
                  <to>
                    <xdr:col>0</xdr:col>
                    <xdr:colOff>1009650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26"/>
  <sheetViews>
    <sheetView workbookViewId="0">
      <selection activeCell="F14" sqref="F14"/>
    </sheetView>
  </sheetViews>
  <sheetFormatPr baseColWidth="10" defaultRowHeight="15" x14ac:dyDescent="0.25"/>
  <cols>
    <col min="2" max="3" width="7.85546875" bestFit="1" customWidth="1"/>
    <col min="4" max="4" width="10" bestFit="1" customWidth="1"/>
    <col min="5" max="5" width="10.28515625" bestFit="1" customWidth="1"/>
    <col min="6" max="6" width="21.5703125" bestFit="1" customWidth="1"/>
  </cols>
  <sheetData>
    <row r="1" spans="1:6" x14ac:dyDescent="0.25">
      <c r="A1" s="39" t="s">
        <v>111</v>
      </c>
      <c r="B1" s="39" t="s">
        <v>146</v>
      </c>
      <c r="C1" s="39" t="s">
        <v>147</v>
      </c>
      <c r="D1" s="39" t="s">
        <v>148</v>
      </c>
      <c r="E1" s="39" t="s">
        <v>149</v>
      </c>
      <c r="F1" s="39" t="s">
        <v>150</v>
      </c>
    </row>
    <row r="2" spans="1:6" x14ac:dyDescent="0.25">
      <c r="A2" s="15">
        <v>44343</v>
      </c>
      <c r="B2" s="25">
        <v>18.2</v>
      </c>
      <c r="C2" s="25">
        <v>24.7</v>
      </c>
      <c r="D2" s="24">
        <v>59.8</v>
      </c>
      <c r="E2" s="24">
        <v>66.5</v>
      </c>
      <c r="F2" s="11" t="s">
        <v>151</v>
      </c>
    </row>
    <row r="3" spans="1:6" x14ac:dyDescent="0.25">
      <c r="A3" s="15">
        <v>44344</v>
      </c>
      <c r="B3" s="25">
        <v>10.1</v>
      </c>
      <c r="C3" s="25">
        <v>39.299999999999997</v>
      </c>
      <c r="D3" s="24">
        <v>47.2</v>
      </c>
      <c r="E3" s="24">
        <v>99</v>
      </c>
      <c r="F3" s="11" t="s">
        <v>152</v>
      </c>
    </row>
    <row r="4" spans="1:6" x14ac:dyDescent="0.25">
      <c r="A4" s="15">
        <v>44345</v>
      </c>
      <c r="B4" s="25">
        <v>10.1</v>
      </c>
      <c r="C4" s="25">
        <v>39.299999999999997</v>
      </c>
      <c r="D4" s="24">
        <v>46.2</v>
      </c>
      <c r="E4" s="24">
        <v>99.4</v>
      </c>
      <c r="F4" s="11" t="s">
        <v>153</v>
      </c>
    </row>
    <row r="5" spans="1:6" x14ac:dyDescent="0.25">
      <c r="A5" s="15">
        <v>44346</v>
      </c>
      <c r="B5" s="25">
        <v>10.1</v>
      </c>
      <c r="C5" s="25">
        <v>39.299999999999997</v>
      </c>
      <c r="D5" s="24">
        <v>46.2</v>
      </c>
      <c r="E5" s="24">
        <v>99.4</v>
      </c>
      <c r="F5" s="11" t="s">
        <v>153</v>
      </c>
    </row>
    <row r="6" spans="1:6" x14ac:dyDescent="0.25">
      <c r="A6" s="15">
        <v>44347</v>
      </c>
      <c r="B6" s="25">
        <v>8.1</v>
      </c>
      <c r="C6" s="25">
        <v>44.2</v>
      </c>
      <c r="D6" s="24">
        <v>26.8</v>
      </c>
      <c r="E6" s="24">
        <v>99.4</v>
      </c>
      <c r="F6" s="11" t="s">
        <v>153</v>
      </c>
    </row>
    <row r="7" spans="1:6" x14ac:dyDescent="0.25">
      <c r="A7" s="15"/>
      <c r="B7" s="25"/>
      <c r="C7" s="25"/>
      <c r="D7" s="24"/>
      <c r="E7" s="24"/>
      <c r="F7" s="11"/>
    </row>
    <row r="8" spans="1:6" x14ac:dyDescent="0.25">
      <c r="A8" s="15"/>
      <c r="B8" s="25"/>
      <c r="C8" s="25"/>
      <c r="D8" s="24"/>
      <c r="E8" s="24"/>
      <c r="F8" s="11"/>
    </row>
    <row r="9" spans="1:6" x14ac:dyDescent="0.25">
      <c r="A9" s="38"/>
    </row>
    <row r="10" spans="1:6" x14ac:dyDescent="0.25">
      <c r="A10" s="38"/>
    </row>
    <row r="11" spans="1:6" x14ac:dyDescent="0.25">
      <c r="A11" s="38"/>
    </row>
    <row r="12" spans="1:6" x14ac:dyDescent="0.25">
      <c r="A12" s="38"/>
    </row>
    <row r="13" spans="1:6" x14ac:dyDescent="0.25">
      <c r="A13" s="38"/>
    </row>
    <row r="14" spans="1:6" x14ac:dyDescent="0.25">
      <c r="A14" s="38"/>
    </row>
    <row r="15" spans="1:6" x14ac:dyDescent="0.25">
      <c r="A15" s="38"/>
    </row>
    <row r="16" spans="1:6" x14ac:dyDescent="0.25">
      <c r="A16" s="38"/>
    </row>
    <row r="17" spans="1:1" x14ac:dyDescent="0.25">
      <c r="A17" s="38"/>
    </row>
    <row r="18" spans="1:1" x14ac:dyDescent="0.25">
      <c r="A18" s="38"/>
    </row>
    <row r="19" spans="1:1" x14ac:dyDescent="0.25">
      <c r="A19" s="38"/>
    </row>
    <row r="20" spans="1:1" x14ac:dyDescent="0.25">
      <c r="A20" s="38"/>
    </row>
    <row r="21" spans="1:1" x14ac:dyDescent="0.25">
      <c r="A21" s="38"/>
    </row>
    <row r="22" spans="1:1" x14ac:dyDescent="0.25">
      <c r="A22" s="38"/>
    </row>
    <row r="23" spans="1:1" x14ac:dyDescent="0.25">
      <c r="A23" s="38"/>
    </row>
    <row r="24" spans="1:1" x14ac:dyDescent="0.25">
      <c r="A24" s="38"/>
    </row>
    <row r="25" spans="1:1" x14ac:dyDescent="0.25">
      <c r="A25" s="38"/>
    </row>
    <row r="26" spans="1:1" x14ac:dyDescent="0.25">
      <c r="A26" s="38"/>
    </row>
    <row r="27" spans="1:1" x14ac:dyDescent="0.25">
      <c r="A27" s="38"/>
    </row>
    <row r="28" spans="1:1" x14ac:dyDescent="0.25">
      <c r="A28" s="38"/>
    </row>
    <row r="29" spans="1:1" x14ac:dyDescent="0.25">
      <c r="A29" s="38"/>
    </row>
    <row r="30" spans="1:1" x14ac:dyDescent="0.25">
      <c r="A30" s="38"/>
    </row>
    <row r="31" spans="1:1" x14ac:dyDescent="0.25">
      <c r="A31" s="38"/>
    </row>
    <row r="32" spans="1:1" x14ac:dyDescent="0.25">
      <c r="A32" s="38"/>
    </row>
    <row r="33" spans="1:1" x14ac:dyDescent="0.25">
      <c r="A33" s="38"/>
    </row>
    <row r="34" spans="1:1" x14ac:dyDescent="0.25">
      <c r="A34" s="38"/>
    </row>
    <row r="35" spans="1:1" x14ac:dyDescent="0.25">
      <c r="A35" s="38"/>
    </row>
    <row r="36" spans="1:1" x14ac:dyDescent="0.25">
      <c r="A36" s="38"/>
    </row>
    <row r="37" spans="1:1" x14ac:dyDescent="0.25">
      <c r="A37" s="38"/>
    </row>
    <row r="38" spans="1:1" x14ac:dyDescent="0.25">
      <c r="A38" s="38"/>
    </row>
    <row r="39" spans="1:1" x14ac:dyDescent="0.25">
      <c r="A39" s="38"/>
    </row>
    <row r="40" spans="1:1" x14ac:dyDescent="0.25">
      <c r="A40" s="38"/>
    </row>
    <row r="41" spans="1:1" x14ac:dyDescent="0.25">
      <c r="A41" s="38"/>
    </row>
    <row r="42" spans="1:1" x14ac:dyDescent="0.25">
      <c r="A42" s="38"/>
    </row>
    <row r="43" spans="1:1" x14ac:dyDescent="0.25">
      <c r="A43" s="38"/>
    </row>
    <row r="44" spans="1:1" x14ac:dyDescent="0.25">
      <c r="A44" s="38"/>
    </row>
    <row r="45" spans="1:1" x14ac:dyDescent="0.25">
      <c r="A45" s="38"/>
    </row>
    <row r="46" spans="1:1" x14ac:dyDescent="0.25">
      <c r="A46" s="38"/>
    </row>
    <row r="47" spans="1:1" x14ac:dyDescent="0.25">
      <c r="A47" s="38"/>
    </row>
    <row r="48" spans="1:1" x14ac:dyDescent="0.25">
      <c r="A48" s="38"/>
    </row>
    <row r="49" spans="1:1" x14ac:dyDescent="0.25">
      <c r="A49" s="38"/>
    </row>
    <row r="50" spans="1:1" x14ac:dyDescent="0.25">
      <c r="A50" s="38"/>
    </row>
    <row r="51" spans="1:1" x14ac:dyDescent="0.25">
      <c r="A51" s="38"/>
    </row>
    <row r="52" spans="1:1" x14ac:dyDescent="0.25">
      <c r="A52" s="38"/>
    </row>
    <row r="53" spans="1:1" x14ac:dyDescent="0.25">
      <c r="A53" s="38"/>
    </row>
    <row r="54" spans="1:1" x14ac:dyDescent="0.25">
      <c r="A54" s="38"/>
    </row>
    <row r="55" spans="1:1" x14ac:dyDescent="0.25">
      <c r="A55" s="38"/>
    </row>
    <row r="56" spans="1:1" x14ac:dyDescent="0.25">
      <c r="A56" s="38"/>
    </row>
    <row r="57" spans="1:1" x14ac:dyDescent="0.25">
      <c r="A57" s="38"/>
    </row>
    <row r="58" spans="1:1" x14ac:dyDescent="0.25">
      <c r="A58" s="38"/>
    </row>
    <row r="59" spans="1:1" x14ac:dyDescent="0.25">
      <c r="A59" s="38"/>
    </row>
    <row r="60" spans="1:1" x14ac:dyDescent="0.25">
      <c r="A60" s="38"/>
    </row>
    <row r="61" spans="1:1" x14ac:dyDescent="0.25">
      <c r="A61" s="38"/>
    </row>
    <row r="62" spans="1:1" x14ac:dyDescent="0.25">
      <c r="A62" s="38"/>
    </row>
    <row r="63" spans="1:1" x14ac:dyDescent="0.25">
      <c r="A63" s="38"/>
    </row>
    <row r="64" spans="1:1" x14ac:dyDescent="0.25">
      <c r="A64" s="38"/>
    </row>
    <row r="65" spans="1:1" x14ac:dyDescent="0.25">
      <c r="A65" s="38"/>
    </row>
    <row r="66" spans="1:1" x14ac:dyDescent="0.25">
      <c r="A66" s="38"/>
    </row>
    <row r="67" spans="1:1" x14ac:dyDescent="0.25">
      <c r="A67" s="38"/>
    </row>
    <row r="68" spans="1:1" x14ac:dyDescent="0.25">
      <c r="A68" s="38"/>
    </row>
    <row r="69" spans="1:1" x14ac:dyDescent="0.25">
      <c r="A69" s="38"/>
    </row>
    <row r="70" spans="1:1" x14ac:dyDescent="0.25">
      <c r="A70" s="38"/>
    </row>
    <row r="71" spans="1:1" x14ac:dyDescent="0.25">
      <c r="A71" s="38"/>
    </row>
    <row r="72" spans="1:1" x14ac:dyDescent="0.25">
      <c r="A72" s="38"/>
    </row>
    <row r="73" spans="1:1" x14ac:dyDescent="0.25">
      <c r="A73" s="38"/>
    </row>
    <row r="74" spans="1:1" x14ac:dyDescent="0.25">
      <c r="A74" s="38"/>
    </row>
    <row r="75" spans="1:1" x14ac:dyDescent="0.25">
      <c r="A75" s="38"/>
    </row>
    <row r="76" spans="1:1" x14ac:dyDescent="0.25">
      <c r="A76" s="38"/>
    </row>
    <row r="77" spans="1:1" x14ac:dyDescent="0.25">
      <c r="A77" s="38"/>
    </row>
    <row r="78" spans="1:1" x14ac:dyDescent="0.25">
      <c r="A78" s="38"/>
    </row>
    <row r="79" spans="1:1" x14ac:dyDescent="0.25">
      <c r="A79" s="38"/>
    </row>
    <row r="80" spans="1:1" x14ac:dyDescent="0.25">
      <c r="A80" s="38"/>
    </row>
    <row r="81" spans="1:1" x14ac:dyDescent="0.25">
      <c r="A81" s="38"/>
    </row>
    <row r="82" spans="1:1" x14ac:dyDescent="0.25">
      <c r="A82" s="38"/>
    </row>
    <row r="83" spans="1:1" x14ac:dyDescent="0.25">
      <c r="A83" s="38"/>
    </row>
    <row r="84" spans="1:1" x14ac:dyDescent="0.25">
      <c r="A84" s="38"/>
    </row>
    <row r="85" spans="1:1" x14ac:dyDescent="0.25">
      <c r="A85" s="38"/>
    </row>
    <row r="86" spans="1:1" x14ac:dyDescent="0.25">
      <c r="A86" s="38"/>
    </row>
    <row r="87" spans="1:1" x14ac:dyDescent="0.25">
      <c r="A87" s="38"/>
    </row>
    <row r="88" spans="1:1" x14ac:dyDescent="0.25">
      <c r="A88" s="38"/>
    </row>
    <row r="89" spans="1:1" x14ac:dyDescent="0.25">
      <c r="A89" s="38"/>
    </row>
    <row r="90" spans="1:1" x14ac:dyDescent="0.25">
      <c r="A90" s="38"/>
    </row>
    <row r="91" spans="1:1" x14ac:dyDescent="0.25">
      <c r="A91" s="38"/>
    </row>
    <row r="92" spans="1:1" x14ac:dyDescent="0.25">
      <c r="A92" s="38"/>
    </row>
    <row r="93" spans="1:1" x14ac:dyDescent="0.25">
      <c r="A93" s="38"/>
    </row>
    <row r="94" spans="1:1" x14ac:dyDescent="0.25">
      <c r="A94" s="38"/>
    </row>
    <row r="95" spans="1:1" x14ac:dyDescent="0.25">
      <c r="A95" s="38"/>
    </row>
    <row r="96" spans="1:1" x14ac:dyDescent="0.25">
      <c r="A96" s="38"/>
    </row>
    <row r="97" spans="1:1" x14ac:dyDescent="0.25">
      <c r="A97" s="38"/>
    </row>
    <row r="98" spans="1:1" x14ac:dyDescent="0.25">
      <c r="A98" s="38"/>
    </row>
    <row r="99" spans="1:1" x14ac:dyDescent="0.25">
      <c r="A99" s="38"/>
    </row>
    <row r="100" spans="1:1" x14ac:dyDescent="0.25">
      <c r="A100" s="38"/>
    </row>
    <row r="101" spans="1:1" x14ac:dyDescent="0.25">
      <c r="A101" s="38"/>
    </row>
    <row r="102" spans="1:1" x14ac:dyDescent="0.25">
      <c r="A102" s="38"/>
    </row>
    <row r="103" spans="1:1" x14ac:dyDescent="0.25">
      <c r="A103" s="38"/>
    </row>
    <row r="104" spans="1:1" x14ac:dyDescent="0.25">
      <c r="A104" s="38"/>
    </row>
    <row r="105" spans="1:1" x14ac:dyDescent="0.25">
      <c r="A105" s="38"/>
    </row>
    <row r="106" spans="1:1" x14ac:dyDescent="0.25">
      <c r="A106" s="38"/>
    </row>
    <row r="107" spans="1:1" x14ac:dyDescent="0.25">
      <c r="A107" s="38"/>
    </row>
    <row r="108" spans="1:1" x14ac:dyDescent="0.25">
      <c r="A108" s="38"/>
    </row>
    <row r="109" spans="1:1" x14ac:dyDescent="0.25">
      <c r="A109" s="38"/>
    </row>
    <row r="110" spans="1:1" x14ac:dyDescent="0.25">
      <c r="A110" s="38"/>
    </row>
    <row r="111" spans="1:1" x14ac:dyDescent="0.25">
      <c r="A111" s="38"/>
    </row>
    <row r="112" spans="1:1" x14ac:dyDescent="0.25">
      <c r="A112" s="38"/>
    </row>
    <row r="113" spans="1:1" x14ac:dyDescent="0.25">
      <c r="A113" s="38"/>
    </row>
    <row r="114" spans="1:1" x14ac:dyDescent="0.25">
      <c r="A114" s="38"/>
    </row>
    <row r="115" spans="1:1" x14ac:dyDescent="0.25">
      <c r="A115" s="38"/>
    </row>
    <row r="116" spans="1:1" x14ac:dyDescent="0.25">
      <c r="A116" s="38"/>
    </row>
    <row r="117" spans="1:1" x14ac:dyDescent="0.25">
      <c r="A117" s="38"/>
    </row>
    <row r="118" spans="1:1" x14ac:dyDescent="0.25">
      <c r="A118" s="38"/>
    </row>
    <row r="119" spans="1:1" x14ac:dyDescent="0.25">
      <c r="A119" s="38"/>
    </row>
    <row r="120" spans="1:1" x14ac:dyDescent="0.25">
      <c r="A120" s="38"/>
    </row>
    <row r="121" spans="1:1" x14ac:dyDescent="0.25">
      <c r="A121" s="38"/>
    </row>
    <row r="122" spans="1:1" x14ac:dyDescent="0.25">
      <c r="A122" s="38"/>
    </row>
    <row r="123" spans="1:1" x14ac:dyDescent="0.25">
      <c r="A123" s="38"/>
    </row>
    <row r="124" spans="1:1" x14ac:dyDescent="0.25">
      <c r="A124" s="38"/>
    </row>
    <row r="125" spans="1:1" x14ac:dyDescent="0.25">
      <c r="A125" s="38"/>
    </row>
    <row r="126" spans="1:1" x14ac:dyDescent="0.25">
      <c r="A126" s="38"/>
    </row>
    <row r="127" spans="1:1" x14ac:dyDescent="0.25">
      <c r="A127" s="38"/>
    </row>
    <row r="128" spans="1:1" x14ac:dyDescent="0.25">
      <c r="A128" s="38"/>
    </row>
    <row r="129" spans="1:1" x14ac:dyDescent="0.25">
      <c r="A129" s="38"/>
    </row>
    <row r="130" spans="1:1" x14ac:dyDescent="0.25">
      <c r="A130" s="38"/>
    </row>
    <row r="131" spans="1:1" x14ac:dyDescent="0.25">
      <c r="A131" s="38"/>
    </row>
    <row r="132" spans="1:1" x14ac:dyDescent="0.25">
      <c r="A132" s="38"/>
    </row>
    <row r="133" spans="1:1" x14ac:dyDescent="0.25">
      <c r="A133" s="38"/>
    </row>
    <row r="134" spans="1:1" x14ac:dyDescent="0.25">
      <c r="A134" s="38"/>
    </row>
    <row r="135" spans="1:1" x14ac:dyDescent="0.25">
      <c r="A135" s="38"/>
    </row>
    <row r="136" spans="1:1" x14ac:dyDescent="0.25">
      <c r="A136" s="38"/>
    </row>
    <row r="137" spans="1:1" x14ac:dyDescent="0.25">
      <c r="A137" s="38"/>
    </row>
    <row r="138" spans="1:1" x14ac:dyDescent="0.25">
      <c r="A138" s="38"/>
    </row>
    <row r="139" spans="1:1" x14ac:dyDescent="0.25">
      <c r="A139" s="38"/>
    </row>
    <row r="140" spans="1:1" x14ac:dyDescent="0.25">
      <c r="A140" s="38"/>
    </row>
    <row r="141" spans="1:1" x14ac:dyDescent="0.25">
      <c r="A141" s="38"/>
    </row>
    <row r="142" spans="1:1" x14ac:dyDescent="0.25">
      <c r="A142" s="38"/>
    </row>
    <row r="143" spans="1:1" x14ac:dyDescent="0.25">
      <c r="A143" s="38"/>
    </row>
    <row r="144" spans="1:1" x14ac:dyDescent="0.25">
      <c r="A144" s="38"/>
    </row>
    <row r="145" spans="1:1" x14ac:dyDescent="0.25">
      <c r="A145" s="38"/>
    </row>
    <row r="146" spans="1:1" x14ac:dyDescent="0.25">
      <c r="A146" s="38"/>
    </row>
    <row r="147" spans="1:1" x14ac:dyDescent="0.25">
      <c r="A147" s="38"/>
    </row>
    <row r="148" spans="1:1" x14ac:dyDescent="0.25">
      <c r="A148" s="38"/>
    </row>
    <row r="149" spans="1:1" x14ac:dyDescent="0.25">
      <c r="A149" s="38"/>
    </row>
    <row r="150" spans="1:1" x14ac:dyDescent="0.25">
      <c r="A150" s="38"/>
    </row>
    <row r="151" spans="1:1" x14ac:dyDescent="0.25">
      <c r="A151" s="38"/>
    </row>
    <row r="152" spans="1:1" x14ac:dyDescent="0.25">
      <c r="A152" s="38"/>
    </row>
    <row r="153" spans="1:1" x14ac:dyDescent="0.25">
      <c r="A153" s="38"/>
    </row>
    <row r="154" spans="1:1" x14ac:dyDescent="0.25">
      <c r="A154" s="38"/>
    </row>
    <row r="155" spans="1:1" x14ac:dyDescent="0.25">
      <c r="A155" s="38"/>
    </row>
    <row r="156" spans="1:1" x14ac:dyDescent="0.25">
      <c r="A156" s="38"/>
    </row>
    <row r="157" spans="1:1" x14ac:dyDescent="0.25">
      <c r="A157" s="38"/>
    </row>
    <row r="158" spans="1:1" x14ac:dyDescent="0.25">
      <c r="A158" s="38"/>
    </row>
    <row r="159" spans="1:1" x14ac:dyDescent="0.25">
      <c r="A159" s="38"/>
    </row>
    <row r="160" spans="1:1" x14ac:dyDescent="0.25">
      <c r="A160" s="38"/>
    </row>
    <row r="161" spans="1:1" x14ac:dyDescent="0.25">
      <c r="A161" s="38"/>
    </row>
    <row r="162" spans="1:1" x14ac:dyDescent="0.25">
      <c r="A162" s="38"/>
    </row>
    <row r="163" spans="1:1" x14ac:dyDescent="0.25">
      <c r="A163" s="38"/>
    </row>
    <row r="164" spans="1:1" x14ac:dyDescent="0.25">
      <c r="A164" s="38"/>
    </row>
    <row r="165" spans="1:1" x14ac:dyDescent="0.25">
      <c r="A165" s="38"/>
    </row>
    <row r="166" spans="1:1" x14ac:dyDescent="0.25">
      <c r="A166" s="38"/>
    </row>
    <row r="167" spans="1:1" x14ac:dyDescent="0.25">
      <c r="A167" s="38"/>
    </row>
    <row r="168" spans="1:1" x14ac:dyDescent="0.25">
      <c r="A168" s="38"/>
    </row>
    <row r="169" spans="1:1" x14ac:dyDescent="0.25">
      <c r="A169" s="38"/>
    </row>
    <row r="170" spans="1:1" x14ac:dyDescent="0.25">
      <c r="A170" s="38"/>
    </row>
    <row r="171" spans="1:1" x14ac:dyDescent="0.25">
      <c r="A171" s="38"/>
    </row>
    <row r="172" spans="1:1" x14ac:dyDescent="0.25">
      <c r="A172" s="38"/>
    </row>
    <row r="173" spans="1:1" x14ac:dyDescent="0.25">
      <c r="A173" s="38"/>
    </row>
    <row r="174" spans="1:1" x14ac:dyDescent="0.25">
      <c r="A174" s="38"/>
    </row>
    <row r="175" spans="1:1" x14ac:dyDescent="0.25">
      <c r="A175" s="38"/>
    </row>
    <row r="176" spans="1:1" x14ac:dyDescent="0.25">
      <c r="A176" s="38"/>
    </row>
    <row r="177" spans="1:1" x14ac:dyDescent="0.25">
      <c r="A177" s="38"/>
    </row>
    <row r="178" spans="1:1" x14ac:dyDescent="0.25">
      <c r="A178" s="38"/>
    </row>
    <row r="179" spans="1:1" x14ac:dyDescent="0.25">
      <c r="A179" s="38"/>
    </row>
    <row r="180" spans="1:1" x14ac:dyDescent="0.25">
      <c r="A180" s="38"/>
    </row>
    <row r="181" spans="1:1" x14ac:dyDescent="0.25">
      <c r="A181" s="38"/>
    </row>
    <row r="182" spans="1:1" x14ac:dyDescent="0.25">
      <c r="A182" s="38"/>
    </row>
    <row r="183" spans="1:1" x14ac:dyDescent="0.25">
      <c r="A183" s="38"/>
    </row>
    <row r="184" spans="1:1" x14ac:dyDescent="0.25">
      <c r="A184" s="38"/>
    </row>
    <row r="185" spans="1:1" x14ac:dyDescent="0.25">
      <c r="A185" s="38"/>
    </row>
    <row r="186" spans="1:1" x14ac:dyDescent="0.25">
      <c r="A186" s="38"/>
    </row>
    <row r="187" spans="1:1" x14ac:dyDescent="0.25">
      <c r="A187" s="38"/>
    </row>
    <row r="188" spans="1:1" x14ac:dyDescent="0.25">
      <c r="A188" s="38"/>
    </row>
    <row r="189" spans="1:1" x14ac:dyDescent="0.25">
      <c r="A189" s="38"/>
    </row>
    <row r="190" spans="1:1" x14ac:dyDescent="0.25">
      <c r="A190" s="38"/>
    </row>
    <row r="191" spans="1:1" x14ac:dyDescent="0.25">
      <c r="A191" s="38"/>
    </row>
    <row r="192" spans="1:1" x14ac:dyDescent="0.25">
      <c r="A192" s="38"/>
    </row>
    <row r="193" spans="1:1" x14ac:dyDescent="0.25">
      <c r="A193" s="38"/>
    </row>
    <row r="194" spans="1:1" x14ac:dyDescent="0.25">
      <c r="A194" s="38"/>
    </row>
    <row r="195" spans="1:1" x14ac:dyDescent="0.25">
      <c r="A195" s="38"/>
    </row>
    <row r="196" spans="1:1" x14ac:dyDescent="0.25">
      <c r="A196" s="38"/>
    </row>
    <row r="197" spans="1:1" x14ac:dyDescent="0.25">
      <c r="A197" s="38"/>
    </row>
    <row r="198" spans="1:1" x14ac:dyDescent="0.25">
      <c r="A198" s="38"/>
    </row>
    <row r="199" spans="1:1" x14ac:dyDescent="0.25">
      <c r="A199" s="38"/>
    </row>
    <row r="200" spans="1:1" x14ac:dyDescent="0.25">
      <c r="A200" s="38"/>
    </row>
    <row r="201" spans="1:1" x14ac:dyDescent="0.25">
      <c r="A201" s="38"/>
    </row>
    <row r="202" spans="1:1" x14ac:dyDescent="0.25">
      <c r="A202" s="38"/>
    </row>
    <row r="203" spans="1:1" x14ac:dyDescent="0.25">
      <c r="A203" s="38"/>
    </row>
    <row r="204" spans="1:1" x14ac:dyDescent="0.25">
      <c r="A204" s="38"/>
    </row>
    <row r="205" spans="1:1" x14ac:dyDescent="0.25">
      <c r="A205" s="38"/>
    </row>
    <row r="206" spans="1:1" x14ac:dyDescent="0.25">
      <c r="A206" s="38"/>
    </row>
    <row r="207" spans="1:1" x14ac:dyDescent="0.25">
      <c r="A207" s="38"/>
    </row>
    <row r="208" spans="1:1" x14ac:dyDescent="0.25">
      <c r="A208" s="38"/>
    </row>
    <row r="209" spans="1:1" x14ac:dyDescent="0.25">
      <c r="A209" s="38"/>
    </row>
    <row r="210" spans="1:1" x14ac:dyDescent="0.25">
      <c r="A210" s="38"/>
    </row>
    <row r="211" spans="1:1" x14ac:dyDescent="0.25">
      <c r="A211" s="38"/>
    </row>
    <row r="212" spans="1:1" x14ac:dyDescent="0.25">
      <c r="A212" s="38"/>
    </row>
    <row r="213" spans="1:1" x14ac:dyDescent="0.25">
      <c r="A213" s="38"/>
    </row>
    <row r="214" spans="1:1" x14ac:dyDescent="0.25">
      <c r="A214" s="38"/>
    </row>
    <row r="215" spans="1:1" x14ac:dyDescent="0.25">
      <c r="A215" s="38"/>
    </row>
    <row r="216" spans="1:1" x14ac:dyDescent="0.25">
      <c r="A216" s="38"/>
    </row>
    <row r="217" spans="1:1" x14ac:dyDescent="0.25">
      <c r="A217" s="38"/>
    </row>
    <row r="218" spans="1:1" x14ac:dyDescent="0.25">
      <c r="A218" s="38"/>
    </row>
    <row r="219" spans="1:1" x14ac:dyDescent="0.25">
      <c r="A219" s="38"/>
    </row>
    <row r="220" spans="1:1" x14ac:dyDescent="0.25">
      <c r="A220" s="38"/>
    </row>
    <row r="221" spans="1:1" x14ac:dyDescent="0.25">
      <c r="A221" s="38"/>
    </row>
    <row r="222" spans="1:1" x14ac:dyDescent="0.25">
      <c r="A222" s="38"/>
    </row>
    <row r="223" spans="1:1" x14ac:dyDescent="0.25">
      <c r="A223" s="38"/>
    </row>
    <row r="224" spans="1:1" x14ac:dyDescent="0.25">
      <c r="A224" s="38"/>
    </row>
    <row r="225" spans="1:1" x14ac:dyDescent="0.25">
      <c r="A225" s="38"/>
    </row>
    <row r="226" spans="1:1" x14ac:dyDescent="0.25">
      <c r="A226" s="38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7"/>
  <sheetViews>
    <sheetView workbookViewId="0">
      <selection activeCell="A2" sqref="A2"/>
    </sheetView>
  </sheetViews>
  <sheetFormatPr baseColWidth="10" defaultRowHeight="15" x14ac:dyDescent="0.25"/>
  <cols>
    <col min="1" max="1" width="13.28515625" bestFit="1" customWidth="1"/>
    <col min="2" max="2" width="28" bestFit="1" customWidth="1"/>
    <col min="4" max="4" width="15.5703125" bestFit="1" customWidth="1"/>
    <col min="5" max="5" width="14.28515625" bestFit="1" customWidth="1"/>
    <col min="6" max="6" width="10.7109375" bestFit="1" customWidth="1"/>
    <col min="7" max="7" width="15.140625" bestFit="1" customWidth="1"/>
    <col min="8" max="8" width="8.140625" bestFit="1" customWidth="1"/>
    <col min="9" max="9" width="14.5703125" bestFit="1" customWidth="1"/>
    <col min="10" max="10" width="13" bestFit="1" customWidth="1"/>
    <col min="11" max="11" width="12.7109375" bestFit="1" customWidth="1"/>
    <col min="12" max="12" width="11.140625" bestFit="1" customWidth="1"/>
    <col min="13" max="13" width="11.28515625" bestFit="1" customWidth="1"/>
  </cols>
  <sheetData>
    <row r="1" spans="1:13" x14ac:dyDescent="0.25">
      <c r="A1" s="47" t="s">
        <v>61</v>
      </c>
      <c r="B1" s="47" t="s">
        <v>154</v>
      </c>
      <c r="C1" s="47" t="s">
        <v>155</v>
      </c>
      <c r="D1" s="47" t="s">
        <v>156</v>
      </c>
      <c r="E1" s="47" t="s">
        <v>157</v>
      </c>
      <c r="F1" s="47" t="s">
        <v>158</v>
      </c>
      <c r="G1" s="47" t="s">
        <v>159</v>
      </c>
      <c r="H1" s="47" t="s">
        <v>160</v>
      </c>
      <c r="I1" s="47" t="s">
        <v>162</v>
      </c>
      <c r="J1" s="47" t="s">
        <v>163</v>
      </c>
      <c r="K1" s="47" t="s">
        <v>161</v>
      </c>
      <c r="L1" s="47" t="s">
        <v>164</v>
      </c>
      <c r="M1" s="47" t="s">
        <v>165</v>
      </c>
    </row>
    <row r="2" spans="1:13" x14ac:dyDescent="0.25">
      <c r="A2" s="14" t="str">
        <f>IFERROR(VLOOKUP(B2,SEMANCES!A3:C102,2,FALSE),"")</f>
        <v/>
      </c>
      <c r="B2" s="14"/>
      <c r="C2" s="48"/>
      <c r="D2" s="14"/>
      <c r="E2" s="14"/>
      <c r="F2" s="48"/>
      <c r="G2" s="14"/>
      <c r="H2" s="47" t="str">
        <f>IFERROR((G2*100)/E2,"")</f>
        <v/>
      </c>
      <c r="I2" s="48"/>
      <c r="J2" s="14"/>
      <c r="K2" s="48"/>
      <c r="L2" s="14"/>
      <c r="M2" s="14"/>
    </row>
    <row r="3" spans="1:13" x14ac:dyDescent="0.25">
      <c r="A3" s="14"/>
      <c r="B3" s="14"/>
      <c r="C3" s="48"/>
      <c r="D3" s="14"/>
      <c r="E3" s="14"/>
      <c r="F3" s="48"/>
      <c r="G3" s="14"/>
      <c r="H3" s="47" t="str">
        <f t="shared" ref="H3:H5" si="0">IFERROR((G3*100)/E3,"")</f>
        <v/>
      </c>
      <c r="I3" s="48"/>
      <c r="J3" s="14"/>
      <c r="K3" s="48"/>
      <c r="L3" s="14"/>
      <c r="M3" s="14"/>
    </row>
    <row r="4" spans="1:13" x14ac:dyDescent="0.25">
      <c r="A4" s="14"/>
      <c r="B4" s="14"/>
      <c r="C4" s="48"/>
      <c r="D4" s="14"/>
      <c r="E4" s="14"/>
      <c r="F4" s="48"/>
      <c r="G4" s="14"/>
      <c r="H4" s="47" t="str">
        <f t="shared" si="0"/>
        <v/>
      </c>
      <c r="I4" s="48"/>
      <c r="J4" s="14"/>
      <c r="K4" s="48"/>
      <c r="L4" s="14"/>
      <c r="M4" s="14"/>
    </row>
    <row r="5" spans="1:13" x14ac:dyDescent="0.25">
      <c r="A5" s="14"/>
      <c r="B5" s="14"/>
      <c r="C5" s="48"/>
      <c r="D5" s="14"/>
      <c r="E5" s="14"/>
      <c r="F5" s="48"/>
      <c r="G5" s="14"/>
      <c r="H5" s="47" t="str">
        <f t="shared" si="0"/>
        <v/>
      </c>
      <c r="I5" s="48"/>
      <c r="J5" s="14"/>
      <c r="K5" s="48"/>
      <c r="L5" s="14"/>
      <c r="M5" s="14"/>
    </row>
    <row r="7" spans="1:13" x14ac:dyDescent="0.25">
      <c r="F7" s="39" t="s">
        <v>166</v>
      </c>
      <c r="G7" s="39">
        <f>SUM(G2:G5)</f>
        <v>0</v>
      </c>
    </row>
  </sheetData>
  <dataValidations count="1">
    <dataValidation type="list" allowBlank="1" showInputMessage="1" showErrorMessage="1" sqref="M2:M5">
      <formula1>INDIRECT("Tableau7[DEST]")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8"/>
  <sheetViews>
    <sheetView workbookViewId="0">
      <selection activeCell="C14" sqref="C14"/>
    </sheetView>
  </sheetViews>
  <sheetFormatPr baseColWidth="10" defaultRowHeight="15" x14ac:dyDescent="0.25"/>
  <cols>
    <col min="1" max="1" width="10.7109375" bestFit="1" customWidth="1"/>
    <col min="2" max="2" width="8.28515625" bestFit="1" customWidth="1"/>
    <col min="3" max="3" width="4.5703125" bestFit="1" customWidth="1"/>
    <col min="4" max="4" width="6.85546875" bestFit="1" customWidth="1"/>
    <col min="5" max="5" width="13.140625" bestFit="1" customWidth="1"/>
    <col min="6" max="6" width="5.5703125" bestFit="1" customWidth="1"/>
    <col min="7" max="7" width="6.5703125" bestFit="1" customWidth="1"/>
    <col min="8" max="8" width="12.5703125" bestFit="1" customWidth="1"/>
    <col min="9" max="9" width="18.85546875" bestFit="1" customWidth="1"/>
    <col min="10" max="10" width="9.7109375" bestFit="1" customWidth="1"/>
    <col min="11" max="11" width="18.85546875" bestFit="1" customWidth="1"/>
    <col min="12" max="12" width="9.7109375" bestFit="1" customWidth="1"/>
    <col min="13" max="13" width="18.85546875" bestFit="1" customWidth="1"/>
    <col min="14" max="14" width="9.7109375" bestFit="1" customWidth="1"/>
    <col min="15" max="15" width="9.5703125" bestFit="1" customWidth="1"/>
    <col min="16" max="16" width="8.42578125" bestFit="1" customWidth="1"/>
    <col min="17" max="17" width="10.5703125" bestFit="1" customWidth="1"/>
    <col min="18" max="18" width="11.7109375" bestFit="1" customWidth="1"/>
    <col min="19" max="19" width="24" bestFit="1" customWidth="1"/>
  </cols>
  <sheetData>
    <row r="1" spans="1:19" x14ac:dyDescent="0.25">
      <c r="A1" s="39" t="s">
        <v>111</v>
      </c>
      <c r="B1" s="39" t="s">
        <v>112</v>
      </c>
      <c r="C1" s="39" t="s">
        <v>113</v>
      </c>
      <c r="D1" s="39" t="s">
        <v>114</v>
      </c>
      <c r="E1" s="39" t="s">
        <v>115</v>
      </c>
      <c r="F1" s="39" t="s">
        <v>116</v>
      </c>
      <c r="G1" s="39" t="s">
        <v>117</v>
      </c>
      <c r="H1" s="39" t="s">
        <v>118</v>
      </c>
      <c r="I1" s="39" t="s">
        <v>119</v>
      </c>
      <c r="J1" s="39" t="s">
        <v>120</v>
      </c>
      <c r="K1" s="39" t="s">
        <v>121</v>
      </c>
      <c r="L1" s="39" t="s">
        <v>122</v>
      </c>
      <c r="M1" s="39" t="s">
        <v>123</v>
      </c>
      <c r="N1" s="39" t="s">
        <v>124</v>
      </c>
      <c r="O1" s="39" t="s">
        <v>125</v>
      </c>
      <c r="P1" s="39" t="s">
        <v>126</v>
      </c>
      <c r="Q1" s="39" t="s">
        <v>127</v>
      </c>
      <c r="R1" s="39" t="s">
        <v>128</v>
      </c>
      <c r="S1" s="39" t="s">
        <v>95</v>
      </c>
    </row>
    <row r="2" spans="1:19" x14ac:dyDescent="0.25">
      <c r="A2" s="15">
        <v>44343</v>
      </c>
      <c r="B2" s="25">
        <v>14</v>
      </c>
      <c r="C2" s="16">
        <v>6</v>
      </c>
      <c r="D2" s="40">
        <v>0</v>
      </c>
      <c r="E2" s="41">
        <f>(C2*100)/DATA!$J$3</f>
        <v>84.507042253521135</v>
      </c>
      <c r="F2" s="17">
        <v>1.05</v>
      </c>
      <c r="G2" s="40">
        <v>0</v>
      </c>
      <c r="H2" s="41">
        <f>(F2*100)/1.5</f>
        <v>70</v>
      </c>
      <c r="I2" s="11"/>
      <c r="J2" s="26"/>
      <c r="K2" s="11"/>
      <c r="L2" s="26"/>
      <c r="M2" s="11"/>
      <c r="N2" s="26"/>
      <c r="O2" s="11" t="s">
        <v>10</v>
      </c>
      <c r="P2" s="27">
        <v>30</v>
      </c>
      <c r="Q2" s="41">
        <f>(P2*100)/DATA!$B$3</f>
        <v>60</v>
      </c>
      <c r="R2" s="46">
        <f ca="1">((TODAY()-A2)*(CONSO!E4/365))+(P2*(DATA!P3/1000)+(J2+L2+N2)*(DATA!E3/500))</f>
        <v>0.38585999999999993</v>
      </c>
      <c r="S2" s="11" t="s">
        <v>142</v>
      </c>
    </row>
    <row r="3" spans="1:19" x14ac:dyDescent="0.25">
      <c r="A3" s="15">
        <v>44344</v>
      </c>
      <c r="B3" s="25">
        <v>19</v>
      </c>
      <c r="C3" s="16">
        <v>6.06</v>
      </c>
      <c r="D3" s="40">
        <f>C3-C2</f>
        <v>5.9999999999999609E-2</v>
      </c>
      <c r="E3" s="41">
        <f>(C3*100)/DATA!$J$3</f>
        <v>85.352112676056336</v>
      </c>
      <c r="F3" s="17">
        <v>1.5</v>
      </c>
      <c r="G3" s="40">
        <f>F3-F2</f>
        <v>0.44999999999999996</v>
      </c>
      <c r="H3" s="41">
        <f t="shared" ref="H3:H8" si="0">(F3*100)/1.5</f>
        <v>100</v>
      </c>
      <c r="I3" s="11" t="s">
        <v>8</v>
      </c>
      <c r="J3" s="26">
        <v>50</v>
      </c>
      <c r="K3" s="11" t="s">
        <v>6</v>
      </c>
      <c r="L3" s="26">
        <v>50</v>
      </c>
      <c r="M3" s="11"/>
      <c r="N3" s="26"/>
      <c r="O3" s="11" t="s">
        <v>10</v>
      </c>
      <c r="P3" s="27">
        <v>20</v>
      </c>
      <c r="Q3" s="41">
        <f>(P3*100)/DATA!$B$3</f>
        <v>40</v>
      </c>
      <c r="R3" s="46">
        <f ca="1">((TODAY()-A3)*(CONSO!E5/365))+(P3*(DATA!P4/1000)+(J3+L3+N3)*(DATA!E4/500))+R2</f>
        <v>2.6868000000000003</v>
      </c>
      <c r="S3" s="11" t="s">
        <v>145</v>
      </c>
    </row>
    <row r="4" spans="1:19" x14ac:dyDescent="0.25">
      <c r="A4" s="15">
        <v>44345</v>
      </c>
      <c r="B4" s="25">
        <v>22</v>
      </c>
      <c r="C4" s="16">
        <v>7.27</v>
      </c>
      <c r="D4" s="40">
        <f t="shared" ref="D4:D7" si="1">C4-C3</f>
        <v>1.21</v>
      </c>
      <c r="E4" s="41">
        <f>(C4*100)/DATA!$J$3</f>
        <v>102.3943661971831</v>
      </c>
      <c r="F4" s="17">
        <v>1.5109999999999999</v>
      </c>
      <c r="G4" s="40">
        <f t="shared" ref="G4:G7" si="2">F4-F3</f>
        <v>1.0999999999999899E-2</v>
      </c>
      <c r="H4" s="41">
        <f t="shared" si="0"/>
        <v>100.73333333333333</v>
      </c>
      <c r="I4" s="11"/>
      <c r="J4" s="26"/>
      <c r="K4" s="11"/>
      <c r="L4" s="26"/>
      <c r="M4" s="11"/>
      <c r="N4" s="26"/>
      <c r="O4" s="11"/>
      <c r="P4" s="27"/>
      <c r="Q4" s="41">
        <f>(P4*100)/DATA!$B$3</f>
        <v>0</v>
      </c>
      <c r="R4" s="46">
        <f ca="1">((TODAY()-A4)*(CONSO!E6/365))+(P4*(DATA!P5/1000)+(J4+L4+N4)*(DATA!E5/500))+R3</f>
        <v>2.9719200000000003</v>
      </c>
      <c r="S4" s="11" t="s">
        <v>144</v>
      </c>
    </row>
    <row r="5" spans="1:19" x14ac:dyDescent="0.25">
      <c r="A5" s="15">
        <v>44346</v>
      </c>
      <c r="B5" s="25">
        <v>21</v>
      </c>
      <c r="C5" s="16">
        <v>7.48</v>
      </c>
      <c r="D5" s="40">
        <f t="shared" si="1"/>
        <v>0.21000000000000085</v>
      </c>
      <c r="E5" s="41">
        <f>(C5*100)/DATA!$J$3</f>
        <v>105.35211267605634</v>
      </c>
      <c r="F5" s="17">
        <v>1.6060000000000001</v>
      </c>
      <c r="G5" s="40">
        <f t="shared" si="2"/>
        <v>9.5000000000000195E-2</v>
      </c>
      <c r="H5" s="41">
        <f t="shared" si="0"/>
        <v>107.06666666666668</v>
      </c>
      <c r="I5" s="11"/>
      <c r="J5" s="26"/>
      <c r="K5" s="11"/>
      <c r="L5" s="26"/>
      <c r="M5" s="11"/>
      <c r="N5" s="26"/>
      <c r="O5" s="11"/>
      <c r="P5" s="27"/>
      <c r="Q5" s="41">
        <f>(P5*100)/DATA!$B$3</f>
        <v>0</v>
      </c>
      <c r="R5" s="46">
        <f ca="1">((TODAY()-A5)*(CONSO!E7/365))+(P5*(DATA!P6/1000)+(J5+L5+N5)*(DATA!E6/500))+R4</f>
        <v>3.2392200000000004</v>
      </c>
      <c r="S5" s="11"/>
    </row>
    <row r="6" spans="1:19" x14ac:dyDescent="0.25">
      <c r="A6" s="15">
        <v>44347</v>
      </c>
      <c r="B6" s="25">
        <v>23.6</v>
      </c>
      <c r="C6" s="16">
        <v>7.58</v>
      </c>
      <c r="D6" s="40">
        <f t="shared" si="1"/>
        <v>9.9999999999999645E-2</v>
      </c>
      <c r="E6" s="41">
        <f>(C6*100)/DATA!$J$3</f>
        <v>106.7605633802817</v>
      </c>
      <c r="F6" s="17">
        <v>1.58</v>
      </c>
      <c r="G6" s="40">
        <f t="shared" si="2"/>
        <v>-2.6000000000000023E-2</v>
      </c>
      <c r="H6" s="41">
        <f t="shared" si="0"/>
        <v>105.33333333333333</v>
      </c>
      <c r="I6" s="11"/>
      <c r="J6" s="26"/>
      <c r="K6" s="11"/>
      <c r="L6" s="26"/>
      <c r="M6" s="11"/>
      <c r="N6" s="26"/>
      <c r="O6" s="11"/>
      <c r="P6" s="27"/>
      <c r="Q6" s="41">
        <f>(P6*100)/DATA!$B$3</f>
        <v>0</v>
      </c>
      <c r="R6" s="46">
        <f ca="1">((TODAY()-A6)*(CONSO!E8/365))+(P6*(DATA!P7/1000)+(J6+L6+N6)*(DATA!E7/500))+R5</f>
        <v>3.4887000000000006</v>
      </c>
      <c r="S6" s="11"/>
    </row>
    <row r="7" spans="1:19" x14ac:dyDescent="0.25">
      <c r="A7" s="15">
        <v>44354</v>
      </c>
      <c r="B7" s="25">
        <v>25</v>
      </c>
      <c r="C7" s="16">
        <v>6.84</v>
      </c>
      <c r="D7" s="40">
        <f t="shared" si="1"/>
        <v>-0.74000000000000021</v>
      </c>
      <c r="E7" s="41">
        <f>(C7*100)/DATA!$J$3</f>
        <v>96.338028169014095</v>
      </c>
      <c r="F7" s="17">
        <v>1.171</v>
      </c>
      <c r="G7" s="40">
        <f t="shared" si="2"/>
        <v>-0.40900000000000003</v>
      </c>
      <c r="H7" s="41">
        <f t="shared" si="0"/>
        <v>78.066666666666677</v>
      </c>
      <c r="I7" s="11"/>
      <c r="J7" s="26"/>
      <c r="K7" s="11"/>
      <c r="L7" s="26"/>
      <c r="M7" s="11"/>
      <c r="N7" s="26"/>
      <c r="O7" s="11"/>
      <c r="P7" s="27"/>
      <c r="Q7" s="41">
        <f>(P7*100)/DATA!$B$3</f>
        <v>0</v>
      </c>
      <c r="R7" s="46">
        <f ca="1">((TODAY()-A7)*(CONSO!E9/365))+(P7*(DATA!P8/1000)+(J7+L7+N7)*(DATA!E8/500))+R6</f>
        <v>3.4887000000000006</v>
      </c>
      <c r="S7" s="11"/>
    </row>
    <row r="8" spans="1:19" x14ac:dyDescent="0.25">
      <c r="A8" s="15"/>
      <c r="B8" s="25"/>
      <c r="C8" s="11"/>
      <c r="D8" s="39"/>
      <c r="E8" s="41">
        <f>(C8*100)/DATA!$J$3</f>
        <v>0</v>
      </c>
      <c r="F8" s="11"/>
      <c r="G8" s="39"/>
      <c r="H8" s="41">
        <f t="shared" si="0"/>
        <v>0</v>
      </c>
      <c r="I8" s="11"/>
      <c r="J8" s="26"/>
      <c r="K8" s="11"/>
      <c r="L8" s="26"/>
      <c r="M8" s="11"/>
      <c r="N8" s="26"/>
      <c r="O8" s="11"/>
      <c r="P8" s="27"/>
      <c r="Q8" s="41">
        <f>(P8*100)/DATA!$B$3</f>
        <v>0</v>
      </c>
      <c r="R8" s="46">
        <f ca="1">((TODAY()-A8)*(CONSO!E10/365))+(P8*(DATA!P9/1000)+(J8+L8+N8)*(DATA!E9/500))+R7</f>
        <v>3.4887000000000006</v>
      </c>
      <c r="S8" s="11"/>
    </row>
    <row r="9" spans="1:19" x14ac:dyDescent="0.25">
      <c r="A9" s="52"/>
      <c r="B9" s="25"/>
      <c r="C9" s="11"/>
      <c r="D9" s="53"/>
      <c r="E9" s="41"/>
      <c r="F9" s="11"/>
      <c r="G9" s="54"/>
      <c r="H9" s="55"/>
      <c r="I9" s="11"/>
      <c r="J9" s="26"/>
      <c r="K9" s="11"/>
      <c r="L9" s="26"/>
      <c r="M9" s="11"/>
      <c r="N9" s="26"/>
      <c r="O9" s="11"/>
      <c r="P9" s="27"/>
      <c r="Q9" s="56"/>
      <c r="R9" s="57"/>
      <c r="S9" s="21"/>
    </row>
    <row r="10" spans="1:19" x14ac:dyDescent="0.25">
      <c r="A10" s="18"/>
      <c r="B10" s="39" t="s">
        <v>129</v>
      </c>
      <c r="C10" s="42">
        <f>IFERROR(AVERAGE(C2:C7),"")</f>
        <v>6.871666666666667</v>
      </c>
      <c r="D10" s="19"/>
      <c r="E10" s="39" t="s">
        <v>130</v>
      </c>
      <c r="F10" s="43">
        <f>IFERROR(AVERAGE(F2:F7),"")</f>
        <v>1.4029999999999998</v>
      </c>
      <c r="G10" s="20"/>
      <c r="H10" s="18"/>
      <c r="I10" s="39" t="s">
        <v>131</v>
      </c>
      <c r="J10" s="44">
        <f>SUM(J2:J8)</f>
        <v>50</v>
      </c>
      <c r="K10" s="39" t="s">
        <v>132</v>
      </c>
      <c r="L10" s="44">
        <f>SUM(L2:L8)</f>
        <v>50</v>
      </c>
      <c r="M10" s="39" t="s">
        <v>133</v>
      </c>
      <c r="N10" s="44">
        <f>SUM(N2:N8)</f>
        <v>0</v>
      </c>
      <c r="O10" s="39" t="s">
        <v>134</v>
      </c>
      <c r="P10" s="45">
        <f>SUM(P2:P8)</f>
        <v>50</v>
      </c>
      <c r="Q10" s="20"/>
      <c r="R10" s="21"/>
      <c r="S10" s="21"/>
    </row>
    <row r="18" spans="18:18" x14ac:dyDescent="0.25">
      <c r="R18" s="23"/>
    </row>
  </sheetData>
  <dataValidations count="2">
    <dataValidation type="list" allowBlank="1" showInputMessage="1" showErrorMessage="1" sqref="O2:O9">
      <formula1>INDIRECT("Tableau6[PROV H2O]")</formula1>
    </dataValidation>
    <dataValidation type="list" allowBlank="1" showInputMessage="1" showErrorMessage="1" sqref="I2:I9 K2:K9 M2:M9">
      <formula1>INDIRECT("Tableau1[NUT]")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200"/>
  <sheetViews>
    <sheetView workbookViewId="0">
      <selection activeCell="B2" sqref="B2"/>
    </sheetView>
  </sheetViews>
  <sheetFormatPr baseColWidth="10" defaultRowHeight="15" x14ac:dyDescent="0.25"/>
  <cols>
    <col min="1" max="1" width="13" bestFit="1" customWidth="1"/>
    <col min="2" max="2" width="28" bestFit="1" customWidth="1"/>
    <col min="3" max="3" width="9.42578125" bestFit="1" customWidth="1"/>
    <col min="4" max="4" width="10.42578125" bestFit="1" customWidth="1"/>
    <col min="9" max="9" width="14.7109375" bestFit="1" customWidth="1"/>
  </cols>
  <sheetData>
    <row r="1" spans="1:12" x14ac:dyDescent="0.25">
      <c r="A1" s="47" t="s">
        <v>61</v>
      </c>
      <c r="B1" s="47" t="s">
        <v>154</v>
      </c>
      <c r="C1" s="47" t="s">
        <v>167</v>
      </c>
      <c r="D1" s="47" t="s">
        <v>168</v>
      </c>
      <c r="E1" s="47" t="s">
        <v>169</v>
      </c>
      <c r="F1" s="47" t="s">
        <v>170</v>
      </c>
      <c r="G1" s="47" t="s">
        <v>171</v>
      </c>
      <c r="H1" s="47" t="s">
        <v>172</v>
      </c>
      <c r="I1" s="47" t="s">
        <v>173</v>
      </c>
      <c r="J1" s="47" t="s">
        <v>174</v>
      </c>
      <c r="K1" s="47" t="s">
        <v>175</v>
      </c>
      <c r="L1" s="47" t="s">
        <v>176</v>
      </c>
    </row>
    <row r="2" spans="1:12" x14ac:dyDescent="0.25">
      <c r="A2" s="14" t="str">
        <f>IFERROR(VLOOKUP(B2,SEMANCES!$A$3:$C$102,2,FALSE),"")</f>
        <v/>
      </c>
      <c r="B2" s="14"/>
      <c r="C2" s="48"/>
      <c r="D2" s="11"/>
      <c r="E2" s="49"/>
      <c r="F2" s="49"/>
      <c r="G2" s="49"/>
      <c r="H2" s="11"/>
      <c r="I2" s="49"/>
      <c r="J2" s="11"/>
      <c r="K2" s="28">
        <v>0</v>
      </c>
      <c r="L2" s="51" t="str">
        <f>IFERROR((VLOOKUP(B2,SEMANCES!$A$3:$T$102,18,FALSE)-K2),"")</f>
        <v/>
      </c>
    </row>
    <row r="3" spans="1:12" x14ac:dyDescent="0.25">
      <c r="A3" s="14" t="str">
        <f>IFERROR(VLOOKUP(B3,SEMANCES!$A$3:$C$102,2,FALSE),"")</f>
        <v/>
      </c>
      <c r="B3" s="14"/>
      <c r="C3" s="48"/>
      <c r="D3" s="11"/>
      <c r="E3" s="49"/>
      <c r="F3" s="49"/>
      <c r="G3" s="49"/>
      <c r="H3" s="11"/>
      <c r="I3" s="49"/>
      <c r="J3" s="11"/>
      <c r="K3" s="28">
        <v>0</v>
      </c>
      <c r="L3" s="51" t="str">
        <f>IFERROR((VLOOKUP(B3,SEMANCES!$A$3:$T$102,18,FALSE)-K3),"")</f>
        <v/>
      </c>
    </row>
    <row r="4" spans="1:12" x14ac:dyDescent="0.25">
      <c r="A4" s="14"/>
      <c r="B4" s="14"/>
      <c r="C4" s="48"/>
      <c r="D4" s="11"/>
      <c r="E4" s="49"/>
      <c r="F4" s="49"/>
      <c r="G4" s="49"/>
      <c r="H4" s="11"/>
      <c r="I4" s="49"/>
      <c r="J4" s="11"/>
      <c r="K4" s="28">
        <v>0</v>
      </c>
      <c r="L4" s="51" t="str">
        <f>IFERROR((VLOOKUP(B4,SEMANCES!$A$3:$T$102,18,FALSE)-K4),"")</f>
        <v/>
      </c>
    </row>
    <row r="5" spans="1:12" x14ac:dyDescent="0.25">
      <c r="A5" s="14"/>
      <c r="B5" s="14"/>
      <c r="C5" s="48"/>
      <c r="D5" s="11"/>
      <c r="E5" s="49"/>
      <c r="F5" s="49"/>
      <c r="G5" s="49"/>
      <c r="H5" s="11"/>
      <c r="I5" s="49"/>
      <c r="J5" s="11"/>
      <c r="K5" s="28">
        <v>0</v>
      </c>
      <c r="L5" s="51" t="str">
        <f>IFERROR((VLOOKUP(B5,SEMANCES!$A$3:$T$102,18,FALSE)-K5),"")</f>
        <v/>
      </c>
    </row>
    <row r="6" spans="1:12" x14ac:dyDescent="0.25">
      <c r="A6" s="14" t="str">
        <f>IFERROR(VLOOKUP(B6,SEMANCES!$A$3:$C$102,2,FALSE),"")</f>
        <v/>
      </c>
      <c r="B6" s="14"/>
      <c r="C6" s="48"/>
      <c r="D6" s="11"/>
      <c r="E6" s="49"/>
      <c r="F6" s="49"/>
      <c r="G6" s="49"/>
      <c r="H6" s="11"/>
      <c r="I6" s="49"/>
      <c r="J6" s="11"/>
      <c r="K6" s="28">
        <v>0</v>
      </c>
      <c r="L6" s="51" t="str">
        <f>IFERROR((VLOOKUP(B6,SEMANCES!$A$3:$T$102,18,FALSE)-K6),"")</f>
        <v/>
      </c>
    </row>
    <row r="7" spans="1:12" x14ac:dyDescent="0.25">
      <c r="A7" s="14" t="str">
        <f>IFERROR(VLOOKUP(B7,SEMANCES!$A$3:$C$102,2,FALSE),"")</f>
        <v/>
      </c>
      <c r="B7" s="14"/>
      <c r="C7" s="48"/>
      <c r="D7" s="11"/>
      <c r="E7" s="49"/>
      <c r="F7" s="49"/>
      <c r="G7" s="49"/>
      <c r="H7" s="11"/>
      <c r="I7" s="49"/>
      <c r="J7" s="11"/>
      <c r="K7" s="28">
        <v>0</v>
      </c>
      <c r="L7" s="51" t="str">
        <f>IFERROR((VLOOKUP(B7,SEMANCES!$A$3:$T$102,18,FALSE)-K7),"")</f>
        <v/>
      </c>
    </row>
    <row r="8" spans="1:12" x14ac:dyDescent="0.25">
      <c r="A8" s="14"/>
      <c r="B8" s="14"/>
      <c r="C8" s="48"/>
      <c r="D8" s="11"/>
      <c r="E8" s="49"/>
      <c r="F8" s="49"/>
      <c r="G8" s="49"/>
      <c r="H8" s="11"/>
      <c r="I8" s="49"/>
      <c r="J8" s="11"/>
      <c r="K8" s="28">
        <v>0</v>
      </c>
      <c r="L8" s="51" t="str">
        <f>IFERROR((VLOOKUP(B8,SEMANCES!$A$3:$T$102,18,FALSE)-K8),"")</f>
        <v/>
      </c>
    </row>
    <row r="9" spans="1:12" x14ac:dyDescent="0.25">
      <c r="A9" s="14"/>
      <c r="B9" s="14"/>
      <c r="C9" s="48"/>
      <c r="D9" s="11"/>
      <c r="E9" s="49"/>
      <c r="F9" s="49"/>
      <c r="G9" s="49"/>
      <c r="H9" s="11"/>
      <c r="I9" s="49"/>
      <c r="J9" s="11"/>
      <c r="K9" s="28">
        <v>0</v>
      </c>
      <c r="L9" s="51" t="str">
        <f>IFERROR((VLOOKUP(B9,SEMANCES!$A$3:$T$102,18,FALSE)-K9),"")</f>
        <v/>
      </c>
    </row>
    <row r="10" spans="1:12" x14ac:dyDescent="0.25">
      <c r="A10" s="14" t="str">
        <f>IFERROR(VLOOKUP(B10,SEMANCES!$A$3:$C$102,2,FALSE),"")</f>
        <v/>
      </c>
      <c r="B10" s="14"/>
      <c r="C10" s="48"/>
      <c r="D10" s="11"/>
      <c r="E10" s="49"/>
      <c r="F10" s="49"/>
      <c r="G10" s="49"/>
      <c r="H10" s="11"/>
      <c r="I10" s="49"/>
      <c r="J10" s="11"/>
      <c r="K10" s="28">
        <v>0</v>
      </c>
      <c r="L10" s="51" t="str">
        <f>IFERROR((VLOOKUP(B10,SEMANCES!$A$3:$T$102,18,FALSE)-K10),"")</f>
        <v/>
      </c>
    </row>
    <row r="11" spans="1:12" x14ac:dyDescent="0.25">
      <c r="A11" s="14" t="str">
        <f>IFERROR(VLOOKUP(B11,SEMANCES!$A$3:$C$102,2,FALSE),"")</f>
        <v/>
      </c>
      <c r="B11" s="14"/>
      <c r="C11" s="48"/>
      <c r="D11" s="11"/>
      <c r="E11" s="49"/>
      <c r="F11" s="49"/>
      <c r="G11" s="49"/>
      <c r="H11" s="11"/>
      <c r="I11" s="49"/>
      <c r="J11" s="11"/>
      <c r="K11" s="28">
        <v>0</v>
      </c>
      <c r="L11" s="51" t="str">
        <f>IFERROR((VLOOKUP(B11,SEMANCES!$A$3:$T$102,18,FALSE)-K11),"")</f>
        <v/>
      </c>
    </row>
    <row r="12" spans="1:12" x14ac:dyDescent="0.25">
      <c r="A12" s="14"/>
      <c r="B12" s="14"/>
      <c r="C12" s="48"/>
      <c r="D12" s="11"/>
      <c r="E12" s="49"/>
      <c r="F12" s="49"/>
      <c r="G12" s="49"/>
      <c r="H12" s="11"/>
      <c r="I12" s="49"/>
      <c r="J12" s="11"/>
      <c r="K12" s="28">
        <v>0</v>
      </c>
      <c r="L12" s="51" t="str">
        <f>IFERROR((VLOOKUP(B12,SEMANCES!$A$3:$T$102,18,FALSE)-K12),"")</f>
        <v/>
      </c>
    </row>
    <row r="13" spans="1:12" x14ac:dyDescent="0.25">
      <c r="A13" s="14"/>
      <c r="B13" s="14"/>
      <c r="C13" s="48"/>
      <c r="D13" s="11"/>
      <c r="E13" s="49"/>
      <c r="F13" s="49"/>
      <c r="G13" s="49"/>
      <c r="H13" s="11"/>
      <c r="I13" s="49"/>
      <c r="J13" s="11"/>
      <c r="K13" s="28">
        <v>0</v>
      </c>
      <c r="L13" s="51" t="str">
        <f>IFERROR((VLOOKUP(B13,SEMANCES!$A$3:$T$102,18,FALSE)-K13),"")</f>
        <v/>
      </c>
    </row>
    <row r="14" spans="1:12" x14ac:dyDescent="0.25">
      <c r="A14" s="14" t="str">
        <f>IFERROR(VLOOKUP(B14,SEMANCES!$A$3:$C$102,2,FALSE),"")</f>
        <v/>
      </c>
      <c r="B14" s="14"/>
      <c r="C14" s="48"/>
      <c r="D14" s="11"/>
      <c r="E14" s="49"/>
      <c r="F14" s="49"/>
      <c r="G14" s="49"/>
      <c r="H14" s="11"/>
      <c r="I14" s="49"/>
      <c r="J14" s="11"/>
      <c r="K14" s="28">
        <v>0</v>
      </c>
      <c r="L14" s="51" t="str">
        <f>IFERROR((VLOOKUP(B14,SEMANCES!$A$3:$T$102,18,FALSE)-K14),"")</f>
        <v/>
      </c>
    </row>
    <row r="15" spans="1:12" x14ac:dyDescent="0.25">
      <c r="A15" s="14" t="str">
        <f>IFERROR(VLOOKUP(B15,SEMANCES!$A$3:$C$102,2,FALSE),"")</f>
        <v/>
      </c>
      <c r="B15" s="14"/>
      <c r="C15" s="48"/>
      <c r="D15" s="11"/>
      <c r="E15" s="49"/>
      <c r="F15" s="49"/>
      <c r="G15" s="49"/>
      <c r="H15" s="11"/>
      <c r="I15" s="49"/>
      <c r="J15" s="11"/>
      <c r="K15" s="28">
        <v>0</v>
      </c>
      <c r="L15" s="51" t="str">
        <f>IFERROR((VLOOKUP(B15,SEMANCES!$A$3:$T$102,18,FALSE)-K15),"")</f>
        <v/>
      </c>
    </row>
    <row r="16" spans="1:12" x14ac:dyDescent="0.25">
      <c r="A16" s="14"/>
      <c r="B16" s="14"/>
      <c r="C16" s="48"/>
      <c r="D16" s="11"/>
      <c r="E16" s="49"/>
      <c r="F16" s="49"/>
      <c r="G16" s="49"/>
      <c r="H16" s="11"/>
      <c r="I16" s="49"/>
      <c r="J16" s="11"/>
      <c r="K16" s="28">
        <v>0</v>
      </c>
      <c r="L16" s="51" t="str">
        <f>IFERROR((VLOOKUP(B16,SEMANCES!$A$3:$T$102,18,FALSE)-K16),"")</f>
        <v/>
      </c>
    </row>
    <row r="17" spans="1:12" x14ac:dyDescent="0.25">
      <c r="A17" s="14"/>
      <c r="B17" s="14"/>
      <c r="C17" s="48"/>
      <c r="D17" s="11"/>
      <c r="E17" s="49"/>
      <c r="F17" s="49"/>
      <c r="G17" s="49"/>
      <c r="H17" s="11"/>
      <c r="I17" s="49"/>
      <c r="J17" s="11"/>
      <c r="K17" s="28">
        <v>0</v>
      </c>
      <c r="L17" s="51" t="str">
        <f>IFERROR((VLOOKUP(B17,SEMANCES!$A$3:$T$102,18,FALSE)-K17),"")</f>
        <v/>
      </c>
    </row>
    <row r="18" spans="1:12" x14ac:dyDescent="0.25">
      <c r="A18" s="14" t="str">
        <f>IFERROR(VLOOKUP(B18,SEMANCES!$A$3:$C$102,2,FALSE),"")</f>
        <v/>
      </c>
      <c r="B18" s="14"/>
      <c r="C18" s="48"/>
      <c r="D18" s="11"/>
      <c r="E18" s="49"/>
      <c r="F18" s="49"/>
      <c r="G18" s="49"/>
      <c r="H18" s="11"/>
      <c r="I18" s="49"/>
      <c r="J18" s="11"/>
      <c r="K18" s="28">
        <v>0</v>
      </c>
      <c r="L18" s="51" t="str">
        <f>IFERROR((VLOOKUP(B18,SEMANCES!$A$3:$T$102,18,FALSE)-K18),"")</f>
        <v/>
      </c>
    </row>
    <row r="19" spans="1:12" x14ac:dyDescent="0.25">
      <c r="A19" s="14" t="str">
        <f>IFERROR(VLOOKUP(B19,SEMANCES!$A$3:$C$102,2,FALSE),"")</f>
        <v/>
      </c>
      <c r="B19" s="14"/>
      <c r="C19" s="48"/>
      <c r="D19" s="11"/>
      <c r="E19" s="49"/>
      <c r="F19" s="49"/>
      <c r="G19" s="49"/>
      <c r="H19" s="11"/>
      <c r="I19" s="49"/>
      <c r="J19" s="11"/>
      <c r="K19" s="28">
        <v>0</v>
      </c>
      <c r="L19" s="51" t="str">
        <f>IFERROR((VLOOKUP(B19,SEMANCES!$A$3:$T$102,18,FALSE)-K19),"")</f>
        <v/>
      </c>
    </row>
    <row r="20" spans="1:12" x14ac:dyDescent="0.25">
      <c r="A20" s="14"/>
      <c r="B20" s="14"/>
      <c r="C20" s="48"/>
      <c r="D20" s="11"/>
      <c r="E20" s="49"/>
      <c r="F20" s="49"/>
      <c r="G20" s="49"/>
      <c r="H20" s="11"/>
      <c r="I20" s="49"/>
      <c r="J20" s="11"/>
      <c r="K20" s="28">
        <v>0</v>
      </c>
      <c r="L20" s="51" t="str">
        <f>IFERROR((VLOOKUP(B20,SEMANCES!$A$3:$T$102,18,FALSE)-K20),"")</f>
        <v/>
      </c>
    </row>
    <row r="21" spans="1:12" x14ac:dyDescent="0.25">
      <c r="A21" s="14"/>
      <c r="B21" s="14"/>
      <c r="C21" s="48"/>
      <c r="D21" s="11"/>
      <c r="E21" s="49"/>
      <c r="F21" s="49"/>
      <c r="G21" s="49"/>
      <c r="H21" s="11"/>
      <c r="I21" s="49"/>
      <c r="J21" s="11"/>
      <c r="K21" s="28">
        <v>0</v>
      </c>
      <c r="L21" s="51" t="str">
        <f>IFERROR((VLOOKUP(B21,SEMANCES!$A$3:$T$102,18,FALSE)-K21),"")</f>
        <v/>
      </c>
    </row>
    <row r="22" spans="1:12" x14ac:dyDescent="0.25">
      <c r="A22" s="14" t="str">
        <f>IFERROR(VLOOKUP(B22,SEMANCES!$A$3:$C$102,2,FALSE),"")</f>
        <v/>
      </c>
      <c r="B22" s="14"/>
      <c r="C22" s="48"/>
      <c r="D22" s="11"/>
      <c r="E22" s="49"/>
      <c r="F22" s="49"/>
      <c r="G22" s="49"/>
      <c r="H22" s="11"/>
      <c r="I22" s="49"/>
      <c r="J22" s="11"/>
      <c r="K22" s="28">
        <v>0</v>
      </c>
      <c r="L22" s="51" t="str">
        <f>IFERROR((VLOOKUP(B22,SEMANCES!$A$3:$T$102,18,FALSE)-K22),"")</f>
        <v/>
      </c>
    </row>
    <row r="23" spans="1:12" x14ac:dyDescent="0.25">
      <c r="A23" s="14" t="str">
        <f>IFERROR(VLOOKUP(B23,SEMANCES!$A$3:$C$102,2,FALSE),"")</f>
        <v/>
      </c>
      <c r="B23" s="14"/>
      <c r="C23" s="48"/>
      <c r="D23" s="11"/>
      <c r="E23" s="49"/>
      <c r="F23" s="49"/>
      <c r="G23" s="49"/>
      <c r="H23" s="11"/>
      <c r="I23" s="49"/>
      <c r="J23" s="11"/>
      <c r="K23" s="28">
        <v>0</v>
      </c>
      <c r="L23" s="51" t="str">
        <f>IFERROR((VLOOKUP(B23,SEMANCES!$A$3:$T$102,18,FALSE)-K23),"")</f>
        <v/>
      </c>
    </row>
    <row r="24" spans="1:12" x14ac:dyDescent="0.25">
      <c r="A24" s="14"/>
      <c r="B24" s="14"/>
      <c r="C24" s="48"/>
      <c r="D24" s="11"/>
      <c r="E24" s="49"/>
      <c r="F24" s="49"/>
      <c r="G24" s="49"/>
      <c r="H24" s="11"/>
      <c r="I24" s="49"/>
      <c r="J24" s="11"/>
      <c r="K24" s="28">
        <v>0</v>
      </c>
      <c r="L24" s="51" t="str">
        <f>IFERROR((VLOOKUP(B24,SEMANCES!$A$3:$T$102,18,FALSE)-K24),"")</f>
        <v/>
      </c>
    </row>
    <row r="25" spans="1:12" x14ac:dyDescent="0.25">
      <c r="A25" s="14"/>
      <c r="B25" s="14"/>
      <c r="C25" s="48"/>
      <c r="D25" s="11"/>
      <c r="E25" s="49"/>
      <c r="F25" s="49"/>
      <c r="G25" s="49"/>
      <c r="H25" s="11"/>
      <c r="I25" s="49"/>
      <c r="J25" s="11"/>
      <c r="K25" s="28">
        <v>0</v>
      </c>
      <c r="L25" s="51" t="str">
        <f>IFERROR((VLOOKUP(B25,SEMANCES!$A$3:$T$102,18,FALSE)-K25),"")</f>
        <v/>
      </c>
    </row>
    <row r="26" spans="1:12" x14ac:dyDescent="0.25">
      <c r="A26" s="14" t="str">
        <f>IFERROR(VLOOKUP(B26,SEMANCES!$A$3:$C$102,2,FALSE),"")</f>
        <v/>
      </c>
      <c r="B26" s="14"/>
      <c r="C26" s="48"/>
      <c r="D26" s="11"/>
      <c r="E26" s="49"/>
      <c r="F26" s="49"/>
      <c r="G26" s="49"/>
      <c r="H26" s="11"/>
      <c r="I26" s="49"/>
      <c r="J26" s="11"/>
      <c r="K26" s="28">
        <v>0</v>
      </c>
      <c r="L26" s="51" t="str">
        <f>IFERROR((VLOOKUP(B26,SEMANCES!$A$3:$T$102,18,FALSE)-K26),"")</f>
        <v/>
      </c>
    </row>
    <row r="27" spans="1:12" x14ac:dyDescent="0.25">
      <c r="A27" s="14" t="str">
        <f>IFERROR(VLOOKUP(B27,SEMANCES!$A$3:$C$102,2,FALSE),"")</f>
        <v/>
      </c>
      <c r="B27" s="14"/>
      <c r="C27" s="48"/>
      <c r="D27" s="11"/>
      <c r="E27" s="49"/>
      <c r="F27" s="49"/>
      <c r="G27" s="49"/>
      <c r="H27" s="11"/>
      <c r="I27" s="49"/>
      <c r="J27" s="11"/>
      <c r="K27" s="28">
        <v>0</v>
      </c>
      <c r="L27" s="51" t="str">
        <f>IFERROR((VLOOKUP(B27,SEMANCES!$A$3:$T$102,18,FALSE)-K27),"")</f>
        <v/>
      </c>
    </row>
    <row r="28" spans="1:12" x14ac:dyDescent="0.25">
      <c r="A28" s="14"/>
      <c r="B28" s="14"/>
      <c r="C28" s="48"/>
      <c r="D28" s="11"/>
      <c r="E28" s="49"/>
      <c r="F28" s="49"/>
      <c r="G28" s="49"/>
      <c r="H28" s="11"/>
      <c r="I28" s="49"/>
      <c r="J28" s="11"/>
      <c r="K28" s="28">
        <v>0</v>
      </c>
      <c r="L28" s="51" t="str">
        <f>IFERROR((VLOOKUP(B28,SEMANCES!$A$3:$T$102,18,FALSE)-K28),"")</f>
        <v/>
      </c>
    </row>
    <row r="29" spans="1:12" x14ac:dyDescent="0.25">
      <c r="A29" s="14"/>
      <c r="B29" s="14"/>
      <c r="C29" s="48"/>
      <c r="D29" s="11"/>
      <c r="E29" s="49"/>
      <c r="F29" s="49"/>
      <c r="G29" s="49"/>
      <c r="H29" s="11"/>
      <c r="I29" s="49"/>
      <c r="J29" s="11"/>
      <c r="K29" s="28">
        <v>0</v>
      </c>
      <c r="L29" s="51" t="str">
        <f>IFERROR((VLOOKUP(B29,SEMANCES!$A$3:$T$102,18,FALSE)-K29),"")</f>
        <v/>
      </c>
    </row>
    <row r="30" spans="1:12" x14ac:dyDescent="0.25">
      <c r="A30" s="14" t="str">
        <f>IFERROR(VLOOKUP(B30,SEMANCES!$A$3:$C$102,2,FALSE),"")</f>
        <v/>
      </c>
      <c r="B30" s="14"/>
      <c r="C30" s="48"/>
      <c r="D30" s="11"/>
      <c r="E30" s="49"/>
      <c r="F30" s="49"/>
      <c r="G30" s="49"/>
      <c r="H30" s="11"/>
      <c r="I30" s="49"/>
      <c r="J30" s="11"/>
      <c r="K30" s="28">
        <v>0</v>
      </c>
      <c r="L30" s="51" t="str">
        <f>IFERROR((VLOOKUP(B30,SEMANCES!$A$3:$T$102,18,FALSE)-K30),"")</f>
        <v/>
      </c>
    </row>
    <row r="31" spans="1:12" x14ac:dyDescent="0.25">
      <c r="A31" s="14" t="str">
        <f>IFERROR(VLOOKUP(B31,SEMANCES!$A$3:$C$102,2,FALSE),"")</f>
        <v/>
      </c>
      <c r="B31" s="14"/>
      <c r="C31" s="48"/>
      <c r="D31" s="11"/>
      <c r="E31" s="49"/>
      <c r="F31" s="49"/>
      <c r="G31" s="49"/>
      <c r="H31" s="11"/>
      <c r="I31" s="49"/>
      <c r="J31" s="11"/>
      <c r="K31" s="28">
        <v>0</v>
      </c>
      <c r="L31" s="51" t="str">
        <f>IFERROR((VLOOKUP(B31,SEMANCES!$A$3:$T$102,18,FALSE)-K31),"")</f>
        <v/>
      </c>
    </row>
    <row r="32" spans="1:12" x14ac:dyDescent="0.25">
      <c r="A32" s="14"/>
      <c r="B32" s="14"/>
      <c r="C32" s="48"/>
      <c r="D32" s="11"/>
      <c r="E32" s="49"/>
      <c r="F32" s="49"/>
      <c r="G32" s="49"/>
      <c r="H32" s="11"/>
      <c r="I32" s="49"/>
      <c r="J32" s="11"/>
      <c r="K32" s="28">
        <v>0</v>
      </c>
      <c r="L32" s="51" t="str">
        <f>IFERROR((VLOOKUP(B32,SEMANCES!$A$3:$T$102,18,FALSE)-K32),"")</f>
        <v/>
      </c>
    </row>
    <row r="33" spans="1:12" x14ac:dyDescent="0.25">
      <c r="A33" s="14"/>
      <c r="B33" s="14"/>
      <c r="C33" s="48"/>
      <c r="D33" s="11"/>
      <c r="E33" s="49"/>
      <c r="F33" s="49"/>
      <c r="G33" s="49"/>
      <c r="H33" s="11"/>
      <c r="I33" s="49"/>
      <c r="J33" s="11"/>
      <c r="K33" s="28">
        <v>0</v>
      </c>
      <c r="L33" s="51" t="str">
        <f>IFERROR((VLOOKUP(B33,SEMANCES!$A$3:$T$102,18,FALSE)-K33),"")</f>
        <v/>
      </c>
    </row>
    <row r="34" spans="1:12" x14ac:dyDescent="0.25">
      <c r="A34" s="14" t="str">
        <f>IFERROR(VLOOKUP(B34,SEMANCES!$A$3:$C$102,2,FALSE),"")</f>
        <v/>
      </c>
      <c r="B34" s="14"/>
      <c r="C34" s="48"/>
      <c r="D34" s="11"/>
      <c r="E34" s="49"/>
      <c r="F34" s="49"/>
      <c r="G34" s="49"/>
      <c r="H34" s="11"/>
      <c r="I34" s="49"/>
      <c r="J34" s="11"/>
      <c r="K34" s="28">
        <v>0</v>
      </c>
      <c r="L34" s="51" t="str">
        <f>IFERROR((VLOOKUP(B34,SEMANCES!$A$3:$T$102,18,FALSE)-K34),"")</f>
        <v/>
      </c>
    </row>
    <row r="35" spans="1:12" x14ac:dyDescent="0.25">
      <c r="A35" s="14" t="str">
        <f>IFERROR(VLOOKUP(B35,SEMANCES!$A$3:$C$102,2,FALSE),"")</f>
        <v/>
      </c>
      <c r="B35" s="14"/>
      <c r="C35" s="48"/>
      <c r="D35" s="11"/>
      <c r="E35" s="49"/>
      <c r="F35" s="49"/>
      <c r="G35" s="49"/>
      <c r="H35" s="11"/>
      <c r="I35" s="49"/>
      <c r="J35" s="11"/>
      <c r="K35" s="28">
        <v>0</v>
      </c>
      <c r="L35" s="51" t="str">
        <f>IFERROR((VLOOKUP(B35,SEMANCES!$A$3:$T$102,18,FALSE)-K35),"")</f>
        <v/>
      </c>
    </row>
    <row r="36" spans="1:12" x14ac:dyDescent="0.25">
      <c r="A36" s="14"/>
      <c r="B36" s="14"/>
      <c r="C36" s="48"/>
      <c r="D36" s="11"/>
      <c r="E36" s="49"/>
      <c r="F36" s="49"/>
      <c r="G36" s="49"/>
      <c r="H36" s="11"/>
      <c r="I36" s="49"/>
      <c r="J36" s="11"/>
      <c r="K36" s="28">
        <v>0</v>
      </c>
      <c r="L36" s="51" t="str">
        <f>IFERROR((VLOOKUP(B36,SEMANCES!$A$3:$T$102,18,FALSE)-K36),"")</f>
        <v/>
      </c>
    </row>
    <row r="37" spans="1:12" x14ac:dyDescent="0.25">
      <c r="A37" s="14"/>
      <c r="B37" s="14"/>
      <c r="C37" s="48"/>
      <c r="D37" s="11"/>
      <c r="E37" s="49"/>
      <c r="F37" s="49"/>
      <c r="G37" s="49"/>
      <c r="H37" s="11"/>
      <c r="I37" s="49"/>
      <c r="J37" s="11"/>
      <c r="K37" s="28">
        <v>0</v>
      </c>
      <c r="L37" s="51" t="str">
        <f>IFERROR((VLOOKUP(B37,SEMANCES!$A$3:$T$102,18,FALSE)-K37),"")</f>
        <v/>
      </c>
    </row>
    <row r="38" spans="1:12" x14ac:dyDescent="0.25">
      <c r="A38" s="14" t="str">
        <f>IFERROR(VLOOKUP(B38,SEMANCES!$A$3:$C$102,2,FALSE),"")</f>
        <v/>
      </c>
      <c r="B38" s="14"/>
      <c r="C38" s="48"/>
      <c r="D38" s="11"/>
      <c r="E38" s="49"/>
      <c r="F38" s="49"/>
      <c r="G38" s="49"/>
      <c r="H38" s="11"/>
      <c r="I38" s="49"/>
      <c r="J38" s="11"/>
      <c r="K38" s="28">
        <v>0</v>
      </c>
      <c r="L38" s="51" t="str">
        <f>IFERROR((VLOOKUP(B38,SEMANCES!$A$3:$T$102,18,FALSE)-K38),"")</f>
        <v/>
      </c>
    </row>
    <row r="39" spans="1:12" x14ac:dyDescent="0.25">
      <c r="A39" s="14" t="str">
        <f>IFERROR(VLOOKUP(B39,SEMANCES!$A$3:$C$102,2,FALSE),"")</f>
        <v/>
      </c>
      <c r="B39" s="14"/>
      <c r="C39" s="48"/>
      <c r="D39" s="11"/>
      <c r="E39" s="49"/>
      <c r="F39" s="49"/>
      <c r="G39" s="49"/>
      <c r="H39" s="11"/>
      <c r="I39" s="49"/>
      <c r="J39" s="11"/>
      <c r="K39" s="28">
        <v>0</v>
      </c>
      <c r="L39" s="51" t="str">
        <f>IFERROR((VLOOKUP(B39,SEMANCES!$A$3:$T$102,18,FALSE)-K39),"")</f>
        <v/>
      </c>
    </row>
    <row r="40" spans="1:12" x14ac:dyDescent="0.25">
      <c r="A40" s="14"/>
      <c r="B40" s="14"/>
      <c r="C40" s="48"/>
      <c r="D40" s="11"/>
      <c r="E40" s="49"/>
      <c r="F40" s="49"/>
      <c r="G40" s="49"/>
      <c r="H40" s="11"/>
      <c r="I40" s="49"/>
      <c r="J40" s="11"/>
      <c r="K40" s="28">
        <v>0</v>
      </c>
      <c r="L40" s="51" t="str">
        <f>IFERROR((VLOOKUP(B40,SEMANCES!$A$3:$T$102,18,FALSE)-K40),"")</f>
        <v/>
      </c>
    </row>
    <row r="41" spans="1:12" x14ac:dyDescent="0.25">
      <c r="A41" s="14"/>
      <c r="B41" s="14"/>
      <c r="C41" s="48"/>
      <c r="D41" s="11"/>
      <c r="E41" s="49"/>
      <c r="F41" s="49"/>
      <c r="G41" s="49"/>
      <c r="H41" s="11"/>
      <c r="I41" s="49"/>
      <c r="J41" s="11"/>
      <c r="K41" s="28">
        <v>0</v>
      </c>
      <c r="L41" s="51" t="str">
        <f>IFERROR((VLOOKUP(B41,SEMANCES!$A$3:$T$102,18,FALSE)-K41),"")</f>
        <v/>
      </c>
    </row>
    <row r="42" spans="1:12" x14ac:dyDescent="0.25">
      <c r="A42" s="14" t="str">
        <f>IFERROR(VLOOKUP(B42,SEMANCES!$A$3:$C$102,2,FALSE),"")</f>
        <v/>
      </c>
      <c r="B42" s="14"/>
      <c r="C42" s="48"/>
      <c r="D42" s="11"/>
      <c r="E42" s="49"/>
      <c r="F42" s="49"/>
      <c r="G42" s="49"/>
      <c r="H42" s="11"/>
      <c r="I42" s="49"/>
      <c r="J42" s="11"/>
      <c r="K42" s="28">
        <v>0</v>
      </c>
      <c r="L42" s="51" t="str">
        <f>IFERROR((VLOOKUP(B42,SEMANCES!$A$3:$T$102,18,FALSE)-K42),"")</f>
        <v/>
      </c>
    </row>
    <row r="43" spans="1:12" x14ac:dyDescent="0.25">
      <c r="A43" s="14" t="str">
        <f>IFERROR(VLOOKUP(B43,SEMANCES!$A$3:$C$102,2,FALSE),"")</f>
        <v/>
      </c>
      <c r="B43" s="14"/>
      <c r="C43" s="48"/>
      <c r="D43" s="11"/>
      <c r="E43" s="49"/>
      <c r="F43" s="49"/>
      <c r="G43" s="49"/>
      <c r="H43" s="11"/>
      <c r="I43" s="49"/>
      <c r="J43" s="11"/>
      <c r="K43" s="28">
        <v>0</v>
      </c>
      <c r="L43" s="51" t="str">
        <f>IFERROR((VLOOKUP(B43,SEMANCES!$A$3:$T$102,18,FALSE)-K43),"")</f>
        <v/>
      </c>
    </row>
    <row r="44" spans="1:12" x14ac:dyDescent="0.25">
      <c r="A44" s="14"/>
      <c r="B44" s="14"/>
      <c r="C44" s="48"/>
      <c r="D44" s="11"/>
      <c r="E44" s="49"/>
      <c r="F44" s="49"/>
      <c r="G44" s="49"/>
      <c r="H44" s="11"/>
      <c r="I44" s="49"/>
      <c r="J44" s="11"/>
      <c r="K44" s="28">
        <v>0</v>
      </c>
      <c r="L44" s="51" t="str">
        <f>IFERROR((VLOOKUP(B44,SEMANCES!$A$3:$T$102,18,FALSE)-K44),"")</f>
        <v/>
      </c>
    </row>
    <row r="45" spans="1:12" x14ac:dyDescent="0.25">
      <c r="A45" s="14"/>
      <c r="B45" s="14"/>
      <c r="C45" s="48"/>
      <c r="D45" s="11"/>
      <c r="E45" s="49"/>
      <c r="F45" s="49"/>
      <c r="G45" s="49"/>
      <c r="H45" s="11"/>
      <c r="I45" s="49"/>
      <c r="J45" s="11"/>
      <c r="K45" s="28">
        <v>0</v>
      </c>
      <c r="L45" s="51" t="str">
        <f>IFERROR((VLOOKUP(B45,SEMANCES!$A$3:$T$102,18,FALSE)-K45),"")</f>
        <v/>
      </c>
    </row>
    <row r="46" spans="1:12" x14ac:dyDescent="0.25">
      <c r="A46" s="14" t="str">
        <f>IFERROR(VLOOKUP(B46,SEMANCES!$A$3:$C$102,2,FALSE),"")</f>
        <v/>
      </c>
      <c r="B46" s="14"/>
      <c r="C46" s="48"/>
      <c r="D46" s="11"/>
      <c r="E46" s="49"/>
      <c r="F46" s="49"/>
      <c r="G46" s="49"/>
      <c r="H46" s="11"/>
      <c r="I46" s="49"/>
      <c r="J46" s="11"/>
      <c r="K46" s="28">
        <v>0</v>
      </c>
      <c r="L46" s="51" t="str">
        <f>IFERROR((VLOOKUP(B46,SEMANCES!$A$3:$T$102,18,FALSE)-K46),"")</f>
        <v/>
      </c>
    </row>
    <row r="47" spans="1:12" x14ac:dyDescent="0.25">
      <c r="A47" s="14" t="str">
        <f>IFERROR(VLOOKUP(B47,SEMANCES!$A$3:$C$102,2,FALSE),"")</f>
        <v/>
      </c>
      <c r="B47" s="14"/>
      <c r="C47" s="48"/>
      <c r="D47" s="11"/>
      <c r="E47" s="49"/>
      <c r="F47" s="49"/>
      <c r="G47" s="49"/>
      <c r="H47" s="11"/>
      <c r="I47" s="49"/>
      <c r="J47" s="11"/>
      <c r="K47" s="28">
        <v>0</v>
      </c>
      <c r="L47" s="51" t="str">
        <f>IFERROR((VLOOKUP(B47,SEMANCES!$A$3:$T$102,18,FALSE)-K47),"")</f>
        <v/>
      </c>
    </row>
    <row r="48" spans="1:12" x14ac:dyDescent="0.25">
      <c r="A48" s="14"/>
      <c r="B48" s="14"/>
      <c r="C48" s="48"/>
      <c r="D48" s="11"/>
      <c r="E48" s="49"/>
      <c r="F48" s="49"/>
      <c r="G48" s="49"/>
      <c r="H48" s="11"/>
      <c r="I48" s="49"/>
      <c r="J48" s="11"/>
      <c r="K48" s="28">
        <v>0</v>
      </c>
      <c r="L48" s="51" t="str">
        <f>IFERROR((VLOOKUP(B48,SEMANCES!$A$3:$T$102,18,FALSE)-K48),"")</f>
        <v/>
      </c>
    </row>
    <row r="49" spans="1:12" x14ac:dyDescent="0.25">
      <c r="A49" s="14"/>
      <c r="B49" s="14"/>
      <c r="C49" s="48"/>
      <c r="D49" s="11"/>
      <c r="E49" s="49"/>
      <c r="F49" s="49"/>
      <c r="G49" s="49"/>
      <c r="H49" s="11"/>
      <c r="I49" s="49"/>
      <c r="J49" s="11"/>
      <c r="K49" s="28">
        <v>0</v>
      </c>
      <c r="L49" s="51" t="str">
        <f>IFERROR((VLOOKUP(B49,SEMANCES!$A$3:$T$102,18,FALSE)-K49),"")</f>
        <v/>
      </c>
    </row>
    <row r="50" spans="1:12" x14ac:dyDescent="0.25">
      <c r="A50" s="14" t="str">
        <f>IFERROR(VLOOKUP(B50,SEMANCES!$A$3:$C$102,2,FALSE),"")</f>
        <v/>
      </c>
      <c r="B50" s="14"/>
      <c r="C50" s="48"/>
      <c r="D50" s="11"/>
      <c r="E50" s="49"/>
      <c r="F50" s="49"/>
      <c r="G50" s="49"/>
      <c r="H50" s="11"/>
      <c r="I50" s="49"/>
      <c r="J50" s="11"/>
      <c r="K50" s="28">
        <v>0</v>
      </c>
      <c r="L50" s="51" t="str">
        <f>IFERROR((VLOOKUP(B50,SEMANCES!$A$3:$T$102,18,FALSE)-K50),"")</f>
        <v/>
      </c>
    </row>
    <row r="51" spans="1:12" x14ac:dyDescent="0.25">
      <c r="A51" s="14" t="str">
        <f>IFERROR(VLOOKUP(B51,SEMANCES!$A$3:$C$102,2,FALSE),"")</f>
        <v/>
      </c>
      <c r="B51" s="14"/>
      <c r="C51" s="48"/>
      <c r="D51" s="11"/>
      <c r="E51" s="49"/>
      <c r="F51" s="49"/>
      <c r="G51" s="49"/>
      <c r="H51" s="11"/>
      <c r="I51" s="49"/>
      <c r="J51" s="11"/>
      <c r="K51" s="28">
        <v>0</v>
      </c>
      <c r="L51" s="51" t="str">
        <f>IFERROR((VLOOKUP(B51,SEMANCES!$A$3:$T$102,18,FALSE)-K51),"")</f>
        <v/>
      </c>
    </row>
    <row r="52" spans="1:12" x14ac:dyDescent="0.25">
      <c r="A52" s="14"/>
      <c r="B52" s="14"/>
      <c r="C52" s="48"/>
      <c r="D52" s="11"/>
      <c r="E52" s="49"/>
      <c r="F52" s="49"/>
      <c r="G52" s="49"/>
      <c r="H52" s="11"/>
      <c r="I52" s="49"/>
      <c r="J52" s="11"/>
      <c r="K52" s="28">
        <v>0</v>
      </c>
      <c r="L52" s="51" t="str">
        <f>IFERROR((VLOOKUP(B52,SEMANCES!$A$3:$T$102,18,FALSE)-K52),"")</f>
        <v/>
      </c>
    </row>
    <row r="53" spans="1:12" x14ac:dyDescent="0.25">
      <c r="A53" s="14"/>
      <c r="B53" s="14"/>
      <c r="C53" s="48"/>
      <c r="D53" s="11"/>
      <c r="E53" s="49"/>
      <c r="F53" s="49"/>
      <c r="G53" s="49"/>
      <c r="H53" s="11"/>
      <c r="I53" s="49"/>
      <c r="J53" s="11"/>
      <c r="K53" s="28">
        <v>0</v>
      </c>
      <c r="L53" s="51" t="str">
        <f>IFERROR((VLOOKUP(B53,SEMANCES!$A$3:$T$102,18,FALSE)-K53),"")</f>
        <v/>
      </c>
    </row>
    <row r="54" spans="1:12" x14ac:dyDescent="0.25">
      <c r="A54" s="14" t="str">
        <f>IFERROR(VLOOKUP(B54,SEMANCES!$A$3:$C$102,2,FALSE),"")</f>
        <v/>
      </c>
      <c r="B54" s="14"/>
      <c r="C54" s="48"/>
      <c r="D54" s="11"/>
      <c r="E54" s="49"/>
      <c r="F54" s="49"/>
      <c r="G54" s="49"/>
      <c r="H54" s="11"/>
      <c r="I54" s="49"/>
      <c r="J54" s="11"/>
      <c r="K54" s="28">
        <v>0</v>
      </c>
      <c r="L54" s="51" t="str">
        <f>IFERROR((VLOOKUP(B54,SEMANCES!$A$3:$T$102,18,FALSE)-K54),"")</f>
        <v/>
      </c>
    </row>
    <row r="55" spans="1:12" x14ac:dyDescent="0.25">
      <c r="A55" s="14" t="str">
        <f>IFERROR(VLOOKUP(B55,SEMANCES!$A$3:$C$102,2,FALSE),"")</f>
        <v/>
      </c>
      <c r="B55" s="14"/>
      <c r="C55" s="48"/>
      <c r="D55" s="11"/>
      <c r="E55" s="49"/>
      <c r="F55" s="49"/>
      <c r="G55" s="49"/>
      <c r="H55" s="11"/>
      <c r="I55" s="49"/>
      <c r="J55" s="11"/>
      <c r="K55" s="28">
        <v>0</v>
      </c>
      <c r="L55" s="51" t="str">
        <f>IFERROR((VLOOKUP(B55,SEMANCES!$A$3:$T$102,18,FALSE)-K55),"")</f>
        <v/>
      </c>
    </row>
    <row r="56" spans="1:12" x14ac:dyDescent="0.25">
      <c r="A56" s="14"/>
      <c r="B56" s="14"/>
      <c r="C56" s="48"/>
      <c r="D56" s="11"/>
      <c r="E56" s="49"/>
      <c r="F56" s="49"/>
      <c r="G56" s="49"/>
      <c r="H56" s="11"/>
      <c r="I56" s="49"/>
      <c r="J56" s="11"/>
      <c r="K56" s="28">
        <v>0</v>
      </c>
      <c r="L56" s="51" t="str">
        <f>IFERROR((VLOOKUP(B56,SEMANCES!$A$3:$T$102,18,FALSE)-K56),"")</f>
        <v/>
      </c>
    </row>
    <row r="57" spans="1:12" x14ac:dyDescent="0.25">
      <c r="A57" s="14"/>
      <c r="B57" s="14"/>
      <c r="C57" s="48"/>
      <c r="D57" s="11"/>
      <c r="E57" s="49"/>
      <c r="F57" s="49"/>
      <c r="G57" s="49"/>
      <c r="H57" s="11"/>
      <c r="I57" s="49"/>
      <c r="J57" s="11"/>
      <c r="K57" s="28">
        <v>0</v>
      </c>
      <c r="L57" s="51" t="str">
        <f>IFERROR((VLOOKUP(B57,SEMANCES!$A$3:$T$102,18,FALSE)-K57),"")</f>
        <v/>
      </c>
    </row>
    <row r="58" spans="1:12" x14ac:dyDescent="0.25">
      <c r="A58" s="14" t="str">
        <f>IFERROR(VLOOKUP(B58,SEMANCES!$A$3:$C$102,2,FALSE),"")</f>
        <v/>
      </c>
      <c r="B58" s="14"/>
      <c r="C58" s="48"/>
      <c r="D58" s="11"/>
      <c r="E58" s="49"/>
      <c r="F58" s="49"/>
      <c r="G58" s="49"/>
      <c r="H58" s="11"/>
      <c r="I58" s="49"/>
      <c r="J58" s="11"/>
      <c r="K58" s="28">
        <v>0</v>
      </c>
      <c r="L58" s="51" t="str">
        <f>IFERROR((VLOOKUP(B58,SEMANCES!$A$3:$T$102,18,FALSE)-K58),"")</f>
        <v/>
      </c>
    </row>
    <row r="59" spans="1:12" x14ac:dyDescent="0.25">
      <c r="A59" s="14" t="str">
        <f>IFERROR(VLOOKUP(B59,SEMANCES!$A$3:$C$102,2,FALSE),"")</f>
        <v/>
      </c>
      <c r="B59" s="14"/>
      <c r="C59" s="48"/>
      <c r="D59" s="11"/>
      <c r="E59" s="49"/>
      <c r="F59" s="49"/>
      <c r="G59" s="49"/>
      <c r="H59" s="11"/>
      <c r="I59" s="49"/>
      <c r="J59" s="11"/>
      <c r="K59" s="28">
        <v>0</v>
      </c>
      <c r="L59" s="51" t="str">
        <f>IFERROR((VLOOKUP(B59,SEMANCES!$A$3:$T$102,18,FALSE)-K59),"")</f>
        <v/>
      </c>
    </row>
    <row r="60" spans="1:12" x14ac:dyDescent="0.25">
      <c r="A60" s="14"/>
      <c r="B60" s="14"/>
      <c r="C60" s="48"/>
      <c r="D60" s="11"/>
      <c r="E60" s="49"/>
      <c r="F60" s="49"/>
      <c r="G60" s="49"/>
      <c r="H60" s="11"/>
      <c r="I60" s="49"/>
      <c r="J60" s="11"/>
      <c r="K60" s="28">
        <v>0</v>
      </c>
      <c r="L60" s="51" t="str">
        <f>IFERROR((VLOOKUP(B60,SEMANCES!$A$3:$T$102,18,FALSE)-K60),"")</f>
        <v/>
      </c>
    </row>
    <row r="61" spans="1:12" x14ac:dyDescent="0.25">
      <c r="A61" s="14"/>
      <c r="B61" s="14"/>
      <c r="C61" s="48"/>
      <c r="D61" s="11"/>
      <c r="E61" s="49"/>
      <c r="F61" s="49"/>
      <c r="G61" s="49"/>
      <c r="H61" s="11"/>
      <c r="I61" s="49"/>
      <c r="J61" s="11"/>
      <c r="K61" s="28">
        <v>0</v>
      </c>
      <c r="L61" s="51" t="str">
        <f>IFERROR((VLOOKUP(B61,SEMANCES!$A$3:$T$102,18,FALSE)-K61),"")</f>
        <v/>
      </c>
    </row>
    <row r="62" spans="1:12" x14ac:dyDescent="0.25">
      <c r="A62" s="14" t="str">
        <f>IFERROR(VLOOKUP(B62,SEMANCES!$A$3:$C$102,2,FALSE),"")</f>
        <v/>
      </c>
      <c r="B62" s="14"/>
      <c r="C62" s="48"/>
      <c r="D62" s="11"/>
      <c r="E62" s="49"/>
      <c r="F62" s="49"/>
      <c r="G62" s="49"/>
      <c r="H62" s="11"/>
      <c r="I62" s="49"/>
      <c r="J62" s="11"/>
      <c r="K62" s="28">
        <v>0</v>
      </c>
      <c r="L62" s="51" t="str">
        <f>IFERROR((VLOOKUP(B62,SEMANCES!$A$3:$T$102,18,FALSE)-K62),"")</f>
        <v/>
      </c>
    </row>
    <row r="63" spans="1:12" x14ac:dyDescent="0.25">
      <c r="A63" s="14" t="str">
        <f>IFERROR(VLOOKUP(B63,SEMANCES!$A$3:$C$102,2,FALSE),"")</f>
        <v/>
      </c>
      <c r="B63" s="14"/>
      <c r="C63" s="48"/>
      <c r="D63" s="11"/>
      <c r="E63" s="49"/>
      <c r="F63" s="49"/>
      <c r="G63" s="49"/>
      <c r="H63" s="11"/>
      <c r="I63" s="49"/>
      <c r="J63" s="11"/>
      <c r="K63" s="28">
        <v>0</v>
      </c>
      <c r="L63" s="51" t="str">
        <f>IFERROR((VLOOKUP(B63,SEMANCES!$A$3:$T$102,18,FALSE)-K63),"")</f>
        <v/>
      </c>
    </row>
    <row r="64" spans="1:12" x14ac:dyDescent="0.25">
      <c r="A64" s="14"/>
      <c r="B64" s="14"/>
      <c r="C64" s="48"/>
      <c r="D64" s="11"/>
      <c r="E64" s="49"/>
      <c r="F64" s="49"/>
      <c r="G64" s="49"/>
      <c r="H64" s="11"/>
      <c r="I64" s="49"/>
      <c r="J64" s="11"/>
      <c r="K64" s="28">
        <v>0</v>
      </c>
      <c r="L64" s="51" t="str">
        <f>IFERROR((VLOOKUP(B64,SEMANCES!$A$3:$T$102,18,FALSE)-K64),"")</f>
        <v/>
      </c>
    </row>
    <row r="65" spans="1:12" x14ac:dyDescent="0.25">
      <c r="A65" s="14"/>
      <c r="B65" s="14"/>
      <c r="C65" s="48"/>
      <c r="D65" s="11"/>
      <c r="E65" s="49"/>
      <c r="F65" s="49"/>
      <c r="G65" s="49"/>
      <c r="H65" s="11"/>
      <c r="I65" s="49"/>
      <c r="J65" s="11"/>
      <c r="K65" s="28">
        <v>0</v>
      </c>
      <c r="L65" s="51" t="str">
        <f>IFERROR((VLOOKUP(B65,SEMANCES!$A$3:$T$102,18,FALSE)-K65),"")</f>
        <v/>
      </c>
    </row>
    <row r="66" spans="1:12" x14ac:dyDescent="0.25">
      <c r="A66" s="14" t="str">
        <f>IFERROR(VLOOKUP(B66,SEMANCES!$A$3:$C$102,2,FALSE),"")</f>
        <v/>
      </c>
      <c r="B66" s="14"/>
      <c r="C66" s="48"/>
      <c r="D66" s="11"/>
      <c r="E66" s="49"/>
      <c r="F66" s="49"/>
      <c r="G66" s="49"/>
      <c r="H66" s="11"/>
      <c r="I66" s="49"/>
      <c r="J66" s="11"/>
      <c r="K66" s="28">
        <v>0</v>
      </c>
      <c r="L66" s="51" t="str">
        <f>IFERROR((VLOOKUP(B66,SEMANCES!$A$3:$T$102,18,FALSE)-K66),"")</f>
        <v/>
      </c>
    </row>
    <row r="67" spans="1:12" x14ac:dyDescent="0.25">
      <c r="A67" s="14" t="str">
        <f>IFERROR(VLOOKUP(B67,SEMANCES!$A$3:$C$102,2,FALSE),"")</f>
        <v/>
      </c>
      <c r="B67" s="14"/>
      <c r="C67" s="48"/>
      <c r="D67" s="11"/>
      <c r="E67" s="49"/>
      <c r="F67" s="49"/>
      <c r="G67" s="49"/>
      <c r="H67" s="11"/>
      <c r="I67" s="49"/>
      <c r="J67" s="11"/>
      <c r="K67" s="28">
        <v>0</v>
      </c>
      <c r="L67" s="51" t="str">
        <f>IFERROR((VLOOKUP(B67,SEMANCES!$A$3:$T$102,18,FALSE)-K67),"")</f>
        <v/>
      </c>
    </row>
    <row r="68" spans="1:12" x14ac:dyDescent="0.25">
      <c r="A68" s="14"/>
      <c r="B68" s="14"/>
      <c r="C68" s="48"/>
      <c r="D68" s="11"/>
      <c r="E68" s="49"/>
      <c r="F68" s="49"/>
      <c r="G68" s="49"/>
      <c r="H68" s="11"/>
      <c r="I68" s="49"/>
      <c r="J68" s="11"/>
      <c r="K68" s="28">
        <v>0</v>
      </c>
      <c r="L68" s="51" t="str">
        <f>IFERROR((VLOOKUP(B68,SEMANCES!$A$3:$T$102,18,FALSE)-K68),"")</f>
        <v/>
      </c>
    </row>
    <row r="69" spans="1:12" x14ac:dyDescent="0.25">
      <c r="A69" s="14"/>
      <c r="B69" s="14"/>
      <c r="C69" s="48"/>
      <c r="D69" s="11"/>
      <c r="E69" s="49"/>
      <c r="F69" s="49"/>
      <c r="G69" s="49"/>
      <c r="H69" s="11"/>
      <c r="I69" s="49"/>
      <c r="J69" s="11"/>
      <c r="K69" s="28">
        <v>0</v>
      </c>
      <c r="L69" s="51" t="str">
        <f>IFERROR((VLOOKUP(B69,SEMANCES!$A$3:$T$102,18,FALSE)-K69),"")</f>
        <v/>
      </c>
    </row>
    <row r="70" spans="1:12" x14ac:dyDescent="0.25">
      <c r="A70" s="14" t="str">
        <f>IFERROR(VLOOKUP(B70,SEMANCES!$A$3:$C$102,2,FALSE),"")</f>
        <v/>
      </c>
      <c r="B70" s="14"/>
      <c r="C70" s="48"/>
      <c r="D70" s="11"/>
      <c r="E70" s="49"/>
      <c r="F70" s="49"/>
      <c r="G70" s="49"/>
      <c r="H70" s="11"/>
      <c r="I70" s="49"/>
      <c r="J70" s="11"/>
      <c r="K70" s="28">
        <v>0</v>
      </c>
      <c r="L70" s="51" t="str">
        <f>IFERROR((VLOOKUP(B70,SEMANCES!$A$3:$T$102,18,FALSE)-K70),"")</f>
        <v/>
      </c>
    </row>
    <row r="71" spans="1:12" x14ac:dyDescent="0.25">
      <c r="A71" s="14" t="str">
        <f>IFERROR(VLOOKUP(B71,SEMANCES!$A$3:$C$102,2,FALSE),"")</f>
        <v/>
      </c>
      <c r="B71" s="14"/>
      <c r="C71" s="48"/>
      <c r="D71" s="11"/>
      <c r="E71" s="49"/>
      <c r="F71" s="49"/>
      <c r="G71" s="49"/>
      <c r="H71" s="11"/>
      <c r="I71" s="49"/>
      <c r="J71" s="11"/>
      <c r="K71" s="28">
        <v>0</v>
      </c>
      <c r="L71" s="51" t="str">
        <f>IFERROR((VLOOKUP(B71,SEMANCES!$A$3:$T$102,18,FALSE)-K71),"")</f>
        <v/>
      </c>
    </row>
    <row r="72" spans="1:12" x14ac:dyDescent="0.25">
      <c r="A72" s="14"/>
      <c r="B72" s="14"/>
      <c r="C72" s="48"/>
      <c r="D72" s="11"/>
      <c r="E72" s="49"/>
      <c r="F72" s="49"/>
      <c r="G72" s="49"/>
      <c r="H72" s="11"/>
      <c r="I72" s="49"/>
      <c r="J72" s="11"/>
      <c r="K72" s="28">
        <v>0</v>
      </c>
      <c r="L72" s="51" t="str">
        <f>IFERROR((VLOOKUP(B72,SEMANCES!$A$3:$T$102,18,FALSE)-K72),"")</f>
        <v/>
      </c>
    </row>
    <row r="73" spans="1:12" x14ac:dyDescent="0.25">
      <c r="A73" s="14"/>
      <c r="B73" s="14"/>
      <c r="C73" s="48"/>
      <c r="D73" s="11"/>
      <c r="E73" s="49"/>
      <c r="F73" s="49"/>
      <c r="G73" s="49"/>
      <c r="H73" s="11"/>
      <c r="I73" s="49"/>
      <c r="J73" s="11"/>
      <c r="K73" s="28">
        <v>0</v>
      </c>
      <c r="L73" s="51" t="str">
        <f>IFERROR((VLOOKUP(B73,SEMANCES!$A$3:$T$102,18,FALSE)-K73),"")</f>
        <v/>
      </c>
    </row>
    <row r="74" spans="1:12" x14ac:dyDescent="0.25">
      <c r="A74" s="14" t="str">
        <f>IFERROR(VLOOKUP(B74,SEMANCES!$A$3:$C$102,2,FALSE),"")</f>
        <v/>
      </c>
      <c r="B74" s="14"/>
      <c r="C74" s="48"/>
      <c r="D74" s="11"/>
      <c r="E74" s="49"/>
      <c r="F74" s="49"/>
      <c r="G74" s="49"/>
      <c r="H74" s="11"/>
      <c r="I74" s="49"/>
      <c r="J74" s="11"/>
      <c r="K74" s="28">
        <v>0</v>
      </c>
      <c r="L74" s="51" t="str">
        <f>IFERROR((VLOOKUP(B74,SEMANCES!$A$3:$T$102,18,FALSE)-K74),"")</f>
        <v/>
      </c>
    </row>
    <row r="75" spans="1:12" x14ac:dyDescent="0.25">
      <c r="A75" s="14" t="str">
        <f>IFERROR(VLOOKUP(B75,SEMANCES!$A$3:$C$102,2,FALSE),"")</f>
        <v/>
      </c>
      <c r="B75" s="14"/>
      <c r="C75" s="48"/>
      <c r="D75" s="11"/>
      <c r="E75" s="49"/>
      <c r="F75" s="49"/>
      <c r="G75" s="49"/>
      <c r="H75" s="11"/>
      <c r="I75" s="49"/>
      <c r="J75" s="11"/>
      <c r="K75" s="28">
        <v>0</v>
      </c>
      <c r="L75" s="51" t="str">
        <f>IFERROR((VLOOKUP(B75,SEMANCES!$A$3:$T$102,18,FALSE)-K75),"")</f>
        <v/>
      </c>
    </row>
    <row r="76" spans="1:12" x14ac:dyDescent="0.25">
      <c r="A76" s="14"/>
      <c r="B76" s="14"/>
      <c r="C76" s="48"/>
      <c r="D76" s="11"/>
      <c r="E76" s="49"/>
      <c r="F76" s="49"/>
      <c r="G76" s="49"/>
      <c r="H76" s="11"/>
      <c r="I76" s="49"/>
      <c r="J76" s="11"/>
      <c r="K76" s="28">
        <v>0</v>
      </c>
      <c r="L76" s="51" t="str">
        <f>IFERROR((VLOOKUP(B76,SEMANCES!$A$3:$T$102,18,FALSE)-K76),"")</f>
        <v/>
      </c>
    </row>
    <row r="77" spans="1:12" x14ac:dyDescent="0.25">
      <c r="A77" s="14"/>
      <c r="B77" s="14"/>
      <c r="C77" s="48"/>
      <c r="D77" s="11"/>
      <c r="E77" s="49"/>
      <c r="F77" s="49"/>
      <c r="G77" s="49"/>
      <c r="H77" s="11"/>
      <c r="I77" s="49"/>
      <c r="J77" s="11"/>
      <c r="K77" s="28">
        <v>0</v>
      </c>
      <c r="L77" s="51" t="str">
        <f>IFERROR((VLOOKUP(B77,SEMANCES!$A$3:$T$102,18,FALSE)-K77),"")</f>
        <v/>
      </c>
    </row>
    <row r="78" spans="1:12" x14ac:dyDescent="0.25">
      <c r="A78" s="14" t="str">
        <f>IFERROR(VLOOKUP(B78,SEMANCES!$A$3:$C$102,2,FALSE),"")</f>
        <v/>
      </c>
      <c r="B78" s="14"/>
      <c r="C78" s="48"/>
      <c r="D78" s="11"/>
      <c r="E78" s="49"/>
      <c r="F78" s="49"/>
      <c r="G78" s="49"/>
      <c r="H78" s="11"/>
      <c r="I78" s="49"/>
      <c r="J78" s="11"/>
      <c r="K78" s="28">
        <v>0</v>
      </c>
      <c r="L78" s="51" t="str">
        <f>IFERROR((VLOOKUP(B78,SEMANCES!$A$3:$T$102,18,FALSE)-K78),"")</f>
        <v/>
      </c>
    </row>
    <row r="79" spans="1:12" x14ac:dyDescent="0.25">
      <c r="A79" s="14" t="str">
        <f>IFERROR(VLOOKUP(B79,SEMANCES!$A$3:$C$102,2,FALSE),"")</f>
        <v/>
      </c>
      <c r="B79" s="14"/>
      <c r="C79" s="48"/>
      <c r="D79" s="11"/>
      <c r="E79" s="49"/>
      <c r="F79" s="49"/>
      <c r="G79" s="49"/>
      <c r="H79" s="11"/>
      <c r="I79" s="49"/>
      <c r="J79" s="11"/>
      <c r="K79" s="28">
        <v>0</v>
      </c>
      <c r="L79" s="51" t="str">
        <f>IFERROR((VLOOKUP(B79,SEMANCES!$A$3:$T$102,18,FALSE)-K79),"")</f>
        <v/>
      </c>
    </row>
    <row r="80" spans="1:12" x14ac:dyDescent="0.25">
      <c r="A80" s="14"/>
      <c r="B80" s="14"/>
      <c r="C80" s="48"/>
      <c r="D80" s="11"/>
      <c r="E80" s="49"/>
      <c r="F80" s="49"/>
      <c r="G80" s="49"/>
      <c r="H80" s="11"/>
      <c r="I80" s="49"/>
      <c r="J80" s="11"/>
      <c r="K80" s="28">
        <v>0</v>
      </c>
      <c r="L80" s="51" t="str">
        <f>IFERROR((VLOOKUP(B80,SEMANCES!$A$3:$T$102,18,FALSE)-K80),"")</f>
        <v/>
      </c>
    </row>
    <row r="81" spans="1:12" x14ac:dyDescent="0.25">
      <c r="A81" s="14"/>
      <c r="B81" s="14"/>
      <c r="C81" s="48"/>
      <c r="D81" s="11"/>
      <c r="E81" s="49"/>
      <c r="F81" s="49"/>
      <c r="G81" s="49"/>
      <c r="H81" s="11"/>
      <c r="I81" s="49"/>
      <c r="J81" s="11"/>
      <c r="K81" s="28">
        <v>0</v>
      </c>
      <c r="L81" s="51" t="str">
        <f>IFERROR((VLOOKUP(B81,SEMANCES!$A$3:$T$102,18,FALSE)-K81),"")</f>
        <v/>
      </c>
    </row>
    <row r="82" spans="1:12" x14ac:dyDescent="0.25">
      <c r="A82" s="14" t="str">
        <f>IFERROR(VLOOKUP(B82,SEMANCES!$A$3:$C$102,2,FALSE),"")</f>
        <v/>
      </c>
      <c r="B82" s="14"/>
      <c r="C82" s="48"/>
      <c r="D82" s="11"/>
      <c r="E82" s="49"/>
      <c r="F82" s="49"/>
      <c r="G82" s="49"/>
      <c r="H82" s="11"/>
      <c r="I82" s="49"/>
      <c r="J82" s="11"/>
      <c r="K82" s="28">
        <v>0</v>
      </c>
      <c r="L82" s="51" t="str">
        <f>IFERROR((VLOOKUP(B82,SEMANCES!$A$3:$T$102,18,FALSE)-K82),"")</f>
        <v/>
      </c>
    </row>
    <row r="83" spans="1:12" x14ac:dyDescent="0.25">
      <c r="A83" s="14" t="str">
        <f>IFERROR(VLOOKUP(B83,SEMANCES!$A$3:$C$102,2,FALSE),"")</f>
        <v/>
      </c>
      <c r="B83" s="14"/>
      <c r="C83" s="48"/>
      <c r="D83" s="11"/>
      <c r="E83" s="49"/>
      <c r="F83" s="49"/>
      <c r="G83" s="49"/>
      <c r="H83" s="11"/>
      <c r="I83" s="49"/>
      <c r="J83" s="11"/>
      <c r="K83" s="28">
        <v>0</v>
      </c>
      <c r="L83" s="51" t="str">
        <f>IFERROR((VLOOKUP(B83,SEMANCES!$A$3:$T$102,18,FALSE)-K83),"")</f>
        <v/>
      </c>
    </row>
    <row r="84" spans="1:12" x14ac:dyDescent="0.25">
      <c r="A84" s="14"/>
      <c r="B84" s="14"/>
      <c r="C84" s="48"/>
      <c r="D84" s="11"/>
      <c r="E84" s="49"/>
      <c r="F84" s="49"/>
      <c r="G84" s="49"/>
      <c r="H84" s="11"/>
      <c r="I84" s="49"/>
      <c r="J84" s="11"/>
      <c r="K84" s="28">
        <v>0</v>
      </c>
      <c r="L84" s="51" t="str">
        <f>IFERROR((VLOOKUP(B84,SEMANCES!$A$3:$T$102,18,FALSE)-K84),"")</f>
        <v/>
      </c>
    </row>
    <row r="85" spans="1:12" x14ac:dyDescent="0.25">
      <c r="A85" s="14"/>
      <c r="B85" s="14"/>
      <c r="C85" s="48"/>
      <c r="D85" s="11"/>
      <c r="E85" s="49"/>
      <c r="F85" s="49"/>
      <c r="G85" s="49"/>
      <c r="H85" s="11"/>
      <c r="I85" s="49"/>
      <c r="J85" s="11"/>
      <c r="K85" s="28">
        <v>0</v>
      </c>
      <c r="L85" s="51" t="str">
        <f>IFERROR((VLOOKUP(B85,SEMANCES!$A$3:$T$102,18,FALSE)-K85),"")</f>
        <v/>
      </c>
    </row>
    <row r="86" spans="1:12" x14ac:dyDescent="0.25">
      <c r="A86" s="14" t="str">
        <f>IFERROR(VLOOKUP(B86,SEMANCES!$A$3:$C$102,2,FALSE),"")</f>
        <v/>
      </c>
      <c r="B86" s="14"/>
      <c r="C86" s="48"/>
      <c r="D86" s="11"/>
      <c r="E86" s="49"/>
      <c r="F86" s="49"/>
      <c r="G86" s="49"/>
      <c r="H86" s="11"/>
      <c r="I86" s="49"/>
      <c r="J86" s="11"/>
      <c r="K86" s="28">
        <v>0</v>
      </c>
      <c r="L86" s="51" t="str">
        <f>IFERROR((VLOOKUP(B86,SEMANCES!$A$3:$T$102,18,FALSE)-K86),"")</f>
        <v/>
      </c>
    </row>
    <row r="87" spans="1:12" x14ac:dyDescent="0.25">
      <c r="A87" s="14" t="str">
        <f>IFERROR(VLOOKUP(B87,SEMANCES!$A$3:$C$102,2,FALSE),"")</f>
        <v/>
      </c>
      <c r="B87" s="14"/>
      <c r="C87" s="48"/>
      <c r="D87" s="11"/>
      <c r="E87" s="49"/>
      <c r="F87" s="49"/>
      <c r="G87" s="49"/>
      <c r="H87" s="11"/>
      <c r="I87" s="49"/>
      <c r="J87" s="11"/>
      <c r="K87" s="28">
        <v>0</v>
      </c>
      <c r="L87" s="51" t="str">
        <f>IFERROR((VLOOKUP(B87,SEMANCES!$A$3:$T$102,18,FALSE)-K87),"")</f>
        <v/>
      </c>
    </row>
    <row r="88" spans="1:12" x14ac:dyDescent="0.25">
      <c r="A88" s="14"/>
      <c r="B88" s="14"/>
      <c r="C88" s="48"/>
      <c r="D88" s="11"/>
      <c r="E88" s="49"/>
      <c r="F88" s="49"/>
      <c r="G88" s="49"/>
      <c r="H88" s="11"/>
      <c r="I88" s="49"/>
      <c r="J88" s="11"/>
      <c r="K88" s="28">
        <v>0</v>
      </c>
      <c r="L88" s="51" t="str">
        <f>IFERROR((VLOOKUP(B88,SEMANCES!$A$3:$T$102,18,FALSE)-K88),"")</f>
        <v/>
      </c>
    </row>
    <row r="89" spans="1:12" x14ac:dyDescent="0.25">
      <c r="A89" s="14"/>
      <c r="B89" s="14"/>
      <c r="C89" s="48"/>
      <c r="D89" s="11"/>
      <c r="E89" s="49"/>
      <c r="F89" s="49"/>
      <c r="G89" s="49"/>
      <c r="H89" s="11"/>
      <c r="I89" s="49"/>
      <c r="J89" s="11"/>
      <c r="K89" s="28">
        <v>0</v>
      </c>
      <c r="L89" s="51" t="str">
        <f>IFERROR((VLOOKUP(B89,SEMANCES!$A$3:$T$102,18,FALSE)-K89),"")</f>
        <v/>
      </c>
    </row>
    <row r="90" spans="1:12" x14ac:dyDescent="0.25">
      <c r="A90" s="14" t="str">
        <f>IFERROR(VLOOKUP(B90,SEMANCES!$A$3:$C$102,2,FALSE),"")</f>
        <v/>
      </c>
      <c r="B90" s="14"/>
      <c r="C90" s="48"/>
      <c r="D90" s="11"/>
      <c r="E90" s="49"/>
      <c r="F90" s="49"/>
      <c r="G90" s="49"/>
      <c r="H90" s="11"/>
      <c r="I90" s="49"/>
      <c r="J90" s="11"/>
      <c r="K90" s="28">
        <v>0</v>
      </c>
      <c r="L90" s="51" t="str">
        <f>IFERROR((VLOOKUP(B90,SEMANCES!$A$3:$T$102,18,FALSE)-K90),"")</f>
        <v/>
      </c>
    </row>
    <row r="91" spans="1:12" x14ac:dyDescent="0.25">
      <c r="A91" s="14" t="str">
        <f>IFERROR(VLOOKUP(B91,SEMANCES!$A$3:$C$102,2,FALSE),"")</f>
        <v/>
      </c>
      <c r="B91" s="14"/>
      <c r="C91" s="48"/>
      <c r="D91" s="11"/>
      <c r="E91" s="49"/>
      <c r="F91" s="49"/>
      <c r="G91" s="49"/>
      <c r="H91" s="11"/>
      <c r="I91" s="49"/>
      <c r="J91" s="11"/>
      <c r="K91" s="28">
        <v>0</v>
      </c>
      <c r="L91" s="51" t="str">
        <f>IFERROR((VLOOKUP(B91,SEMANCES!$A$3:$T$102,18,FALSE)-K91),"")</f>
        <v/>
      </c>
    </row>
    <row r="92" spans="1:12" x14ac:dyDescent="0.25">
      <c r="A92" s="14"/>
      <c r="B92" s="14"/>
      <c r="C92" s="48"/>
      <c r="D92" s="11"/>
      <c r="E92" s="49"/>
      <c r="F92" s="49"/>
      <c r="G92" s="49"/>
      <c r="H92" s="11"/>
      <c r="I92" s="49"/>
      <c r="J92" s="11"/>
      <c r="K92" s="28">
        <v>0</v>
      </c>
      <c r="L92" s="51" t="str">
        <f>IFERROR((VLOOKUP(B92,SEMANCES!$A$3:$T$102,18,FALSE)-K92),"")</f>
        <v/>
      </c>
    </row>
    <row r="93" spans="1:12" x14ac:dyDescent="0.25">
      <c r="A93" s="14"/>
      <c r="B93" s="14"/>
      <c r="C93" s="48"/>
      <c r="D93" s="11"/>
      <c r="E93" s="49"/>
      <c r="F93" s="49"/>
      <c r="G93" s="49"/>
      <c r="H93" s="11"/>
      <c r="I93" s="49"/>
      <c r="J93" s="11"/>
      <c r="K93" s="28">
        <v>0</v>
      </c>
      <c r="L93" s="51" t="str">
        <f>IFERROR((VLOOKUP(B93,SEMANCES!$A$3:$T$102,18,FALSE)-K93),"")</f>
        <v/>
      </c>
    </row>
    <row r="94" spans="1:12" x14ac:dyDescent="0.25">
      <c r="A94" s="14" t="str">
        <f>IFERROR(VLOOKUP(B94,SEMANCES!$A$3:$C$102,2,FALSE),"")</f>
        <v/>
      </c>
      <c r="B94" s="14"/>
      <c r="C94" s="48"/>
      <c r="D94" s="11"/>
      <c r="E94" s="49"/>
      <c r="F94" s="49"/>
      <c r="G94" s="49"/>
      <c r="H94" s="11"/>
      <c r="I94" s="49"/>
      <c r="J94" s="11"/>
      <c r="K94" s="28">
        <v>0</v>
      </c>
      <c r="L94" s="51" t="str">
        <f>IFERROR((VLOOKUP(B94,SEMANCES!$A$3:$T$102,18,FALSE)-K94),"")</f>
        <v/>
      </c>
    </row>
    <row r="95" spans="1:12" x14ac:dyDescent="0.25">
      <c r="A95" s="14" t="str">
        <f>IFERROR(VLOOKUP(B95,SEMANCES!$A$3:$C$102,2,FALSE),"")</f>
        <v/>
      </c>
      <c r="B95" s="14"/>
      <c r="C95" s="48"/>
      <c r="D95" s="11"/>
      <c r="E95" s="49"/>
      <c r="F95" s="49"/>
      <c r="G95" s="49"/>
      <c r="H95" s="11"/>
      <c r="I95" s="49"/>
      <c r="J95" s="11"/>
      <c r="K95" s="28">
        <v>0</v>
      </c>
      <c r="L95" s="51" t="str">
        <f>IFERROR((VLOOKUP(B95,SEMANCES!$A$3:$T$102,18,FALSE)-K95),"")</f>
        <v/>
      </c>
    </row>
    <row r="96" spans="1:12" x14ac:dyDescent="0.25">
      <c r="A96" s="14"/>
      <c r="B96" s="14"/>
      <c r="C96" s="48"/>
      <c r="D96" s="11"/>
      <c r="E96" s="49"/>
      <c r="F96" s="49"/>
      <c r="G96" s="49"/>
      <c r="H96" s="11"/>
      <c r="I96" s="49"/>
      <c r="J96" s="11"/>
      <c r="K96" s="28">
        <v>0</v>
      </c>
      <c r="L96" s="51" t="str">
        <f>IFERROR((VLOOKUP(B96,SEMANCES!$A$3:$T$102,18,FALSE)-K96),"")</f>
        <v/>
      </c>
    </row>
    <row r="97" spans="1:12" x14ac:dyDescent="0.25">
      <c r="A97" s="14"/>
      <c r="B97" s="14"/>
      <c r="C97" s="48"/>
      <c r="D97" s="11"/>
      <c r="E97" s="49"/>
      <c r="F97" s="49"/>
      <c r="G97" s="49"/>
      <c r="H97" s="11"/>
      <c r="I97" s="49"/>
      <c r="J97" s="11"/>
      <c r="K97" s="28">
        <v>0</v>
      </c>
      <c r="L97" s="51" t="str">
        <f>IFERROR((VLOOKUP(B97,SEMANCES!$A$3:$T$102,18,FALSE)-K97),"")</f>
        <v/>
      </c>
    </row>
    <row r="98" spans="1:12" x14ac:dyDescent="0.25">
      <c r="A98" s="14" t="str">
        <f>IFERROR(VLOOKUP(B98,SEMANCES!$A$3:$C$102,2,FALSE),"")</f>
        <v/>
      </c>
      <c r="B98" s="14"/>
      <c r="C98" s="48"/>
      <c r="D98" s="11"/>
      <c r="E98" s="49"/>
      <c r="F98" s="49"/>
      <c r="G98" s="49"/>
      <c r="H98" s="11"/>
      <c r="I98" s="49"/>
      <c r="J98" s="11"/>
      <c r="K98" s="28">
        <v>0</v>
      </c>
      <c r="L98" s="51" t="str">
        <f>IFERROR((VLOOKUP(B98,SEMANCES!$A$3:$T$102,18,FALSE)-K98),"")</f>
        <v/>
      </c>
    </row>
    <row r="99" spans="1:12" x14ac:dyDescent="0.25">
      <c r="A99" s="14" t="str">
        <f>IFERROR(VLOOKUP(B99,SEMANCES!$A$3:$C$102,2,FALSE),"")</f>
        <v/>
      </c>
      <c r="B99" s="14"/>
      <c r="C99" s="48"/>
      <c r="D99" s="11"/>
      <c r="E99" s="49"/>
      <c r="F99" s="49"/>
      <c r="G99" s="49"/>
      <c r="H99" s="11"/>
      <c r="I99" s="49"/>
      <c r="J99" s="11"/>
      <c r="K99" s="28">
        <v>0</v>
      </c>
      <c r="L99" s="51" t="str">
        <f>IFERROR((VLOOKUP(B99,SEMANCES!$A$3:$T$102,18,FALSE)-K99),"")</f>
        <v/>
      </c>
    </row>
    <row r="100" spans="1:12" x14ac:dyDescent="0.25">
      <c r="A100" s="14"/>
      <c r="B100" s="14"/>
      <c r="C100" s="48"/>
      <c r="D100" s="11"/>
      <c r="E100" s="49"/>
      <c r="F100" s="49"/>
      <c r="G100" s="49"/>
      <c r="H100" s="11"/>
      <c r="I100" s="49"/>
      <c r="J100" s="11"/>
      <c r="K100" s="28">
        <v>0</v>
      </c>
      <c r="L100" s="51" t="str">
        <f>IFERROR((VLOOKUP(B100,SEMANCES!$A$3:$T$102,18,FALSE)-K100),"")</f>
        <v/>
      </c>
    </row>
    <row r="101" spans="1:12" x14ac:dyDescent="0.25">
      <c r="A101" s="14"/>
      <c r="B101" s="14"/>
      <c r="C101" s="48"/>
      <c r="D101" s="11"/>
      <c r="E101" s="49"/>
      <c r="F101" s="49"/>
      <c r="G101" s="49"/>
      <c r="H101" s="11"/>
      <c r="I101" s="49"/>
      <c r="J101" s="11"/>
      <c r="K101" s="28">
        <v>0</v>
      </c>
      <c r="L101" s="51" t="str">
        <f>IFERROR((VLOOKUP(B101,SEMANCES!$A$3:$T$102,18,FALSE)-K101),"")</f>
        <v/>
      </c>
    </row>
    <row r="102" spans="1:12" x14ac:dyDescent="0.25">
      <c r="A102" s="14" t="str">
        <f>IFERROR(VLOOKUP(B102,SEMANCES!$A$3:$C$102,2,FALSE),"")</f>
        <v/>
      </c>
      <c r="B102" s="14"/>
      <c r="C102" s="48"/>
      <c r="D102" s="11"/>
      <c r="E102" s="49"/>
      <c r="F102" s="49"/>
      <c r="G102" s="49"/>
      <c r="H102" s="11"/>
      <c r="I102" s="49"/>
      <c r="J102" s="11"/>
      <c r="K102" s="28">
        <v>0</v>
      </c>
      <c r="L102" s="51" t="str">
        <f>IFERROR((VLOOKUP(B102,SEMANCES!$A$3:$T$102,18,FALSE)-K102),"")</f>
        <v/>
      </c>
    </row>
    <row r="103" spans="1:12" x14ac:dyDescent="0.25">
      <c r="A103" s="14" t="str">
        <f>IFERROR(VLOOKUP(B103,SEMANCES!$A$3:$C$102,2,FALSE),"")</f>
        <v/>
      </c>
      <c r="B103" s="14"/>
      <c r="C103" s="48"/>
      <c r="D103" s="11"/>
      <c r="E103" s="49"/>
      <c r="F103" s="49"/>
      <c r="G103" s="49"/>
      <c r="H103" s="11"/>
      <c r="I103" s="49"/>
      <c r="J103" s="11"/>
      <c r="K103" s="28">
        <v>0</v>
      </c>
      <c r="L103" s="51" t="str">
        <f>IFERROR((VLOOKUP(B103,SEMANCES!$A$3:$T$102,18,FALSE)-K103),"")</f>
        <v/>
      </c>
    </row>
    <row r="104" spans="1:12" x14ac:dyDescent="0.25">
      <c r="A104" s="14"/>
      <c r="B104" s="14"/>
      <c r="C104" s="48"/>
      <c r="D104" s="11"/>
      <c r="E104" s="49"/>
      <c r="F104" s="49"/>
      <c r="G104" s="49"/>
      <c r="H104" s="11"/>
      <c r="I104" s="49"/>
      <c r="J104" s="11"/>
      <c r="K104" s="28">
        <v>0</v>
      </c>
      <c r="L104" s="51" t="str">
        <f>IFERROR((VLOOKUP(B104,SEMANCES!$A$3:$T$102,18,FALSE)-K104),"")</f>
        <v/>
      </c>
    </row>
    <row r="105" spans="1:12" x14ac:dyDescent="0.25">
      <c r="A105" s="14"/>
      <c r="B105" s="14"/>
      <c r="C105" s="48"/>
      <c r="D105" s="11"/>
      <c r="E105" s="49"/>
      <c r="F105" s="49"/>
      <c r="G105" s="49"/>
      <c r="H105" s="11"/>
      <c r="I105" s="49"/>
      <c r="J105" s="11"/>
      <c r="K105" s="28">
        <v>0</v>
      </c>
      <c r="L105" s="51" t="str">
        <f>IFERROR((VLOOKUP(B105,SEMANCES!$A$3:$T$102,18,FALSE)-K105),"")</f>
        <v/>
      </c>
    </row>
    <row r="106" spans="1:12" x14ac:dyDescent="0.25">
      <c r="A106" s="14" t="str">
        <f>IFERROR(VLOOKUP(B106,SEMANCES!$A$3:$C$102,2,FALSE),"")</f>
        <v/>
      </c>
      <c r="B106" s="14"/>
      <c r="C106" s="48"/>
      <c r="D106" s="11"/>
      <c r="E106" s="49"/>
      <c r="F106" s="49"/>
      <c r="G106" s="49"/>
      <c r="H106" s="11"/>
      <c r="I106" s="49"/>
      <c r="J106" s="11"/>
      <c r="K106" s="28">
        <v>0</v>
      </c>
      <c r="L106" s="51" t="str">
        <f>IFERROR((VLOOKUP(B106,SEMANCES!$A$3:$T$102,18,FALSE)-K106),"")</f>
        <v/>
      </c>
    </row>
    <row r="107" spans="1:12" x14ac:dyDescent="0.25">
      <c r="A107" s="14" t="str">
        <f>IFERROR(VLOOKUP(B107,SEMANCES!$A$3:$C$102,2,FALSE),"")</f>
        <v/>
      </c>
      <c r="B107" s="14"/>
      <c r="C107" s="48"/>
      <c r="D107" s="11"/>
      <c r="E107" s="49"/>
      <c r="F107" s="49"/>
      <c r="G107" s="49"/>
      <c r="H107" s="11"/>
      <c r="I107" s="49"/>
      <c r="J107" s="11"/>
      <c r="K107" s="28">
        <v>0</v>
      </c>
      <c r="L107" s="51" t="str">
        <f>IFERROR((VLOOKUP(B107,SEMANCES!$A$3:$T$102,18,FALSE)-K107),"")</f>
        <v/>
      </c>
    </row>
    <row r="108" spans="1:12" x14ac:dyDescent="0.25">
      <c r="A108" s="14"/>
      <c r="B108" s="14"/>
      <c r="C108" s="48"/>
      <c r="D108" s="11"/>
      <c r="E108" s="49"/>
      <c r="F108" s="49"/>
      <c r="G108" s="49"/>
      <c r="H108" s="11"/>
      <c r="I108" s="49"/>
      <c r="J108" s="11"/>
      <c r="K108" s="28">
        <v>0</v>
      </c>
      <c r="L108" s="51" t="str">
        <f>IFERROR((VLOOKUP(B108,SEMANCES!$A$3:$T$102,18,FALSE)-K108),"")</f>
        <v/>
      </c>
    </row>
    <row r="109" spans="1:12" x14ac:dyDescent="0.25">
      <c r="A109" s="14"/>
      <c r="B109" s="14"/>
      <c r="C109" s="48"/>
      <c r="D109" s="11"/>
      <c r="E109" s="49"/>
      <c r="F109" s="49"/>
      <c r="G109" s="49"/>
      <c r="H109" s="11"/>
      <c r="I109" s="49"/>
      <c r="J109" s="11"/>
      <c r="K109" s="28">
        <v>0</v>
      </c>
      <c r="L109" s="51" t="str">
        <f>IFERROR((VLOOKUP(B109,SEMANCES!$A$3:$T$102,18,FALSE)-K109),"")</f>
        <v/>
      </c>
    </row>
    <row r="110" spans="1:12" x14ac:dyDescent="0.25">
      <c r="A110" s="14" t="str">
        <f>IFERROR(VLOOKUP(B110,SEMANCES!$A$3:$C$102,2,FALSE),"")</f>
        <v/>
      </c>
      <c r="B110" s="14"/>
      <c r="C110" s="48"/>
      <c r="D110" s="11"/>
      <c r="E110" s="49"/>
      <c r="F110" s="49"/>
      <c r="G110" s="49"/>
      <c r="H110" s="11"/>
      <c r="I110" s="49"/>
      <c r="J110" s="11"/>
      <c r="K110" s="28">
        <v>0</v>
      </c>
      <c r="L110" s="51" t="str">
        <f>IFERROR((VLOOKUP(B110,SEMANCES!$A$3:$T$102,18,FALSE)-K110),"")</f>
        <v/>
      </c>
    </row>
    <row r="111" spans="1:12" x14ac:dyDescent="0.25">
      <c r="A111" s="14" t="str">
        <f>IFERROR(VLOOKUP(B111,SEMANCES!$A$3:$C$102,2,FALSE),"")</f>
        <v/>
      </c>
      <c r="B111" s="14"/>
      <c r="C111" s="48"/>
      <c r="D111" s="11"/>
      <c r="E111" s="49"/>
      <c r="F111" s="49"/>
      <c r="G111" s="49"/>
      <c r="H111" s="11"/>
      <c r="I111" s="49"/>
      <c r="J111" s="11"/>
      <c r="K111" s="28">
        <v>0</v>
      </c>
      <c r="L111" s="51" t="str">
        <f>IFERROR((VLOOKUP(B111,SEMANCES!$A$3:$T$102,18,FALSE)-K111),"")</f>
        <v/>
      </c>
    </row>
    <row r="112" spans="1:12" x14ac:dyDescent="0.25">
      <c r="A112" s="14"/>
      <c r="B112" s="14"/>
      <c r="C112" s="48"/>
      <c r="D112" s="11"/>
      <c r="E112" s="49"/>
      <c r="F112" s="49"/>
      <c r="G112" s="49"/>
      <c r="H112" s="11"/>
      <c r="I112" s="49"/>
      <c r="J112" s="11"/>
      <c r="K112" s="28">
        <v>0</v>
      </c>
      <c r="L112" s="51" t="str">
        <f>IFERROR((VLOOKUP(B112,SEMANCES!$A$3:$T$102,18,FALSE)-K112),"")</f>
        <v/>
      </c>
    </row>
    <row r="113" spans="1:12" x14ac:dyDescent="0.25">
      <c r="A113" s="14"/>
      <c r="B113" s="14"/>
      <c r="C113" s="48"/>
      <c r="D113" s="11"/>
      <c r="E113" s="49"/>
      <c r="F113" s="49"/>
      <c r="G113" s="49"/>
      <c r="H113" s="11"/>
      <c r="I113" s="49"/>
      <c r="J113" s="11"/>
      <c r="K113" s="28">
        <v>0</v>
      </c>
      <c r="L113" s="51" t="str">
        <f>IFERROR((VLOOKUP(B113,SEMANCES!$A$3:$T$102,18,FALSE)-K113),"")</f>
        <v/>
      </c>
    </row>
    <row r="114" spans="1:12" x14ac:dyDescent="0.25">
      <c r="A114" s="14" t="str">
        <f>IFERROR(VLOOKUP(B114,SEMANCES!$A$3:$C$102,2,FALSE),"")</f>
        <v/>
      </c>
      <c r="B114" s="14"/>
      <c r="C114" s="48"/>
      <c r="D114" s="11"/>
      <c r="E114" s="49"/>
      <c r="F114" s="49"/>
      <c r="G114" s="49"/>
      <c r="H114" s="11"/>
      <c r="I114" s="49"/>
      <c r="J114" s="11"/>
      <c r="K114" s="28">
        <v>0</v>
      </c>
      <c r="L114" s="51" t="str">
        <f>IFERROR((VLOOKUP(B114,SEMANCES!$A$3:$T$102,18,FALSE)-K114),"")</f>
        <v/>
      </c>
    </row>
    <row r="115" spans="1:12" x14ac:dyDescent="0.25">
      <c r="A115" s="14" t="str">
        <f>IFERROR(VLOOKUP(B115,SEMANCES!$A$3:$C$102,2,FALSE),"")</f>
        <v/>
      </c>
      <c r="B115" s="14"/>
      <c r="C115" s="48"/>
      <c r="D115" s="11"/>
      <c r="E115" s="49"/>
      <c r="F115" s="49"/>
      <c r="G115" s="49"/>
      <c r="H115" s="11"/>
      <c r="I115" s="49"/>
      <c r="J115" s="11"/>
      <c r="K115" s="28">
        <v>0</v>
      </c>
      <c r="L115" s="51" t="str">
        <f>IFERROR((VLOOKUP(B115,SEMANCES!$A$3:$T$102,18,FALSE)-K115),"")</f>
        <v/>
      </c>
    </row>
    <row r="116" spans="1:12" x14ac:dyDescent="0.25">
      <c r="A116" s="14"/>
      <c r="B116" s="14"/>
      <c r="C116" s="48"/>
      <c r="D116" s="11"/>
      <c r="E116" s="49"/>
      <c r="F116" s="49"/>
      <c r="G116" s="49"/>
      <c r="H116" s="11"/>
      <c r="I116" s="49"/>
      <c r="J116" s="11"/>
      <c r="K116" s="28">
        <v>0</v>
      </c>
      <c r="L116" s="51" t="str">
        <f>IFERROR((VLOOKUP(B116,SEMANCES!$A$3:$T$102,18,FALSE)-K116),"")</f>
        <v/>
      </c>
    </row>
    <row r="117" spans="1:12" x14ac:dyDescent="0.25">
      <c r="A117" s="14"/>
      <c r="B117" s="14"/>
      <c r="C117" s="48"/>
      <c r="D117" s="11"/>
      <c r="E117" s="49"/>
      <c r="F117" s="49"/>
      <c r="G117" s="49"/>
      <c r="H117" s="11"/>
      <c r="I117" s="49"/>
      <c r="J117" s="11"/>
      <c r="K117" s="28">
        <v>0</v>
      </c>
      <c r="L117" s="51" t="str">
        <f>IFERROR((VLOOKUP(B117,SEMANCES!$A$3:$T$102,18,FALSE)-K117),"")</f>
        <v/>
      </c>
    </row>
    <row r="118" spans="1:12" x14ac:dyDescent="0.25">
      <c r="A118" s="14" t="str">
        <f>IFERROR(VLOOKUP(B118,SEMANCES!$A$3:$C$102,2,FALSE),"")</f>
        <v/>
      </c>
      <c r="B118" s="14"/>
      <c r="C118" s="48"/>
      <c r="D118" s="11"/>
      <c r="E118" s="49"/>
      <c r="F118" s="49"/>
      <c r="G118" s="49"/>
      <c r="H118" s="11"/>
      <c r="I118" s="49"/>
      <c r="J118" s="11"/>
      <c r="K118" s="28">
        <v>0</v>
      </c>
      <c r="L118" s="51" t="str">
        <f>IFERROR((VLOOKUP(B118,SEMANCES!$A$3:$T$102,18,FALSE)-K118),"")</f>
        <v/>
      </c>
    </row>
    <row r="119" spans="1:12" x14ac:dyDescent="0.25">
      <c r="A119" s="14" t="str">
        <f>IFERROR(VLOOKUP(B119,SEMANCES!$A$3:$C$102,2,FALSE),"")</f>
        <v/>
      </c>
      <c r="B119" s="14"/>
      <c r="C119" s="48"/>
      <c r="D119" s="11"/>
      <c r="E119" s="49"/>
      <c r="F119" s="49"/>
      <c r="G119" s="49"/>
      <c r="H119" s="11"/>
      <c r="I119" s="49"/>
      <c r="J119" s="11"/>
      <c r="K119" s="28">
        <v>0</v>
      </c>
      <c r="L119" s="51" t="str">
        <f>IFERROR((VLOOKUP(B119,SEMANCES!$A$3:$T$102,18,FALSE)-K119),"")</f>
        <v/>
      </c>
    </row>
    <row r="120" spans="1:12" x14ac:dyDescent="0.25">
      <c r="A120" s="14"/>
      <c r="B120" s="14"/>
      <c r="C120" s="48"/>
      <c r="D120" s="11"/>
      <c r="E120" s="49"/>
      <c r="F120" s="49"/>
      <c r="G120" s="49"/>
      <c r="H120" s="11"/>
      <c r="I120" s="49"/>
      <c r="J120" s="11"/>
      <c r="K120" s="28">
        <v>0</v>
      </c>
      <c r="L120" s="51" t="str">
        <f>IFERROR((VLOOKUP(B120,SEMANCES!$A$3:$T$102,18,FALSE)-K120),"")</f>
        <v/>
      </c>
    </row>
    <row r="121" spans="1:12" x14ac:dyDescent="0.25">
      <c r="A121" s="14"/>
      <c r="B121" s="14"/>
      <c r="C121" s="48"/>
      <c r="D121" s="11"/>
      <c r="E121" s="49"/>
      <c r="F121" s="49"/>
      <c r="G121" s="49"/>
      <c r="H121" s="11"/>
      <c r="I121" s="49"/>
      <c r="J121" s="11"/>
      <c r="K121" s="28">
        <v>0</v>
      </c>
      <c r="L121" s="51" t="str">
        <f>IFERROR((VLOOKUP(B121,SEMANCES!$A$3:$T$102,18,FALSE)-K121),"")</f>
        <v/>
      </c>
    </row>
    <row r="122" spans="1:12" x14ac:dyDescent="0.25">
      <c r="A122" s="14" t="str">
        <f>IFERROR(VLOOKUP(B122,SEMANCES!$A$3:$C$102,2,FALSE),"")</f>
        <v/>
      </c>
      <c r="B122" s="14"/>
      <c r="C122" s="48"/>
      <c r="D122" s="11"/>
      <c r="E122" s="49"/>
      <c r="F122" s="49"/>
      <c r="G122" s="49"/>
      <c r="H122" s="11"/>
      <c r="I122" s="49"/>
      <c r="J122" s="11"/>
      <c r="K122" s="28">
        <v>0</v>
      </c>
      <c r="L122" s="51" t="str">
        <f>IFERROR((VLOOKUP(B122,SEMANCES!$A$3:$T$102,18,FALSE)-K122),"")</f>
        <v/>
      </c>
    </row>
    <row r="123" spans="1:12" x14ac:dyDescent="0.25">
      <c r="A123" s="14" t="str">
        <f>IFERROR(VLOOKUP(B123,SEMANCES!$A$3:$C$102,2,FALSE),"")</f>
        <v/>
      </c>
      <c r="B123" s="14"/>
      <c r="C123" s="48"/>
      <c r="D123" s="11"/>
      <c r="E123" s="49"/>
      <c r="F123" s="49"/>
      <c r="G123" s="49"/>
      <c r="H123" s="11"/>
      <c r="I123" s="49"/>
      <c r="J123" s="11"/>
      <c r="K123" s="28">
        <v>0</v>
      </c>
      <c r="L123" s="51" t="str">
        <f>IFERROR((VLOOKUP(B123,SEMANCES!$A$3:$T$102,18,FALSE)-K123),"")</f>
        <v/>
      </c>
    </row>
    <row r="124" spans="1:12" x14ac:dyDescent="0.25">
      <c r="A124" s="14"/>
      <c r="B124" s="14"/>
      <c r="C124" s="48"/>
      <c r="D124" s="11"/>
      <c r="E124" s="49"/>
      <c r="F124" s="49"/>
      <c r="G124" s="49"/>
      <c r="H124" s="11"/>
      <c r="I124" s="49"/>
      <c r="J124" s="11"/>
      <c r="K124" s="28">
        <v>0</v>
      </c>
      <c r="L124" s="51" t="str">
        <f>IFERROR((VLOOKUP(B124,SEMANCES!$A$3:$T$102,18,FALSE)-K124),"")</f>
        <v/>
      </c>
    </row>
    <row r="125" spans="1:12" x14ac:dyDescent="0.25">
      <c r="A125" s="14"/>
      <c r="B125" s="14"/>
      <c r="C125" s="48"/>
      <c r="D125" s="11"/>
      <c r="E125" s="49"/>
      <c r="F125" s="49"/>
      <c r="G125" s="49"/>
      <c r="H125" s="11"/>
      <c r="I125" s="49"/>
      <c r="J125" s="11"/>
      <c r="K125" s="28">
        <v>0</v>
      </c>
      <c r="L125" s="51" t="str">
        <f>IFERROR((VLOOKUP(B125,SEMANCES!$A$3:$T$102,18,FALSE)-K125),"")</f>
        <v/>
      </c>
    </row>
    <row r="126" spans="1:12" x14ac:dyDescent="0.25">
      <c r="A126" s="14" t="str">
        <f>IFERROR(VLOOKUP(B126,SEMANCES!$A$3:$C$102,2,FALSE),"")</f>
        <v/>
      </c>
      <c r="B126" s="14"/>
      <c r="C126" s="48"/>
      <c r="D126" s="11"/>
      <c r="E126" s="49"/>
      <c r="F126" s="49"/>
      <c r="G126" s="49"/>
      <c r="H126" s="11"/>
      <c r="I126" s="49"/>
      <c r="J126" s="11"/>
      <c r="K126" s="28">
        <v>0</v>
      </c>
      <c r="L126" s="51" t="str">
        <f>IFERROR((VLOOKUP(B126,SEMANCES!$A$3:$T$102,18,FALSE)-K126),"")</f>
        <v/>
      </c>
    </row>
    <row r="127" spans="1:12" x14ac:dyDescent="0.25">
      <c r="A127" s="14" t="str">
        <f>IFERROR(VLOOKUP(B127,SEMANCES!$A$3:$C$102,2,FALSE),"")</f>
        <v/>
      </c>
      <c r="B127" s="14"/>
      <c r="C127" s="48"/>
      <c r="D127" s="11"/>
      <c r="E127" s="49"/>
      <c r="F127" s="49"/>
      <c r="G127" s="49"/>
      <c r="H127" s="11"/>
      <c r="I127" s="49"/>
      <c r="J127" s="11"/>
      <c r="K127" s="28">
        <v>0</v>
      </c>
      <c r="L127" s="51" t="str">
        <f>IFERROR((VLOOKUP(B127,SEMANCES!$A$3:$T$102,18,FALSE)-K127),"")</f>
        <v/>
      </c>
    </row>
    <row r="128" spans="1:12" x14ac:dyDescent="0.25">
      <c r="A128" s="14"/>
      <c r="B128" s="14"/>
      <c r="C128" s="48"/>
      <c r="D128" s="11"/>
      <c r="E128" s="49"/>
      <c r="F128" s="49"/>
      <c r="G128" s="49"/>
      <c r="H128" s="11"/>
      <c r="I128" s="49"/>
      <c r="J128" s="11"/>
      <c r="K128" s="28">
        <v>0</v>
      </c>
      <c r="L128" s="51" t="str">
        <f>IFERROR((VLOOKUP(B128,SEMANCES!$A$3:$T$102,18,FALSE)-K128),"")</f>
        <v/>
      </c>
    </row>
    <row r="129" spans="1:12" x14ac:dyDescent="0.25">
      <c r="A129" s="14"/>
      <c r="B129" s="14"/>
      <c r="C129" s="48"/>
      <c r="D129" s="11"/>
      <c r="E129" s="49"/>
      <c r="F129" s="49"/>
      <c r="G129" s="49"/>
      <c r="H129" s="11"/>
      <c r="I129" s="49"/>
      <c r="J129" s="11"/>
      <c r="K129" s="28">
        <v>0</v>
      </c>
      <c r="L129" s="51" t="str">
        <f>IFERROR((VLOOKUP(B129,SEMANCES!$A$3:$T$102,18,FALSE)-K129),"")</f>
        <v/>
      </c>
    </row>
    <row r="130" spans="1:12" x14ac:dyDescent="0.25">
      <c r="A130" s="14" t="str">
        <f>IFERROR(VLOOKUP(B130,SEMANCES!$A$3:$C$102,2,FALSE),"")</f>
        <v/>
      </c>
      <c r="B130" s="14"/>
      <c r="C130" s="48"/>
      <c r="D130" s="11"/>
      <c r="E130" s="49"/>
      <c r="F130" s="49"/>
      <c r="G130" s="49"/>
      <c r="H130" s="11"/>
      <c r="I130" s="49"/>
      <c r="J130" s="11"/>
      <c r="K130" s="28">
        <v>0</v>
      </c>
      <c r="L130" s="51" t="str">
        <f>IFERROR((VLOOKUP(B130,SEMANCES!$A$3:$T$102,18,FALSE)-K130),"")</f>
        <v/>
      </c>
    </row>
    <row r="131" spans="1:12" x14ac:dyDescent="0.25">
      <c r="A131" s="14" t="str">
        <f>IFERROR(VLOOKUP(B131,SEMANCES!$A$3:$C$102,2,FALSE),"")</f>
        <v/>
      </c>
      <c r="B131" s="14"/>
      <c r="C131" s="48"/>
      <c r="D131" s="11"/>
      <c r="E131" s="49"/>
      <c r="F131" s="49"/>
      <c r="G131" s="49"/>
      <c r="H131" s="11"/>
      <c r="I131" s="49"/>
      <c r="J131" s="11"/>
      <c r="K131" s="28">
        <v>0</v>
      </c>
      <c r="L131" s="51" t="str">
        <f>IFERROR((VLOOKUP(B131,SEMANCES!$A$3:$T$102,18,FALSE)-K131),"")</f>
        <v/>
      </c>
    </row>
    <row r="132" spans="1:12" x14ac:dyDescent="0.25">
      <c r="A132" s="14"/>
      <c r="B132" s="14"/>
      <c r="C132" s="48"/>
      <c r="D132" s="11"/>
      <c r="E132" s="49"/>
      <c r="F132" s="49"/>
      <c r="G132" s="49"/>
      <c r="H132" s="11"/>
      <c r="I132" s="49"/>
      <c r="J132" s="11"/>
      <c r="K132" s="28">
        <v>0</v>
      </c>
      <c r="L132" s="51" t="str">
        <f>IFERROR((VLOOKUP(B132,SEMANCES!$A$3:$T$102,18,FALSE)-K132),"")</f>
        <v/>
      </c>
    </row>
    <row r="133" spans="1:12" x14ac:dyDescent="0.25">
      <c r="A133" s="14"/>
      <c r="B133" s="14"/>
      <c r="C133" s="48"/>
      <c r="D133" s="11"/>
      <c r="E133" s="49"/>
      <c r="F133" s="49"/>
      <c r="G133" s="49"/>
      <c r="H133" s="11"/>
      <c r="I133" s="49"/>
      <c r="J133" s="11"/>
      <c r="K133" s="28">
        <v>0</v>
      </c>
      <c r="L133" s="51" t="str">
        <f>IFERROR((VLOOKUP(B133,SEMANCES!$A$3:$T$102,18,FALSE)-K133),"")</f>
        <v/>
      </c>
    </row>
    <row r="134" spans="1:12" x14ac:dyDescent="0.25">
      <c r="A134" s="14" t="str">
        <f>IFERROR(VLOOKUP(B134,SEMANCES!$A$3:$C$102,2,FALSE),"")</f>
        <v/>
      </c>
      <c r="B134" s="14"/>
      <c r="C134" s="48"/>
      <c r="D134" s="11"/>
      <c r="E134" s="49"/>
      <c r="F134" s="49"/>
      <c r="G134" s="49"/>
      <c r="H134" s="11"/>
      <c r="I134" s="49"/>
      <c r="J134" s="11"/>
      <c r="K134" s="28">
        <v>0</v>
      </c>
      <c r="L134" s="51" t="str">
        <f>IFERROR((VLOOKUP(B134,SEMANCES!$A$3:$T$102,18,FALSE)-K134),"")</f>
        <v/>
      </c>
    </row>
    <row r="135" spans="1:12" x14ac:dyDescent="0.25">
      <c r="A135" s="14" t="str">
        <f>IFERROR(VLOOKUP(B135,SEMANCES!$A$3:$C$102,2,FALSE),"")</f>
        <v/>
      </c>
      <c r="B135" s="14"/>
      <c r="C135" s="48"/>
      <c r="D135" s="11"/>
      <c r="E135" s="49"/>
      <c r="F135" s="49"/>
      <c r="G135" s="49"/>
      <c r="H135" s="11"/>
      <c r="I135" s="49"/>
      <c r="J135" s="11"/>
      <c r="K135" s="28">
        <v>0</v>
      </c>
      <c r="L135" s="51" t="str">
        <f>IFERROR((VLOOKUP(B135,SEMANCES!$A$3:$T$102,18,FALSE)-K135),"")</f>
        <v/>
      </c>
    </row>
    <row r="136" spans="1:12" x14ac:dyDescent="0.25">
      <c r="A136" s="14"/>
      <c r="B136" s="14"/>
      <c r="C136" s="48"/>
      <c r="D136" s="11"/>
      <c r="E136" s="49"/>
      <c r="F136" s="49"/>
      <c r="G136" s="49"/>
      <c r="H136" s="11"/>
      <c r="I136" s="49"/>
      <c r="J136" s="11"/>
      <c r="K136" s="28">
        <v>0</v>
      </c>
      <c r="L136" s="51" t="str">
        <f>IFERROR((VLOOKUP(B136,SEMANCES!$A$3:$T$102,18,FALSE)-K136),"")</f>
        <v/>
      </c>
    </row>
    <row r="137" spans="1:12" x14ac:dyDescent="0.25">
      <c r="A137" s="14"/>
      <c r="B137" s="14"/>
      <c r="C137" s="48"/>
      <c r="D137" s="11"/>
      <c r="E137" s="49"/>
      <c r="F137" s="49"/>
      <c r="G137" s="49"/>
      <c r="H137" s="11"/>
      <c r="I137" s="49"/>
      <c r="J137" s="11"/>
      <c r="K137" s="28">
        <v>0</v>
      </c>
      <c r="L137" s="51" t="str">
        <f>IFERROR((VLOOKUP(B137,SEMANCES!$A$3:$T$102,18,FALSE)-K137),"")</f>
        <v/>
      </c>
    </row>
    <row r="138" spans="1:12" x14ac:dyDescent="0.25">
      <c r="A138" s="14" t="str">
        <f>IFERROR(VLOOKUP(B138,SEMANCES!$A$3:$C$102,2,FALSE),"")</f>
        <v/>
      </c>
      <c r="B138" s="14"/>
      <c r="C138" s="48"/>
      <c r="D138" s="11"/>
      <c r="E138" s="49"/>
      <c r="F138" s="49"/>
      <c r="G138" s="49"/>
      <c r="H138" s="11"/>
      <c r="I138" s="49"/>
      <c r="J138" s="11"/>
      <c r="K138" s="28">
        <v>0</v>
      </c>
      <c r="L138" s="51" t="str">
        <f>IFERROR((VLOOKUP(B138,SEMANCES!$A$3:$T$102,18,FALSE)-K138),"")</f>
        <v/>
      </c>
    </row>
    <row r="139" spans="1:12" x14ac:dyDescent="0.25">
      <c r="A139" s="14" t="str">
        <f>IFERROR(VLOOKUP(B139,SEMANCES!$A$3:$C$102,2,FALSE),"")</f>
        <v/>
      </c>
      <c r="B139" s="14"/>
      <c r="C139" s="48"/>
      <c r="D139" s="11"/>
      <c r="E139" s="49"/>
      <c r="F139" s="49"/>
      <c r="G139" s="49"/>
      <c r="H139" s="11"/>
      <c r="I139" s="49"/>
      <c r="J139" s="11"/>
      <c r="K139" s="28">
        <v>0</v>
      </c>
      <c r="L139" s="51" t="str">
        <f>IFERROR((VLOOKUP(B139,SEMANCES!$A$3:$T$102,18,FALSE)-K139),"")</f>
        <v/>
      </c>
    </row>
    <row r="140" spans="1:12" x14ac:dyDescent="0.25">
      <c r="A140" s="14"/>
      <c r="B140" s="14"/>
      <c r="C140" s="48"/>
      <c r="D140" s="11"/>
      <c r="E140" s="49"/>
      <c r="F140" s="49"/>
      <c r="G140" s="49"/>
      <c r="H140" s="11"/>
      <c r="I140" s="49"/>
      <c r="J140" s="11"/>
      <c r="K140" s="28">
        <v>0</v>
      </c>
      <c r="L140" s="51" t="str">
        <f>IFERROR((VLOOKUP(B140,SEMANCES!$A$3:$T$102,18,FALSE)-K140),"")</f>
        <v/>
      </c>
    </row>
    <row r="141" spans="1:12" x14ac:dyDescent="0.25">
      <c r="A141" s="14"/>
      <c r="B141" s="14"/>
      <c r="C141" s="48"/>
      <c r="D141" s="11"/>
      <c r="E141" s="49"/>
      <c r="F141" s="49"/>
      <c r="G141" s="49"/>
      <c r="H141" s="11"/>
      <c r="I141" s="49"/>
      <c r="J141" s="11"/>
      <c r="K141" s="28">
        <v>0</v>
      </c>
      <c r="L141" s="51" t="str">
        <f>IFERROR((VLOOKUP(B141,SEMANCES!$A$3:$T$102,18,FALSE)-K141),"")</f>
        <v/>
      </c>
    </row>
    <row r="142" spans="1:12" x14ac:dyDescent="0.25">
      <c r="A142" s="14" t="str">
        <f>IFERROR(VLOOKUP(B142,SEMANCES!$A$3:$C$102,2,FALSE),"")</f>
        <v/>
      </c>
      <c r="B142" s="14"/>
      <c r="C142" s="48"/>
      <c r="D142" s="11"/>
      <c r="E142" s="49"/>
      <c r="F142" s="49"/>
      <c r="G142" s="49"/>
      <c r="H142" s="11"/>
      <c r="I142" s="49"/>
      <c r="J142" s="11"/>
      <c r="K142" s="28">
        <v>0</v>
      </c>
      <c r="L142" s="51" t="str">
        <f>IFERROR((VLOOKUP(B142,SEMANCES!$A$3:$T$102,18,FALSE)-K142),"")</f>
        <v/>
      </c>
    </row>
    <row r="143" spans="1:12" x14ac:dyDescent="0.25">
      <c r="A143" s="14" t="str">
        <f>IFERROR(VLOOKUP(B143,SEMANCES!$A$3:$C$102,2,FALSE),"")</f>
        <v/>
      </c>
      <c r="B143" s="14"/>
      <c r="C143" s="48"/>
      <c r="D143" s="11"/>
      <c r="E143" s="49"/>
      <c r="F143" s="49"/>
      <c r="G143" s="49"/>
      <c r="H143" s="11"/>
      <c r="I143" s="49"/>
      <c r="J143" s="11"/>
      <c r="K143" s="28">
        <v>0</v>
      </c>
      <c r="L143" s="51" t="str">
        <f>IFERROR((VLOOKUP(B143,SEMANCES!$A$3:$T$102,18,FALSE)-K143),"")</f>
        <v/>
      </c>
    </row>
    <row r="144" spans="1:12" x14ac:dyDescent="0.25">
      <c r="A144" s="14"/>
      <c r="B144" s="14"/>
      <c r="C144" s="48"/>
      <c r="D144" s="11"/>
      <c r="E144" s="49"/>
      <c r="F144" s="49"/>
      <c r="G144" s="49"/>
      <c r="H144" s="11"/>
      <c r="I144" s="49"/>
      <c r="J144" s="11"/>
      <c r="K144" s="28">
        <v>0</v>
      </c>
      <c r="L144" s="51" t="str">
        <f>IFERROR((VLOOKUP(B144,SEMANCES!$A$3:$T$102,18,FALSE)-K144),"")</f>
        <v/>
      </c>
    </row>
    <row r="145" spans="1:12" x14ac:dyDescent="0.25">
      <c r="A145" s="14"/>
      <c r="B145" s="14"/>
      <c r="C145" s="48"/>
      <c r="D145" s="11"/>
      <c r="E145" s="49"/>
      <c r="F145" s="49"/>
      <c r="G145" s="49"/>
      <c r="H145" s="11"/>
      <c r="I145" s="49"/>
      <c r="J145" s="11"/>
      <c r="K145" s="28">
        <v>0</v>
      </c>
      <c r="L145" s="51" t="str">
        <f>IFERROR((VLOOKUP(B145,SEMANCES!$A$3:$T$102,18,FALSE)-K145),"")</f>
        <v/>
      </c>
    </row>
    <row r="146" spans="1:12" x14ac:dyDescent="0.25">
      <c r="A146" s="14" t="str">
        <f>IFERROR(VLOOKUP(B146,SEMANCES!$A$3:$C$102,2,FALSE),"")</f>
        <v/>
      </c>
      <c r="B146" s="14"/>
      <c r="C146" s="48"/>
      <c r="D146" s="11"/>
      <c r="E146" s="49"/>
      <c r="F146" s="49"/>
      <c r="G146" s="49"/>
      <c r="H146" s="11"/>
      <c r="I146" s="49"/>
      <c r="J146" s="11"/>
      <c r="K146" s="28">
        <v>0</v>
      </c>
      <c r="L146" s="51" t="str">
        <f>IFERROR((VLOOKUP(B146,SEMANCES!$A$3:$T$102,18,FALSE)-K146),"")</f>
        <v/>
      </c>
    </row>
    <row r="147" spans="1:12" x14ac:dyDescent="0.25">
      <c r="A147" s="14" t="str">
        <f>IFERROR(VLOOKUP(B147,SEMANCES!$A$3:$C$102,2,FALSE),"")</f>
        <v/>
      </c>
      <c r="B147" s="14"/>
      <c r="C147" s="48"/>
      <c r="D147" s="11"/>
      <c r="E147" s="49"/>
      <c r="F147" s="49"/>
      <c r="G147" s="49"/>
      <c r="H147" s="11"/>
      <c r="I147" s="49"/>
      <c r="J147" s="11"/>
      <c r="K147" s="28">
        <v>0</v>
      </c>
      <c r="L147" s="51" t="str">
        <f>IFERROR((VLOOKUP(B147,SEMANCES!$A$3:$T$102,18,FALSE)-K147),"")</f>
        <v/>
      </c>
    </row>
    <row r="148" spans="1:12" x14ac:dyDescent="0.25">
      <c r="A148" s="14"/>
      <c r="B148" s="14"/>
      <c r="C148" s="48"/>
      <c r="D148" s="11"/>
      <c r="E148" s="49"/>
      <c r="F148" s="49"/>
      <c r="G148" s="49"/>
      <c r="H148" s="11"/>
      <c r="I148" s="49"/>
      <c r="J148" s="11"/>
      <c r="K148" s="28">
        <v>0</v>
      </c>
      <c r="L148" s="51" t="str">
        <f>IFERROR((VLOOKUP(B148,SEMANCES!$A$3:$T$102,18,FALSE)-K148),"")</f>
        <v/>
      </c>
    </row>
    <row r="149" spans="1:12" x14ac:dyDescent="0.25">
      <c r="A149" s="14"/>
      <c r="B149" s="14"/>
      <c r="C149" s="48"/>
      <c r="D149" s="11"/>
      <c r="E149" s="49"/>
      <c r="F149" s="49"/>
      <c r="G149" s="49"/>
      <c r="H149" s="11"/>
      <c r="I149" s="49"/>
      <c r="J149" s="11"/>
      <c r="K149" s="28">
        <v>0</v>
      </c>
      <c r="L149" s="51" t="str">
        <f>IFERROR((VLOOKUP(B149,SEMANCES!$A$3:$T$102,18,FALSE)-K149),"")</f>
        <v/>
      </c>
    </row>
    <row r="150" spans="1:12" x14ac:dyDescent="0.25">
      <c r="A150" s="14" t="str">
        <f>IFERROR(VLOOKUP(B150,SEMANCES!$A$3:$C$102,2,FALSE),"")</f>
        <v/>
      </c>
      <c r="B150" s="14"/>
      <c r="C150" s="48"/>
      <c r="D150" s="11"/>
      <c r="E150" s="49"/>
      <c r="F150" s="49"/>
      <c r="G150" s="49"/>
      <c r="H150" s="11"/>
      <c r="I150" s="49"/>
      <c r="J150" s="11"/>
      <c r="K150" s="28">
        <v>0</v>
      </c>
      <c r="L150" s="51" t="str">
        <f>IFERROR((VLOOKUP(B150,SEMANCES!$A$3:$T$102,18,FALSE)-K150),"")</f>
        <v/>
      </c>
    </row>
    <row r="151" spans="1:12" x14ac:dyDescent="0.25">
      <c r="A151" s="14" t="str">
        <f>IFERROR(VLOOKUP(B151,SEMANCES!$A$3:$C$102,2,FALSE),"")</f>
        <v/>
      </c>
      <c r="B151" s="14"/>
      <c r="C151" s="48"/>
      <c r="D151" s="11"/>
      <c r="E151" s="49"/>
      <c r="F151" s="49"/>
      <c r="G151" s="49"/>
      <c r="H151" s="11"/>
      <c r="I151" s="49"/>
      <c r="J151" s="11"/>
      <c r="K151" s="28">
        <v>0</v>
      </c>
      <c r="L151" s="51" t="str">
        <f>IFERROR((VLOOKUP(B151,SEMANCES!$A$3:$T$102,18,FALSE)-K151),"")</f>
        <v/>
      </c>
    </row>
    <row r="152" spans="1:12" x14ac:dyDescent="0.25">
      <c r="A152" s="14"/>
      <c r="B152" s="14"/>
      <c r="C152" s="48"/>
      <c r="D152" s="11"/>
      <c r="E152" s="49"/>
      <c r="F152" s="49"/>
      <c r="G152" s="49"/>
      <c r="H152" s="11"/>
      <c r="I152" s="49"/>
      <c r="J152" s="11"/>
      <c r="K152" s="28">
        <v>0</v>
      </c>
      <c r="L152" s="51" t="str">
        <f>IFERROR((VLOOKUP(B152,SEMANCES!$A$3:$T$102,18,FALSE)-K152),"")</f>
        <v/>
      </c>
    </row>
    <row r="153" spans="1:12" x14ac:dyDescent="0.25">
      <c r="A153" s="14"/>
      <c r="B153" s="14"/>
      <c r="C153" s="48"/>
      <c r="D153" s="11"/>
      <c r="E153" s="49"/>
      <c r="F153" s="49"/>
      <c r="G153" s="49"/>
      <c r="H153" s="11"/>
      <c r="I153" s="49"/>
      <c r="J153" s="11"/>
      <c r="K153" s="28">
        <v>0</v>
      </c>
      <c r="L153" s="51" t="str">
        <f>IFERROR((VLOOKUP(B153,SEMANCES!$A$3:$T$102,18,FALSE)-K153),"")</f>
        <v/>
      </c>
    </row>
    <row r="154" spans="1:12" x14ac:dyDescent="0.25">
      <c r="A154" s="14" t="str">
        <f>IFERROR(VLOOKUP(B154,SEMANCES!$A$3:$C$102,2,FALSE),"")</f>
        <v/>
      </c>
      <c r="B154" s="14"/>
      <c r="C154" s="48"/>
      <c r="D154" s="11"/>
      <c r="E154" s="49"/>
      <c r="F154" s="49"/>
      <c r="G154" s="49"/>
      <c r="H154" s="11"/>
      <c r="I154" s="49"/>
      <c r="J154" s="11"/>
      <c r="K154" s="28">
        <v>0</v>
      </c>
      <c r="L154" s="51" t="str">
        <f>IFERROR((VLOOKUP(B154,SEMANCES!$A$3:$T$102,18,FALSE)-K154),"")</f>
        <v/>
      </c>
    </row>
    <row r="155" spans="1:12" x14ac:dyDescent="0.25">
      <c r="A155" s="14" t="str">
        <f>IFERROR(VLOOKUP(B155,SEMANCES!$A$3:$C$102,2,FALSE),"")</f>
        <v/>
      </c>
      <c r="B155" s="14"/>
      <c r="C155" s="48"/>
      <c r="D155" s="11"/>
      <c r="E155" s="49"/>
      <c r="F155" s="49"/>
      <c r="G155" s="49"/>
      <c r="H155" s="11"/>
      <c r="I155" s="49"/>
      <c r="J155" s="11"/>
      <c r="K155" s="28">
        <v>0</v>
      </c>
      <c r="L155" s="51" t="str">
        <f>IFERROR((VLOOKUP(B155,SEMANCES!$A$3:$T$102,18,FALSE)-K155),"")</f>
        <v/>
      </c>
    </row>
    <row r="156" spans="1:12" x14ac:dyDescent="0.25">
      <c r="A156" s="14"/>
      <c r="B156" s="14"/>
      <c r="C156" s="48"/>
      <c r="D156" s="11"/>
      <c r="E156" s="49"/>
      <c r="F156" s="49"/>
      <c r="G156" s="49"/>
      <c r="H156" s="11"/>
      <c r="I156" s="49"/>
      <c r="J156" s="11"/>
      <c r="K156" s="28">
        <v>0</v>
      </c>
      <c r="L156" s="51" t="str">
        <f>IFERROR((VLOOKUP(B156,SEMANCES!$A$3:$T$102,18,FALSE)-K156),"")</f>
        <v/>
      </c>
    </row>
    <row r="157" spans="1:12" x14ac:dyDescent="0.25">
      <c r="A157" s="14"/>
      <c r="B157" s="14"/>
      <c r="C157" s="48"/>
      <c r="D157" s="11"/>
      <c r="E157" s="49"/>
      <c r="F157" s="49"/>
      <c r="G157" s="49"/>
      <c r="H157" s="11"/>
      <c r="I157" s="49"/>
      <c r="J157" s="11"/>
      <c r="K157" s="28">
        <v>0</v>
      </c>
      <c r="L157" s="51" t="str">
        <f>IFERROR((VLOOKUP(B157,SEMANCES!$A$3:$T$102,18,FALSE)-K157),"")</f>
        <v/>
      </c>
    </row>
    <row r="158" spans="1:12" x14ac:dyDescent="0.25">
      <c r="A158" s="14" t="str">
        <f>IFERROR(VLOOKUP(B158,SEMANCES!$A$3:$C$102,2,FALSE),"")</f>
        <v/>
      </c>
      <c r="B158" s="14"/>
      <c r="C158" s="48"/>
      <c r="D158" s="11"/>
      <c r="E158" s="49"/>
      <c r="F158" s="49"/>
      <c r="G158" s="49"/>
      <c r="H158" s="11"/>
      <c r="I158" s="49"/>
      <c r="J158" s="11"/>
      <c r="K158" s="28">
        <v>0</v>
      </c>
      <c r="L158" s="51" t="str">
        <f>IFERROR((VLOOKUP(B158,SEMANCES!$A$3:$T$102,18,FALSE)-K158),"")</f>
        <v/>
      </c>
    </row>
    <row r="159" spans="1:12" x14ac:dyDescent="0.25">
      <c r="A159" s="14" t="str">
        <f>IFERROR(VLOOKUP(B159,SEMANCES!$A$3:$C$102,2,FALSE),"")</f>
        <v/>
      </c>
      <c r="B159" s="14"/>
      <c r="C159" s="48"/>
      <c r="D159" s="11"/>
      <c r="E159" s="49"/>
      <c r="F159" s="49"/>
      <c r="G159" s="49"/>
      <c r="H159" s="11"/>
      <c r="I159" s="49"/>
      <c r="J159" s="11"/>
      <c r="K159" s="28">
        <v>0</v>
      </c>
      <c r="L159" s="51" t="str">
        <f>IFERROR((VLOOKUP(B159,SEMANCES!$A$3:$T$102,18,FALSE)-K159),"")</f>
        <v/>
      </c>
    </row>
    <row r="160" spans="1:12" x14ac:dyDescent="0.25">
      <c r="A160" s="14"/>
      <c r="B160" s="14"/>
      <c r="C160" s="48"/>
      <c r="D160" s="11"/>
      <c r="E160" s="49"/>
      <c r="F160" s="49"/>
      <c r="G160" s="49"/>
      <c r="H160" s="11"/>
      <c r="I160" s="49"/>
      <c r="J160" s="11"/>
      <c r="K160" s="28">
        <v>0</v>
      </c>
      <c r="L160" s="51" t="str">
        <f>IFERROR((VLOOKUP(B160,SEMANCES!$A$3:$T$102,18,FALSE)-K160),"")</f>
        <v/>
      </c>
    </row>
    <row r="161" spans="1:12" x14ac:dyDescent="0.25">
      <c r="A161" s="14"/>
      <c r="B161" s="14"/>
      <c r="C161" s="48"/>
      <c r="D161" s="11"/>
      <c r="E161" s="49"/>
      <c r="F161" s="49"/>
      <c r="G161" s="49"/>
      <c r="H161" s="11"/>
      <c r="I161" s="49"/>
      <c r="J161" s="11"/>
      <c r="K161" s="28">
        <v>0</v>
      </c>
      <c r="L161" s="51" t="str">
        <f>IFERROR((VLOOKUP(B161,SEMANCES!$A$3:$T$102,18,FALSE)-K161),"")</f>
        <v/>
      </c>
    </row>
    <row r="162" spans="1:12" x14ac:dyDescent="0.25">
      <c r="A162" s="14" t="str">
        <f>IFERROR(VLOOKUP(B162,SEMANCES!$A$3:$C$102,2,FALSE),"")</f>
        <v/>
      </c>
      <c r="B162" s="14"/>
      <c r="C162" s="48"/>
      <c r="D162" s="11"/>
      <c r="E162" s="49"/>
      <c r="F162" s="49"/>
      <c r="G162" s="49"/>
      <c r="H162" s="11"/>
      <c r="I162" s="49"/>
      <c r="J162" s="11"/>
      <c r="K162" s="28">
        <v>0</v>
      </c>
      <c r="L162" s="51" t="str">
        <f>IFERROR((VLOOKUP(B162,SEMANCES!$A$3:$T$102,18,FALSE)-K162),"")</f>
        <v/>
      </c>
    </row>
    <row r="163" spans="1:12" x14ac:dyDescent="0.25">
      <c r="A163" s="14" t="str">
        <f>IFERROR(VLOOKUP(B163,SEMANCES!$A$3:$C$102,2,FALSE),"")</f>
        <v/>
      </c>
      <c r="B163" s="14"/>
      <c r="C163" s="48"/>
      <c r="D163" s="11"/>
      <c r="E163" s="49"/>
      <c r="F163" s="49"/>
      <c r="G163" s="49"/>
      <c r="H163" s="11"/>
      <c r="I163" s="49"/>
      <c r="J163" s="11"/>
      <c r="K163" s="28">
        <v>0</v>
      </c>
      <c r="L163" s="51" t="str">
        <f>IFERROR((VLOOKUP(B163,SEMANCES!$A$3:$T$102,18,FALSE)-K163),"")</f>
        <v/>
      </c>
    </row>
    <row r="164" spans="1:12" x14ac:dyDescent="0.25">
      <c r="A164" s="14"/>
      <c r="B164" s="14"/>
      <c r="C164" s="48"/>
      <c r="D164" s="11"/>
      <c r="E164" s="49"/>
      <c r="F164" s="49"/>
      <c r="G164" s="49"/>
      <c r="H164" s="11"/>
      <c r="I164" s="49"/>
      <c r="J164" s="11"/>
      <c r="K164" s="28">
        <v>0</v>
      </c>
      <c r="L164" s="51" t="str">
        <f>IFERROR((VLOOKUP(B164,SEMANCES!$A$3:$T$102,18,FALSE)-K164),"")</f>
        <v/>
      </c>
    </row>
    <row r="165" spans="1:12" x14ac:dyDescent="0.25">
      <c r="A165" s="14"/>
      <c r="B165" s="14"/>
      <c r="C165" s="48"/>
      <c r="D165" s="11"/>
      <c r="E165" s="49"/>
      <c r="F165" s="49"/>
      <c r="G165" s="49"/>
      <c r="H165" s="11"/>
      <c r="I165" s="49"/>
      <c r="J165" s="11"/>
      <c r="K165" s="28">
        <v>0</v>
      </c>
      <c r="L165" s="51" t="str">
        <f>IFERROR((VLOOKUP(B165,SEMANCES!$A$3:$T$102,18,FALSE)-K165),"")</f>
        <v/>
      </c>
    </row>
    <row r="166" spans="1:12" x14ac:dyDescent="0.25">
      <c r="A166" s="14" t="str">
        <f>IFERROR(VLOOKUP(B166,SEMANCES!$A$3:$C$102,2,FALSE),"")</f>
        <v/>
      </c>
      <c r="B166" s="14"/>
      <c r="C166" s="48"/>
      <c r="D166" s="11"/>
      <c r="E166" s="49"/>
      <c r="F166" s="49"/>
      <c r="G166" s="49"/>
      <c r="H166" s="11"/>
      <c r="I166" s="49"/>
      <c r="J166" s="11"/>
      <c r="K166" s="28">
        <v>0</v>
      </c>
      <c r="L166" s="51" t="str">
        <f>IFERROR((VLOOKUP(B166,SEMANCES!$A$3:$T$102,18,FALSE)-K166),"")</f>
        <v/>
      </c>
    </row>
    <row r="167" spans="1:12" x14ac:dyDescent="0.25">
      <c r="A167" s="14" t="str">
        <f>IFERROR(VLOOKUP(B167,SEMANCES!$A$3:$C$102,2,FALSE),"")</f>
        <v/>
      </c>
      <c r="B167" s="14"/>
      <c r="C167" s="48"/>
      <c r="D167" s="11"/>
      <c r="E167" s="49"/>
      <c r="F167" s="49"/>
      <c r="G167" s="49"/>
      <c r="H167" s="11"/>
      <c r="I167" s="49"/>
      <c r="J167" s="11"/>
      <c r="K167" s="28">
        <v>0</v>
      </c>
      <c r="L167" s="51" t="str">
        <f>IFERROR((VLOOKUP(B167,SEMANCES!$A$3:$T$102,18,FALSE)-K167),"")</f>
        <v/>
      </c>
    </row>
    <row r="168" spans="1:12" x14ac:dyDescent="0.25">
      <c r="A168" s="14"/>
      <c r="B168" s="14"/>
      <c r="C168" s="48"/>
      <c r="D168" s="11"/>
      <c r="E168" s="49"/>
      <c r="F168" s="49"/>
      <c r="G168" s="49"/>
      <c r="H168" s="11"/>
      <c r="I168" s="49"/>
      <c r="J168" s="11"/>
      <c r="K168" s="28">
        <v>0</v>
      </c>
      <c r="L168" s="51" t="str">
        <f>IFERROR((VLOOKUP(B168,SEMANCES!$A$3:$T$102,18,FALSE)-K168),"")</f>
        <v/>
      </c>
    </row>
    <row r="169" spans="1:12" x14ac:dyDescent="0.25">
      <c r="A169" s="14"/>
      <c r="B169" s="14"/>
      <c r="C169" s="48"/>
      <c r="D169" s="11"/>
      <c r="E169" s="49"/>
      <c r="F169" s="49"/>
      <c r="G169" s="49"/>
      <c r="H169" s="11"/>
      <c r="I169" s="49"/>
      <c r="J169" s="11"/>
      <c r="K169" s="28">
        <v>0</v>
      </c>
      <c r="L169" s="51" t="str">
        <f>IFERROR((VLOOKUP(B169,SEMANCES!$A$3:$T$102,18,FALSE)-K169),"")</f>
        <v/>
      </c>
    </row>
    <row r="170" spans="1:12" x14ac:dyDescent="0.25">
      <c r="A170" s="14" t="str">
        <f>IFERROR(VLOOKUP(B170,SEMANCES!$A$3:$C$102,2,FALSE),"")</f>
        <v/>
      </c>
      <c r="B170" s="14"/>
      <c r="C170" s="48"/>
      <c r="D170" s="11"/>
      <c r="E170" s="49"/>
      <c r="F170" s="49"/>
      <c r="G170" s="49"/>
      <c r="H170" s="11"/>
      <c r="I170" s="49"/>
      <c r="J170" s="11"/>
      <c r="K170" s="28">
        <v>0</v>
      </c>
      <c r="L170" s="51" t="str">
        <f>IFERROR((VLOOKUP(B170,SEMANCES!$A$3:$T$102,18,FALSE)-K170),"")</f>
        <v/>
      </c>
    </row>
    <row r="171" spans="1:12" x14ac:dyDescent="0.25">
      <c r="A171" s="14" t="str">
        <f>IFERROR(VLOOKUP(B171,SEMANCES!$A$3:$C$102,2,FALSE),"")</f>
        <v/>
      </c>
      <c r="B171" s="14"/>
      <c r="C171" s="48"/>
      <c r="D171" s="11"/>
      <c r="E171" s="49"/>
      <c r="F171" s="49"/>
      <c r="G171" s="49"/>
      <c r="H171" s="11"/>
      <c r="I171" s="49"/>
      <c r="J171" s="11"/>
      <c r="K171" s="28">
        <v>0</v>
      </c>
      <c r="L171" s="51" t="str">
        <f>IFERROR((VLOOKUP(B171,SEMANCES!$A$3:$T$102,18,FALSE)-K171),"")</f>
        <v/>
      </c>
    </row>
    <row r="172" spans="1:12" x14ac:dyDescent="0.25">
      <c r="A172" s="14"/>
      <c r="B172" s="14"/>
      <c r="C172" s="48"/>
      <c r="D172" s="11"/>
      <c r="E172" s="49"/>
      <c r="F172" s="49"/>
      <c r="G172" s="49"/>
      <c r="H172" s="11"/>
      <c r="I172" s="49"/>
      <c r="J172" s="11"/>
      <c r="K172" s="28">
        <v>0</v>
      </c>
      <c r="L172" s="51" t="str">
        <f>IFERROR((VLOOKUP(B172,SEMANCES!$A$3:$T$102,18,FALSE)-K172),"")</f>
        <v/>
      </c>
    </row>
    <row r="173" spans="1:12" x14ac:dyDescent="0.25">
      <c r="A173" s="14"/>
      <c r="B173" s="14"/>
      <c r="C173" s="48"/>
      <c r="D173" s="11"/>
      <c r="E173" s="49"/>
      <c r="F173" s="49"/>
      <c r="G173" s="49"/>
      <c r="H173" s="11"/>
      <c r="I173" s="49"/>
      <c r="J173" s="11"/>
      <c r="K173" s="28">
        <v>0</v>
      </c>
      <c r="L173" s="51" t="str">
        <f>IFERROR((VLOOKUP(B173,SEMANCES!$A$3:$T$102,18,FALSE)-K173),"")</f>
        <v/>
      </c>
    </row>
    <row r="174" spans="1:12" x14ac:dyDescent="0.25">
      <c r="A174" s="14" t="str">
        <f>IFERROR(VLOOKUP(B174,SEMANCES!$A$3:$C$102,2,FALSE),"")</f>
        <v/>
      </c>
      <c r="B174" s="14"/>
      <c r="C174" s="48"/>
      <c r="D174" s="11"/>
      <c r="E174" s="49"/>
      <c r="F174" s="49"/>
      <c r="G174" s="49"/>
      <c r="H174" s="11"/>
      <c r="I174" s="49"/>
      <c r="J174" s="11"/>
      <c r="K174" s="28">
        <v>0</v>
      </c>
      <c r="L174" s="51" t="str">
        <f>IFERROR((VLOOKUP(B174,SEMANCES!$A$3:$T$102,18,FALSE)-K174),"")</f>
        <v/>
      </c>
    </row>
    <row r="175" spans="1:12" x14ac:dyDescent="0.25">
      <c r="A175" s="14" t="str">
        <f>IFERROR(VLOOKUP(B175,SEMANCES!$A$3:$C$102,2,FALSE),"")</f>
        <v/>
      </c>
      <c r="B175" s="14"/>
      <c r="C175" s="48"/>
      <c r="D175" s="11"/>
      <c r="E175" s="49"/>
      <c r="F175" s="49"/>
      <c r="G175" s="49"/>
      <c r="H175" s="11"/>
      <c r="I175" s="49"/>
      <c r="J175" s="11"/>
      <c r="K175" s="28">
        <v>0</v>
      </c>
      <c r="L175" s="51" t="str">
        <f>IFERROR((VLOOKUP(B175,SEMANCES!$A$3:$T$102,18,FALSE)-K175),"")</f>
        <v/>
      </c>
    </row>
    <row r="176" spans="1:12" x14ac:dyDescent="0.25">
      <c r="A176" s="14"/>
      <c r="B176" s="14"/>
      <c r="C176" s="48"/>
      <c r="D176" s="11"/>
      <c r="E176" s="49"/>
      <c r="F176" s="49"/>
      <c r="G176" s="49"/>
      <c r="H176" s="11"/>
      <c r="I176" s="49"/>
      <c r="J176" s="11"/>
      <c r="K176" s="28">
        <v>0</v>
      </c>
      <c r="L176" s="51" t="str">
        <f>IFERROR((VLOOKUP(B176,SEMANCES!$A$3:$T$102,18,FALSE)-K176),"")</f>
        <v/>
      </c>
    </row>
    <row r="177" spans="1:12" x14ac:dyDescent="0.25">
      <c r="A177" s="14"/>
      <c r="B177" s="14"/>
      <c r="C177" s="48"/>
      <c r="D177" s="11"/>
      <c r="E177" s="49"/>
      <c r="F177" s="49"/>
      <c r="G177" s="49"/>
      <c r="H177" s="11"/>
      <c r="I177" s="49"/>
      <c r="J177" s="11"/>
      <c r="K177" s="28">
        <v>0</v>
      </c>
      <c r="L177" s="51" t="str">
        <f>IFERROR((VLOOKUP(B177,SEMANCES!$A$3:$T$102,18,FALSE)-K177),"")</f>
        <v/>
      </c>
    </row>
    <row r="178" spans="1:12" x14ac:dyDescent="0.25">
      <c r="A178" s="14" t="str">
        <f>IFERROR(VLOOKUP(B178,SEMANCES!$A$3:$C$102,2,FALSE),"")</f>
        <v/>
      </c>
      <c r="B178" s="14"/>
      <c r="C178" s="48"/>
      <c r="D178" s="11"/>
      <c r="E178" s="49"/>
      <c r="F178" s="49"/>
      <c r="G178" s="49"/>
      <c r="H178" s="11"/>
      <c r="I178" s="49"/>
      <c r="J178" s="11"/>
      <c r="K178" s="28">
        <v>0</v>
      </c>
      <c r="L178" s="51" t="str">
        <f>IFERROR((VLOOKUP(B178,SEMANCES!$A$3:$T$102,18,FALSE)-K178),"")</f>
        <v/>
      </c>
    </row>
    <row r="179" spans="1:12" x14ac:dyDescent="0.25">
      <c r="A179" s="14" t="str">
        <f>IFERROR(VLOOKUP(B179,SEMANCES!$A$3:$C$102,2,FALSE),"")</f>
        <v/>
      </c>
      <c r="B179" s="14"/>
      <c r="C179" s="48"/>
      <c r="D179" s="11"/>
      <c r="E179" s="49"/>
      <c r="F179" s="49"/>
      <c r="G179" s="49"/>
      <c r="H179" s="11"/>
      <c r="I179" s="49"/>
      <c r="J179" s="11"/>
      <c r="K179" s="28">
        <v>0</v>
      </c>
      <c r="L179" s="51" t="str">
        <f>IFERROR((VLOOKUP(B179,SEMANCES!$A$3:$T$102,18,FALSE)-K179),"")</f>
        <v/>
      </c>
    </row>
    <row r="180" spans="1:12" x14ac:dyDescent="0.25">
      <c r="A180" s="14"/>
      <c r="B180" s="14"/>
      <c r="C180" s="48"/>
      <c r="D180" s="11"/>
      <c r="E180" s="49"/>
      <c r="F180" s="49"/>
      <c r="G180" s="49"/>
      <c r="H180" s="11"/>
      <c r="I180" s="49"/>
      <c r="J180" s="11"/>
      <c r="K180" s="28">
        <v>0</v>
      </c>
      <c r="L180" s="51" t="str">
        <f>IFERROR((VLOOKUP(B180,SEMANCES!$A$3:$T$102,18,FALSE)-K180),"")</f>
        <v/>
      </c>
    </row>
    <row r="181" spans="1:12" x14ac:dyDescent="0.25">
      <c r="A181" s="14"/>
      <c r="B181" s="14"/>
      <c r="C181" s="48"/>
      <c r="D181" s="11"/>
      <c r="E181" s="49"/>
      <c r="F181" s="49"/>
      <c r="G181" s="49"/>
      <c r="H181" s="11"/>
      <c r="I181" s="49"/>
      <c r="J181" s="11"/>
      <c r="K181" s="28">
        <v>0</v>
      </c>
      <c r="L181" s="51" t="str">
        <f>IFERROR((VLOOKUP(B181,SEMANCES!$A$3:$T$102,18,FALSE)-K181),"")</f>
        <v/>
      </c>
    </row>
    <row r="182" spans="1:12" x14ac:dyDescent="0.25">
      <c r="A182" s="14" t="str">
        <f>IFERROR(VLOOKUP(B182,SEMANCES!$A$3:$C$102,2,FALSE),"")</f>
        <v/>
      </c>
      <c r="B182" s="14"/>
      <c r="C182" s="48"/>
      <c r="D182" s="11"/>
      <c r="E182" s="49"/>
      <c r="F182" s="49"/>
      <c r="G182" s="49"/>
      <c r="H182" s="11"/>
      <c r="I182" s="49"/>
      <c r="J182" s="11"/>
      <c r="K182" s="28">
        <v>0</v>
      </c>
      <c r="L182" s="51" t="str">
        <f>IFERROR((VLOOKUP(B182,SEMANCES!$A$3:$T$102,18,FALSE)-K182),"")</f>
        <v/>
      </c>
    </row>
    <row r="183" spans="1:12" x14ac:dyDescent="0.25">
      <c r="A183" s="14" t="str">
        <f>IFERROR(VLOOKUP(B183,SEMANCES!$A$3:$C$102,2,FALSE),"")</f>
        <v/>
      </c>
      <c r="B183" s="14"/>
      <c r="C183" s="48"/>
      <c r="D183" s="11"/>
      <c r="E183" s="49"/>
      <c r="F183" s="49"/>
      <c r="G183" s="49"/>
      <c r="H183" s="11"/>
      <c r="I183" s="49"/>
      <c r="J183" s="11"/>
      <c r="K183" s="28">
        <v>0</v>
      </c>
      <c r="L183" s="51" t="str">
        <f>IFERROR((VLOOKUP(B183,SEMANCES!$A$3:$T$102,18,FALSE)-K183),"")</f>
        <v/>
      </c>
    </row>
    <row r="184" spans="1:12" x14ac:dyDescent="0.25">
      <c r="A184" s="14"/>
      <c r="B184" s="14"/>
      <c r="C184" s="48"/>
      <c r="D184" s="11"/>
      <c r="E184" s="49"/>
      <c r="F184" s="49"/>
      <c r="G184" s="49"/>
      <c r="H184" s="11"/>
      <c r="I184" s="49"/>
      <c r="J184" s="11"/>
      <c r="K184" s="28">
        <v>0</v>
      </c>
      <c r="L184" s="51" t="str">
        <f>IFERROR((VLOOKUP(B184,SEMANCES!$A$3:$T$102,18,FALSE)-K184),"")</f>
        <v/>
      </c>
    </row>
    <row r="185" spans="1:12" x14ac:dyDescent="0.25">
      <c r="A185" s="14"/>
      <c r="B185" s="14"/>
      <c r="C185" s="48"/>
      <c r="D185" s="11"/>
      <c r="E185" s="49"/>
      <c r="F185" s="49"/>
      <c r="G185" s="49"/>
      <c r="H185" s="11"/>
      <c r="I185" s="49"/>
      <c r="J185" s="11"/>
      <c r="K185" s="28">
        <v>0</v>
      </c>
      <c r="L185" s="51" t="str">
        <f>IFERROR((VLOOKUP(B185,SEMANCES!$A$3:$T$102,18,FALSE)-K185),"")</f>
        <v/>
      </c>
    </row>
    <row r="186" spans="1:12" x14ac:dyDescent="0.25">
      <c r="A186" s="14" t="str">
        <f>IFERROR(VLOOKUP(B186,SEMANCES!$A$3:$C$102,2,FALSE),"")</f>
        <v/>
      </c>
      <c r="B186" s="14"/>
      <c r="C186" s="48"/>
      <c r="D186" s="11"/>
      <c r="E186" s="49"/>
      <c r="F186" s="49"/>
      <c r="G186" s="49"/>
      <c r="H186" s="11"/>
      <c r="I186" s="49"/>
      <c r="J186" s="11"/>
      <c r="K186" s="28">
        <v>0</v>
      </c>
      <c r="L186" s="51" t="str">
        <f>IFERROR((VLOOKUP(B186,SEMANCES!$A$3:$T$102,18,FALSE)-K186),"")</f>
        <v/>
      </c>
    </row>
    <row r="187" spans="1:12" x14ac:dyDescent="0.25">
      <c r="A187" s="14" t="str">
        <f>IFERROR(VLOOKUP(B187,SEMANCES!$A$3:$C$102,2,FALSE),"")</f>
        <v/>
      </c>
      <c r="B187" s="14"/>
      <c r="C187" s="48"/>
      <c r="D187" s="11"/>
      <c r="E187" s="49"/>
      <c r="F187" s="49"/>
      <c r="G187" s="49"/>
      <c r="H187" s="11"/>
      <c r="I187" s="49"/>
      <c r="J187" s="11"/>
      <c r="K187" s="28">
        <v>0</v>
      </c>
      <c r="L187" s="51" t="str">
        <f>IFERROR((VLOOKUP(B187,SEMANCES!$A$3:$T$102,18,FALSE)-K187),"")</f>
        <v/>
      </c>
    </row>
    <row r="188" spans="1:12" x14ac:dyDescent="0.25">
      <c r="A188" s="14"/>
      <c r="B188" s="14"/>
      <c r="C188" s="48"/>
      <c r="D188" s="11"/>
      <c r="E188" s="49"/>
      <c r="F188" s="49"/>
      <c r="G188" s="49"/>
      <c r="H188" s="11"/>
      <c r="I188" s="49"/>
      <c r="J188" s="11"/>
      <c r="K188" s="28">
        <v>0</v>
      </c>
      <c r="L188" s="51" t="str">
        <f>IFERROR((VLOOKUP(B188,SEMANCES!$A$3:$T$102,18,FALSE)-K188),"")</f>
        <v/>
      </c>
    </row>
    <row r="189" spans="1:12" x14ac:dyDescent="0.25">
      <c r="A189" s="14"/>
      <c r="B189" s="14"/>
      <c r="C189" s="48"/>
      <c r="D189" s="11"/>
      <c r="E189" s="49"/>
      <c r="F189" s="49"/>
      <c r="G189" s="49"/>
      <c r="H189" s="11"/>
      <c r="I189" s="49"/>
      <c r="J189" s="11"/>
      <c r="K189" s="28">
        <v>0</v>
      </c>
      <c r="L189" s="51" t="str">
        <f>IFERROR((VLOOKUP(B189,SEMANCES!$A$3:$T$102,18,FALSE)-K189),"")</f>
        <v/>
      </c>
    </row>
    <row r="190" spans="1:12" x14ac:dyDescent="0.25">
      <c r="A190" s="14" t="str">
        <f>IFERROR(VLOOKUP(B190,SEMANCES!$A$3:$C$102,2,FALSE),"")</f>
        <v/>
      </c>
      <c r="B190" s="14"/>
      <c r="C190" s="48"/>
      <c r="D190" s="11"/>
      <c r="E190" s="49"/>
      <c r="F190" s="49"/>
      <c r="G190" s="49"/>
      <c r="H190" s="11"/>
      <c r="I190" s="49"/>
      <c r="J190" s="11"/>
      <c r="K190" s="28">
        <v>0</v>
      </c>
      <c r="L190" s="51" t="str">
        <f>IFERROR((VLOOKUP(B190,SEMANCES!$A$3:$T$102,18,FALSE)-K190),"")</f>
        <v/>
      </c>
    </row>
    <row r="191" spans="1:12" x14ac:dyDescent="0.25">
      <c r="A191" s="14" t="str">
        <f>IFERROR(VLOOKUP(B191,SEMANCES!$A$3:$C$102,2,FALSE),"")</f>
        <v/>
      </c>
      <c r="B191" s="14"/>
      <c r="C191" s="48"/>
      <c r="D191" s="11"/>
      <c r="E191" s="49"/>
      <c r="F191" s="49"/>
      <c r="G191" s="49"/>
      <c r="H191" s="11"/>
      <c r="I191" s="49"/>
      <c r="J191" s="11"/>
      <c r="K191" s="28">
        <v>0</v>
      </c>
      <c r="L191" s="51" t="str">
        <f>IFERROR((VLOOKUP(B191,SEMANCES!$A$3:$T$102,18,FALSE)-K191),"")</f>
        <v/>
      </c>
    </row>
    <row r="192" spans="1:12" x14ac:dyDescent="0.25">
      <c r="A192" s="14"/>
      <c r="B192" s="14"/>
      <c r="C192" s="48"/>
      <c r="D192" s="11"/>
      <c r="E192" s="49"/>
      <c r="F192" s="49"/>
      <c r="G192" s="49"/>
      <c r="H192" s="11"/>
      <c r="I192" s="49"/>
      <c r="J192" s="11"/>
      <c r="K192" s="28">
        <v>0</v>
      </c>
      <c r="L192" s="51" t="str">
        <f>IFERROR((VLOOKUP(B192,SEMANCES!$A$3:$T$102,18,FALSE)-K192),"")</f>
        <v/>
      </c>
    </row>
    <row r="193" spans="1:12" x14ac:dyDescent="0.25">
      <c r="A193" s="14"/>
      <c r="B193" s="14"/>
      <c r="C193" s="48"/>
      <c r="D193" s="11"/>
      <c r="E193" s="49"/>
      <c r="F193" s="49"/>
      <c r="G193" s="49"/>
      <c r="H193" s="11"/>
      <c r="I193" s="49"/>
      <c r="J193" s="11"/>
      <c r="K193" s="28">
        <v>0</v>
      </c>
      <c r="L193" s="51" t="str">
        <f>IFERROR((VLOOKUP(B193,SEMANCES!$A$3:$T$102,18,FALSE)-K193),"")</f>
        <v/>
      </c>
    </row>
    <row r="194" spans="1:12" x14ac:dyDescent="0.25">
      <c r="A194" s="14" t="str">
        <f>IFERROR(VLOOKUP(B194,SEMANCES!$A$3:$C$102,2,FALSE),"")</f>
        <v/>
      </c>
      <c r="B194" s="14"/>
      <c r="C194" s="48"/>
      <c r="D194" s="11"/>
      <c r="E194" s="49"/>
      <c r="F194" s="49"/>
      <c r="G194" s="49"/>
      <c r="H194" s="11"/>
      <c r="I194" s="49"/>
      <c r="J194" s="11"/>
      <c r="K194" s="28">
        <v>0</v>
      </c>
      <c r="L194" s="51" t="str">
        <f>IFERROR((VLOOKUP(B194,SEMANCES!$A$3:$T$102,18,FALSE)-K194),"")</f>
        <v/>
      </c>
    </row>
    <row r="195" spans="1:12" x14ac:dyDescent="0.25">
      <c r="A195" s="14" t="str">
        <f>IFERROR(VLOOKUP(B195,SEMANCES!$A$3:$C$102,2,FALSE),"")</f>
        <v/>
      </c>
      <c r="B195" s="14"/>
      <c r="C195" s="48"/>
      <c r="D195" s="11"/>
      <c r="E195" s="49"/>
      <c r="F195" s="49"/>
      <c r="G195" s="49"/>
      <c r="H195" s="11"/>
      <c r="I195" s="49"/>
      <c r="J195" s="11"/>
      <c r="K195" s="28">
        <v>0</v>
      </c>
      <c r="L195" s="51" t="str">
        <f>IFERROR((VLOOKUP(B195,SEMANCES!$A$3:$T$102,18,FALSE)-K195),"")</f>
        <v/>
      </c>
    </row>
    <row r="196" spans="1:12" x14ac:dyDescent="0.25">
      <c r="A196" s="14"/>
      <c r="B196" s="14"/>
      <c r="C196" s="48"/>
      <c r="D196" s="11"/>
      <c r="E196" s="49"/>
      <c r="F196" s="49"/>
      <c r="G196" s="49"/>
      <c r="H196" s="11"/>
      <c r="I196" s="49"/>
      <c r="J196" s="11"/>
      <c r="K196" s="28">
        <v>0</v>
      </c>
      <c r="L196" s="51" t="str">
        <f>IFERROR((VLOOKUP(B196,SEMANCES!$A$3:$T$102,18,FALSE)-K196),"")</f>
        <v/>
      </c>
    </row>
    <row r="197" spans="1:12" x14ac:dyDescent="0.25">
      <c r="A197" s="14"/>
      <c r="B197" s="14"/>
      <c r="C197" s="48"/>
      <c r="D197" s="11"/>
      <c r="E197" s="49"/>
      <c r="F197" s="49"/>
      <c r="G197" s="49"/>
      <c r="H197" s="11"/>
      <c r="I197" s="49"/>
      <c r="J197" s="11"/>
      <c r="K197" s="28">
        <v>0</v>
      </c>
      <c r="L197" s="51" t="str">
        <f>IFERROR((VLOOKUP(B197,SEMANCES!$A$3:$T$102,18,FALSE)-K197),"")</f>
        <v/>
      </c>
    </row>
    <row r="198" spans="1:12" x14ac:dyDescent="0.25">
      <c r="A198" s="14" t="str">
        <f>IFERROR(VLOOKUP(B198,SEMANCES!$A$3:$C$102,2,FALSE),"")</f>
        <v/>
      </c>
      <c r="B198" s="14"/>
      <c r="C198" s="48"/>
      <c r="D198" s="11"/>
      <c r="E198" s="49"/>
      <c r="F198" s="49"/>
      <c r="G198" s="49"/>
      <c r="H198" s="11"/>
      <c r="I198" s="49"/>
      <c r="J198" s="11"/>
      <c r="K198" s="28">
        <v>0</v>
      </c>
      <c r="L198" s="51" t="str">
        <f>IFERROR((VLOOKUP(B198,SEMANCES!$A$3:$T$102,18,FALSE)-K198),"")</f>
        <v/>
      </c>
    </row>
    <row r="199" spans="1:12" x14ac:dyDescent="0.25">
      <c r="A199" s="14" t="str">
        <f>IFERROR(VLOOKUP(B199,SEMANCES!$A$3:$C$102,2,FALSE),"")</f>
        <v/>
      </c>
      <c r="B199" s="14"/>
      <c r="C199" s="48"/>
      <c r="D199" s="11"/>
      <c r="E199" s="49"/>
      <c r="F199" s="49"/>
      <c r="G199" s="49"/>
      <c r="H199" s="11"/>
      <c r="I199" s="49"/>
      <c r="J199" s="11"/>
      <c r="K199" s="28">
        <v>0</v>
      </c>
      <c r="L199" s="51" t="str">
        <f>IFERROR((VLOOKUP(B199,SEMANCES!$A$3:$T$102,18,FALSE)-K199),"")</f>
        <v/>
      </c>
    </row>
    <row r="200" spans="1:12" x14ac:dyDescent="0.25">
      <c r="A200" s="14"/>
      <c r="B200" s="14"/>
      <c r="C200" s="48"/>
      <c r="D200" s="11"/>
      <c r="E200" s="49"/>
      <c r="F200" s="49"/>
      <c r="G200" s="49"/>
      <c r="H200" s="11"/>
      <c r="I200" s="49"/>
      <c r="J200" s="11"/>
      <c r="K200" s="28">
        <v>0</v>
      </c>
      <c r="L200" s="51" t="str">
        <f>IFERROR((VLOOKUP(B200,SEMANCES!$A$3:$T$102,18,FALSE)-K200),"")</f>
        <v/>
      </c>
    </row>
  </sheetData>
  <dataValidations count="2">
    <dataValidation type="list" allowBlank="1" showInputMessage="1" showErrorMessage="1" sqref="D2:D200">
      <formula1>INDIRECT("Tableau12[Status]")</formula1>
    </dataValidation>
    <dataValidation type="list" allowBlank="1" showInputMessage="1" showErrorMessage="1" sqref="J2:J200">
      <formula1>INDIRECT("Tableau13[Statusfin]")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B2:B200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9"/>
  <sheetViews>
    <sheetView workbookViewId="0">
      <selection activeCell="P4" sqref="P4"/>
    </sheetView>
  </sheetViews>
  <sheetFormatPr baseColWidth="10" defaultRowHeight="15" x14ac:dyDescent="0.25"/>
  <cols>
    <col min="1" max="1" width="10.7109375" bestFit="1" customWidth="1"/>
    <col min="2" max="2" width="8.28515625" bestFit="1" customWidth="1"/>
    <col min="3" max="3" width="4.5703125" bestFit="1" customWidth="1"/>
    <col min="4" max="4" width="6.85546875" bestFit="1" customWidth="1"/>
    <col min="5" max="5" width="13.140625" bestFit="1" customWidth="1"/>
    <col min="6" max="6" width="5.5703125" bestFit="1" customWidth="1"/>
    <col min="7" max="7" width="6.5703125" bestFit="1" customWidth="1"/>
    <col min="8" max="8" width="12.5703125" bestFit="1" customWidth="1"/>
    <col min="9" max="9" width="18.85546875" bestFit="1" customWidth="1"/>
    <col min="10" max="10" width="9.7109375" bestFit="1" customWidth="1"/>
    <col min="11" max="11" width="18.85546875" bestFit="1" customWidth="1"/>
    <col min="12" max="12" width="9.7109375" bestFit="1" customWidth="1"/>
    <col min="13" max="13" width="18.85546875" bestFit="1" customWidth="1"/>
    <col min="14" max="14" width="9.7109375" bestFit="1" customWidth="1"/>
    <col min="15" max="15" width="9.5703125" bestFit="1" customWidth="1"/>
    <col min="16" max="16" width="8.42578125" bestFit="1" customWidth="1"/>
    <col min="17" max="17" width="10.5703125" bestFit="1" customWidth="1"/>
    <col min="18" max="18" width="11.7109375" bestFit="1" customWidth="1"/>
    <col min="19" max="19" width="24" bestFit="1" customWidth="1"/>
  </cols>
  <sheetData>
    <row r="1" spans="1:19" x14ac:dyDescent="0.25">
      <c r="A1" s="39" t="s">
        <v>111</v>
      </c>
      <c r="B1" s="39" t="s">
        <v>112</v>
      </c>
      <c r="C1" s="39" t="s">
        <v>113</v>
      </c>
      <c r="D1" s="39" t="s">
        <v>114</v>
      </c>
      <c r="E1" s="39" t="s">
        <v>115</v>
      </c>
      <c r="F1" s="39" t="s">
        <v>116</v>
      </c>
      <c r="G1" s="39" t="s">
        <v>117</v>
      </c>
      <c r="H1" s="39" t="s">
        <v>118</v>
      </c>
      <c r="I1" s="39" t="s">
        <v>119</v>
      </c>
      <c r="J1" s="39" t="s">
        <v>120</v>
      </c>
      <c r="K1" s="39" t="s">
        <v>121</v>
      </c>
      <c r="L1" s="39" t="s">
        <v>122</v>
      </c>
      <c r="M1" s="39" t="s">
        <v>123</v>
      </c>
      <c r="N1" s="39" t="s">
        <v>124</v>
      </c>
      <c r="O1" s="39" t="s">
        <v>125</v>
      </c>
      <c r="P1" s="39" t="s">
        <v>126</v>
      </c>
      <c r="Q1" s="39" t="s">
        <v>127</v>
      </c>
      <c r="R1" s="39" t="s">
        <v>128</v>
      </c>
      <c r="S1" s="39" t="s">
        <v>95</v>
      </c>
    </row>
    <row r="2" spans="1:19" x14ac:dyDescent="0.25">
      <c r="A2" s="15">
        <v>44343</v>
      </c>
      <c r="B2" s="25">
        <v>14</v>
      </c>
      <c r="C2" s="16">
        <v>7.4</v>
      </c>
      <c r="D2" s="40">
        <v>0</v>
      </c>
      <c r="E2" s="41">
        <f>(C2*100)/DATA!$J$3</f>
        <v>104.22535211267606</v>
      </c>
      <c r="F2" s="17">
        <v>0.56999999999999995</v>
      </c>
      <c r="G2" s="40">
        <v>0</v>
      </c>
      <c r="H2" s="41">
        <f>(F2*100)/1.5</f>
        <v>37.999999999999993</v>
      </c>
      <c r="I2" s="11"/>
      <c r="J2" s="26"/>
      <c r="K2" s="11"/>
      <c r="L2" s="26"/>
      <c r="M2" s="11"/>
      <c r="N2" s="26"/>
      <c r="O2" s="11" t="s">
        <v>10</v>
      </c>
      <c r="P2" s="27">
        <v>30</v>
      </c>
      <c r="Q2" s="41">
        <f>(P2*100)/DATA!$B$3</f>
        <v>60</v>
      </c>
      <c r="R2" s="46">
        <f ca="1">((TODAY()-A2)*(CONSO!E4/365))+(P2*(DATA!P3/1000)+(J2+L2+N2)*(DATA!E3/500))</f>
        <v>0.38585999999999993</v>
      </c>
      <c r="S2" s="11" t="s">
        <v>142</v>
      </c>
    </row>
    <row r="3" spans="1:19" x14ac:dyDescent="0.25">
      <c r="A3" s="15">
        <v>44344</v>
      </c>
      <c r="B3" s="25">
        <v>19</v>
      </c>
      <c r="C3" s="16">
        <v>6.72</v>
      </c>
      <c r="D3" s="40">
        <f>C3-C2</f>
        <v>-0.6800000000000006</v>
      </c>
      <c r="E3" s="41">
        <f>(C3*100)/DATA!$J$3</f>
        <v>94.647887323943664</v>
      </c>
      <c r="F3" s="17">
        <v>0.99</v>
      </c>
      <c r="G3" s="40">
        <f>F3-F2</f>
        <v>0.42000000000000004</v>
      </c>
      <c r="H3" s="41">
        <f t="shared" ref="H3:H8" si="0">(F3*100)/1.5</f>
        <v>66</v>
      </c>
      <c r="I3" s="11" t="s">
        <v>8</v>
      </c>
      <c r="J3" s="26">
        <v>50</v>
      </c>
      <c r="K3" s="11" t="s">
        <v>6</v>
      </c>
      <c r="L3" s="26">
        <v>50</v>
      </c>
      <c r="M3" s="11"/>
      <c r="N3" s="26"/>
      <c r="O3" s="11" t="s">
        <v>10</v>
      </c>
      <c r="P3" s="27">
        <v>20</v>
      </c>
      <c r="Q3" s="41">
        <f>(P3*100)/DATA!$B$3</f>
        <v>40</v>
      </c>
      <c r="R3" s="46">
        <f ca="1">((TODAY()-A3)*(CONSO!E5/365))+(P3*(DATA!P4/1000)+(J3+L3+N3)*(DATA!E4/500))+R2</f>
        <v>2.6868000000000003</v>
      </c>
      <c r="S3" s="11" t="s">
        <v>145</v>
      </c>
    </row>
    <row r="4" spans="1:19" x14ac:dyDescent="0.25">
      <c r="A4" s="15">
        <v>44345</v>
      </c>
      <c r="B4" s="25">
        <v>22</v>
      </c>
      <c r="C4" s="16">
        <v>7.62</v>
      </c>
      <c r="D4" s="40">
        <f t="shared" ref="D4:D7" si="1">C4-C3</f>
        <v>0.90000000000000036</v>
      </c>
      <c r="E4" s="41">
        <f>(C4*100)/DATA!$J$3</f>
        <v>107.32394366197184</v>
      </c>
      <c r="F4" s="17">
        <v>1.0509999999999999</v>
      </c>
      <c r="G4" s="40">
        <f t="shared" ref="G4:G7" si="2">F4-F3</f>
        <v>6.0999999999999943E-2</v>
      </c>
      <c r="H4" s="41">
        <f t="shared" si="0"/>
        <v>70.066666666666663</v>
      </c>
      <c r="I4" s="11"/>
      <c r="J4" s="26"/>
      <c r="K4" s="11"/>
      <c r="L4" s="26"/>
      <c r="M4" s="11"/>
      <c r="N4" s="26"/>
      <c r="O4" s="11"/>
      <c r="P4" s="27"/>
      <c r="Q4" s="41">
        <f>(P4*100)/DATA!$B$3</f>
        <v>0</v>
      </c>
      <c r="R4" s="46">
        <f ca="1">((TODAY()-A4)*(CONSO!E6/365))+(P4*(DATA!P5/1000)+(J4+L4+N4)*(DATA!E5/500))+R3</f>
        <v>2.9719200000000003</v>
      </c>
      <c r="S4" s="11" t="s">
        <v>144</v>
      </c>
    </row>
    <row r="5" spans="1:19" x14ac:dyDescent="0.25">
      <c r="A5" s="15">
        <v>44346</v>
      </c>
      <c r="B5" s="25">
        <v>21</v>
      </c>
      <c r="C5" s="16">
        <v>7.7</v>
      </c>
      <c r="D5" s="40">
        <f t="shared" si="1"/>
        <v>8.0000000000000071E-2</v>
      </c>
      <c r="E5" s="41">
        <f>(C5*100)/DATA!$J$3</f>
        <v>108.45070422535211</v>
      </c>
      <c r="F5" s="17">
        <v>1.0940000000000001</v>
      </c>
      <c r="G5" s="40">
        <f t="shared" si="2"/>
        <v>4.3000000000000149E-2</v>
      </c>
      <c r="H5" s="41">
        <f t="shared" si="0"/>
        <v>72.933333333333337</v>
      </c>
      <c r="I5" s="11"/>
      <c r="J5" s="26"/>
      <c r="K5" s="11"/>
      <c r="L5" s="26"/>
      <c r="M5" s="11"/>
      <c r="N5" s="26"/>
      <c r="O5" s="11"/>
      <c r="P5" s="27"/>
      <c r="Q5" s="41">
        <f>(P5*100)/DATA!$B$3</f>
        <v>0</v>
      </c>
      <c r="R5" s="46">
        <f ca="1">((TODAY()-A5)*(CONSO!E7/365))+(P5*(DATA!P6/1000)+(J5+L5+N5)*(DATA!E6/500))+R4</f>
        <v>3.2392200000000004</v>
      </c>
      <c r="S5" s="11"/>
    </row>
    <row r="6" spans="1:19" x14ac:dyDescent="0.25">
      <c r="A6" s="15">
        <v>44347</v>
      </c>
      <c r="B6" s="25">
        <v>23.6</v>
      </c>
      <c r="C6" s="16">
        <v>7.95</v>
      </c>
      <c r="D6" s="40">
        <f t="shared" si="1"/>
        <v>0.25</v>
      </c>
      <c r="E6" s="41">
        <f>(C6*100)/DATA!$J$3</f>
        <v>111.9718309859155</v>
      </c>
      <c r="F6" s="17">
        <v>1.0860000000000001</v>
      </c>
      <c r="G6" s="40">
        <f t="shared" si="2"/>
        <v>-8.0000000000000071E-3</v>
      </c>
      <c r="H6" s="41">
        <f t="shared" si="0"/>
        <v>72.400000000000006</v>
      </c>
      <c r="I6" s="11"/>
      <c r="J6" s="26"/>
      <c r="K6" s="11"/>
      <c r="L6" s="26"/>
      <c r="M6" s="11"/>
      <c r="N6" s="26"/>
      <c r="O6" s="11"/>
      <c r="P6" s="27"/>
      <c r="Q6" s="41">
        <f>(P6*100)/DATA!$B$3</f>
        <v>0</v>
      </c>
      <c r="R6" s="46">
        <f ca="1">((TODAY()-A6)*(CONSO!E8/365))+(P6*(DATA!P7/1000)+(J6+L6+N6)*(DATA!E7/500))+R5</f>
        <v>3.4887000000000006</v>
      </c>
      <c r="S6" s="11"/>
    </row>
    <row r="7" spans="1:19" x14ac:dyDescent="0.25">
      <c r="A7" s="15">
        <v>44354</v>
      </c>
      <c r="B7" s="25">
        <v>25</v>
      </c>
      <c r="C7" s="16">
        <v>7.34</v>
      </c>
      <c r="D7" s="40">
        <f t="shared" si="1"/>
        <v>-0.61000000000000032</v>
      </c>
      <c r="E7" s="41">
        <f>(C7*100)/DATA!$J$3</f>
        <v>103.38028169014085</v>
      </c>
      <c r="F7" s="17">
        <v>0.95</v>
      </c>
      <c r="G7" s="40">
        <f t="shared" si="2"/>
        <v>-0.13600000000000012</v>
      </c>
      <c r="H7" s="41">
        <f t="shared" si="0"/>
        <v>63.333333333333336</v>
      </c>
      <c r="I7" s="11"/>
      <c r="J7" s="26"/>
      <c r="K7" s="11"/>
      <c r="L7" s="26"/>
      <c r="M7" s="11"/>
      <c r="N7" s="26"/>
      <c r="O7" s="11"/>
      <c r="P7" s="27"/>
      <c r="Q7" s="41">
        <f>(P7*100)/DATA!$B$3</f>
        <v>0</v>
      </c>
      <c r="R7" s="46">
        <f ca="1">((TODAY()-A7)*(CONSO!E9/365))+(P7*(DATA!P8/1000)+(J7+L7+N7)*(DATA!E8/500))+R6</f>
        <v>3.4887000000000006</v>
      </c>
      <c r="S7" s="11"/>
    </row>
    <row r="8" spans="1:19" x14ac:dyDescent="0.25">
      <c r="A8" s="11"/>
      <c r="B8" s="25"/>
      <c r="C8" s="11"/>
      <c r="D8" s="39"/>
      <c r="E8" s="41">
        <f>(C8*100)/DATA!$J$3</f>
        <v>0</v>
      </c>
      <c r="F8" s="11"/>
      <c r="G8" s="39"/>
      <c r="H8" s="41">
        <f t="shared" si="0"/>
        <v>0</v>
      </c>
      <c r="I8" s="11"/>
      <c r="J8" s="26"/>
      <c r="K8" s="11"/>
      <c r="L8" s="26"/>
      <c r="M8" s="11"/>
      <c r="N8" s="26"/>
      <c r="O8" s="11"/>
      <c r="P8" s="27"/>
      <c r="Q8" s="41">
        <f>(P8*100)/DATA!$B$3</f>
        <v>0</v>
      </c>
      <c r="R8" s="46">
        <f ca="1">((TODAY()-A8)*(CONSO!E10/365))+(P8*(DATA!P9/1000)+(J8+L8+N8)*(DATA!E9/500))+R7</f>
        <v>3.4887000000000006</v>
      </c>
      <c r="S8" s="11"/>
    </row>
    <row r="9" spans="1:19" x14ac:dyDescent="0.25">
      <c r="A9" s="18"/>
      <c r="B9" s="39" t="s">
        <v>129</v>
      </c>
      <c r="C9" s="42">
        <f>IFERROR(AVERAGE(C2:C7),"")</f>
        <v>7.455000000000001</v>
      </c>
      <c r="D9" s="19"/>
      <c r="E9" s="39" t="s">
        <v>130</v>
      </c>
      <c r="F9" s="43">
        <f>IFERROR(AVERAGE(F2:F7),"")</f>
        <v>0.95683333333333342</v>
      </c>
      <c r="G9" s="20"/>
      <c r="H9" s="18"/>
      <c r="I9" s="39" t="s">
        <v>131</v>
      </c>
      <c r="J9" s="44">
        <f>SUM(J2:J8)</f>
        <v>50</v>
      </c>
      <c r="K9" s="39" t="s">
        <v>132</v>
      </c>
      <c r="L9" s="44">
        <f>SUM(L2:L8)</f>
        <v>50</v>
      </c>
      <c r="M9" s="39" t="s">
        <v>133</v>
      </c>
      <c r="N9" s="44">
        <f>SUM(N2:N8)</f>
        <v>0</v>
      </c>
      <c r="O9" s="39" t="s">
        <v>134</v>
      </c>
      <c r="P9" s="45">
        <f>SUM(P2:P8)</f>
        <v>50</v>
      </c>
      <c r="Q9" s="20"/>
      <c r="R9" s="21"/>
      <c r="S9" s="21"/>
    </row>
  </sheetData>
  <dataValidations count="2">
    <dataValidation type="list" allowBlank="1" showInputMessage="1" showErrorMessage="1" sqref="I2:I8 K2:K8 M2:M8">
      <formula1>INDIRECT("Tableau1[NUT]")</formula1>
    </dataValidation>
    <dataValidation type="list" allowBlank="1" showInputMessage="1" showErrorMessage="1" sqref="O2:O8">
      <formula1>INDIRECT("Tableau6[PROV H2O]")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200"/>
  <sheetViews>
    <sheetView workbookViewId="0">
      <selection activeCell="E17" sqref="E17"/>
    </sheetView>
  </sheetViews>
  <sheetFormatPr baseColWidth="10" defaultRowHeight="15" x14ac:dyDescent="0.25"/>
  <cols>
    <col min="1" max="1" width="13" bestFit="1" customWidth="1"/>
    <col min="2" max="2" width="28" bestFit="1" customWidth="1"/>
    <col min="3" max="3" width="9.42578125" bestFit="1" customWidth="1"/>
    <col min="4" max="4" width="10.42578125" bestFit="1" customWidth="1"/>
    <col min="9" max="9" width="14.7109375" bestFit="1" customWidth="1"/>
  </cols>
  <sheetData>
    <row r="1" spans="1:12" x14ac:dyDescent="0.25">
      <c r="A1" s="47" t="s">
        <v>61</v>
      </c>
      <c r="B1" s="47" t="s">
        <v>154</v>
      </c>
      <c r="C1" s="47" t="s">
        <v>167</v>
      </c>
      <c r="D1" s="47" t="s">
        <v>168</v>
      </c>
      <c r="E1" s="47" t="s">
        <v>169</v>
      </c>
      <c r="F1" s="47" t="s">
        <v>170</v>
      </c>
      <c r="G1" s="47" t="s">
        <v>171</v>
      </c>
      <c r="H1" s="47" t="s">
        <v>172</v>
      </c>
      <c r="I1" s="47" t="s">
        <v>173</v>
      </c>
      <c r="J1" s="47" t="s">
        <v>174</v>
      </c>
      <c r="K1" s="47" t="s">
        <v>175</v>
      </c>
      <c r="L1" s="47" t="s">
        <v>176</v>
      </c>
    </row>
    <row r="2" spans="1:12" x14ac:dyDescent="0.25">
      <c r="A2" s="14" t="str">
        <f>IFERROR(VLOOKUP(B2,SEMANCES!$A$3:$C$102,2,FALSE),"")</f>
        <v/>
      </c>
      <c r="B2" s="14"/>
      <c r="C2" s="48"/>
      <c r="D2" s="11"/>
      <c r="E2" s="49"/>
      <c r="F2" s="49"/>
      <c r="G2" s="49"/>
      <c r="H2" s="11"/>
      <c r="I2" s="49"/>
      <c r="J2" s="11"/>
      <c r="K2" s="28">
        <v>0</v>
      </c>
      <c r="L2" s="51" t="str">
        <f>IFERROR((VLOOKUP(B2,SEMANCES!$A$3:$T$102,18,FALSE)-K2),"")</f>
        <v/>
      </c>
    </row>
    <row r="3" spans="1:12" x14ac:dyDescent="0.25">
      <c r="A3" s="14" t="str">
        <f>IFERROR(VLOOKUP(B3,SEMANCES!$A$3:$C$102,2,FALSE),"")</f>
        <v/>
      </c>
      <c r="B3" s="14"/>
      <c r="C3" s="48"/>
      <c r="D3" s="11"/>
      <c r="E3" s="49"/>
      <c r="F3" s="49"/>
      <c r="G3" s="49"/>
      <c r="H3" s="11"/>
      <c r="I3" s="49"/>
      <c r="J3" s="11"/>
      <c r="K3" s="28">
        <v>0</v>
      </c>
      <c r="L3" s="51" t="str">
        <f>IFERROR((VLOOKUP(B3,SEMANCES!$A$3:$T$102,18,FALSE)-K3),"")</f>
        <v/>
      </c>
    </row>
    <row r="4" spans="1:12" x14ac:dyDescent="0.25">
      <c r="A4" s="14"/>
      <c r="B4" s="14"/>
      <c r="C4" s="48"/>
      <c r="D4" s="11"/>
      <c r="E4" s="49"/>
      <c r="F4" s="49"/>
      <c r="G4" s="49"/>
      <c r="H4" s="11"/>
      <c r="I4" s="49"/>
      <c r="J4" s="11"/>
      <c r="K4" s="28">
        <v>0</v>
      </c>
      <c r="L4" s="51" t="str">
        <f>IFERROR((VLOOKUP(B4,SEMANCES!$A$3:$T$102,18,FALSE)-K4),"")</f>
        <v/>
      </c>
    </row>
    <row r="5" spans="1:12" x14ac:dyDescent="0.25">
      <c r="A5" s="14"/>
      <c r="B5" s="14"/>
      <c r="C5" s="48"/>
      <c r="D5" s="11"/>
      <c r="E5" s="49"/>
      <c r="F5" s="49"/>
      <c r="G5" s="49"/>
      <c r="H5" s="11"/>
      <c r="I5" s="49"/>
      <c r="J5" s="11"/>
      <c r="K5" s="28">
        <v>0</v>
      </c>
      <c r="L5" s="51" t="str">
        <f>IFERROR((VLOOKUP(B5,SEMANCES!$A$3:$T$102,18,FALSE)-K5),"")</f>
        <v/>
      </c>
    </row>
    <row r="6" spans="1:12" x14ac:dyDescent="0.25">
      <c r="A6" s="14" t="str">
        <f>IFERROR(VLOOKUP(B6,SEMANCES!$A$3:$C$102,2,FALSE),"")</f>
        <v/>
      </c>
      <c r="B6" s="14"/>
      <c r="C6" s="48"/>
      <c r="D6" s="11"/>
      <c r="E6" s="49"/>
      <c r="F6" s="49"/>
      <c r="G6" s="49"/>
      <c r="H6" s="11"/>
      <c r="I6" s="49"/>
      <c r="J6" s="11"/>
      <c r="K6" s="28">
        <v>0</v>
      </c>
      <c r="L6" s="51" t="str">
        <f>IFERROR((VLOOKUP(B6,SEMANCES!$A$3:$T$102,18,FALSE)-K6),"")</f>
        <v/>
      </c>
    </row>
    <row r="7" spans="1:12" x14ac:dyDescent="0.25">
      <c r="A7" s="14" t="str">
        <f>IFERROR(VLOOKUP(B7,SEMANCES!$A$3:$C$102,2,FALSE),"")</f>
        <v/>
      </c>
      <c r="B7" s="14"/>
      <c r="C7" s="48"/>
      <c r="D7" s="11"/>
      <c r="E7" s="49"/>
      <c r="F7" s="49"/>
      <c r="G7" s="49"/>
      <c r="H7" s="11"/>
      <c r="I7" s="49"/>
      <c r="J7" s="11"/>
      <c r="K7" s="28">
        <v>0</v>
      </c>
      <c r="L7" s="51" t="str">
        <f>IFERROR((VLOOKUP(B7,SEMANCES!$A$3:$T$102,18,FALSE)-K7),"")</f>
        <v/>
      </c>
    </row>
    <row r="8" spans="1:12" x14ac:dyDescent="0.25">
      <c r="A8" s="14"/>
      <c r="B8" s="14"/>
      <c r="C8" s="48"/>
      <c r="D8" s="11"/>
      <c r="E8" s="49"/>
      <c r="F8" s="49"/>
      <c r="G8" s="49"/>
      <c r="H8" s="11"/>
      <c r="I8" s="49"/>
      <c r="J8" s="11"/>
      <c r="K8" s="28">
        <v>0</v>
      </c>
      <c r="L8" s="51" t="str">
        <f>IFERROR((VLOOKUP(B8,SEMANCES!$A$3:$T$102,18,FALSE)-K8),"")</f>
        <v/>
      </c>
    </row>
    <row r="9" spans="1:12" x14ac:dyDescent="0.25">
      <c r="A9" s="14"/>
      <c r="B9" s="14"/>
      <c r="C9" s="48"/>
      <c r="D9" s="11"/>
      <c r="E9" s="49"/>
      <c r="F9" s="49"/>
      <c r="G9" s="49"/>
      <c r="H9" s="11"/>
      <c r="I9" s="49"/>
      <c r="J9" s="11"/>
      <c r="K9" s="28">
        <v>0</v>
      </c>
      <c r="L9" s="51" t="str">
        <f>IFERROR((VLOOKUP(B9,SEMANCES!$A$3:$T$102,18,FALSE)-K9),"")</f>
        <v/>
      </c>
    </row>
    <row r="10" spans="1:12" x14ac:dyDescent="0.25">
      <c r="A10" s="14" t="str">
        <f>IFERROR(VLOOKUP(B10,SEMANCES!$A$3:$C$102,2,FALSE),"")</f>
        <v/>
      </c>
      <c r="B10" s="14"/>
      <c r="C10" s="48"/>
      <c r="D10" s="11"/>
      <c r="E10" s="49"/>
      <c r="F10" s="49"/>
      <c r="G10" s="49"/>
      <c r="H10" s="11"/>
      <c r="I10" s="49"/>
      <c r="J10" s="11"/>
      <c r="K10" s="28">
        <v>0</v>
      </c>
      <c r="L10" s="51" t="str">
        <f>IFERROR((VLOOKUP(B10,SEMANCES!$A$3:$T$102,18,FALSE)-K10),"")</f>
        <v/>
      </c>
    </row>
    <row r="11" spans="1:12" x14ac:dyDescent="0.25">
      <c r="A11" s="14" t="str">
        <f>IFERROR(VLOOKUP(B11,SEMANCES!$A$3:$C$102,2,FALSE),"")</f>
        <v/>
      </c>
      <c r="B11" s="14"/>
      <c r="C11" s="48"/>
      <c r="D11" s="11"/>
      <c r="E11" s="49"/>
      <c r="F11" s="49"/>
      <c r="G11" s="49"/>
      <c r="H11" s="11"/>
      <c r="I11" s="49"/>
      <c r="J11" s="11"/>
      <c r="K11" s="28">
        <v>0</v>
      </c>
      <c r="L11" s="51" t="str">
        <f>IFERROR((VLOOKUP(B11,SEMANCES!$A$3:$T$102,18,FALSE)-K11),"")</f>
        <v/>
      </c>
    </row>
    <row r="12" spans="1:12" x14ac:dyDescent="0.25">
      <c r="A12" s="14"/>
      <c r="B12" s="14"/>
      <c r="C12" s="48"/>
      <c r="D12" s="11"/>
      <c r="E12" s="49"/>
      <c r="F12" s="49"/>
      <c r="G12" s="49"/>
      <c r="H12" s="11"/>
      <c r="I12" s="49"/>
      <c r="J12" s="11"/>
      <c r="K12" s="28">
        <v>0</v>
      </c>
      <c r="L12" s="51" t="str">
        <f>IFERROR((VLOOKUP(B12,SEMANCES!$A$3:$T$102,18,FALSE)-K12),"")</f>
        <v/>
      </c>
    </row>
    <row r="13" spans="1:12" x14ac:dyDescent="0.25">
      <c r="A13" s="14"/>
      <c r="B13" s="14"/>
      <c r="C13" s="48"/>
      <c r="D13" s="11"/>
      <c r="E13" s="49"/>
      <c r="F13" s="49"/>
      <c r="G13" s="49"/>
      <c r="H13" s="11"/>
      <c r="I13" s="49"/>
      <c r="J13" s="11"/>
      <c r="K13" s="28">
        <v>0</v>
      </c>
      <c r="L13" s="51" t="str">
        <f>IFERROR((VLOOKUP(B13,SEMANCES!$A$3:$T$102,18,FALSE)-K13),"")</f>
        <v/>
      </c>
    </row>
    <row r="14" spans="1:12" x14ac:dyDescent="0.25">
      <c r="A14" s="14" t="str">
        <f>IFERROR(VLOOKUP(B14,SEMANCES!$A$3:$C$102,2,FALSE),"")</f>
        <v/>
      </c>
      <c r="B14" s="14"/>
      <c r="C14" s="48"/>
      <c r="D14" s="11"/>
      <c r="E14" s="49"/>
      <c r="F14" s="49"/>
      <c r="G14" s="49"/>
      <c r="H14" s="11"/>
      <c r="I14" s="49"/>
      <c r="J14" s="11"/>
      <c r="K14" s="28">
        <v>0</v>
      </c>
      <c r="L14" s="51" t="str">
        <f>IFERROR((VLOOKUP(B14,SEMANCES!$A$3:$T$102,18,FALSE)-K14),"")</f>
        <v/>
      </c>
    </row>
    <row r="15" spans="1:12" x14ac:dyDescent="0.25">
      <c r="A15" s="14" t="str">
        <f>IFERROR(VLOOKUP(B15,SEMANCES!$A$3:$C$102,2,FALSE),"")</f>
        <v/>
      </c>
      <c r="B15" s="14"/>
      <c r="C15" s="48"/>
      <c r="D15" s="11"/>
      <c r="E15" s="49"/>
      <c r="F15" s="49"/>
      <c r="G15" s="49"/>
      <c r="H15" s="11"/>
      <c r="I15" s="49"/>
      <c r="J15" s="11"/>
      <c r="K15" s="28">
        <v>0</v>
      </c>
      <c r="L15" s="51" t="str">
        <f>IFERROR((VLOOKUP(B15,SEMANCES!$A$3:$T$102,18,FALSE)-K15),"")</f>
        <v/>
      </c>
    </row>
    <row r="16" spans="1:12" x14ac:dyDescent="0.25">
      <c r="A16" s="14"/>
      <c r="B16" s="14"/>
      <c r="C16" s="48"/>
      <c r="D16" s="11"/>
      <c r="E16" s="49"/>
      <c r="F16" s="49"/>
      <c r="G16" s="49"/>
      <c r="H16" s="11"/>
      <c r="I16" s="49"/>
      <c r="J16" s="11"/>
      <c r="K16" s="28">
        <v>0</v>
      </c>
      <c r="L16" s="51" t="str">
        <f>IFERROR((VLOOKUP(B16,SEMANCES!$A$3:$T$102,18,FALSE)-K16),"")</f>
        <v/>
      </c>
    </row>
    <row r="17" spans="1:12" x14ac:dyDescent="0.25">
      <c r="A17" s="14"/>
      <c r="B17" s="14"/>
      <c r="C17" s="48"/>
      <c r="D17" s="11"/>
      <c r="E17" s="49"/>
      <c r="F17" s="49"/>
      <c r="G17" s="49"/>
      <c r="H17" s="11"/>
      <c r="I17" s="49"/>
      <c r="J17" s="11"/>
      <c r="K17" s="28">
        <v>0</v>
      </c>
      <c r="L17" s="51" t="str">
        <f>IFERROR((VLOOKUP(B17,SEMANCES!$A$3:$T$102,18,FALSE)-K17),"")</f>
        <v/>
      </c>
    </row>
    <row r="18" spans="1:12" x14ac:dyDescent="0.25">
      <c r="A18" s="14" t="str">
        <f>IFERROR(VLOOKUP(B18,SEMANCES!$A$3:$C$102,2,FALSE),"")</f>
        <v/>
      </c>
      <c r="B18" s="14"/>
      <c r="C18" s="48"/>
      <c r="D18" s="11"/>
      <c r="E18" s="49"/>
      <c r="F18" s="49"/>
      <c r="G18" s="49"/>
      <c r="H18" s="11"/>
      <c r="I18" s="49"/>
      <c r="J18" s="11"/>
      <c r="K18" s="28">
        <v>0</v>
      </c>
      <c r="L18" s="51" t="str">
        <f>IFERROR((VLOOKUP(B18,SEMANCES!$A$3:$T$102,18,FALSE)-K18),"")</f>
        <v/>
      </c>
    </row>
    <row r="19" spans="1:12" x14ac:dyDescent="0.25">
      <c r="A19" s="14" t="str">
        <f>IFERROR(VLOOKUP(B19,SEMANCES!$A$3:$C$102,2,FALSE),"")</f>
        <v/>
      </c>
      <c r="B19" s="14"/>
      <c r="C19" s="48"/>
      <c r="D19" s="11"/>
      <c r="E19" s="49"/>
      <c r="F19" s="49"/>
      <c r="G19" s="49"/>
      <c r="H19" s="11"/>
      <c r="I19" s="49"/>
      <c r="J19" s="11"/>
      <c r="K19" s="28">
        <v>0</v>
      </c>
      <c r="L19" s="51" t="str">
        <f>IFERROR((VLOOKUP(B19,SEMANCES!$A$3:$T$102,18,FALSE)-K19),"")</f>
        <v/>
      </c>
    </row>
    <row r="20" spans="1:12" x14ac:dyDescent="0.25">
      <c r="A20" s="14"/>
      <c r="B20" s="14"/>
      <c r="C20" s="48"/>
      <c r="D20" s="11"/>
      <c r="E20" s="49"/>
      <c r="F20" s="49"/>
      <c r="G20" s="49"/>
      <c r="H20" s="11"/>
      <c r="I20" s="49"/>
      <c r="J20" s="11"/>
      <c r="K20" s="28">
        <v>0</v>
      </c>
      <c r="L20" s="51" t="str">
        <f>IFERROR((VLOOKUP(B20,SEMANCES!$A$3:$T$102,18,FALSE)-K20),"")</f>
        <v/>
      </c>
    </row>
    <row r="21" spans="1:12" x14ac:dyDescent="0.25">
      <c r="A21" s="14"/>
      <c r="B21" s="14"/>
      <c r="C21" s="48"/>
      <c r="D21" s="11"/>
      <c r="E21" s="49"/>
      <c r="F21" s="49"/>
      <c r="G21" s="49"/>
      <c r="H21" s="11"/>
      <c r="I21" s="49"/>
      <c r="J21" s="11"/>
      <c r="K21" s="28">
        <v>0</v>
      </c>
      <c r="L21" s="51" t="str">
        <f>IFERROR((VLOOKUP(B21,SEMANCES!$A$3:$T$102,18,FALSE)-K21),"")</f>
        <v/>
      </c>
    </row>
    <row r="22" spans="1:12" x14ac:dyDescent="0.25">
      <c r="A22" s="14" t="str">
        <f>IFERROR(VLOOKUP(B22,SEMANCES!$A$3:$C$102,2,FALSE),"")</f>
        <v/>
      </c>
      <c r="B22" s="14"/>
      <c r="C22" s="48"/>
      <c r="D22" s="11"/>
      <c r="E22" s="49"/>
      <c r="F22" s="49"/>
      <c r="G22" s="49"/>
      <c r="H22" s="11"/>
      <c r="I22" s="49"/>
      <c r="J22" s="11"/>
      <c r="K22" s="28">
        <v>0</v>
      </c>
      <c r="L22" s="51" t="str">
        <f>IFERROR((VLOOKUP(B22,SEMANCES!$A$3:$T$102,18,FALSE)-K22),"")</f>
        <v/>
      </c>
    </row>
    <row r="23" spans="1:12" x14ac:dyDescent="0.25">
      <c r="A23" s="14" t="str">
        <f>IFERROR(VLOOKUP(B23,SEMANCES!$A$3:$C$102,2,FALSE),"")</f>
        <v/>
      </c>
      <c r="B23" s="14"/>
      <c r="C23" s="48"/>
      <c r="D23" s="11"/>
      <c r="E23" s="49"/>
      <c r="F23" s="49"/>
      <c r="G23" s="49"/>
      <c r="H23" s="11"/>
      <c r="I23" s="49"/>
      <c r="J23" s="11"/>
      <c r="K23" s="28">
        <v>0</v>
      </c>
      <c r="L23" s="51" t="str">
        <f>IFERROR((VLOOKUP(B23,SEMANCES!$A$3:$T$102,18,FALSE)-K23),"")</f>
        <v/>
      </c>
    </row>
    <row r="24" spans="1:12" x14ac:dyDescent="0.25">
      <c r="A24" s="14"/>
      <c r="B24" s="14"/>
      <c r="C24" s="48"/>
      <c r="D24" s="11"/>
      <c r="E24" s="49"/>
      <c r="F24" s="49"/>
      <c r="G24" s="49"/>
      <c r="H24" s="11"/>
      <c r="I24" s="49"/>
      <c r="J24" s="11"/>
      <c r="K24" s="28">
        <v>0</v>
      </c>
      <c r="L24" s="51" t="str">
        <f>IFERROR((VLOOKUP(B24,SEMANCES!$A$3:$T$102,18,FALSE)-K24),"")</f>
        <v/>
      </c>
    </row>
    <row r="25" spans="1:12" x14ac:dyDescent="0.25">
      <c r="A25" s="14"/>
      <c r="B25" s="14"/>
      <c r="C25" s="48"/>
      <c r="D25" s="11"/>
      <c r="E25" s="49"/>
      <c r="F25" s="49"/>
      <c r="G25" s="49"/>
      <c r="H25" s="11"/>
      <c r="I25" s="49"/>
      <c r="J25" s="11"/>
      <c r="K25" s="28">
        <v>0</v>
      </c>
      <c r="L25" s="51" t="str">
        <f>IFERROR((VLOOKUP(B25,SEMANCES!$A$3:$T$102,18,FALSE)-K25),"")</f>
        <v/>
      </c>
    </row>
    <row r="26" spans="1:12" x14ac:dyDescent="0.25">
      <c r="A26" s="14" t="str">
        <f>IFERROR(VLOOKUP(B26,SEMANCES!$A$3:$C$102,2,FALSE),"")</f>
        <v/>
      </c>
      <c r="B26" s="14"/>
      <c r="C26" s="48"/>
      <c r="D26" s="11"/>
      <c r="E26" s="49"/>
      <c r="F26" s="49"/>
      <c r="G26" s="49"/>
      <c r="H26" s="11"/>
      <c r="I26" s="49"/>
      <c r="J26" s="11"/>
      <c r="K26" s="28">
        <v>0</v>
      </c>
      <c r="L26" s="51" t="str">
        <f>IFERROR((VLOOKUP(B26,SEMANCES!$A$3:$T$102,18,FALSE)-K26),"")</f>
        <v/>
      </c>
    </row>
    <row r="27" spans="1:12" x14ac:dyDescent="0.25">
      <c r="A27" s="14" t="str">
        <f>IFERROR(VLOOKUP(B27,SEMANCES!$A$3:$C$102,2,FALSE),"")</f>
        <v/>
      </c>
      <c r="B27" s="14"/>
      <c r="C27" s="48"/>
      <c r="D27" s="11"/>
      <c r="E27" s="49"/>
      <c r="F27" s="49"/>
      <c r="G27" s="49"/>
      <c r="H27" s="11"/>
      <c r="I27" s="49"/>
      <c r="J27" s="11"/>
      <c r="K27" s="28">
        <v>0</v>
      </c>
      <c r="L27" s="51" t="str">
        <f>IFERROR((VLOOKUP(B27,SEMANCES!$A$3:$T$102,18,FALSE)-K27),"")</f>
        <v/>
      </c>
    </row>
    <row r="28" spans="1:12" x14ac:dyDescent="0.25">
      <c r="A28" s="14"/>
      <c r="B28" s="14"/>
      <c r="C28" s="48"/>
      <c r="D28" s="11"/>
      <c r="E28" s="49"/>
      <c r="F28" s="49"/>
      <c r="G28" s="49"/>
      <c r="H28" s="11"/>
      <c r="I28" s="49"/>
      <c r="J28" s="11"/>
      <c r="K28" s="28">
        <v>0</v>
      </c>
      <c r="L28" s="51" t="str">
        <f>IFERROR((VLOOKUP(B28,SEMANCES!$A$3:$T$102,18,FALSE)-K28),"")</f>
        <v/>
      </c>
    </row>
    <row r="29" spans="1:12" x14ac:dyDescent="0.25">
      <c r="A29" s="14"/>
      <c r="B29" s="14"/>
      <c r="C29" s="48"/>
      <c r="D29" s="11"/>
      <c r="E29" s="49"/>
      <c r="F29" s="49"/>
      <c r="G29" s="49"/>
      <c r="H29" s="11"/>
      <c r="I29" s="49"/>
      <c r="J29" s="11"/>
      <c r="K29" s="28">
        <v>0</v>
      </c>
      <c r="L29" s="51" t="str">
        <f>IFERROR((VLOOKUP(B29,SEMANCES!$A$3:$T$102,18,FALSE)-K29),"")</f>
        <v/>
      </c>
    </row>
    <row r="30" spans="1:12" x14ac:dyDescent="0.25">
      <c r="A30" s="14" t="str">
        <f>IFERROR(VLOOKUP(B30,SEMANCES!$A$3:$C$102,2,FALSE),"")</f>
        <v/>
      </c>
      <c r="B30" s="14"/>
      <c r="C30" s="48"/>
      <c r="D30" s="11"/>
      <c r="E30" s="49"/>
      <c r="F30" s="49"/>
      <c r="G30" s="49"/>
      <c r="H30" s="11"/>
      <c r="I30" s="49"/>
      <c r="J30" s="11"/>
      <c r="K30" s="28">
        <v>0</v>
      </c>
      <c r="L30" s="51" t="str">
        <f>IFERROR((VLOOKUP(B30,SEMANCES!$A$3:$T$102,18,FALSE)-K30),"")</f>
        <v/>
      </c>
    </row>
    <row r="31" spans="1:12" x14ac:dyDescent="0.25">
      <c r="A31" s="14" t="str">
        <f>IFERROR(VLOOKUP(B31,SEMANCES!$A$3:$C$102,2,FALSE),"")</f>
        <v/>
      </c>
      <c r="B31" s="14"/>
      <c r="C31" s="48"/>
      <c r="D31" s="11"/>
      <c r="E31" s="49"/>
      <c r="F31" s="49"/>
      <c r="G31" s="49"/>
      <c r="H31" s="11"/>
      <c r="I31" s="49"/>
      <c r="J31" s="11"/>
      <c r="K31" s="28">
        <v>0</v>
      </c>
      <c r="L31" s="51" t="str">
        <f>IFERROR((VLOOKUP(B31,SEMANCES!$A$3:$T$102,18,FALSE)-K31),"")</f>
        <v/>
      </c>
    </row>
    <row r="32" spans="1:12" x14ac:dyDescent="0.25">
      <c r="A32" s="14"/>
      <c r="B32" s="14"/>
      <c r="C32" s="48"/>
      <c r="D32" s="11"/>
      <c r="E32" s="49"/>
      <c r="F32" s="49"/>
      <c r="G32" s="49"/>
      <c r="H32" s="11"/>
      <c r="I32" s="49"/>
      <c r="J32" s="11"/>
      <c r="K32" s="28">
        <v>0</v>
      </c>
      <c r="L32" s="51" t="str">
        <f>IFERROR((VLOOKUP(B32,SEMANCES!$A$3:$T$102,18,FALSE)-K32),"")</f>
        <v/>
      </c>
    </row>
    <row r="33" spans="1:12" x14ac:dyDescent="0.25">
      <c r="A33" s="14"/>
      <c r="B33" s="14"/>
      <c r="C33" s="48"/>
      <c r="D33" s="11"/>
      <c r="E33" s="49"/>
      <c r="F33" s="49"/>
      <c r="G33" s="49"/>
      <c r="H33" s="11"/>
      <c r="I33" s="49"/>
      <c r="J33" s="11"/>
      <c r="K33" s="28">
        <v>0</v>
      </c>
      <c r="L33" s="51" t="str">
        <f>IFERROR((VLOOKUP(B33,SEMANCES!$A$3:$T$102,18,FALSE)-K33),"")</f>
        <v/>
      </c>
    </row>
    <row r="34" spans="1:12" x14ac:dyDescent="0.25">
      <c r="A34" s="14" t="str">
        <f>IFERROR(VLOOKUP(B34,SEMANCES!$A$3:$C$102,2,FALSE),"")</f>
        <v/>
      </c>
      <c r="B34" s="14"/>
      <c r="C34" s="48"/>
      <c r="D34" s="11"/>
      <c r="E34" s="49"/>
      <c r="F34" s="49"/>
      <c r="G34" s="49"/>
      <c r="H34" s="11"/>
      <c r="I34" s="49"/>
      <c r="J34" s="11"/>
      <c r="K34" s="28">
        <v>0</v>
      </c>
      <c r="L34" s="51" t="str">
        <f>IFERROR((VLOOKUP(B34,SEMANCES!$A$3:$T$102,18,FALSE)-K34),"")</f>
        <v/>
      </c>
    </row>
    <row r="35" spans="1:12" x14ac:dyDescent="0.25">
      <c r="A35" s="14" t="str">
        <f>IFERROR(VLOOKUP(B35,SEMANCES!$A$3:$C$102,2,FALSE),"")</f>
        <v/>
      </c>
      <c r="B35" s="14"/>
      <c r="C35" s="48"/>
      <c r="D35" s="11"/>
      <c r="E35" s="49"/>
      <c r="F35" s="49"/>
      <c r="G35" s="49"/>
      <c r="H35" s="11"/>
      <c r="I35" s="49"/>
      <c r="J35" s="11"/>
      <c r="K35" s="28">
        <v>0</v>
      </c>
      <c r="L35" s="51" t="str">
        <f>IFERROR((VLOOKUP(B35,SEMANCES!$A$3:$T$102,18,FALSE)-K35),"")</f>
        <v/>
      </c>
    </row>
    <row r="36" spans="1:12" x14ac:dyDescent="0.25">
      <c r="A36" s="14"/>
      <c r="B36" s="14"/>
      <c r="C36" s="48"/>
      <c r="D36" s="11"/>
      <c r="E36" s="49"/>
      <c r="F36" s="49"/>
      <c r="G36" s="49"/>
      <c r="H36" s="11"/>
      <c r="I36" s="49"/>
      <c r="J36" s="11"/>
      <c r="K36" s="28">
        <v>0</v>
      </c>
      <c r="L36" s="51" t="str">
        <f>IFERROR((VLOOKUP(B36,SEMANCES!$A$3:$T$102,18,FALSE)-K36),"")</f>
        <v/>
      </c>
    </row>
    <row r="37" spans="1:12" x14ac:dyDescent="0.25">
      <c r="A37" s="14"/>
      <c r="B37" s="14"/>
      <c r="C37" s="48"/>
      <c r="D37" s="11"/>
      <c r="E37" s="49"/>
      <c r="F37" s="49"/>
      <c r="G37" s="49"/>
      <c r="H37" s="11"/>
      <c r="I37" s="49"/>
      <c r="J37" s="11"/>
      <c r="K37" s="28">
        <v>0</v>
      </c>
      <c r="L37" s="51" t="str">
        <f>IFERROR((VLOOKUP(B37,SEMANCES!$A$3:$T$102,18,FALSE)-K37),"")</f>
        <v/>
      </c>
    </row>
    <row r="38" spans="1:12" x14ac:dyDescent="0.25">
      <c r="A38" s="14" t="str">
        <f>IFERROR(VLOOKUP(B38,SEMANCES!$A$3:$C$102,2,FALSE),"")</f>
        <v/>
      </c>
      <c r="B38" s="14"/>
      <c r="C38" s="48"/>
      <c r="D38" s="11"/>
      <c r="E38" s="49"/>
      <c r="F38" s="49"/>
      <c r="G38" s="49"/>
      <c r="H38" s="11"/>
      <c r="I38" s="49"/>
      <c r="J38" s="11"/>
      <c r="K38" s="28">
        <v>0</v>
      </c>
      <c r="L38" s="51" t="str">
        <f>IFERROR((VLOOKUP(B38,SEMANCES!$A$3:$T$102,18,FALSE)-K38),"")</f>
        <v/>
      </c>
    </row>
    <row r="39" spans="1:12" x14ac:dyDescent="0.25">
      <c r="A39" s="14" t="str">
        <f>IFERROR(VLOOKUP(B39,SEMANCES!$A$3:$C$102,2,FALSE),"")</f>
        <v/>
      </c>
      <c r="B39" s="14"/>
      <c r="C39" s="48"/>
      <c r="D39" s="11"/>
      <c r="E39" s="49"/>
      <c r="F39" s="49"/>
      <c r="G39" s="49"/>
      <c r="H39" s="11"/>
      <c r="I39" s="49"/>
      <c r="J39" s="11"/>
      <c r="K39" s="28">
        <v>0</v>
      </c>
      <c r="L39" s="51" t="str">
        <f>IFERROR((VLOOKUP(B39,SEMANCES!$A$3:$T$102,18,FALSE)-K39),"")</f>
        <v/>
      </c>
    </row>
    <row r="40" spans="1:12" x14ac:dyDescent="0.25">
      <c r="A40" s="14"/>
      <c r="B40" s="14"/>
      <c r="C40" s="48"/>
      <c r="D40" s="11"/>
      <c r="E40" s="49"/>
      <c r="F40" s="49"/>
      <c r="G40" s="49"/>
      <c r="H40" s="11"/>
      <c r="I40" s="49"/>
      <c r="J40" s="11"/>
      <c r="K40" s="28">
        <v>0</v>
      </c>
      <c r="L40" s="51" t="str">
        <f>IFERROR((VLOOKUP(B40,SEMANCES!$A$3:$T$102,18,FALSE)-K40),"")</f>
        <v/>
      </c>
    </row>
    <row r="41" spans="1:12" x14ac:dyDescent="0.25">
      <c r="A41" s="14"/>
      <c r="B41" s="14"/>
      <c r="C41" s="48"/>
      <c r="D41" s="11"/>
      <c r="E41" s="49"/>
      <c r="F41" s="49"/>
      <c r="G41" s="49"/>
      <c r="H41" s="11"/>
      <c r="I41" s="49"/>
      <c r="J41" s="11"/>
      <c r="K41" s="28">
        <v>0</v>
      </c>
      <c r="L41" s="51" t="str">
        <f>IFERROR((VLOOKUP(B41,SEMANCES!$A$3:$T$102,18,FALSE)-K41),"")</f>
        <v/>
      </c>
    </row>
    <row r="42" spans="1:12" x14ac:dyDescent="0.25">
      <c r="A42" s="14" t="str">
        <f>IFERROR(VLOOKUP(B42,SEMANCES!$A$3:$C$102,2,FALSE),"")</f>
        <v/>
      </c>
      <c r="B42" s="14"/>
      <c r="C42" s="48"/>
      <c r="D42" s="11"/>
      <c r="E42" s="49"/>
      <c r="F42" s="49"/>
      <c r="G42" s="49"/>
      <c r="H42" s="11"/>
      <c r="I42" s="49"/>
      <c r="J42" s="11"/>
      <c r="K42" s="28">
        <v>0</v>
      </c>
      <c r="L42" s="51" t="str">
        <f>IFERROR((VLOOKUP(B42,SEMANCES!$A$3:$T$102,18,FALSE)-K42),"")</f>
        <v/>
      </c>
    </row>
    <row r="43" spans="1:12" x14ac:dyDescent="0.25">
      <c r="A43" s="14" t="str">
        <f>IFERROR(VLOOKUP(B43,SEMANCES!$A$3:$C$102,2,FALSE),"")</f>
        <v/>
      </c>
      <c r="B43" s="14"/>
      <c r="C43" s="48"/>
      <c r="D43" s="11"/>
      <c r="E43" s="49"/>
      <c r="F43" s="49"/>
      <c r="G43" s="49"/>
      <c r="H43" s="11"/>
      <c r="I43" s="49"/>
      <c r="J43" s="11"/>
      <c r="K43" s="28">
        <v>0</v>
      </c>
      <c r="L43" s="51" t="str">
        <f>IFERROR((VLOOKUP(B43,SEMANCES!$A$3:$T$102,18,FALSE)-K43),"")</f>
        <v/>
      </c>
    </row>
    <row r="44" spans="1:12" x14ac:dyDescent="0.25">
      <c r="A44" s="14"/>
      <c r="B44" s="14"/>
      <c r="C44" s="48"/>
      <c r="D44" s="11"/>
      <c r="E44" s="49"/>
      <c r="F44" s="49"/>
      <c r="G44" s="49"/>
      <c r="H44" s="11"/>
      <c r="I44" s="49"/>
      <c r="J44" s="11"/>
      <c r="K44" s="28">
        <v>0</v>
      </c>
      <c r="L44" s="51" t="str">
        <f>IFERROR((VLOOKUP(B44,SEMANCES!$A$3:$T$102,18,FALSE)-K44),"")</f>
        <v/>
      </c>
    </row>
    <row r="45" spans="1:12" x14ac:dyDescent="0.25">
      <c r="A45" s="14"/>
      <c r="B45" s="14"/>
      <c r="C45" s="48"/>
      <c r="D45" s="11"/>
      <c r="E45" s="49"/>
      <c r="F45" s="49"/>
      <c r="G45" s="49"/>
      <c r="H45" s="11"/>
      <c r="I45" s="49"/>
      <c r="J45" s="11"/>
      <c r="K45" s="28">
        <v>0</v>
      </c>
      <c r="L45" s="51" t="str">
        <f>IFERROR((VLOOKUP(B45,SEMANCES!$A$3:$T$102,18,FALSE)-K45),"")</f>
        <v/>
      </c>
    </row>
    <row r="46" spans="1:12" x14ac:dyDescent="0.25">
      <c r="A46" s="14" t="str">
        <f>IFERROR(VLOOKUP(B46,SEMANCES!$A$3:$C$102,2,FALSE),"")</f>
        <v/>
      </c>
      <c r="B46" s="14"/>
      <c r="C46" s="48"/>
      <c r="D46" s="11"/>
      <c r="E46" s="49"/>
      <c r="F46" s="49"/>
      <c r="G46" s="49"/>
      <c r="H46" s="11"/>
      <c r="I46" s="49"/>
      <c r="J46" s="11"/>
      <c r="K46" s="28">
        <v>0</v>
      </c>
      <c r="L46" s="51" t="str">
        <f>IFERROR((VLOOKUP(B46,SEMANCES!$A$3:$T$102,18,FALSE)-K46),"")</f>
        <v/>
      </c>
    </row>
    <row r="47" spans="1:12" x14ac:dyDescent="0.25">
      <c r="A47" s="14" t="str">
        <f>IFERROR(VLOOKUP(B47,SEMANCES!$A$3:$C$102,2,FALSE),"")</f>
        <v/>
      </c>
      <c r="B47" s="14"/>
      <c r="C47" s="48"/>
      <c r="D47" s="11"/>
      <c r="E47" s="49"/>
      <c r="F47" s="49"/>
      <c r="G47" s="49"/>
      <c r="H47" s="11"/>
      <c r="I47" s="49"/>
      <c r="J47" s="11"/>
      <c r="K47" s="28">
        <v>0</v>
      </c>
      <c r="L47" s="51" t="str">
        <f>IFERROR((VLOOKUP(B47,SEMANCES!$A$3:$T$102,18,FALSE)-K47),"")</f>
        <v/>
      </c>
    </row>
    <row r="48" spans="1:12" x14ac:dyDescent="0.25">
      <c r="A48" s="14"/>
      <c r="B48" s="14"/>
      <c r="C48" s="48"/>
      <c r="D48" s="11"/>
      <c r="E48" s="49"/>
      <c r="F48" s="49"/>
      <c r="G48" s="49"/>
      <c r="H48" s="11"/>
      <c r="I48" s="49"/>
      <c r="J48" s="11"/>
      <c r="K48" s="28">
        <v>0</v>
      </c>
      <c r="L48" s="51" t="str">
        <f>IFERROR((VLOOKUP(B48,SEMANCES!$A$3:$T$102,18,FALSE)-K48),"")</f>
        <v/>
      </c>
    </row>
    <row r="49" spans="1:12" x14ac:dyDescent="0.25">
      <c r="A49" s="14"/>
      <c r="B49" s="14"/>
      <c r="C49" s="48"/>
      <c r="D49" s="11"/>
      <c r="E49" s="49"/>
      <c r="F49" s="49"/>
      <c r="G49" s="49"/>
      <c r="H49" s="11"/>
      <c r="I49" s="49"/>
      <c r="J49" s="11"/>
      <c r="K49" s="28">
        <v>0</v>
      </c>
      <c r="L49" s="51" t="str">
        <f>IFERROR((VLOOKUP(B49,SEMANCES!$A$3:$T$102,18,FALSE)-K49),"")</f>
        <v/>
      </c>
    </row>
    <row r="50" spans="1:12" x14ac:dyDescent="0.25">
      <c r="A50" s="14" t="str">
        <f>IFERROR(VLOOKUP(B50,SEMANCES!$A$3:$C$102,2,FALSE),"")</f>
        <v/>
      </c>
      <c r="B50" s="14"/>
      <c r="C50" s="48"/>
      <c r="D50" s="11"/>
      <c r="E50" s="49"/>
      <c r="F50" s="49"/>
      <c r="G50" s="49"/>
      <c r="H50" s="11"/>
      <c r="I50" s="49"/>
      <c r="J50" s="11"/>
      <c r="K50" s="28">
        <v>0</v>
      </c>
      <c r="L50" s="51" t="str">
        <f>IFERROR((VLOOKUP(B50,SEMANCES!$A$3:$T$102,18,FALSE)-K50),"")</f>
        <v/>
      </c>
    </row>
    <row r="51" spans="1:12" x14ac:dyDescent="0.25">
      <c r="A51" s="14" t="str">
        <f>IFERROR(VLOOKUP(B51,SEMANCES!$A$3:$C$102,2,FALSE),"")</f>
        <v/>
      </c>
      <c r="B51" s="14"/>
      <c r="C51" s="48"/>
      <c r="D51" s="11"/>
      <c r="E51" s="49"/>
      <c r="F51" s="49"/>
      <c r="G51" s="49"/>
      <c r="H51" s="11"/>
      <c r="I51" s="49"/>
      <c r="J51" s="11"/>
      <c r="K51" s="28">
        <v>0</v>
      </c>
      <c r="L51" s="51" t="str">
        <f>IFERROR((VLOOKUP(B51,SEMANCES!$A$3:$T$102,18,FALSE)-K51),"")</f>
        <v/>
      </c>
    </row>
    <row r="52" spans="1:12" x14ac:dyDescent="0.25">
      <c r="A52" s="14"/>
      <c r="B52" s="14"/>
      <c r="C52" s="48"/>
      <c r="D52" s="11"/>
      <c r="E52" s="49"/>
      <c r="F52" s="49"/>
      <c r="G52" s="49"/>
      <c r="H52" s="11"/>
      <c r="I52" s="49"/>
      <c r="J52" s="11"/>
      <c r="K52" s="28">
        <v>0</v>
      </c>
      <c r="L52" s="51" t="str">
        <f>IFERROR((VLOOKUP(B52,SEMANCES!$A$3:$T$102,18,FALSE)-K52),"")</f>
        <v/>
      </c>
    </row>
    <row r="53" spans="1:12" x14ac:dyDescent="0.25">
      <c r="A53" s="14"/>
      <c r="B53" s="14"/>
      <c r="C53" s="48"/>
      <c r="D53" s="11"/>
      <c r="E53" s="49"/>
      <c r="F53" s="49"/>
      <c r="G53" s="49"/>
      <c r="H53" s="11"/>
      <c r="I53" s="49"/>
      <c r="J53" s="11"/>
      <c r="K53" s="28">
        <v>0</v>
      </c>
      <c r="L53" s="51" t="str">
        <f>IFERROR((VLOOKUP(B53,SEMANCES!$A$3:$T$102,18,FALSE)-K53),"")</f>
        <v/>
      </c>
    </row>
    <row r="54" spans="1:12" x14ac:dyDescent="0.25">
      <c r="A54" s="14" t="str">
        <f>IFERROR(VLOOKUP(B54,SEMANCES!$A$3:$C$102,2,FALSE),"")</f>
        <v/>
      </c>
      <c r="B54" s="14"/>
      <c r="C54" s="48"/>
      <c r="D54" s="11"/>
      <c r="E54" s="49"/>
      <c r="F54" s="49"/>
      <c r="G54" s="49"/>
      <c r="H54" s="11"/>
      <c r="I54" s="49"/>
      <c r="J54" s="11"/>
      <c r="K54" s="28">
        <v>0</v>
      </c>
      <c r="L54" s="51" t="str">
        <f>IFERROR((VLOOKUP(B54,SEMANCES!$A$3:$T$102,18,FALSE)-K54),"")</f>
        <v/>
      </c>
    </row>
    <row r="55" spans="1:12" x14ac:dyDescent="0.25">
      <c r="A55" s="14" t="str">
        <f>IFERROR(VLOOKUP(B55,SEMANCES!$A$3:$C$102,2,FALSE),"")</f>
        <v/>
      </c>
      <c r="B55" s="14"/>
      <c r="C55" s="48"/>
      <c r="D55" s="11"/>
      <c r="E55" s="49"/>
      <c r="F55" s="49"/>
      <c r="G55" s="49"/>
      <c r="H55" s="11"/>
      <c r="I55" s="49"/>
      <c r="J55" s="11"/>
      <c r="K55" s="28">
        <v>0</v>
      </c>
      <c r="L55" s="51" t="str">
        <f>IFERROR((VLOOKUP(B55,SEMANCES!$A$3:$T$102,18,FALSE)-K55),"")</f>
        <v/>
      </c>
    </row>
    <row r="56" spans="1:12" x14ac:dyDescent="0.25">
      <c r="A56" s="14"/>
      <c r="B56" s="14"/>
      <c r="C56" s="48"/>
      <c r="D56" s="11"/>
      <c r="E56" s="49"/>
      <c r="F56" s="49"/>
      <c r="G56" s="49"/>
      <c r="H56" s="11"/>
      <c r="I56" s="49"/>
      <c r="J56" s="11"/>
      <c r="K56" s="28">
        <v>0</v>
      </c>
      <c r="L56" s="51" t="str">
        <f>IFERROR((VLOOKUP(B56,SEMANCES!$A$3:$T$102,18,FALSE)-K56),"")</f>
        <v/>
      </c>
    </row>
    <row r="57" spans="1:12" x14ac:dyDescent="0.25">
      <c r="A57" s="14"/>
      <c r="B57" s="14"/>
      <c r="C57" s="48"/>
      <c r="D57" s="11"/>
      <c r="E57" s="49"/>
      <c r="F57" s="49"/>
      <c r="G57" s="49"/>
      <c r="H57" s="11"/>
      <c r="I57" s="49"/>
      <c r="J57" s="11"/>
      <c r="K57" s="28">
        <v>0</v>
      </c>
      <c r="L57" s="51" t="str">
        <f>IFERROR((VLOOKUP(B57,SEMANCES!$A$3:$T$102,18,FALSE)-K57),"")</f>
        <v/>
      </c>
    </row>
    <row r="58" spans="1:12" x14ac:dyDescent="0.25">
      <c r="A58" s="14" t="str">
        <f>IFERROR(VLOOKUP(B58,SEMANCES!$A$3:$C$102,2,FALSE),"")</f>
        <v/>
      </c>
      <c r="B58" s="14"/>
      <c r="C58" s="48"/>
      <c r="D58" s="11"/>
      <c r="E58" s="49"/>
      <c r="F58" s="49"/>
      <c r="G58" s="49"/>
      <c r="H58" s="11"/>
      <c r="I58" s="49"/>
      <c r="J58" s="11"/>
      <c r="K58" s="28">
        <v>0</v>
      </c>
      <c r="L58" s="51" t="str">
        <f>IFERROR((VLOOKUP(B58,SEMANCES!$A$3:$T$102,18,FALSE)-K58),"")</f>
        <v/>
      </c>
    </row>
    <row r="59" spans="1:12" x14ac:dyDescent="0.25">
      <c r="A59" s="14" t="str">
        <f>IFERROR(VLOOKUP(B59,SEMANCES!$A$3:$C$102,2,FALSE),"")</f>
        <v/>
      </c>
      <c r="B59" s="14"/>
      <c r="C59" s="48"/>
      <c r="D59" s="11"/>
      <c r="E59" s="49"/>
      <c r="F59" s="49"/>
      <c r="G59" s="49"/>
      <c r="H59" s="11"/>
      <c r="I59" s="49"/>
      <c r="J59" s="11"/>
      <c r="K59" s="28">
        <v>0</v>
      </c>
      <c r="L59" s="51" t="str">
        <f>IFERROR((VLOOKUP(B59,SEMANCES!$A$3:$T$102,18,FALSE)-K59),"")</f>
        <v/>
      </c>
    </row>
    <row r="60" spans="1:12" x14ac:dyDescent="0.25">
      <c r="A60" s="14"/>
      <c r="B60" s="14"/>
      <c r="C60" s="48"/>
      <c r="D60" s="11"/>
      <c r="E60" s="49"/>
      <c r="F60" s="49"/>
      <c r="G60" s="49"/>
      <c r="H60" s="11"/>
      <c r="I60" s="49"/>
      <c r="J60" s="11"/>
      <c r="K60" s="28">
        <v>0</v>
      </c>
      <c r="L60" s="51" t="str">
        <f>IFERROR((VLOOKUP(B60,SEMANCES!$A$3:$T$102,18,FALSE)-K60),"")</f>
        <v/>
      </c>
    </row>
    <row r="61" spans="1:12" x14ac:dyDescent="0.25">
      <c r="A61" s="14"/>
      <c r="B61" s="14"/>
      <c r="C61" s="48"/>
      <c r="D61" s="11"/>
      <c r="E61" s="49"/>
      <c r="F61" s="49"/>
      <c r="G61" s="49"/>
      <c r="H61" s="11"/>
      <c r="I61" s="49"/>
      <c r="J61" s="11"/>
      <c r="K61" s="28">
        <v>0</v>
      </c>
      <c r="L61" s="51" t="str">
        <f>IFERROR((VLOOKUP(B61,SEMANCES!$A$3:$T$102,18,FALSE)-K61),"")</f>
        <v/>
      </c>
    </row>
    <row r="62" spans="1:12" x14ac:dyDescent="0.25">
      <c r="A62" s="14" t="str">
        <f>IFERROR(VLOOKUP(B62,SEMANCES!$A$3:$C$102,2,FALSE),"")</f>
        <v/>
      </c>
      <c r="B62" s="14"/>
      <c r="C62" s="48"/>
      <c r="D62" s="11"/>
      <c r="E62" s="49"/>
      <c r="F62" s="49"/>
      <c r="G62" s="49"/>
      <c r="H62" s="11"/>
      <c r="I62" s="49"/>
      <c r="J62" s="11"/>
      <c r="K62" s="28">
        <v>0</v>
      </c>
      <c r="L62" s="51" t="str">
        <f>IFERROR((VLOOKUP(B62,SEMANCES!$A$3:$T$102,18,FALSE)-K62),"")</f>
        <v/>
      </c>
    </row>
    <row r="63" spans="1:12" x14ac:dyDescent="0.25">
      <c r="A63" s="14" t="str">
        <f>IFERROR(VLOOKUP(B63,SEMANCES!$A$3:$C$102,2,FALSE),"")</f>
        <v/>
      </c>
      <c r="B63" s="14"/>
      <c r="C63" s="48"/>
      <c r="D63" s="11"/>
      <c r="E63" s="49"/>
      <c r="F63" s="49"/>
      <c r="G63" s="49"/>
      <c r="H63" s="11"/>
      <c r="I63" s="49"/>
      <c r="J63" s="11"/>
      <c r="K63" s="28">
        <v>0</v>
      </c>
      <c r="L63" s="51" t="str">
        <f>IFERROR((VLOOKUP(B63,SEMANCES!$A$3:$T$102,18,FALSE)-K63),"")</f>
        <v/>
      </c>
    </row>
    <row r="64" spans="1:12" x14ac:dyDescent="0.25">
      <c r="A64" s="14"/>
      <c r="B64" s="14"/>
      <c r="C64" s="48"/>
      <c r="D64" s="11"/>
      <c r="E64" s="49"/>
      <c r="F64" s="49"/>
      <c r="G64" s="49"/>
      <c r="H64" s="11"/>
      <c r="I64" s="49"/>
      <c r="J64" s="11"/>
      <c r="K64" s="28">
        <v>0</v>
      </c>
      <c r="L64" s="51" t="str">
        <f>IFERROR((VLOOKUP(B64,SEMANCES!$A$3:$T$102,18,FALSE)-K64),"")</f>
        <v/>
      </c>
    </row>
    <row r="65" spans="1:12" x14ac:dyDescent="0.25">
      <c r="A65" s="14"/>
      <c r="B65" s="14"/>
      <c r="C65" s="48"/>
      <c r="D65" s="11"/>
      <c r="E65" s="49"/>
      <c r="F65" s="49"/>
      <c r="G65" s="49"/>
      <c r="H65" s="11"/>
      <c r="I65" s="49"/>
      <c r="J65" s="11"/>
      <c r="K65" s="28">
        <v>0</v>
      </c>
      <c r="L65" s="51" t="str">
        <f>IFERROR((VLOOKUP(B65,SEMANCES!$A$3:$T$102,18,FALSE)-K65),"")</f>
        <v/>
      </c>
    </row>
    <row r="66" spans="1:12" x14ac:dyDescent="0.25">
      <c r="A66" s="14" t="str">
        <f>IFERROR(VLOOKUP(B66,SEMANCES!$A$3:$C$102,2,FALSE),"")</f>
        <v/>
      </c>
      <c r="B66" s="14"/>
      <c r="C66" s="48"/>
      <c r="D66" s="11"/>
      <c r="E66" s="49"/>
      <c r="F66" s="49"/>
      <c r="G66" s="49"/>
      <c r="H66" s="11"/>
      <c r="I66" s="49"/>
      <c r="J66" s="11"/>
      <c r="K66" s="28">
        <v>0</v>
      </c>
      <c r="L66" s="51" t="str">
        <f>IFERROR((VLOOKUP(B66,SEMANCES!$A$3:$T$102,18,FALSE)-K66),"")</f>
        <v/>
      </c>
    </row>
    <row r="67" spans="1:12" x14ac:dyDescent="0.25">
      <c r="A67" s="14" t="str">
        <f>IFERROR(VLOOKUP(B67,SEMANCES!$A$3:$C$102,2,FALSE),"")</f>
        <v/>
      </c>
      <c r="B67" s="14"/>
      <c r="C67" s="48"/>
      <c r="D67" s="11"/>
      <c r="E67" s="49"/>
      <c r="F67" s="49"/>
      <c r="G67" s="49"/>
      <c r="H67" s="11"/>
      <c r="I67" s="49"/>
      <c r="J67" s="11"/>
      <c r="K67" s="28">
        <v>0</v>
      </c>
      <c r="L67" s="51" t="str">
        <f>IFERROR((VLOOKUP(B67,SEMANCES!$A$3:$T$102,18,FALSE)-K67),"")</f>
        <v/>
      </c>
    </row>
    <row r="68" spans="1:12" x14ac:dyDescent="0.25">
      <c r="A68" s="14"/>
      <c r="B68" s="14"/>
      <c r="C68" s="48"/>
      <c r="D68" s="11"/>
      <c r="E68" s="49"/>
      <c r="F68" s="49"/>
      <c r="G68" s="49"/>
      <c r="H68" s="11"/>
      <c r="I68" s="49"/>
      <c r="J68" s="11"/>
      <c r="K68" s="28">
        <v>0</v>
      </c>
      <c r="L68" s="51" t="str">
        <f>IFERROR((VLOOKUP(B68,SEMANCES!$A$3:$T$102,18,FALSE)-K68),"")</f>
        <v/>
      </c>
    </row>
    <row r="69" spans="1:12" x14ac:dyDescent="0.25">
      <c r="A69" s="14"/>
      <c r="B69" s="14"/>
      <c r="C69" s="48"/>
      <c r="D69" s="11"/>
      <c r="E69" s="49"/>
      <c r="F69" s="49"/>
      <c r="G69" s="49"/>
      <c r="H69" s="11"/>
      <c r="I69" s="49"/>
      <c r="J69" s="11"/>
      <c r="K69" s="28">
        <v>0</v>
      </c>
      <c r="L69" s="51" t="str">
        <f>IFERROR((VLOOKUP(B69,SEMANCES!$A$3:$T$102,18,FALSE)-K69),"")</f>
        <v/>
      </c>
    </row>
    <row r="70" spans="1:12" x14ac:dyDescent="0.25">
      <c r="A70" s="14" t="str">
        <f>IFERROR(VLOOKUP(B70,SEMANCES!$A$3:$C$102,2,FALSE),"")</f>
        <v/>
      </c>
      <c r="B70" s="14"/>
      <c r="C70" s="48"/>
      <c r="D70" s="11"/>
      <c r="E70" s="49"/>
      <c r="F70" s="49"/>
      <c r="G70" s="49"/>
      <c r="H70" s="11"/>
      <c r="I70" s="49"/>
      <c r="J70" s="11"/>
      <c r="K70" s="28">
        <v>0</v>
      </c>
      <c r="L70" s="51" t="str">
        <f>IFERROR((VLOOKUP(B70,SEMANCES!$A$3:$T$102,18,FALSE)-K70),"")</f>
        <v/>
      </c>
    </row>
    <row r="71" spans="1:12" x14ac:dyDescent="0.25">
      <c r="A71" s="14" t="str">
        <f>IFERROR(VLOOKUP(B71,SEMANCES!$A$3:$C$102,2,FALSE),"")</f>
        <v/>
      </c>
      <c r="B71" s="14"/>
      <c r="C71" s="48"/>
      <c r="D71" s="11"/>
      <c r="E71" s="49"/>
      <c r="F71" s="49"/>
      <c r="G71" s="49"/>
      <c r="H71" s="11"/>
      <c r="I71" s="49"/>
      <c r="J71" s="11"/>
      <c r="K71" s="28">
        <v>0</v>
      </c>
      <c r="L71" s="51" t="str">
        <f>IFERROR((VLOOKUP(B71,SEMANCES!$A$3:$T$102,18,FALSE)-K71),"")</f>
        <v/>
      </c>
    </row>
    <row r="72" spans="1:12" x14ac:dyDescent="0.25">
      <c r="A72" s="14"/>
      <c r="B72" s="14"/>
      <c r="C72" s="48"/>
      <c r="D72" s="11"/>
      <c r="E72" s="49"/>
      <c r="F72" s="49"/>
      <c r="G72" s="49"/>
      <c r="H72" s="11"/>
      <c r="I72" s="49"/>
      <c r="J72" s="11"/>
      <c r="K72" s="28">
        <v>0</v>
      </c>
      <c r="L72" s="51" t="str">
        <f>IFERROR((VLOOKUP(B72,SEMANCES!$A$3:$T$102,18,FALSE)-K72),"")</f>
        <v/>
      </c>
    </row>
    <row r="73" spans="1:12" x14ac:dyDescent="0.25">
      <c r="A73" s="14"/>
      <c r="B73" s="14"/>
      <c r="C73" s="48"/>
      <c r="D73" s="11"/>
      <c r="E73" s="49"/>
      <c r="F73" s="49"/>
      <c r="G73" s="49"/>
      <c r="H73" s="11"/>
      <c r="I73" s="49"/>
      <c r="J73" s="11"/>
      <c r="K73" s="28">
        <v>0</v>
      </c>
      <c r="L73" s="51" t="str">
        <f>IFERROR((VLOOKUP(B73,SEMANCES!$A$3:$T$102,18,FALSE)-K73),"")</f>
        <v/>
      </c>
    </row>
    <row r="74" spans="1:12" x14ac:dyDescent="0.25">
      <c r="A74" s="14" t="str">
        <f>IFERROR(VLOOKUP(B74,SEMANCES!$A$3:$C$102,2,FALSE),"")</f>
        <v/>
      </c>
      <c r="B74" s="14"/>
      <c r="C74" s="48"/>
      <c r="D74" s="11"/>
      <c r="E74" s="49"/>
      <c r="F74" s="49"/>
      <c r="G74" s="49"/>
      <c r="H74" s="11"/>
      <c r="I74" s="49"/>
      <c r="J74" s="11"/>
      <c r="K74" s="28">
        <v>0</v>
      </c>
      <c r="L74" s="51" t="str">
        <f>IFERROR((VLOOKUP(B74,SEMANCES!$A$3:$T$102,18,FALSE)-K74),"")</f>
        <v/>
      </c>
    </row>
    <row r="75" spans="1:12" x14ac:dyDescent="0.25">
      <c r="A75" s="14" t="str">
        <f>IFERROR(VLOOKUP(B75,SEMANCES!$A$3:$C$102,2,FALSE),"")</f>
        <v/>
      </c>
      <c r="B75" s="14"/>
      <c r="C75" s="48"/>
      <c r="D75" s="11"/>
      <c r="E75" s="49"/>
      <c r="F75" s="49"/>
      <c r="G75" s="49"/>
      <c r="H75" s="11"/>
      <c r="I75" s="49"/>
      <c r="J75" s="11"/>
      <c r="K75" s="28">
        <v>0</v>
      </c>
      <c r="L75" s="51" t="str">
        <f>IFERROR((VLOOKUP(B75,SEMANCES!$A$3:$T$102,18,FALSE)-K75),"")</f>
        <v/>
      </c>
    </row>
    <row r="76" spans="1:12" x14ac:dyDescent="0.25">
      <c r="A76" s="14"/>
      <c r="B76" s="14"/>
      <c r="C76" s="48"/>
      <c r="D76" s="11"/>
      <c r="E76" s="49"/>
      <c r="F76" s="49"/>
      <c r="G76" s="49"/>
      <c r="H76" s="11"/>
      <c r="I76" s="49"/>
      <c r="J76" s="11"/>
      <c r="K76" s="28">
        <v>0</v>
      </c>
      <c r="L76" s="51" t="str">
        <f>IFERROR((VLOOKUP(B76,SEMANCES!$A$3:$T$102,18,FALSE)-K76),"")</f>
        <v/>
      </c>
    </row>
    <row r="77" spans="1:12" x14ac:dyDescent="0.25">
      <c r="A77" s="14"/>
      <c r="B77" s="14"/>
      <c r="C77" s="48"/>
      <c r="D77" s="11"/>
      <c r="E77" s="49"/>
      <c r="F77" s="49"/>
      <c r="G77" s="49"/>
      <c r="H77" s="11"/>
      <c r="I77" s="49"/>
      <c r="J77" s="11"/>
      <c r="K77" s="28">
        <v>0</v>
      </c>
      <c r="L77" s="51" t="str">
        <f>IFERROR((VLOOKUP(B77,SEMANCES!$A$3:$T$102,18,FALSE)-K77),"")</f>
        <v/>
      </c>
    </row>
    <row r="78" spans="1:12" x14ac:dyDescent="0.25">
      <c r="A78" s="14" t="str">
        <f>IFERROR(VLOOKUP(B78,SEMANCES!$A$3:$C$102,2,FALSE),"")</f>
        <v/>
      </c>
      <c r="B78" s="14"/>
      <c r="C78" s="48"/>
      <c r="D78" s="11"/>
      <c r="E78" s="49"/>
      <c r="F78" s="49"/>
      <c r="G78" s="49"/>
      <c r="H78" s="11"/>
      <c r="I78" s="49"/>
      <c r="J78" s="11"/>
      <c r="K78" s="28">
        <v>0</v>
      </c>
      <c r="L78" s="51" t="str">
        <f>IFERROR((VLOOKUP(B78,SEMANCES!$A$3:$T$102,18,FALSE)-K78),"")</f>
        <v/>
      </c>
    </row>
    <row r="79" spans="1:12" x14ac:dyDescent="0.25">
      <c r="A79" s="14" t="str">
        <f>IFERROR(VLOOKUP(B79,SEMANCES!$A$3:$C$102,2,FALSE),"")</f>
        <v/>
      </c>
      <c r="B79" s="14"/>
      <c r="C79" s="48"/>
      <c r="D79" s="11"/>
      <c r="E79" s="49"/>
      <c r="F79" s="49"/>
      <c r="G79" s="49"/>
      <c r="H79" s="11"/>
      <c r="I79" s="49"/>
      <c r="J79" s="11"/>
      <c r="K79" s="28">
        <v>0</v>
      </c>
      <c r="L79" s="51" t="str">
        <f>IFERROR((VLOOKUP(B79,SEMANCES!$A$3:$T$102,18,FALSE)-K79),"")</f>
        <v/>
      </c>
    </row>
    <row r="80" spans="1:12" x14ac:dyDescent="0.25">
      <c r="A80" s="14"/>
      <c r="B80" s="14"/>
      <c r="C80" s="48"/>
      <c r="D80" s="11"/>
      <c r="E80" s="49"/>
      <c r="F80" s="49"/>
      <c r="G80" s="49"/>
      <c r="H80" s="11"/>
      <c r="I80" s="49"/>
      <c r="J80" s="11"/>
      <c r="K80" s="28">
        <v>0</v>
      </c>
      <c r="L80" s="51" t="str">
        <f>IFERROR((VLOOKUP(B80,SEMANCES!$A$3:$T$102,18,FALSE)-K80),"")</f>
        <v/>
      </c>
    </row>
    <row r="81" spans="1:12" x14ac:dyDescent="0.25">
      <c r="A81" s="14"/>
      <c r="B81" s="14"/>
      <c r="C81" s="48"/>
      <c r="D81" s="11"/>
      <c r="E81" s="49"/>
      <c r="F81" s="49"/>
      <c r="G81" s="49"/>
      <c r="H81" s="11"/>
      <c r="I81" s="49"/>
      <c r="J81" s="11"/>
      <c r="K81" s="28">
        <v>0</v>
      </c>
      <c r="L81" s="51" t="str">
        <f>IFERROR((VLOOKUP(B81,SEMANCES!$A$3:$T$102,18,FALSE)-K81),"")</f>
        <v/>
      </c>
    </row>
    <row r="82" spans="1:12" x14ac:dyDescent="0.25">
      <c r="A82" s="14" t="str">
        <f>IFERROR(VLOOKUP(B82,SEMANCES!$A$3:$C$102,2,FALSE),"")</f>
        <v/>
      </c>
      <c r="B82" s="14"/>
      <c r="C82" s="48"/>
      <c r="D82" s="11"/>
      <c r="E82" s="49"/>
      <c r="F82" s="49"/>
      <c r="G82" s="49"/>
      <c r="H82" s="11"/>
      <c r="I82" s="49"/>
      <c r="J82" s="11"/>
      <c r="K82" s="28">
        <v>0</v>
      </c>
      <c r="L82" s="51" t="str">
        <f>IFERROR((VLOOKUP(B82,SEMANCES!$A$3:$T$102,18,FALSE)-K82),"")</f>
        <v/>
      </c>
    </row>
    <row r="83" spans="1:12" x14ac:dyDescent="0.25">
      <c r="A83" s="14" t="str">
        <f>IFERROR(VLOOKUP(B83,SEMANCES!$A$3:$C$102,2,FALSE),"")</f>
        <v/>
      </c>
      <c r="B83" s="14"/>
      <c r="C83" s="48"/>
      <c r="D83" s="11"/>
      <c r="E83" s="49"/>
      <c r="F83" s="49"/>
      <c r="G83" s="49"/>
      <c r="H83" s="11"/>
      <c r="I83" s="49"/>
      <c r="J83" s="11"/>
      <c r="K83" s="28">
        <v>0</v>
      </c>
      <c r="L83" s="51" t="str">
        <f>IFERROR((VLOOKUP(B83,SEMANCES!$A$3:$T$102,18,FALSE)-K83),"")</f>
        <v/>
      </c>
    </row>
    <row r="84" spans="1:12" x14ac:dyDescent="0.25">
      <c r="A84" s="14"/>
      <c r="B84" s="14"/>
      <c r="C84" s="48"/>
      <c r="D84" s="11"/>
      <c r="E84" s="49"/>
      <c r="F84" s="49"/>
      <c r="G84" s="49"/>
      <c r="H84" s="11"/>
      <c r="I84" s="49"/>
      <c r="J84" s="11"/>
      <c r="K84" s="28">
        <v>0</v>
      </c>
      <c r="L84" s="51" t="str">
        <f>IFERROR((VLOOKUP(B84,SEMANCES!$A$3:$T$102,18,FALSE)-K84),"")</f>
        <v/>
      </c>
    </row>
    <row r="85" spans="1:12" x14ac:dyDescent="0.25">
      <c r="A85" s="14"/>
      <c r="B85" s="14"/>
      <c r="C85" s="48"/>
      <c r="D85" s="11"/>
      <c r="E85" s="49"/>
      <c r="F85" s="49"/>
      <c r="G85" s="49"/>
      <c r="H85" s="11"/>
      <c r="I85" s="49"/>
      <c r="J85" s="11"/>
      <c r="K85" s="28">
        <v>0</v>
      </c>
      <c r="L85" s="51" t="str">
        <f>IFERROR((VLOOKUP(B85,SEMANCES!$A$3:$T$102,18,FALSE)-K85),"")</f>
        <v/>
      </c>
    </row>
    <row r="86" spans="1:12" x14ac:dyDescent="0.25">
      <c r="A86" s="14" t="str">
        <f>IFERROR(VLOOKUP(B86,SEMANCES!$A$3:$C$102,2,FALSE),"")</f>
        <v/>
      </c>
      <c r="B86" s="14"/>
      <c r="C86" s="48"/>
      <c r="D86" s="11"/>
      <c r="E86" s="49"/>
      <c r="F86" s="49"/>
      <c r="G86" s="49"/>
      <c r="H86" s="11"/>
      <c r="I86" s="49"/>
      <c r="J86" s="11"/>
      <c r="K86" s="28">
        <v>0</v>
      </c>
      <c r="L86" s="51" t="str">
        <f>IFERROR((VLOOKUP(B86,SEMANCES!$A$3:$T$102,18,FALSE)-K86),"")</f>
        <v/>
      </c>
    </row>
    <row r="87" spans="1:12" x14ac:dyDescent="0.25">
      <c r="A87" s="14" t="str">
        <f>IFERROR(VLOOKUP(B87,SEMANCES!$A$3:$C$102,2,FALSE),"")</f>
        <v/>
      </c>
      <c r="B87" s="14"/>
      <c r="C87" s="48"/>
      <c r="D87" s="11"/>
      <c r="E87" s="49"/>
      <c r="F87" s="49"/>
      <c r="G87" s="49"/>
      <c r="H87" s="11"/>
      <c r="I87" s="49"/>
      <c r="J87" s="11"/>
      <c r="K87" s="28">
        <v>0</v>
      </c>
      <c r="L87" s="51" t="str">
        <f>IFERROR((VLOOKUP(B87,SEMANCES!$A$3:$T$102,18,FALSE)-K87),"")</f>
        <v/>
      </c>
    </row>
    <row r="88" spans="1:12" x14ac:dyDescent="0.25">
      <c r="A88" s="14"/>
      <c r="B88" s="14"/>
      <c r="C88" s="48"/>
      <c r="D88" s="11"/>
      <c r="E88" s="49"/>
      <c r="F88" s="49"/>
      <c r="G88" s="49"/>
      <c r="H88" s="11"/>
      <c r="I88" s="49"/>
      <c r="J88" s="11"/>
      <c r="K88" s="28">
        <v>0</v>
      </c>
      <c r="L88" s="51" t="str">
        <f>IFERROR((VLOOKUP(B88,SEMANCES!$A$3:$T$102,18,FALSE)-K88),"")</f>
        <v/>
      </c>
    </row>
    <row r="89" spans="1:12" x14ac:dyDescent="0.25">
      <c r="A89" s="14"/>
      <c r="B89" s="14"/>
      <c r="C89" s="48"/>
      <c r="D89" s="11"/>
      <c r="E89" s="49"/>
      <c r="F89" s="49"/>
      <c r="G89" s="49"/>
      <c r="H89" s="11"/>
      <c r="I89" s="49"/>
      <c r="J89" s="11"/>
      <c r="K89" s="28">
        <v>0</v>
      </c>
      <c r="L89" s="51" t="str">
        <f>IFERROR((VLOOKUP(B89,SEMANCES!$A$3:$T$102,18,FALSE)-K89),"")</f>
        <v/>
      </c>
    </row>
    <row r="90" spans="1:12" x14ac:dyDescent="0.25">
      <c r="A90" s="14" t="str">
        <f>IFERROR(VLOOKUP(B90,SEMANCES!$A$3:$C$102,2,FALSE),"")</f>
        <v/>
      </c>
      <c r="B90" s="14"/>
      <c r="C90" s="48"/>
      <c r="D90" s="11"/>
      <c r="E90" s="49"/>
      <c r="F90" s="49"/>
      <c r="G90" s="49"/>
      <c r="H90" s="11"/>
      <c r="I90" s="49"/>
      <c r="J90" s="11"/>
      <c r="K90" s="28">
        <v>0</v>
      </c>
      <c r="L90" s="51" t="str">
        <f>IFERROR((VLOOKUP(B90,SEMANCES!$A$3:$T$102,18,FALSE)-K90),"")</f>
        <v/>
      </c>
    </row>
    <row r="91" spans="1:12" x14ac:dyDescent="0.25">
      <c r="A91" s="14" t="str">
        <f>IFERROR(VLOOKUP(B91,SEMANCES!$A$3:$C$102,2,FALSE),"")</f>
        <v/>
      </c>
      <c r="B91" s="14"/>
      <c r="C91" s="48"/>
      <c r="D91" s="11"/>
      <c r="E91" s="49"/>
      <c r="F91" s="49"/>
      <c r="G91" s="49"/>
      <c r="H91" s="11"/>
      <c r="I91" s="49"/>
      <c r="J91" s="11"/>
      <c r="K91" s="28">
        <v>0</v>
      </c>
      <c r="L91" s="51" t="str">
        <f>IFERROR((VLOOKUP(B91,SEMANCES!$A$3:$T$102,18,FALSE)-K91),"")</f>
        <v/>
      </c>
    </row>
    <row r="92" spans="1:12" x14ac:dyDescent="0.25">
      <c r="A92" s="14"/>
      <c r="B92" s="14"/>
      <c r="C92" s="48"/>
      <c r="D92" s="11"/>
      <c r="E92" s="49"/>
      <c r="F92" s="49"/>
      <c r="G92" s="49"/>
      <c r="H92" s="11"/>
      <c r="I92" s="49"/>
      <c r="J92" s="11"/>
      <c r="K92" s="28">
        <v>0</v>
      </c>
      <c r="L92" s="51" t="str">
        <f>IFERROR((VLOOKUP(B92,SEMANCES!$A$3:$T$102,18,FALSE)-K92),"")</f>
        <v/>
      </c>
    </row>
    <row r="93" spans="1:12" x14ac:dyDescent="0.25">
      <c r="A93" s="14"/>
      <c r="B93" s="14"/>
      <c r="C93" s="48"/>
      <c r="D93" s="11"/>
      <c r="E93" s="49"/>
      <c r="F93" s="49"/>
      <c r="G93" s="49"/>
      <c r="H93" s="11"/>
      <c r="I93" s="49"/>
      <c r="J93" s="11"/>
      <c r="K93" s="28">
        <v>0</v>
      </c>
      <c r="L93" s="51" t="str">
        <f>IFERROR((VLOOKUP(B93,SEMANCES!$A$3:$T$102,18,FALSE)-K93),"")</f>
        <v/>
      </c>
    </row>
    <row r="94" spans="1:12" x14ac:dyDescent="0.25">
      <c r="A94" s="14" t="str">
        <f>IFERROR(VLOOKUP(B94,SEMANCES!$A$3:$C$102,2,FALSE),"")</f>
        <v/>
      </c>
      <c r="B94" s="14"/>
      <c r="C94" s="48"/>
      <c r="D94" s="11"/>
      <c r="E94" s="49"/>
      <c r="F94" s="49"/>
      <c r="G94" s="49"/>
      <c r="H94" s="11"/>
      <c r="I94" s="49"/>
      <c r="J94" s="11"/>
      <c r="K94" s="28">
        <v>0</v>
      </c>
      <c r="L94" s="51" t="str">
        <f>IFERROR((VLOOKUP(B94,SEMANCES!$A$3:$T$102,18,FALSE)-K94),"")</f>
        <v/>
      </c>
    </row>
    <row r="95" spans="1:12" x14ac:dyDescent="0.25">
      <c r="A95" s="14" t="str">
        <f>IFERROR(VLOOKUP(B95,SEMANCES!$A$3:$C$102,2,FALSE),"")</f>
        <v/>
      </c>
      <c r="B95" s="14"/>
      <c r="C95" s="48"/>
      <c r="D95" s="11"/>
      <c r="E95" s="49"/>
      <c r="F95" s="49"/>
      <c r="G95" s="49"/>
      <c r="H95" s="11"/>
      <c r="I95" s="49"/>
      <c r="J95" s="11"/>
      <c r="K95" s="28">
        <v>0</v>
      </c>
      <c r="L95" s="51" t="str">
        <f>IFERROR((VLOOKUP(B95,SEMANCES!$A$3:$T$102,18,FALSE)-K95),"")</f>
        <v/>
      </c>
    </row>
    <row r="96" spans="1:12" x14ac:dyDescent="0.25">
      <c r="A96" s="14"/>
      <c r="B96" s="14"/>
      <c r="C96" s="48"/>
      <c r="D96" s="11"/>
      <c r="E96" s="49"/>
      <c r="F96" s="49"/>
      <c r="G96" s="49"/>
      <c r="H96" s="11"/>
      <c r="I96" s="49"/>
      <c r="J96" s="11"/>
      <c r="K96" s="28">
        <v>0</v>
      </c>
      <c r="L96" s="51" t="str">
        <f>IFERROR((VLOOKUP(B96,SEMANCES!$A$3:$T$102,18,FALSE)-K96),"")</f>
        <v/>
      </c>
    </row>
    <row r="97" spans="1:12" x14ac:dyDescent="0.25">
      <c r="A97" s="14"/>
      <c r="B97" s="14"/>
      <c r="C97" s="48"/>
      <c r="D97" s="11"/>
      <c r="E97" s="49"/>
      <c r="F97" s="49"/>
      <c r="G97" s="49"/>
      <c r="H97" s="11"/>
      <c r="I97" s="49"/>
      <c r="J97" s="11"/>
      <c r="K97" s="28">
        <v>0</v>
      </c>
      <c r="L97" s="51" t="str">
        <f>IFERROR((VLOOKUP(B97,SEMANCES!$A$3:$T$102,18,FALSE)-K97),"")</f>
        <v/>
      </c>
    </row>
    <row r="98" spans="1:12" x14ac:dyDescent="0.25">
      <c r="A98" s="14" t="str">
        <f>IFERROR(VLOOKUP(B98,SEMANCES!$A$3:$C$102,2,FALSE),"")</f>
        <v/>
      </c>
      <c r="B98" s="14"/>
      <c r="C98" s="48"/>
      <c r="D98" s="11"/>
      <c r="E98" s="49"/>
      <c r="F98" s="49"/>
      <c r="G98" s="49"/>
      <c r="H98" s="11"/>
      <c r="I98" s="49"/>
      <c r="J98" s="11"/>
      <c r="K98" s="28">
        <v>0</v>
      </c>
      <c r="L98" s="51" t="str">
        <f>IFERROR((VLOOKUP(B98,SEMANCES!$A$3:$T$102,18,FALSE)-K98),"")</f>
        <v/>
      </c>
    </row>
    <row r="99" spans="1:12" x14ac:dyDescent="0.25">
      <c r="A99" s="14" t="str">
        <f>IFERROR(VLOOKUP(B99,SEMANCES!$A$3:$C$102,2,FALSE),"")</f>
        <v/>
      </c>
      <c r="B99" s="14"/>
      <c r="C99" s="48"/>
      <c r="D99" s="11"/>
      <c r="E99" s="49"/>
      <c r="F99" s="49"/>
      <c r="G99" s="49"/>
      <c r="H99" s="11"/>
      <c r="I99" s="49"/>
      <c r="J99" s="11"/>
      <c r="K99" s="28">
        <v>0</v>
      </c>
      <c r="L99" s="51" t="str">
        <f>IFERROR((VLOOKUP(B99,SEMANCES!$A$3:$T$102,18,FALSE)-K99),"")</f>
        <v/>
      </c>
    </row>
    <row r="100" spans="1:12" x14ac:dyDescent="0.25">
      <c r="A100" s="14"/>
      <c r="B100" s="14"/>
      <c r="C100" s="48"/>
      <c r="D100" s="11"/>
      <c r="E100" s="49"/>
      <c r="F100" s="49"/>
      <c r="G100" s="49"/>
      <c r="H100" s="11"/>
      <c r="I100" s="49"/>
      <c r="J100" s="11"/>
      <c r="K100" s="28">
        <v>0</v>
      </c>
      <c r="L100" s="51" t="str">
        <f>IFERROR((VLOOKUP(B100,SEMANCES!$A$3:$T$102,18,FALSE)-K100),"")</f>
        <v/>
      </c>
    </row>
    <row r="101" spans="1:12" x14ac:dyDescent="0.25">
      <c r="A101" s="14"/>
      <c r="B101" s="14"/>
      <c r="C101" s="48"/>
      <c r="D101" s="11"/>
      <c r="E101" s="49"/>
      <c r="F101" s="49"/>
      <c r="G101" s="49"/>
      <c r="H101" s="11"/>
      <c r="I101" s="49"/>
      <c r="J101" s="11"/>
      <c r="K101" s="28">
        <v>0</v>
      </c>
      <c r="L101" s="51" t="str">
        <f>IFERROR((VLOOKUP(B101,SEMANCES!$A$3:$T$102,18,FALSE)-K101),"")</f>
        <v/>
      </c>
    </row>
    <row r="102" spans="1:12" x14ac:dyDescent="0.25">
      <c r="A102" s="14" t="str">
        <f>IFERROR(VLOOKUP(B102,SEMANCES!$A$3:$C$102,2,FALSE),"")</f>
        <v/>
      </c>
      <c r="B102" s="14"/>
      <c r="C102" s="48"/>
      <c r="D102" s="11"/>
      <c r="E102" s="49"/>
      <c r="F102" s="49"/>
      <c r="G102" s="49"/>
      <c r="H102" s="11"/>
      <c r="I102" s="49"/>
      <c r="J102" s="11"/>
      <c r="K102" s="28">
        <v>0</v>
      </c>
      <c r="L102" s="51" t="str">
        <f>IFERROR((VLOOKUP(B102,SEMANCES!$A$3:$T$102,18,FALSE)-K102),"")</f>
        <v/>
      </c>
    </row>
    <row r="103" spans="1:12" x14ac:dyDescent="0.25">
      <c r="A103" s="14" t="str">
        <f>IFERROR(VLOOKUP(B103,SEMANCES!$A$3:$C$102,2,FALSE),"")</f>
        <v/>
      </c>
      <c r="B103" s="14"/>
      <c r="C103" s="48"/>
      <c r="D103" s="11"/>
      <c r="E103" s="49"/>
      <c r="F103" s="49"/>
      <c r="G103" s="49"/>
      <c r="H103" s="11"/>
      <c r="I103" s="49"/>
      <c r="J103" s="11"/>
      <c r="K103" s="28">
        <v>0</v>
      </c>
      <c r="L103" s="51" t="str">
        <f>IFERROR((VLOOKUP(B103,SEMANCES!$A$3:$T$102,18,FALSE)-K103),"")</f>
        <v/>
      </c>
    </row>
    <row r="104" spans="1:12" x14ac:dyDescent="0.25">
      <c r="A104" s="14"/>
      <c r="B104" s="14"/>
      <c r="C104" s="48"/>
      <c r="D104" s="11"/>
      <c r="E104" s="49"/>
      <c r="F104" s="49"/>
      <c r="G104" s="49"/>
      <c r="H104" s="11"/>
      <c r="I104" s="49"/>
      <c r="J104" s="11"/>
      <c r="K104" s="28">
        <v>0</v>
      </c>
      <c r="L104" s="51" t="str">
        <f>IFERROR((VLOOKUP(B104,SEMANCES!$A$3:$T$102,18,FALSE)-K104),"")</f>
        <v/>
      </c>
    </row>
    <row r="105" spans="1:12" x14ac:dyDescent="0.25">
      <c r="A105" s="14"/>
      <c r="B105" s="14"/>
      <c r="C105" s="48"/>
      <c r="D105" s="11"/>
      <c r="E105" s="49"/>
      <c r="F105" s="49"/>
      <c r="G105" s="49"/>
      <c r="H105" s="11"/>
      <c r="I105" s="49"/>
      <c r="J105" s="11"/>
      <c r="K105" s="28">
        <v>0</v>
      </c>
      <c r="L105" s="51" t="str">
        <f>IFERROR((VLOOKUP(B105,SEMANCES!$A$3:$T$102,18,FALSE)-K105),"")</f>
        <v/>
      </c>
    </row>
    <row r="106" spans="1:12" x14ac:dyDescent="0.25">
      <c r="A106" s="14" t="str">
        <f>IFERROR(VLOOKUP(B106,SEMANCES!$A$3:$C$102,2,FALSE),"")</f>
        <v/>
      </c>
      <c r="B106" s="14"/>
      <c r="C106" s="48"/>
      <c r="D106" s="11"/>
      <c r="E106" s="49"/>
      <c r="F106" s="49"/>
      <c r="G106" s="49"/>
      <c r="H106" s="11"/>
      <c r="I106" s="49"/>
      <c r="J106" s="11"/>
      <c r="K106" s="28">
        <v>0</v>
      </c>
      <c r="L106" s="51" t="str">
        <f>IFERROR((VLOOKUP(B106,SEMANCES!$A$3:$T$102,18,FALSE)-K106),"")</f>
        <v/>
      </c>
    </row>
    <row r="107" spans="1:12" x14ac:dyDescent="0.25">
      <c r="A107" s="14" t="str">
        <f>IFERROR(VLOOKUP(B107,SEMANCES!$A$3:$C$102,2,FALSE),"")</f>
        <v/>
      </c>
      <c r="B107" s="14"/>
      <c r="C107" s="48"/>
      <c r="D107" s="11"/>
      <c r="E107" s="49"/>
      <c r="F107" s="49"/>
      <c r="G107" s="49"/>
      <c r="H107" s="11"/>
      <c r="I107" s="49"/>
      <c r="J107" s="11"/>
      <c r="K107" s="28">
        <v>0</v>
      </c>
      <c r="L107" s="51" t="str">
        <f>IFERROR((VLOOKUP(B107,SEMANCES!$A$3:$T$102,18,FALSE)-K107),"")</f>
        <v/>
      </c>
    </row>
    <row r="108" spans="1:12" x14ac:dyDescent="0.25">
      <c r="A108" s="14"/>
      <c r="B108" s="14"/>
      <c r="C108" s="48"/>
      <c r="D108" s="11"/>
      <c r="E108" s="49"/>
      <c r="F108" s="49"/>
      <c r="G108" s="49"/>
      <c r="H108" s="11"/>
      <c r="I108" s="49"/>
      <c r="J108" s="11"/>
      <c r="K108" s="28">
        <v>0</v>
      </c>
      <c r="L108" s="51" t="str">
        <f>IFERROR((VLOOKUP(B108,SEMANCES!$A$3:$T$102,18,FALSE)-K108),"")</f>
        <v/>
      </c>
    </row>
    <row r="109" spans="1:12" x14ac:dyDescent="0.25">
      <c r="A109" s="14"/>
      <c r="B109" s="14"/>
      <c r="C109" s="48"/>
      <c r="D109" s="11"/>
      <c r="E109" s="49"/>
      <c r="F109" s="49"/>
      <c r="G109" s="49"/>
      <c r="H109" s="11"/>
      <c r="I109" s="49"/>
      <c r="J109" s="11"/>
      <c r="K109" s="28">
        <v>0</v>
      </c>
      <c r="L109" s="51" t="str">
        <f>IFERROR((VLOOKUP(B109,SEMANCES!$A$3:$T$102,18,FALSE)-K109),"")</f>
        <v/>
      </c>
    </row>
    <row r="110" spans="1:12" x14ac:dyDescent="0.25">
      <c r="A110" s="14" t="str">
        <f>IFERROR(VLOOKUP(B110,SEMANCES!$A$3:$C$102,2,FALSE),"")</f>
        <v/>
      </c>
      <c r="B110" s="14"/>
      <c r="C110" s="48"/>
      <c r="D110" s="11"/>
      <c r="E110" s="49"/>
      <c r="F110" s="49"/>
      <c r="G110" s="49"/>
      <c r="H110" s="11"/>
      <c r="I110" s="49"/>
      <c r="J110" s="11"/>
      <c r="K110" s="28">
        <v>0</v>
      </c>
      <c r="L110" s="51" t="str">
        <f>IFERROR((VLOOKUP(B110,SEMANCES!$A$3:$T$102,18,FALSE)-K110),"")</f>
        <v/>
      </c>
    </row>
    <row r="111" spans="1:12" x14ac:dyDescent="0.25">
      <c r="A111" s="14" t="str">
        <f>IFERROR(VLOOKUP(B111,SEMANCES!$A$3:$C$102,2,FALSE),"")</f>
        <v/>
      </c>
      <c r="B111" s="14"/>
      <c r="C111" s="48"/>
      <c r="D111" s="11"/>
      <c r="E111" s="49"/>
      <c r="F111" s="49"/>
      <c r="G111" s="49"/>
      <c r="H111" s="11"/>
      <c r="I111" s="49"/>
      <c r="J111" s="11"/>
      <c r="K111" s="28">
        <v>0</v>
      </c>
      <c r="L111" s="51" t="str">
        <f>IFERROR((VLOOKUP(B111,SEMANCES!$A$3:$T$102,18,FALSE)-K111),"")</f>
        <v/>
      </c>
    </row>
    <row r="112" spans="1:12" x14ac:dyDescent="0.25">
      <c r="A112" s="14"/>
      <c r="B112" s="14"/>
      <c r="C112" s="48"/>
      <c r="D112" s="11"/>
      <c r="E112" s="49"/>
      <c r="F112" s="49"/>
      <c r="G112" s="49"/>
      <c r="H112" s="11"/>
      <c r="I112" s="49"/>
      <c r="J112" s="11"/>
      <c r="K112" s="28">
        <v>0</v>
      </c>
      <c r="L112" s="51" t="str">
        <f>IFERROR((VLOOKUP(B112,SEMANCES!$A$3:$T$102,18,FALSE)-K112),"")</f>
        <v/>
      </c>
    </row>
    <row r="113" spans="1:12" x14ac:dyDescent="0.25">
      <c r="A113" s="14"/>
      <c r="B113" s="14"/>
      <c r="C113" s="48"/>
      <c r="D113" s="11"/>
      <c r="E113" s="49"/>
      <c r="F113" s="49"/>
      <c r="G113" s="49"/>
      <c r="H113" s="11"/>
      <c r="I113" s="49"/>
      <c r="J113" s="11"/>
      <c r="K113" s="28">
        <v>0</v>
      </c>
      <c r="L113" s="51" t="str">
        <f>IFERROR((VLOOKUP(B113,SEMANCES!$A$3:$T$102,18,FALSE)-K113),"")</f>
        <v/>
      </c>
    </row>
    <row r="114" spans="1:12" x14ac:dyDescent="0.25">
      <c r="A114" s="14" t="str">
        <f>IFERROR(VLOOKUP(B114,SEMANCES!$A$3:$C$102,2,FALSE),"")</f>
        <v/>
      </c>
      <c r="B114" s="14"/>
      <c r="C114" s="48"/>
      <c r="D114" s="11"/>
      <c r="E114" s="49"/>
      <c r="F114" s="49"/>
      <c r="G114" s="49"/>
      <c r="H114" s="11"/>
      <c r="I114" s="49"/>
      <c r="J114" s="11"/>
      <c r="K114" s="28">
        <v>0</v>
      </c>
      <c r="L114" s="51" t="str">
        <f>IFERROR((VLOOKUP(B114,SEMANCES!$A$3:$T$102,18,FALSE)-K114),"")</f>
        <v/>
      </c>
    </row>
    <row r="115" spans="1:12" x14ac:dyDescent="0.25">
      <c r="A115" s="14" t="str">
        <f>IFERROR(VLOOKUP(B115,SEMANCES!$A$3:$C$102,2,FALSE),"")</f>
        <v/>
      </c>
      <c r="B115" s="14"/>
      <c r="C115" s="48"/>
      <c r="D115" s="11"/>
      <c r="E115" s="49"/>
      <c r="F115" s="49"/>
      <c r="G115" s="49"/>
      <c r="H115" s="11"/>
      <c r="I115" s="49"/>
      <c r="J115" s="11"/>
      <c r="K115" s="28">
        <v>0</v>
      </c>
      <c r="L115" s="51" t="str">
        <f>IFERROR((VLOOKUP(B115,SEMANCES!$A$3:$T$102,18,FALSE)-K115),"")</f>
        <v/>
      </c>
    </row>
    <row r="116" spans="1:12" x14ac:dyDescent="0.25">
      <c r="A116" s="14"/>
      <c r="B116" s="14"/>
      <c r="C116" s="48"/>
      <c r="D116" s="11"/>
      <c r="E116" s="49"/>
      <c r="F116" s="49"/>
      <c r="G116" s="49"/>
      <c r="H116" s="11"/>
      <c r="I116" s="49"/>
      <c r="J116" s="11"/>
      <c r="K116" s="28">
        <v>0</v>
      </c>
      <c r="L116" s="51" t="str">
        <f>IFERROR((VLOOKUP(B116,SEMANCES!$A$3:$T$102,18,FALSE)-K116),"")</f>
        <v/>
      </c>
    </row>
    <row r="117" spans="1:12" x14ac:dyDescent="0.25">
      <c r="A117" s="14"/>
      <c r="B117" s="14"/>
      <c r="C117" s="48"/>
      <c r="D117" s="11"/>
      <c r="E117" s="49"/>
      <c r="F117" s="49"/>
      <c r="G117" s="49"/>
      <c r="H117" s="11"/>
      <c r="I117" s="49"/>
      <c r="J117" s="11"/>
      <c r="K117" s="28">
        <v>0</v>
      </c>
      <c r="L117" s="51" t="str">
        <f>IFERROR((VLOOKUP(B117,SEMANCES!$A$3:$T$102,18,FALSE)-K117),"")</f>
        <v/>
      </c>
    </row>
    <row r="118" spans="1:12" x14ac:dyDescent="0.25">
      <c r="A118" s="14" t="str">
        <f>IFERROR(VLOOKUP(B118,SEMANCES!$A$3:$C$102,2,FALSE),"")</f>
        <v/>
      </c>
      <c r="B118" s="14"/>
      <c r="C118" s="48"/>
      <c r="D118" s="11"/>
      <c r="E118" s="49"/>
      <c r="F118" s="49"/>
      <c r="G118" s="49"/>
      <c r="H118" s="11"/>
      <c r="I118" s="49"/>
      <c r="J118" s="11"/>
      <c r="K118" s="28">
        <v>0</v>
      </c>
      <c r="L118" s="51" t="str">
        <f>IFERROR((VLOOKUP(B118,SEMANCES!$A$3:$T$102,18,FALSE)-K118),"")</f>
        <v/>
      </c>
    </row>
    <row r="119" spans="1:12" x14ac:dyDescent="0.25">
      <c r="A119" s="14" t="str">
        <f>IFERROR(VLOOKUP(B119,SEMANCES!$A$3:$C$102,2,FALSE),"")</f>
        <v/>
      </c>
      <c r="B119" s="14"/>
      <c r="C119" s="48"/>
      <c r="D119" s="11"/>
      <c r="E119" s="49"/>
      <c r="F119" s="49"/>
      <c r="G119" s="49"/>
      <c r="H119" s="11"/>
      <c r="I119" s="49"/>
      <c r="J119" s="11"/>
      <c r="K119" s="28">
        <v>0</v>
      </c>
      <c r="L119" s="51" t="str">
        <f>IFERROR((VLOOKUP(B119,SEMANCES!$A$3:$T$102,18,FALSE)-K119),"")</f>
        <v/>
      </c>
    </row>
    <row r="120" spans="1:12" x14ac:dyDescent="0.25">
      <c r="A120" s="14"/>
      <c r="B120" s="14"/>
      <c r="C120" s="48"/>
      <c r="D120" s="11"/>
      <c r="E120" s="49"/>
      <c r="F120" s="49"/>
      <c r="G120" s="49"/>
      <c r="H120" s="11"/>
      <c r="I120" s="49"/>
      <c r="J120" s="11"/>
      <c r="K120" s="28">
        <v>0</v>
      </c>
      <c r="L120" s="51" t="str">
        <f>IFERROR((VLOOKUP(B120,SEMANCES!$A$3:$T$102,18,FALSE)-K120),"")</f>
        <v/>
      </c>
    </row>
    <row r="121" spans="1:12" x14ac:dyDescent="0.25">
      <c r="A121" s="14"/>
      <c r="B121" s="14"/>
      <c r="C121" s="48"/>
      <c r="D121" s="11"/>
      <c r="E121" s="49"/>
      <c r="F121" s="49"/>
      <c r="G121" s="49"/>
      <c r="H121" s="11"/>
      <c r="I121" s="49"/>
      <c r="J121" s="11"/>
      <c r="K121" s="28">
        <v>0</v>
      </c>
      <c r="L121" s="51" t="str">
        <f>IFERROR((VLOOKUP(B121,SEMANCES!$A$3:$T$102,18,FALSE)-K121),"")</f>
        <v/>
      </c>
    </row>
    <row r="122" spans="1:12" x14ac:dyDescent="0.25">
      <c r="A122" s="14" t="str">
        <f>IFERROR(VLOOKUP(B122,SEMANCES!$A$3:$C$102,2,FALSE),"")</f>
        <v/>
      </c>
      <c r="B122" s="14"/>
      <c r="C122" s="48"/>
      <c r="D122" s="11"/>
      <c r="E122" s="49"/>
      <c r="F122" s="49"/>
      <c r="G122" s="49"/>
      <c r="H122" s="11"/>
      <c r="I122" s="49"/>
      <c r="J122" s="11"/>
      <c r="K122" s="28">
        <v>0</v>
      </c>
      <c r="L122" s="51" t="str">
        <f>IFERROR((VLOOKUP(B122,SEMANCES!$A$3:$T$102,18,FALSE)-K122),"")</f>
        <v/>
      </c>
    </row>
    <row r="123" spans="1:12" x14ac:dyDescent="0.25">
      <c r="A123" s="14" t="str">
        <f>IFERROR(VLOOKUP(B123,SEMANCES!$A$3:$C$102,2,FALSE),"")</f>
        <v/>
      </c>
      <c r="B123" s="14"/>
      <c r="C123" s="48"/>
      <c r="D123" s="11"/>
      <c r="E123" s="49"/>
      <c r="F123" s="49"/>
      <c r="G123" s="49"/>
      <c r="H123" s="11"/>
      <c r="I123" s="49"/>
      <c r="J123" s="11"/>
      <c r="K123" s="28">
        <v>0</v>
      </c>
      <c r="L123" s="51" t="str">
        <f>IFERROR((VLOOKUP(B123,SEMANCES!$A$3:$T$102,18,FALSE)-K123),"")</f>
        <v/>
      </c>
    </row>
    <row r="124" spans="1:12" x14ac:dyDescent="0.25">
      <c r="A124" s="14"/>
      <c r="B124" s="14"/>
      <c r="C124" s="48"/>
      <c r="D124" s="11"/>
      <c r="E124" s="49"/>
      <c r="F124" s="49"/>
      <c r="G124" s="49"/>
      <c r="H124" s="11"/>
      <c r="I124" s="49"/>
      <c r="J124" s="11"/>
      <c r="K124" s="28">
        <v>0</v>
      </c>
      <c r="L124" s="51" t="str">
        <f>IFERROR((VLOOKUP(B124,SEMANCES!$A$3:$T$102,18,FALSE)-K124),"")</f>
        <v/>
      </c>
    </row>
    <row r="125" spans="1:12" x14ac:dyDescent="0.25">
      <c r="A125" s="14"/>
      <c r="B125" s="14"/>
      <c r="C125" s="48"/>
      <c r="D125" s="11"/>
      <c r="E125" s="49"/>
      <c r="F125" s="49"/>
      <c r="G125" s="49"/>
      <c r="H125" s="11"/>
      <c r="I125" s="49"/>
      <c r="J125" s="11"/>
      <c r="K125" s="28">
        <v>0</v>
      </c>
      <c r="L125" s="51" t="str">
        <f>IFERROR((VLOOKUP(B125,SEMANCES!$A$3:$T$102,18,FALSE)-K125),"")</f>
        <v/>
      </c>
    </row>
    <row r="126" spans="1:12" x14ac:dyDescent="0.25">
      <c r="A126" s="14" t="str">
        <f>IFERROR(VLOOKUP(B126,SEMANCES!$A$3:$C$102,2,FALSE),"")</f>
        <v/>
      </c>
      <c r="B126" s="14"/>
      <c r="C126" s="48"/>
      <c r="D126" s="11"/>
      <c r="E126" s="49"/>
      <c r="F126" s="49"/>
      <c r="G126" s="49"/>
      <c r="H126" s="11"/>
      <c r="I126" s="49"/>
      <c r="J126" s="11"/>
      <c r="K126" s="28">
        <v>0</v>
      </c>
      <c r="L126" s="51" t="str">
        <f>IFERROR((VLOOKUP(B126,SEMANCES!$A$3:$T$102,18,FALSE)-K126),"")</f>
        <v/>
      </c>
    </row>
    <row r="127" spans="1:12" x14ac:dyDescent="0.25">
      <c r="A127" s="14" t="str">
        <f>IFERROR(VLOOKUP(B127,SEMANCES!$A$3:$C$102,2,FALSE),"")</f>
        <v/>
      </c>
      <c r="B127" s="14"/>
      <c r="C127" s="48"/>
      <c r="D127" s="11"/>
      <c r="E127" s="49"/>
      <c r="F127" s="49"/>
      <c r="G127" s="49"/>
      <c r="H127" s="11"/>
      <c r="I127" s="49"/>
      <c r="J127" s="11"/>
      <c r="K127" s="28">
        <v>0</v>
      </c>
      <c r="L127" s="51" t="str">
        <f>IFERROR((VLOOKUP(B127,SEMANCES!$A$3:$T$102,18,FALSE)-K127),"")</f>
        <v/>
      </c>
    </row>
    <row r="128" spans="1:12" x14ac:dyDescent="0.25">
      <c r="A128" s="14"/>
      <c r="B128" s="14"/>
      <c r="C128" s="48"/>
      <c r="D128" s="11"/>
      <c r="E128" s="49"/>
      <c r="F128" s="49"/>
      <c r="G128" s="49"/>
      <c r="H128" s="11"/>
      <c r="I128" s="49"/>
      <c r="J128" s="11"/>
      <c r="K128" s="28">
        <v>0</v>
      </c>
      <c r="L128" s="51" t="str">
        <f>IFERROR((VLOOKUP(B128,SEMANCES!$A$3:$T$102,18,FALSE)-K128),"")</f>
        <v/>
      </c>
    </row>
    <row r="129" spans="1:12" x14ac:dyDescent="0.25">
      <c r="A129" s="14"/>
      <c r="B129" s="14"/>
      <c r="C129" s="48"/>
      <c r="D129" s="11"/>
      <c r="E129" s="49"/>
      <c r="F129" s="49"/>
      <c r="G129" s="49"/>
      <c r="H129" s="11"/>
      <c r="I129" s="49"/>
      <c r="J129" s="11"/>
      <c r="K129" s="28">
        <v>0</v>
      </c>
      <c r="L129" s="51" t="str">
        <f>IFERROR((VLOOKUP(B129,SEMANCES!$A$3:$T$102,18,FALSE)-K129),"")</f>
        <v/>
      </c>
    </row>
    <row r="130" spans="1:12" x14ac:dyDescent="0.25">
      <c r="A130" s="14" t="str">
        <f>IFERROR(VLOOKUP(B130,SEMANCES!$A$3:$C$102,2,FALSE),"")</f>
        <v/>
      </c>
      <c r="B130" s="14"/>
      <c r="C130" s="48"/>
      <c r="D130" s="11"/>
      <c r="E130" s="49"/>
      <c r="F130" s="49"/>
      <c r="G130" s="49"/>
      <c r="H130" s="11"/>
      <c r="I130" s="49"/>
      <c r="J130" s="11"/>
      <c r="K130" s="28">
        <v>0</v>
      </c>
      <c r="L130" s="51" t="str">
        <f>IFERROR((VLOOKUP(B130,SEMANCES!$A$3:$T$102,18,FALSE)-K130),"")</f>
        <v/>
      </c>
    </row>
    <row r="131" spans="1:12" x14ac:dyDescent="0.25">
      <c r="A131" s="14" t="str">
        <f>IFERROR(VLOOKUP(B131,SEMANCES!$A$3:$C$102,2,FALSE),"")</f>
        <v/>
      </c>
      <c r="B131" s="14"/>
      <c r="C131" s="48"/>
      <c r="D131" s="11"/>
      <c r="E131" s="49"/>
      <c r="F131" s="49"/>
      <c r="G131" s="49"/>
      <c r="H131" s="11"/>
      <c r="I131" s="49"/>
      <c r="J131" s="11"/>
      <c r="K131" s="28">
        <v>0</v>
      </c>
      <c r="L131" s="51" t="str">
        <f>IFERROR((VLOOKUP(B131,SEMANCES!$A$3:$T$102,18,FALSE)-K131),"")</f>
        <v/>
      </c>
    </row>
    <row r="132" spans="1:12" x14ac:dyDescent="0.25">
      <c r="A132" s="14"/>
      <c r="B132" s="14"/>
      <c r="C132" s="48"/>
      <c r="D132" s="11"/>
      <c r="E132" s="49"/>
      <c r="F132" s="49"/>
      <c r="G132" s="49"/>
      <c r="H132" s="11"/>
      <c r="I132" s="49"/>
      <c r="J132" s="11"/>
      <c r="K132" s="28">
        <v>0</v>
      </c>
      <c r="L132" s="51" t="str">
        <f>IFERROR((VLOOKUP(B132,SEMANCES!$A$3:$T$102,18,FALSE)-K132),"")</f>
        <v/>
      </c>
    </row>
    <row r="133" spans="1:12" x14ac:dyDescent="0.25">
      <c r="A133" s="14"/>
      <c r="B133" s="14"/>
      <c r="C133" s="48"/>
      <c r="D133" s="11"/>
      <c r="E133" s="49"/>
      <c r="F133" s="49"/>
      <c r="G133" s="49"/>
      <c r="H133" s="11"/>
      <c r="I133" s="49"/>
      <c r="J133" s="11"/>
      <c r="K133" s="28">
        <v>0</v>
      </c>
      <c r="L133" s="51" t="str">
        <f>IFERROR((VLOOKUP(B133,SEMANCES!$A$3:$T$102,18,FALSE)-K133),"")</f>
        <v/>
      </c>
    </row>
    <row r="134" spans="1:12" x14ac:dyDescent="0.25">
      <c r="A134" s="14" t="str">
        <f>IFERROR(VLOOKUP(B134,SEMANCES!$A$3:$C$102,2,FALSE),"")</f>
        <v/>
      </c>
      <c r="B134" s="14"/>
      <c r="C134" s="48"/>
      <c r="D134" s="11"/>
      <c r="E134" s="49"/>
      <c r="F134" s="49"/>
      <c r="G134" s="49"/>
      <c r="H134" s="11"/>
      <c r="I134" s="49"/>
      <c r="J134" s="11"/>
      <c r="K134" s="28">
        <v>0</v>
      </c>
      <c r="L134" s="51" t="str">
        <f>IFERROR((VLOOKUP(B134,SEMANCES!$A$3:$T$102,18,FALSE)-K134),"")</f>
        <v/>
      </c>
    </row>
    <row r="135" spans="1:12" x14ac:dyDescent="0.25">
      <c r="A135" s="14" t="str">
        <f>IFERROR(VLOOKUP(B135,SEMANCES!$A$3:$C$102,2,FALSE),"")</f>
        <v/>
      </c>
      <c r="B135" s="14"/>
      <c r="C135" s="48"/>
      <c r="D135" s="11"/>
      <c r="E135" s="49"/>
      <c r="F135" s="49"/>
      <c r="G135" s="49"/>
      <c r="H135" s="11"/>
      <c r="I135" s="49"/>
      <c r="J135" s="11"/>
      <c r="K135" s="28">
        <v>0</v>
      </c>
      <c r="L135" s="51" t="str">
        <f>IFERROR((VLOOKUP(B135,SEMANCES!$A$3:$T$102,18,FALSE)-K135),"")</f>
        <v/>
      </c>
    </row>
    <row r="136" spans="1:12" x14ac:dyDescent="0.25">
      <c r="A136" s="14"/>
      <c r="B136" s="14"/>
      <c r="C136" s="48"/>
      <c r="D136" s="11"/>
      <c r="E136" s="49"/>
      <c r="F136" s="49"/>
      <c r="G136" s="49"/>
      <c r="H136" s="11"/>
      <c r="I136" s="49"/>
      <c r="J136" s="11"/>
      <c r="K136" s="28">
        <v>0</v>
      </c>
      <c r="L136" s="51" t="str">
        <f>IFERROR((VLOOKUP(B136,SEMANCES!$A$3:$T$102,18,FALSE)-K136),"")</f>
        <v/>
      </c>
    </row>
    <row r="137" spans="1:12" x14ac:dyDescent="0.25">
      <c r="A137" s="14"/>
      <c r="B137" s="14"/>
      <c r="C137" s="48"/>
      <c r="D137" s="11"/>
      <c r="E137" s="49"/>
      <c r="F137" s="49"/>
      <c r="G137" s="49"/>
      <c r="H137" s="11"/>
      <c r="I137" s="49"/>
      <c r="J137" s="11"/>
      <c r="K137" s="28">
        <v>0</v>
      </c>
      <c r="L137" s="51" t="str">
        <f>IFERROR((VLOOKUP(B137,SEMANCES!$A$3:$T$102,18,FALSE)-K137),"")</f>
        <v/>
      </c>
    </row>
    <row r="138" spans="1:12" x14ac:dyDescent="0.25">
      <c r="A138" s="14" t="str">
        <f>IFERROR(VLOOKUP(B138,SEMANCES!$A$3:$C$102,2,FALSE),"")</f>
        <v/>
      </c>
      <c r="B138" s="14"/>
      <c r="C138" s="48"/>
      <c r="D138" s="11"/>
      <c r="E138" s="49"/>
      <c r="F138" s="49"/>
      <c r="G138" s="49"/>
      <c r="H138" s="11"/>
      <c r="I138" s="49"/>
      <c r="J138" s="11"/>
      <c r="K138" s="28">
        <v>0</v>
      </c>
      <c r="L138" s="51" t="str">
        <f>IFERROR((VLOOKUP(B138,SEMANCES!$A$3:$T$102,18,FALSE)-K138),"")</f>
        <v/>
      </c>
    </row>
    <row r="139" spans="1:12" x14ac:dyDescent="0.25">
      <c r="A139" s="14" t="str">
        <f>IFERROR(VLOOKUP(B139,SEMANCES!$A$3:$C$102,2,FALSE),"")</f>
        <v/>
      </c>
      <c r="B139" s="14"/>
      <c r="C139" s="48"/>
      <c r="D139" s="11"/>
      <c r="E139" s="49"/>
      <c r="F139" s="49"/>
      <c r="G139" s="49"/>
      <c r="H139" s="11"/>
      <c r="I139" s="49"/>
      <c r="J139" s="11"/>
      <c r="K139" s="28">
        <v>0</v>
      </c>
      <c r="L139" s="51" t="str">
        <f>IFERROR((VLOOKUP(B139,SEMANCES!$A$3:$T$102,18,FALSE)-K139),"")</f>
        <v/>
      </c>
    </row>
    <row r="140" spans="1:12" x14ac:dyDescent="0.25">
      <c r="A140" s="14"/>
      <c r="B140" s="14"/>
      <c r="C140" s="48"/>
      <c r="D140" s="11"/>
      <c r="E140" s="49"/>
      <c r="F140" s="49"/>
      <c r="G140" s="49"/>
      <c r="H140" s="11"/>
      <c r="I140" s="49"/>
      <c r="J140" s="11"/>
      <c r="K140" s="28">
        <v>0</v>
      </c>
      <c r="L140" s="51" t="str">
        <f>IFERROR((VLOOKUP(B140,SEMANCES!$A$3:$T$102,18,FALSE)-K140),"")</f>
        <v/>
      </c>
    </row>
    <row r="141" spans="1:12" x14ac:dyDescent="0.25">
      <c r="A141" s="14"/>
      <c r="B141" s="14"/>
      <c r="C141" s="48"/>
      <c r="D141" s="11"/>
      <c r="E141" s="49"/>
      <c r="F141" s="49"/>
      <c r="G141" s="49"/>
      <c r="H141" s="11"/>
      <c r="I141" s="49"/>
      <c r="J141" s="11"/>
      <c r="K141" s="28">
        <v>0</v>
      </c>
      <c r="L141" s="51" t="str">
        <f>IFERROR((VLOOKUP(B141,SEMANCES!$A$3:$T$102,18,FALSE)-K141),"")</f>
        <v/>
      </c>
    </row>
    <row r="142" spans="1:12" x14ac:dyDescent="0.25">
      <c r="A142" s="14" t="str">
        <f>IFERROR(VLOOKUP(B142,SEMANCES!$A$3:$C$102,2,FALSE),"")</f>
        <v/>
      </c>
      <c r="B142" s="14"/>
      <c r="C142" s="48"/>
      <c r="D142" s="11"/>
      <c r="E142" s="49"/>
      <c r="F142" s="49"/>
      <c r="G142" s="49"/>
      <c r="H142" s="11"/>
      <c r="I142" s="49"/>
      <c r="J142" s="11"/>
      <c r="K142" s="28">
        <v>0</v>
      </c>
      <c r="L142" s="51" t="str">
        <f>IFERROR((VLOOKUP(B142,SEMANCES!$A$3:$T$102,18,FALSE)-K142),"")</f>
        <v/>
      </c>
    </row>
    <row r="143" spans="1:12" x14ac:dyDescent="0.25">
      <c r="A143" s="14" t="str">
        <f>IFERROR(VLOOKUP(B143,SEMANCES!$A$3:$C$102,2,FALSE),"")</f>
        <v/>
      </c>
      <c r="B143" s="14"/>
      <c r="C143" s="48"/>
      <c r="D143" s="11"/>
      <c r="E143" s="49"/>
      <c r="F143" s="49"/>
      <c r="G143" s="49"/>
      <c r="H143" s="11"/>
      <c r="I143" s="49"/>
      <c r="J143" s="11"/>
      <c r="K143" s="28">
        <v>0</v>
      </c>
      <c r="L143" s="51" t="str">
        <f>IFERROR((VLOOKUP(B143,SEMANCES!$A$3:$T$102,18,FALSE)-K143),"")</f>
        <v/>
      </c>
    </row>
    <row r="144" spans="1:12" x14ac:dyDescent="0.25">
      <c r="A144" s="14"/>
      <c r="B144" s="14"/>
      <c r="C144" s="48"/>
      <c r="D144" s="11"/>
      <c r="E144" s="49"/>
      <c r="F144" s="49"/>
      <c r="G144" s="49"/>
      <c r="H144" s="11"/>
      <c r="I144" s="49"/>
      <c r="J144" s="11"/>
      <c r="K144" s="28">
        <v>0</v>
      </c>
      <c r="L144" s="51" t="str">
        <f>IFERROR((VLOOKUP(B144,SEMANCES!$A$3:$T$102,18,FALSE)-K144),"")</f>
        <v/>
      </c>
    </row>
    <row r="145" spans="1:12" x14ac:dyDescent="0.25">
      <c r="A145" s="14"/>
      <c r="B145" s="14"/>
      <c r="C145" s="48"/>
      <c r="D145" s="11"/>
      <c r="E145" s="49"/>
      <c r="F145" s="49"/>
      <c r="G145" s="49"/>
      <c r="H145" s="11"/>
      <c r="I145" s="49"/>
      <c r="J145" s="11"/>
      <c r="K145" s="28">
        <v>0</v>
      </c>
      <c r="L145" s="51" t="str">
        <f>IFERROR((VLOOKUP(B145,SEMANCES!$A$3:$T$102,18,FALSE)-K145),"")</f>
        <v/>
      </c>
    </row>
    <row r="146" spans="1:12" x14ac:dyDescent="0.25">
      <c r="A146" s="14" t="str">
        <f>IFERROR(VLOOKUP(B146,SEMANCES!$A$3:$C$102,2,FALSE),"")</f>
        <v/>
      </c>
      <c r="B146" s="14"/>
      <c r="C146" s="48"/>
      <c r="D146" s="11"/>
      <c r="E146" s="49"/>
      <c r="F146" s="49"/>
      <c r="G146" s="49"/>
      <c r="H146" s="11"/>
      <c r="I146" s="49"/>
      <c r="J146" s="11"/>
      <c r="K146" s="28">
        <v>0</v>
      </c>
      <c r="L146" s="51" t="str">
        <f>IFERROR((VLOOKUP(B146,SEMANCES!$A$3:$T$102,18,FALSE)-K146),"")</f>
        <v/>
      </c>
    </row>
    <row r="147" spans="1:12" x14ac:dyDescent="0.25">
      <c r="A147" s="14" t="str">
        <f>IFERROR(VLOOKUP(B147,SEMANCES!$A$3:$C$102,2,FALSE),"")</f>
        <v/>
      </c>
      <c r="B147" s="14"/>
      <c r="C147" s="48"/>
      <c r="D147" s="11"/>
      <c r="E147" s="49"/>
      <c r="F147" s="49"/>
      <c r="G147" s="49"/>
      <c r="H147" s="11"/>
      <c r="I147" s="49"/>
      <c r="J147" s="11"/>
      <c r="K147" s="28">
        <v>0</v>
      </c>
      <c r="L147" s="51" t="str">
        <f>IFERROR((VLOOKUP(B147,SEMANCES!$A$3:$T$102,18,FALSE)-K147),"")</f>
        <v/>
      </c>
    </row>
    <row r="148" spans="1:12" x14ac:dyDescent="0.25">
      <c r="A148" s="14"/>
      <c r="B148" s="14"/>
      <c r="C148" s="48"/>
      <c r="D148" s="11"/>
      <c r="E148" s="49"/>
      <c r="F148" s="49"/>
      <c r="G148" s="49"/>
      <c r="H148" s="11"/>
      <c r="I148" s="49"/>
      <c r="J148" s="11"/>
      <c r="K148" s="28">
        <v>0</v>
      </c>
      <c r="L148" s="51" t="str">
        <f>IFERROR((VLOOKUP(B148,SEMANCES!$A$3:$T$102,18,FALSE)-K148),"")</f>
        <v/>
      </c>
    </row>
    <row r="149" spans="1:12" x14ac:dyDescent="0.25">
      <c r="A149" s="14"/>
      <c r="B149" s="14"/>
      <c r="C149" s="48"/>
      <c r="D149" s="11"/>
      <c r="E149" s="49"/>
      <c r="F149" s="49"/>
      <c r="G149" s="49"/>
      <c r="H149" s="11"/>
      <c r="I149" s="49"/>
      <c r="J149" s="11"/>
      <c r="K149" s="28">
        <v>0</v>
      </c>
      <c r="L149" s="51" t="str">
        <f>IFERROR((VLOOKUP(B149,SEMANCES!$A$3:$T$102,18,FALSE)-K149),"")</f>
        <v/>
      </c>
    </row>
    <row r="150" spans="1:12" x14ac:dyDescent="0.25">
      <c r="A150" s="14" t="str">
        <f>IFERROR(VLOOKUP(B150,SEMANCES!$A$3:$C$102,2,FALSE),"")</f>
        <v/>
      </c>
      <c r="B150" s="14"/>
      <c r="C150" s="48"/>
      <c r="D150" s="11"/>
      <c r="E150" s="49"/>
      <c r="F150" s="49"/>
      <c r="G150" s="49"/>
      <c r="H150" s="11"/>
      <c r="I150" s="49"/>
      <c r="J150" s="11"/>
      <c r="K150" s="28">
        <v>0</v>
      </c>
      <c r="L150" s="51" t="str">
        <f>IFERROR((VLOOKUP(B150,SEMANCES!$A$3:$T$102,18,FALSE)-K150),"")</f>
        <v/>
      </c>
    </row>
    <row r="151" spans="1:12" x14ac:dyDescent="0.25">
      <c r="A151" s="14" t="str">
        <f>IFERROR(VLOOKUP(B151,SEMANCES!$A$3:$C$102,2,FALSE),"")</f>
        <v/>
      </c>
      <c r="B151" s="14"/>
      <c r="C151" s="48"/>
      <c r="D151" s="11"/>
      <c r="E151" s="49"/>
      <c r="F151" s="49"/>
      <c r="G151" s="49"/>
      <c r="H151" s="11"/>
      <c r="I151" s="49"/>
      <c r="J151" s="11"/>
      <c r="K151" s="28">
        <v>0</v>
      </c>
      <c r="L151" s="51" t="str">
        <f>IFERROR((VLOOKUP(B151,SEMANCES!$A$3:$T$102,18,FALSE)-K151),"")</f>
        <v/>
      </c>
    </row>
    <row r="152" spans="1:12" x14ac:dyDescent="0.25">
      <c r="A152" s="14"/>
      <c r="B152" s="14"/>
      <c r="C152" s="48"/>
      <c r="D152" s="11"/>
      <c r="E152" s="49"/>
      <c r="F152" s="49"/>
      <c r="G152" s="49"/>
      <c r="H152" s="11"/>
      <c r="I152" s="49"/>
      <c r="J152" s="11"/>
      <c r="K152" s="28">
        <v>0</v>
      </c>
      <c r="L152" s="51" t="str">
        <f>IFERROR((VLOOKUP(B152,SEMANCES!$A$3:$T$102,18,FALSE)-K152),"")</f>
        <v/>
      </c>
    </row>
    <row r="153" spans="1:12" x14ac:dyDescent="0.25">
      <c r="A153" s="14"/>
      <c r="B153" s="14"/>
      <c r="C153" s="48"/>
      <c r="D153" s="11"/>
      <c r="E153" s="49"/>
      <c r="F153" s="49"/>
      <c r="G153" s="49"/>
      <c r="H153" s="11"/>
      <c r="I153" s="49"/>
      <c r="J153" s="11"/>
      <c r="K153" s="28">
        <v>0</v>
      </c>
      <c r="L153" s="51" t="str">
        <f>IFERROR((VLOOKUP(B153,SEMANCES!$A$3:$T$102,18,FALSE)-K153),"")</f>
        <v/>
      </c>
    </row>
    <row r="154" spans="1:12" x14ac:dyDescent="0.25">
      <c r="A154" s="14" t="str">
        <f>IFERROR(VLOOKUP(B154,SEMANCES!$A$3:$C$102,2,FALSE),"")</f>
        <v/>
      </c>
      <c r="B154" s="14"/>
      <c r="C154" s="48"/>
      <c r="D154" s="11"/>
      <c r="E154" s="49"/>
      <c r="F154" s="49"/>
      <c r="G154" s="49"/>
      <c r="H154" s="11"/>
      <c r="I154" s="49"/>
      <c r="J154" s="11"/>
      <c r="K154" s="28">
        <v>0</v>
      </c>
      <c r="L154" s="51" t="str">
        <f>IFERROR((VLOOKUP(B154,SEMANCES!$A$3:$T$102,18,FALSE)-K154),"")</f>
        <v/>
      </c>
    </row>
    <row r="155" spans="1:12" x14ac:dyDescent="0.25">
      <c r="A155" s="14" t="str">
        <f>IFERROR(VLOOKUP(B155,SEMANCES!$A$3:$C$102,2,FALSE),"")</f>
        <v/>
      </c>
      <c r="B155" s="14"/>
      <c r="C155" s="48"/>
      <c r="D155" s="11"/>
      <c r="E155" s="49"/>
      <c r="F155" s="49"/>
      <c r="G155" s="49"/>
      <c r="H155" s="11"/>
      <c r="I155" s="49"/>
      <c r="J155" s="11"/>
      <c r="K155" s="28">
        <v>0</v>
      </c>
      <c r="L155" s="51" t="str">
        <f>IFERROR((VLOOKUP(B155,SEMANCES!$A$3:$T$102,18,FALSE)-K155),"")</f>
        <v/>
      </c>
    </row>
    <row r="156" spans="1:12" x14ac:dyDescent="0.25">
      <c r="A156" s="14"/>
      <c r="B156" s="14"/>
      <c r="C156" s="48"/>
      <c r="D156" s="11"/>
      <c r="E156" s="49"/>
      <c r="F156" s="49"/>
      <c r="G156" s="49"/>
      <c r="H156" s="11"/>
      <c r="I156" s="49"/>
      <c r="J156" s="11"/>
      <c r="K156" s="28">
        <v>0</v>
      </c>
      <c r="L156" s="51" t="str">
        <f>IFERROR((VLOOKUP(B156,SEMANCES!$A$3:$T$102,18,FALSE)-K156),"")</f>
        <v/>
      </c>
    </row>
    <row r="157" spans="1:12" x14ac:dyDescent="0.25">
      <c r="A157" s="14"/>
      <c r="B157" s="14"/>
      <c r="C157" s="48"/>
      <c r="D157" s="11"/>
      <c r="E157" s="49"/>
      <c r="F157" s="49"/>
      <c r="G157" s="49"/>
      <c r="H157" s="11"/>
      <c r="I157" s="49"/>
      <c r="J157" s="11"/>
      <c r="K157" s="28">
        <v>0</v>
      </c>
      <c r="L157" s="51" t="str">
        <f>IFERROR((VLOOKUP(B157,SEMANCES!$A$3:$T$102,18,FALSE)-K157),"")</f>
        <v/>
      </c>
    </row>
    <row r="158" spans="1:12" x14ac:dyDescent="0.25">
      <c r="A158" s="14" t="str">
        <f>IFERROR(VLOOKUP(B158,SEMANCES!$A$3:$C$102,2,FALSE),"")</f>
        <v/>
      </c>
      <c r="B158" s="14"/>
      <c r="C158" s="48"/>
      <c r="D158" s="11"/>
      <c r="E158" s="49"/>
      <c r="F158" s="49"/>
      <c r="G158" s="49"/>
      <c r="H158" s="11"/>
      <c r="I158" s="49"/>
      <c r="J158" s="11"/>
      <c r="K158" s="28">
        <v>0</v>
      </c>
      <c r="L158" s="51" t="str">
        <f>IFERROR((VLOOKUP(B158,SEMANCES!$A$3:$T$102,18,FALSE)-K158),"")</f>
        <v/>
      </c>
    </row>
    <row r="159" spans="1:12" x14ac:dyDescent="0.25">
      <c r="A159" s="14" t="str">
        <f>IFERROR(VLOOKUP(B159,SEMANCES!$A$3:$C$102,2,FALSE),"")</f>
        <v/>
      </c>
      <c r="B159" s="14"/>
      <c r="C159" s="48"/>
      <c r="D159" s="11"/>
      <c r="E159" s="49"/>
      <c r="F159" s="49"/>
      <c r="G159" s="49"/>
      <c r="H159" s="11"/>
      <c r="I159" s="49"/>
      <c r="J159" s="11"/>
      <c r="K159" s="28">
        <v>0</v>
      </c>
      <c r="L159" s="51" t="str">
        <f>IFERROR((VLOOKUP(B159,SEMANCES!$A$3:$T$102,18,FALSE)-K159),"")</f>
        <v/>
      </c>
    </row>
    <row r="160" spans="1:12" x14ac:dyDescent="0.25">
      <c r="A160" s="14"/>
      <c r="B160" s="14"/>
      <c r="C160" s="48"/>
      <c r="D160" s="11"/>
      <c r="E160" s="49"/>
      <c r="F160" s="49"/>
      <c r="G160" s="49"/>
      <c r="H160" s="11"/>
      <c r="I160" s="49"/>
      <c r="J160" s="11"/>
      <c r="K160" s="28">
        <v>0</v>
      </c>
      <c r="L160" s="51" t="str">
        <f>IFERROR((VLOOKUP(B160,SEMANCES!$A$3:$T$102,18,FALSE)-K160),"")</f>
        <v/>
      </c>
    </row>
    <row r="161" spans="1:12" x14ac:dyDescent="0.25">
      <c r="A161" s="14"/>
      <c r="B161" s="14"/>
      <c r="C161" s="48"/>
      <c r="D161" s="11"/>
      <c r="E161" s="49"/>
      <c r="F161" s="49"/>
      <c r="G161" s="49"/>
      <c r="H161" s="11"/>
      <c r="I161" s="49"/>
      <c r="J161" s="11"/>
      <c r="K161" s="28">
        <v>0</v>
      </c>
      <c r="L161" s="51" t="str">
        <f>IFERROR((VLOOKUP(B161,SEMANCES!$A$3:$T$102,18,FALSE)-K161),"")</f>
        <v/>
      </c>
    </row>
    <row r="162" spans="1:12" x14ac:dyDescent="0.25">
      <c r="A162" s="14" t="str">
        <f>IFERROR(VLOOKUP(B162,SEMANCES!$A$3:$C$102,2,FALSE),"")</f>
        <v/>
      </c>
      <c r="B162" s="14"/>
      <c r="C162" s="48"/>
      <c r="D162" s="11"/>
      <c r="E162" s="49"/>
      <c r="F162" s="49"/>
      <c r="G162" s="49"/>
      <c r="H162" s="11"/>
      <c r="I162" s="49"/>
      <c r="J162" s="11"/>
      <c r="K162" s="28">
        <v>0</v>
      </c>
      <c r="L162" s="51" t="str">
        <f>IFERROR((VLOOKUP(B162,SEMANCES!$A$3:$T$102,18,FALSE)-K162),"")</f>
        <v/>
      </c>
    </row>
    <row r="163" spans="1:12" x14ac:dyDescent="0.25">
      <c r="A163" s="14" t="str">
        <f>IFERROR(VLOOKUP(B163,SEMANCES!$A$3:$C$102,2,FALSE),"")</f>
        <v/>
      </c>
      <c r="B163" s="14"/>
      <c r="C163" s="48"/>
      <c r="D163" s="11"/>
      <c r="E163" s="49"/>
      <c r="F163" s="49"/>
      <c r="G163" s="49"/>
      <c r="H163" s="11"/>
      <c r="I163" s="49"/>
      <c r="J163" s="11"/>
      <c r="K163" s="28">
        <v>0</v>
      </c>
      <c r="L163" s="51" t="str">
        <f>IFERROR((VLOOKUP(B163,SEMANCES!$A$3:$T$102,18,FALSE)-K163),"")</f>
        <v/>
      </c>
    </row>
    <row r="164" spans="1:12" x14ac:dyDescent="0.25">
      <c r="A164" s="14"/>
      <c r="B164" s="14"/>
      <c r="C164" s="48"/>
      <c r="D164" s="11"/>
      <c r="E164" s="49"/>
      <c r="F164" s="49"/>
      <c r="G164" s="49"/>
      <c r="H164" s="11"/>
      <c r="I164" s="49"/>
      <c r="J164" s="11"/>
      <c r="K164" s="28">
        <v>0</v>
      </c>
      <c r="L164" s="51" t="str">
        <f>IFERROR((VLOOKUP(B164,SEMANCES!$A$3:$T$102,18,FALSE)-K164),"")</f>
        <v/>
      </c>
    </row>
    <row r="165" spans="1:12" x14ac:dyDescent="0.25">
      <c r="A165" s="14"/>
      <c r="B165" s="14"/>
      <c r="C165" s="48"/>
      <c r="D165" s="11"/>
      <c r="E165" s="49"/>
      <c r="F165" s="49"/>
      <c r="G165" s="49"/>
      <c r="H165" s="11"/>
      <c r="I165" s="49"/>
      <c r="J165" s="11"/>
      <c r="K165" s="28">
        <v>0</v>
      </c>
      <c r="L165" s="51" t="str">
        <f>IFERROR((VLOOKUP(B165,SEMANCES!$A$3:$T$102,18,FALSE)-K165),"")</f>
        <v/>
      </c>
    </row>
    <row r="166" spans="1:12" x14ac:dyDescent="0.25">
      <c r="A166" s="14" t="str">
        <f>IFERROR(VLOOKUP(B166,SEMANCES!$A$3:$C$102,2,FALSE),"")</f>
        <v/>
      </c>
      <c r="B166" s="14"/>
      <c r="C166" s="48"/>
      <c r="D166" s="11"/>
      <c r="E166" s="49"/>
      <c r="F166" s="49"/>
      <c r="G166" s="49"/>
      <c r="H166" s="11"/>
      <c r="I166" s="49"/>
      <c r="J166" s="11"/>
      <c r="K166" s="28">
        <v>0</v>
      </c>
      <c r="L166" s="51" t="str">
        <f>IFERROR((VLOOKUP(B166,SEMANCES!$A$3:$T$102,18,FALSE)-K166),"")</f>
        <v/>
      </c>
    </row>
    <row r="167" spans="1:12" x14ac:dyDescent="0.25">
      <c r="A167" s="14" t="str">
        <f>IFERROR(VLOOKUP(B167,SEMANCES!$A$3:$C$102,2,FALSE),"")</f>
        <v/>
      </c>
      <c r="B167" s="14"/>
      <c r="C167" s="48"/>
      <c r="D167" s="11"/>
      <c r="E167" s="49"/>
      <c r="F167" s="49"/>
      <c r="G167" s="49"/>
      <c r="H167" s="11"/>
      <c r="I167" s="49"/>
      <c r="J167" s="11"/>
      <c r="K167" s="28">
        <v>0</v>
      </c>
      <c r="L167" s="51" t="str">
        <f>IFERROR((VLOOKUP(B167,SEMANCES!$A$3:$T$102,18,FALSE)-K167),"")</f>
        <v/>
      </c>
    </row>
    <row r="168" spans="1:12" x14ac:dyDescent="0.25">
      <c r="A168" s="14"/>
      <c r="B168" s="14"/>
      <c r="C168" s="48"/>
      <c r="D168" s="11"/>
      <c r="E168" s="49"/>
      <c r="F168" s="49"/>
      <c r="G168" s="49"/>
      <c r="H168" s="11"/>
      <c r="I168" s="49"/>
      <c r="J168" s="11"/>
      <c r="K168" s="28">
        <v>0</v>
      </c>
      <c r="L168" s="51" t="str">
        <f>IFERROR((VLOOKUP(B168,SEMANCES!$A$3:$T$102,18,FALSE)-K168),"")</f>
        <v/>
      </c>
    </row>
    <row r="169" spans="1:12" x14ac:dyDescent="0.25">
      <c r="A169" s="14"/>
      <c r="B169" s="14"/>
      <c r="C169" s="48"/>
      <c r="D169" s="11"/>
      <c r="E169" s="49"/>
      <c r="F169" s="49"/>
      <c r="G169" s="49"/>
      <c r="H169" s="11"/>
      <c r="I169" s="49"/>
      <c r="J169" s="11"/>
      <c r="K169" s="28">
        <v>0</v>
      </c>
      <c r="L169" s="51" t="str">
        <f>IFERROR((VLOOKUP(B169,SEMANCES!$A$3:$T$102,18,FALSE)-K169),"")</f>
        <v/>
      </c>
    </row>
    <row r="170" spans="1:12" x14ac:dyDescent="0.25">
      <c r="A170" s="14" t="str">
        <f>IFERROR(VLOOKUP(B170,SEMANCES!$A$3:$C$102,2,FALSE),"")</f>
        <v/>
      </c>
      <c r="B170" s="14"/>
      <c r="C170" s="48"/>
      <c r="D170" s="11"/>
      <c r="E170" s="49"/>
      <c r="F170" s="49"/>
      <c r="G170" s="49"/>
      <c r="H170" s="11"/>
      <c r="I170" s="49"/>
      <c r="J170" s="11"/>
      <c r="K170" s="28">
        <v>0</v>
      </c>
      <c r="L170" s="51" t="str">
        <f>IFERROR((VLOOKUP(B170,SEMANCES!$A$3:$T$102,18,FALSE)-K170),"")</f>
        <v/>
      </c>
    </row>
    <row r="171" spans="1:12" x14ac:dyDescent="0.25">
      <c r="A171" s="14" t="str">
        <f>IFERROR(VLOOKUP(B171,SEMANCES!$A$3:$C$102,2,FALSE),"")</f>
        <v/>
      </c>
      <c r="B171" s="14"/>
      <c r="C171" s="48"/>
      <c r="D171" s="11"/>
      <c r="E171" s="49"/>
      <c r="F171" s="49"/>
      <c r="G171" s="49"/>
      <c r="H171" s="11"/>
      <c r="I171" s="49"/>
      <c r="J171" s="11"/>
      <c r="K171" s="28">
        <v>0</v>
      </c>
      <c r="L171" s="51" t="str">
        <f>IFERROR((VLOOKUP(B171,SEMANCES!$A$3:$T$102,18,FALSE)-K171),"")</f>
        <v/>
      </c>
    </row>
    <row r="172" spans="1:12" x14ac:dyDescent="0.25">
      <c r="A172" s="14"/>
      <c r="B172" s="14"/>
      <c r="C172" s="48"/>
      <c r="D172" s="11"/>
      <c r="E172" s="49"/>
      <c r="F172" s="49"/>
      <c r="G172" s="49"/>
      <c r="H172" s="11"/>
      <c r="I172" s="49"/>
      <c r="J172" s="11"/>
      <c r="K172" s="28">
        <v>0</v>
      </c>
      <c r="L172" s="51" t="str">
        <f>IFERROR((VLOOKUP(B172,SEMANCES!$A$3:$T$102,18,FALSE)-K172),"")</f>
        <v/>
      </c>
    </row>
    <row r="173" spans="1:12" x14ac:dyDescent="0.25">
      <c r="A173" s="14"/>
      <c r="B173" s="14"/>
      <c r="C173" s="48"/>
      <c r="D173" s="11"/>
      <c r="E173" s="49"/>
      <c r="F173" s="49"/>
      <c r="G173" s="49"/>
      <c r="H173" s="11"/>
      <c r="I173" s="49"/>
      <c r="J173" s="11"/>
      <c r="K173" s="28">
        <v>0</v>
      </c>
      <c r="L173" s="51" t="str">
        <f>IFERROR((VLOOKUP(B173,SEMANCES!$A$3:$T$102,18,FALSE)-K173),"")</f>
        <v/>
      </c>
    </row>
    <row r="174" spans="1:12" x14ac:dyDescent="0.25">
      <c r="A174" s="14" t="str">
        <f>IFERROR(VLOOKUP(B174,SEMANCES!$A$3:$C$102,2,FALSE),"")</f>
        <v/>
      </c>
      <c r="B174" s="14"/>
      <c r="C174" s="48"/>
      <c r="D174" s="11"/>
      <c r="E174" s="49"/>
      <c r="F174" s="49"/>
      <c r="G174" s="49"/>
      <c r="H174" s="11"/>
      <c r="I174" s="49"/>
      <c r="J174" s="11"/>
      <c r="K174" s="28">
        <v>0</v>
      </c>
      <c r="L174" s="51" t="str">
        <f>IFERROR((VLOOKUP(B174,SEMANCES!$A$3:$T$102,18,FALSE)-K174),"")</f>
        <v/>
      </c>
    </row>
    <row r="175" spans="1:12" x14ac:dyDescent="0.25">
      <c r="A175" s="14" t="str">
        <f>IFERROR(VLOOKUP(B175,SEMANCES!$A$3:$C$102,2,FALSE),"")</f>
        <v/>
      </c>
      <c r="B175" s="14"/>
      <c r="C175" s="48"/>
      <c r="D175" s="11"/>
      <c r="E175" s="49"/>
      <c r="F175" s="49"/>
      <c r="G175" s="49"/>
      <c r="H175" s="11"/>
      <c r="I175" s="49"/>
      <c r="J175" s="11"/>
      <c r="K175" s="28">
        <v>0</v>
      </c>
      <c r="L175" s="51" t="str">
        <f>IFERROR((VLOOKUP(B175,SEMANCES!$A$3:$T$102,18,FALSE)-K175),"")</f>
        <v/>
      </c>
    </row>
    <row r="176" spans="1:12" x14ac:dyDescent="0.25">
      <c r="A176" s="14"/>
      <c r="B176" s="14"/>
      <c r="C176" s="48"/>
      <c r="D176" s="11"/>
      <c r="E176" s="49"/>
      <c r="F176" s="49"/>
      <c r="G176" s="49"/>
      <c r="H176" s="11"/>
      <c r="I176" s="49"/>
      <c r="J176" s="11"/>
      <c r="K176" s="28">
        <v>0</v>
      </c>
      <c r="L176" s="51" t="str">
        <f>IFERROR((VLOOKUP(B176,SEMANCES!$A$3:$T$102,18,FALSE)-K176),"")</f>
        <v/>
      </c>
    </row>
    <row r="177" spans="1:12" x14ac:dyDescent="0.25">
      <c r="A177" s="14"/>
      <c r="B177" s="14"/>
      <c r="C177" s="48"/>
      <c r="D177" s="11"/>
      <c r="E177" s="49"/>
      <c r="F177" s="49"/>
      <c r="G177" s="49"/>
      <c r="H177" s="11"/>
      <c r="I177" s="49"/>
      <c r="J177" s="11"/>
      <c r="K177" s="28">
        <v>0</v>
      </c>
      <c r="L177" s="51" t="str">
        <f>IFERROR((VLOOKUP(B177,SEMANCES!$A$3:$T$102,18,FALSE)-K177),"")</f>
        <v/>
      </c>
    </row>
    <row r="178" spans="1:12" x14ac:dyDescent="0.25">
      <c r="A178" s="14" t="str">
        <f>IFERROR(VLOOKUP(B178,SEMANCES!$A$3:$C$102,2,FALSE),"")</f>
        <v/>
      </c>
      <c r="B178" s="14"/>
      <c r="C178" s="48"/>
      <c r="D178" s="11"/>
      <c r="E178" s="49"/>
      <c r="F178" s="49"/>
      <c r="G178" s="49"/>
      <c r="H178" s="11"/>
      <c r="I178" s="49"/>
      <c r="J178" s="11"/>
      <c r="K178" s="28">
        <v>0</v>
      </c>
      <c r="L178" s="51" t="str">
        <f>IFERROR((VLOOKUP(B178,SEMANCES!$A$3:$T$102,18,FALSE)-K178),"")</f>
        <v/>
      </c>
    </row>
    <row r="179" spans="1:12" x14ac:dyDescent="0.25">
      <c r="A179" s="14" t="str">
        <f>IFERROR(VLOOKUP(B179,SEMANCES!$A$3:$C$102,2,FALSE),"")</f>
        <v/>
      </c>
      <c r="B179" s="14"/>
      <c r="C179" s="48"/>
      <c r="D179" s="11"/>
      <c r="E179" s="49"/>
      <c r="F179" s="49"/>
      <c r="G179" s="49"/>
      <c r="H179" s="11"/>
      <c r="I179" s="49"/>
      <c r="J179" s="11"/>
      <c r="K179" s="28">
        <v>0</v>
      </c>
      <c r="L179" s="51" t="str">
        <f>IFERROR((VLOOKUP(B179,SEMANCES!$A$3:$T$102,18,FALSE)-K179),"")</f>
        <v/>
      </c>
    </row>
    <row r="180" spans="1:12" x14ac:dyDescent="0.25">
      <c r="A180" s="14"/>
      <c r="B180" s="14"/>
      <c r="C180" s="48"/>
      <c r="D180" s="11"/>
      <c r="E180" s="49"/>
      <c r="F180" s="49"/>
      <c r="G180" s="49"/>
      <c r="H180" s="11"/>
      <c r="I180" s="49"/>
      <c r="J180" s="11"/>
      <c r="K180" s="28">
        <v>0</v>
      </c>
      <c r="L180" s="51" t="str">
        <f>IFERROR((VLOOKUP(B180,SEMANCES!$A$3:$T$102,18,FALSE)-K180),"")</f>
        <v/>
      </c>
    </row>
    <row r="181" spans="1:12" x14ac:dyDescent="0.25">
      <c r="A181" s="14"/>
      <c r="B181" s="14"/>
      <c r="C181" s="48"/>
      <c r="D181" s="11"/>
      <c r="E181" s="49"/>
      <c r="F181" s="49"/>
      <c r="G181" s="49"/>
      <c r="H181" s="11"/>
      <c r="I181" s="49"/>
      <c r="J181" s="11"/>
      <c r="K181" s="28">
        <v>0</v>
      </c>
      <c r="L181" s="51" t="str">
        <f>IFERROR((VLOOKUP(B181,SEMANCES!$A$3:$T$102,18,FALSE)-K181),"")</f>
        <v/>
      </c>
    </row>
    <row r="182" spans="1:12" x14ac:dyDescent="0.25">
      <c r="A182" s="14" t="str">
        <f>IFERROR(VLOOKUP(B182,SEMANCES!$A$3:$C$102,2,FALSE),"")</f>
        <v/>
      </c>
      <c r="B182" s="14"/>
      <c r="C182" s="48"/>
      <c r="D182" s="11"/>
      <c r="E182" s="49"/>
      <c r="F182" s="49"/>
      <c r="G182" s="49"/>
      <c r="H182" s="11"/>
      <c r="I182" s="49"/>
      <c r="J182" s="11"/>
      <c r="K182" s="28">
        <v>0</v>
      </c>
      <c r="L182" s="51" t="str">
        <f>IFERROR((VLOOKUP(B182,SEMANCES!$A$3:$T$102,18,FALSE)-K182),"")</f>
        <v/>
      </c>
    </row>
    <row r="183" spans="1:12" x14ac:dyDescent="0.25">
      <c r="A183" s="14" t="str">
        <f>IFERROR(VLOOKUP(B183,SEMANCES!$A$3:$C$102,2,FALSE),"")</f>
        <v/>
      </c>
      <c r="B183" s="14"/>
      <c r="C183" s="48"/>
      <c r="D183" s="11"/>
      <c r="E183" s="49"/>
      <c r="F183" s="49"/>
      <c r="G183" s="49"/>
      <c r="H183" s="11"/>
      <c r="I183" s="49"/>
      <c r="J183" s="11"/>
      <c r="K183" s="28">
        <v>0</v>
      </c>
      <c r="L183" s="51" t="str">
        <f>IFERROR((VLOOKUP(B183,SEMANCES!$A$3:$T$102,18,FALSE)-K183),"")</f>
        <v/>
      </c>
    </row>
    <row r="184" spans="1:12" x14ac:dyDescent="0.25">
      <c r="A184" s="14"/>
      <c r="B184" s="14"/>
      <c r="C184" s="48"/>
      <c r="D184" s="11"/>
      <c r="E184" s="49"/>
      <c r="F184" s="49"/>
      <c r="G184" s="49"/>
      <c r="H184" s="11"/>
      <c r="I184" s="49"/>
      <c r="J184" s="11"/>
      <c r="K184" s="28">
        <v>0</v>
      </c>
      <c r="L184" s="51" t="str">
        <f>IFERROR((VLOOKUP(B184,SEMANCES!$A$3:$T$102,18,FALSE)-K184),"")</f>
        <v/>
      </c>
    </row>
    <row r="185" spans="1:12" x14ac:dyDescent="0.25">
      <c r="A185" s="14"/>
      <c r="B185" s="14"/>
      <c r="C185" s="48"/>
      <c r="D185" s="11"/>
      <c r="E185" s="49"/>
      <c r="F185" s="49"/>
      <c r="G185" s="49"/>
      <c r="H185" s="11"/>
      <c r="I185" s="49"/>
      <c r="J185" s="11"/>
      <c r="K185" s="28">
        <v>0</v>
      </c>
      <c r="L185" s="51" t="str">
        <f>IFERROR((VLOOKUP(B185,SEMANCES!$A$3:$T$102,18,FALSE)-K185),"")</f>
        <v/>
      </c>
    </row>
    <row r="186" spans="1:12" x14ac:dyDescent="0.25">
      <c r="A186" s="14" t="str">
        <f>IFERROR(VLOOKUP(B186,SEMANCES!$A$3:$C$102,2,FALSE),"")</f>
        <v/>
      </c>
      <c r="B186" s="14"/>
      <c r="C186" s="48"/>
      <c r="D186" s="11"/>
      <c r="E186" s="49"/>
      <c r="F186" s="49"/>
      <c r="G186" s="49"/>
      <c r="H186" s="11"/>
      <c r="I186" s="49"/>
      <c r="J186" s="11"/>
      <c r="K186" s="28">
        <v>0</v>
      </c>
      <c r="L186" s="51" t="str">
        <f>IFERROR((VLOOKUP(B186,SEMANCES!$A$3:$T$102,18,FALSE)-K186),"")</f>
        <v/>
      </c>
    </row>
    <row r="187" spans="1:12" x14ac:dyDescent="0.25">
      <c r="A187" s="14" t="str">
        <f>IFERROR(VLOOKUP(B187,SEMANCES!$A$3:$C$102,2,FALSE),"")</f>
        <v/>
      </c>
      <c r="B187" s="14"/>
      <c r="C187" s="48"/>
      <c r="D187" s="11"/>
      <c r="E187" s="49"/>
      <c r="F187" s="49"/>
      <c r="G187" s="49"/>
      <c r="H187" s="11"/>
      <c r="I187" s="49"/>
      <c r="J187" s="11"/>
      <c r="K187" s="28">
        <v>0</v>
      </c>
      <c r="L187" s="51" t="str">
        <f>IFERROR((VLOOKUP(B187,SEMANCES!$A$3:$T$102,18,FALSE)-K187),"")</f>
        <v/>
      </c>
    </row>
    <row r="188" spans="1:12" x14ac:dyDescent="0.25">
      <c r="A188" s="14"/>
      <c r="B188" s="14"/>
      <c r="C188" s="48"/>
      <c r="D188" s="11"/>
      <c r="E188" s="49"/>
      <c r="F188" s="49"/>
      <c r="G188" s="49"/>
      <c r="H188" s="11"/>
      <c r="I188" s="49"/>
      <c r="J188" s="11"/>
      <c r="K188" s="28">
        <v>0</v>
      </c>
      <c r="L188" s="51" t="str">
        <f>IFERROR((VLOOKUP(B188,SEMANCES!$A$3:$T$102,18,FALSE)-K188),"")</f>
        <v/>
      </c>
    </row>
    <row r="189" spans="1:12" x14ac:dyDescent="0.25">
      <c r="A189" s="14"/>
      <c r="B189" s="14"/>
      <c r="C189" s="48"/>
      <c r="D189" s="11"/>
      <c r="E189" s="49"/>
      <c r="F189" s="49"/>
      <c r="G189" s="49"/>
      <c r="H189" s="11"/>
      <c r="I189" s="49"/>
      <c r="J189" s="11"/>
      <c r="K189" s="28">
        <v>0</v>
      </c>
      <c r="L189" s="51" t="str">
        <f>IFERROR((VLOOKUP(B189,SEMANCES!$A$3:$T$102,18,FALSE)-K189),"")</f>
        <v/>
      </c>
    </row>
    <row r="190" spans="1:12" x14ac:dyDescent="0.25">
      <c r="A190" s="14" t="str">
        <f>IFERROR(VLOOKUP(B190,SEMANCES!$A$3:$C$102,2,FALSE),"")</f>
        <v/>
      </c>
      <c r="B190" s="14"/>
      <c r="C190" s="48"/>
      <c r="D190" s="11"/>
      <c r="E190" s="49"/>
      <c r="F190" s="49"/>
      <c r="G190" s="49"/>
      <c r="H190" s="11"/>
      <c r="I190" s="49"/>
      <c r="J190" s="11"/>
      <c r="K190" s="28">
        <v>0</v>
      </c>
      <c r="L190" s="51" t="str">
        <f>IFERROR((VLOOKUP(B190,SEMANCES!$A$3:$T$102,18,FALSE)-K190),"")</f>
        <v/>
      </c>
    </row>
    <row r="191" spans="1:12" x14ac:dyDescent="0.25">
      <c r="A191" s="14" t="str">
        <f>IFERROR(VLOOKUP(B191,SEMANCES!$A$3:$C$102,2,FALSE),"")</f>
        <v/>
      </c>
      <c r="B191" s="14"/>
      <c r="C191" s="48"/>
      <c r="D191" s="11"/>
      <c r="E191" s="49"/>
      <c r="F191" s="49"/>
      <c r="G191" s="49"/>
      <c r="H191" s="11"/>
      <c r="I191" s="49"/>
      <c r="J191" s="11"/>
      <c r="K191" s="28">
        <v>0</v>
      </c>
      <c r="L191" s="51" t="str">
        <f>IFERROR((VLOOKUP(B191,SEMANCES!$A$3:$T$102,18,FALSE)-K191),"")</f>
        <v/>
      </c>
    </row>
    <row r="192" spans="1:12" x14ac:dyDescent="0.25">
      <c r="A192" s="14"/>
      <c r="B192" s="14"/>
      <c r="C192" s="48"/>
      <c r="D192" s="11"/>
      <c r="E192" s="49"/>
      <c r="F192" s="49"/>
      <c r="G192" s="49"/>
      <c r="H192" s="11"/>
      <c r="I192" s="49"/>
      <c r="J192" s="11"/>
      <c r="K192" s="28">
        <v>0</v>
      </c>
      <c r="L192" s="51" t="str">
        <f>IFERROR((VLOOKUP(B192,SEMANCES!$A$3:$T$102,18,FALSE)-K192),"")</f>
        <v/>
      </c>
    </row>
    <row r="193" spans="1:12" x14ac:dyDescent="0.25">
      <c r="A193" s="14"/>
      <c r="B193" s="14"/>
      <c r="C193" s="48"/>
      <c r="D193" s="11"/>
      <c r="E193" s="49"/>
      <c r="F193" s="49"/>
      <c r="G193" s="49"/>
      <c r="H193" s="11"/>
      <c r="I193" s="49"/>
      <c r="J193" s="11"/>
      <c r="K193" s="28">
        <v>0</v>
      </c>
      <c r="L193" s="51" t="str">
        <f>IFERROR((VLOOKUP(B193,SEMANCES!$A$3:$T$102,18,FALSE)-K193),"")</f>
        <v/>
      </c>
    </row>
    <row r="194" spans="1:12" x14ac:dyDescent="0.25">
      <c r="A194" s="14" t="str">
        <f>IFERROR(VLOOKUP(B194,SEMANCES!$A$3:$C$102,2,FALSE),"")</f>
        <v/>
      </c>
      <c r="B194" s="14"/>
      <c r="C194" s="48"/>
      <c r="D194" s="11"/>
      <c r="E194" s="49"/>
      <c r="F194" s="49"/>
      <c r="G194" s="49"/>
      <c r="H194" s="11"/>
      <c r="I194" s="49"/>
      <c r="J194" s="11"/>
      <c r="K194" s="28">
        <v>0</v>
      </c>
      <c r="L194" s="51" t="str">
        <f>IFERROR((VLOOKUP(B194,SEMANCES!$A$3:$T$102,18,FALSE)-K194),"")</f>
        <v/>
      </c>
    </row>
    <row r="195" spans="1:12" x14ac:dyDescent="0.25">
      <c r="A195" s="14" t="str">
        <f>IFERROR(VLOOKUP(B195,SEMANCES!$A$3:$C$102,2,FALSE),"")</f>
        <v/>
      </c>
      <c r="B195" s="14"/>
      <c r="C195" s="48"/>
      <c r="D195" s="11"/>
      <c r="E195" s="49"/>
      <c r="F195" s="49"/>
      <c r="G195" s="49"/>
      <c r="H195" s="11"/>
      <c r="I195" s="49"/>
      <c r="J195" s="11"/>
      <c r="K195" s="28">
        <v>0</v>
      </c>
      <c r="L195" s="51" t="str">
        <f>IFERROR((VLOOKUP(B195,SEMANCES!$A$3:$T$102,18,FALSE)-K195),"")</f>
        <v/>
      </c>
    </row>
    <row r="196" spans="1:12" x14ac:dyDescent="0.25">
      <c r="A196" s="14"/>
      <c r="B196" s="14"/>
      <c r="C196" s="48"/>
      <c r="D196" s="11"/>
      <c r="E196" s="49"/>
      <c r="F196" s="49"/>
      <c r="G196" s="49"/>
      <c r="H196" s="11"/>
      <c r="I196" s="49"/>
      <c r="J196" s="11"/>
      <c r="K196" s="28">
        <v>0</v>
      </c>
      <c r="L196" s="51" t="str">
        <f>IFERROR((VLOOKUP(B196,SEMANCES!$A$3:$T$102,18,FALSE)-K196),"")</f>
        <v/>
      </c>
    </row>
    <row r="197" spans="1:12" x14ac:dyDescent="0.25">
      <c r="A197" s="14"/>
      <c r="B197" s="14"/>
      <c r="C197" s="48"/>
      <c r="D197" s="11"/>
      <c r="E197" s="49"/>
      <c r="F197" s="49"/>
      <c r="G197" s="49"/>
      <c r="H197" s="11"/>
      <c r="I197" s="49"/>
      <c r="J197" s="11"/>
      <c r="K197" s="28">
        <v>0</v>
      </c>
      <c r="L197" s="51" t="str">
        <f>IFERROR((VLOOKUP(B197,SEMANCES!$A$3:$T$102,18,FALSE)-K197),"")</f>
        <v/>
      </c>
    </row>
    <row r="198" spans="1:12" x14ac:dyDescent="0.25">
      <c r="A198" s="14" t="str">
        <f>IFERROR(VLOOKUP(B198,SEMANCES!$A$3:$C$102,2,FALSE),"")</f>
        <v/>
      </c>
      <c r="B198" s="14"/>
      <c r="C198" s="48"/>
      <c r="D198" s="11"/>
      <c r="E198" s="49"/>
      <c r="F198" s="49"/>
      <c r="G198" s="49"/>
      <c r="H198" s="11"/>
      <c r="I198" s="49"/>
      <c r="J198" s="11"/>
      <c r="K198" s="28">
        <v>0</v>
      </c>
      <c r="L198" s="51" t="str">
        <f>IFERROR((VLOOKUP(B198,SEMANCES!$A$3:$T$102,18,FALSE)-K198),"")</f>
        <v/>
      </c>
    </row>
    <row r="199" spans="1:12" x14ac:dyDescent="0.25">
      <c r="A199" s="14" t="str">
        <f>IFERROR(VLOOKUP(B199,SEMANCES!$A$3:$C$102,2,FALSE),"")</f>
        <v/>
      </c>
      <c r="B199" s="14"/>
      <c r="C199" s="48"/>
      <c r="D199" s="11"/>
      <c r="E199" s="49"/>
      <c r="F199" s="49"/>
      <c r="G199" s="49"/>
      <c r="H199" s="11"/>
      <c r="I199" s="49"/>
      <c r="J199" s="11"/>
      <c r="K199" s="28">
        <v>0</v>
      </c>
      <c r="L199" s="51" t="str">
        <f>IFERROR((VLOOKUP(B199,SEMANCES!$A$3:$T$102,18,FALSE)-K199),"")</f>
        <v/>
      </c>
    </row>
    <row r="200" spans="1:12" x14ac:dyDescent="0.25">
      <c r="A200" s="14"/>
      <c r="B200" s="14"/>
      <c r="C200" s="48"/>
      <c r="D200" s="11"/>
      <c r="E200" s="49"/>
      <c r="F200" s="49"/>
      <c r="G200" s="49"/>
      <c r="H200" s="11"/>
      <c r="I200" s="49"/>
      <c r="J200" s="11"/>
      <c r="K200" s="28">
        <v>0</v>
      </c>
      <c r="L200" s="51" t="str">
        <f>IFERROR((VLOOKUP(B200,SEMANCES!$A$3:$T$102,18,FALSE)-K200),"")</f>
        <v/>
      </c>
    </row>
  </sheetData>
  <dataValidations count="2">
    <dataValidation type="list" allowBlank="1" showInputMessage="1" showErrorMessage="1" sqref="J2:J200">
      <formula1>INDIRECT("Tableau13[Statusfin]")</formula1>
    </dataValidation>
    <dataValidation type="list" allowBlank="1" showInputMessage="1" showErrorMessage="1" sqref="D2:D200">
      <formula1>INDIRECT("Tableau12[Status]")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B2:B200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9"/>
  <sheetViews>
    <sheetView workbookViewId="0">
      <selection activeCell="J2" sqref="J2"/>
    </sheetView>
  </sheetViews>
  <sheetFormatPr baseColWidth="10" defaultRowHeight="15" x14ac:dyDescent="0.25"/>
  <cols>
    <col min="1" max="1" width="10.7109375" bestFit="1" customWidth="1"/>
    <col min="2" max="2" width="8.28515625" bestFit="1" customWidth="1"/>
    <col min="3" max="3" width="4.5703125" bestFit="1" customWidth="1"/>
    <col min="4" max="4" width="6.85546875" bestFit="1" customWidth="1"/>
    <col min="5" max="5" width="13.140625" bestFit="1" customWidth="1"/>
    <col min="6" max="6" width="5.5703125" bestFit="1" customWidth="1"/>
    <col min="7" max="7" width="6.5703125" bestFit="1" customWidth="1"/>
    <col min="8" max="8" width="12.5703125" bestFit="1" customWidth="1"/>
    <col min="9" max="9" width="18.85546875" bestFit="1" customWidth="1"/>
    <col min="10" max="10" width="9.7109375" bestFit="1" customWidth="1"/>
    <col min="11" max="11" width="18.85546875" bestFit="1" customWidth="1"/>
    <col min="12" max="12" width="9.7109375" bestFit="1" customWidth="1"/>
    <col min="13" max="13" width="18.85546875" bestFit="1" customWidth="1"/>
    <col min="14" max="14" width="9.7109375" bestFit="1" customWidth="1"/>
    <col min="15" max="15" width="9.5703125" bestFit="1" customWidth="1"/>
    <col min="16" max="16" width="8.42578125" bestFit="1" customWidth="1"/>
    <col min="17" max="17" width="10.5703125" bestFit="1" customWidth="1"/>
    <col min="18" max="18" width="11.7109375" bestFit="1" customWidth="1"/>
    <col min="19" max="19" width="24" bestFit="1" customWidth="1"/>
  </cols>
  <sheetData>
    <row r="1" spans="1:19" x14ac:dyDescent="0.25">
      <c r="A1" s="39" t="s">
        <v>111</v>
      </c>
      <c r="B1" s="39" t="s">
        <v>112</v>
      </c>
      <c r="C1" s="39" t="s">
        <v>113</v>
      </c>
      <c r="D1" s="39" t="s">
        <v>114</v>
      </c>
      <c r="E1" s="39" t="s">
        <v>115</v>
      </c>
      <c r="F1" s="39" t="s">
        <v>116</v>
      </c>
      <c r="G1" s="39" t="s">
        <v>117</v>
      </c>
      <c r="H1" s="39" t="s">
        <v>118</v>
      </c>
      <c r="I1" s="39" t="s">
        <v>119</v>
      </c>
      <c r="J1" s="39" t="s">
        <v>120</v>
      </c>
      <c r="K1" s="39" t="s">
        <v>121</v>
      </c>
      <c r="L1" s="39" t="s">
        <v>122</v>
      </c>
      <c r="M1" s="39" t="s">
        <v>123</v>
      </c>
      <c r="N1" s="39" t="s">
        <v>124</v>
      </c>
      <c r="O1" s="39" t="s">
        <v>125</v>
      </c>
      <c r="P1" s="39" t="s">
        <v>126</v>
      </c>
      <c r="Q1" s="39" t="s">
        <v>127</v>
      </c>
      <c r="R1" s="39" t="s">
        <v>128</v>
      </c>
      <c r="S1" s="39" t="s">
        <v>95</v>
      </c>
    </row>
    <row r="2" spans="1:19" x14ac:dyDescent="0.25">
      <c r="A2" s="15">
        <v>44343</v>
      </c>
      <c r="B2" s="25">
        <v>14</v>
      </c>
      <c r="C2" s="16">
        <v>6.54</v>
      </c>
      <c r="D2" s="40">
        <v>0</v>
      </c>
      <c r="E2" s="41">
        <f>(C2*100)/DATA!$J$3</f>
        <v>92.112676056338032</v>
      </c>
      <c r="F2" s="17">
        <v>1.05</v>
      </c>
      <c r="G2" s="40">
        <v>0</v>
      </c>
      <c r="H2" s="41">
        <f>(F2*100)/1.5</f>
        <v>70</v>
      </c>
      <c r="I2" s="11"/>
      <c r="J2" s="26"/>
      <c r="K2" s="11"/>
      <c r="L2" s="26"/>
      <c r="M2" s="11"/>
      <c r="N2" s="26"/>
      <c r="O2" s="11" t="s">
        <v>10</v>
      </c>
      <c r="P2" s="27">
        <v>30</v>
      </c>
      <c r="Q2" s="41">
        <f>(P2*100)/DATA!$B$3</f>
        <v>60</v>
      </c>
      <c r="R2" s="46">
        <f ca="1">((TODAY()-A2)*(CONSO!E4/365))+(P2*(DATA!P3/1000)+(J2+L2+N2)*(DATA!E3/500))</f>
        <v>0.38585999999999993</v>
      </c>
      <c r="S2" s="11" t="s">
        <v>142</v>
      </c>
    </row>
    <row r="3" spans="1:19" x14ac:dyDescent="0.25">
      <c r="A3" s="15">
        <v>44344</v>
      </c>
      <c r="B3" s="25">
        <v>19</v>
      </c>
      <c r="C3" s="16">
        <v>6.44</v>
      </c>
      <c r="D3" s="40">
        <f>C3-C2</f>
        <v>-9.9999999999999645E-2</v>
      </c>
      <c r="E3" s="41">
        <f>(C3*100)/DATA!$J$3</f>
        <v>90.704225352112687</v>
      </c>
      <c r="F3" s="17">
        <v>1.5</v>
      </c>
      <c r="G3" s="40">
        <f>F3-F2</f>
        <v>0.44999999999999996</v>
      </c>
      <c r="H3" s="41">
        <f t="shared" ref="H3:H8" si="0">(F3*100)/1.5</f>
        <v>100</v>
      </c>
      <c r="I3" s="11" t="s">
        <v>8</v>
      </c>
      <c r="J3" s="26">
        <v>50</v>
      </c>
      <c r="K3" s="11" t="s">
        <v>6</v>
      </c>
      <c r="L3" s="26">
        <v>50</v>
      </c>
      <c r="M3" s="11"/>
      <c r="N3" s="26"/>
      <c r="O3" s="11" t="s">
        <v>10</v>
      </c>
      <c r="P3" s="27">
        <v>20</v>
      </c>
      <c r="Q3" s="41">
        <f>(P3*100)/DATA!$B$3</f>
        <v>40</v>
      </c>
      <c r="R3" s="46">
        <f ca="1">((TODAY()-A3)*(CONSO!E5/365))+(P3*(DATA!P4/1000)+(J3+L3+N3)*(DATA!E4/500))+R2</f>
        <v>2.6868000000000003</v>
      </c>
      <c r="S3" s="11" t="s">
        <v>145</v>
      </c>
    </row>
    <row r="4" spans="1:19" x14ac:dyDescent="0.25">
      <c r="A4" s="15">
        <v>44345</v>
      </c>
      <c r="B4" s="25">
        <v>22</v>
      </c>
      <c r="C4" s="16">
        <v>7.33</v>
      </c>
      <c r="D4" s="40">
        <f t="shared" ref="D4:D7" si="1">C4-C3</f>
        <v>0.88999999999999968</v>
      </c>
      <c r="E4" s="41">
        <f>(C4*100)/DATA!$J$3</f>
        <v>103.23943661971832</v>
      </c>
      <c r="F4" s="17">
        <v>1.5920000000000001</v>
      </c>
      <c r="G4" s="40">
        <f t="shared" ref="G4:G7" si="2">F4-F3</f>
        <v>9.2000000000000082E-2</v>
      </c>
      <c r="H4" s="41">
        <f t="shared" si="0"/>
        <v>106.13333333333334</v>
      </c>
      <c r="I4" s="11"/>
      <c r="J4" s="26"/>
      <c r="K4" s="11"/>
      <c r="L4" s="26"/>
      <c r="M4" s="11"/>
      <c r="N4" s="26"/>
      <c r="O4" s="11"/>
      <c r="P4" s="27"/>
      <c r="Q4" s="41">
        <f>(P4*100)/DATA!$B$3</f>
        <v>0</v>
      </c>
      <c r="R4" s="46">
        <f ca="1">((TODAY()-A4)*(CONSO!E6/365))+(P4*(DATA!P5/1000)+(J4+L4+N4)*(DATA!E5/500))+R3</f>
        <v>2.9719200000000003</v>
      </c>
      <c r="S4" s="11" t="s">
        <v>144</v>
      </c>
    </row>
    <row r="5" spans="1:19" x14ac:dyDescent="0.25">
      <c r="A5" s="15">
        <v>44346</v>
      </c>
      <c r="B5" s="25">
        <v>21</v>
      </c>
      <c r="C5" s="16">
        <v>7.59</v>
      </c>
      <c r="D5" s="40">
        <f t="shared" si="1"/>
        <v>0.25999999999999979</v>
      </c>
      <c r="E5" s="41">
        <f>(C5*100)/DATA!$J$3</f>
        <v>106.90140845070422</v>
      </c>
      <c r="F5" s="17">
        <v>1.63</v>
      </c>
      <c r="G5" s="40">
        <f t="shared" si="2"/>
        <v>3.7999999999999812E-2</v>
      </c>
      <c r="H5" s="41">
        <f t="shared" si="0"/>
        <v>108.66666666666667</v>
      </c>
      <c r="I5" s="11"/>
      <c r="J5" s="26"/>
      <c r="K5" s="11"/>
      <c r="L5" s="26"/>
      <c r="M5" s="11"/>
      <c r="N5" s="26"/>
      <c r="O5" s="11"/>
      <c r="P5" s="27"/>
      <c r="Q5" s="41">
        <f>(P5*100)/DATA!$B$3</f>
        <v>0</v>
      </c>
      <c r="R5" s="46">
        <f ca="1">((TODAY()-A5)*(CONSO!E7/365))+(P5*(DATA!P6/1000)+(J5+L5+N5)*(DATA!E6/500))+R4</f>
        <v>3.2392200000000004</v>
      </c>
      <c r="S5" s="11"/>
    </row>
    <row r="6" spans="1:19" x14ac:dyDescent="0.25">
      <c r="A6" s="15">
        <v>44347</v>
      </c>
      <c r="B6" s="25">
        <v>23.6</v>
      </c>
      <c r="C6" s="16">
        <v>7.72</v>
      </c>
      <c r="D6" s="40">
        <f t="shared" si="1"/>
        <v>0.12999999999999989</v>
      </c>
      <c r="E6" s="41">
        <f>(C6*100)/DATA!$J$3</f>
        <v>108.73239436619718</v>
      </c>
      <c r="F6" s="17">
        <v>1.623</v>
      </c>
      <c r="G6" s="40">
        <f t="shared" si="2"/>
        <v>-6.9999999999998952E-3</v>
      </c>
      <c r="H6" s="41">
        <f t="shared" si="0"/>
        <v>108.2</v>
      </c>
      <c r="I6" s="11"/>
      <c r="J6" s="26"/>
      <c r="K6" s="11"/>
      <c r="L6" s="26"/>
      <c r="M6" s="11"/>
      <c r="N6" s="26"/>
      <c r="O6" s="11"/>
      <c r="P6" s="27"/>
      <c r="Q6" s="41">
        <f>(P6*100)/DATA!$B$3</f>
        <v>0</v>
      </c>
      <c r="R6" s="46">
        <f ca="1">((TODAY()-A6)*(CONSO!E8/365))+(P6*(DATA!P7/1000)+(J6+L6+N6)*(DATA!E7/500))+R5</f>
        <v>3.4887000000000006</v>
      </c>
      <c r="S6" s="11"/>
    </row>
    <row r="7" spans="1:19" x14ac:dyDescent="0.25">
      <c r="A7" s="15">
        <v>44354</v>
      </c>
      <c r="B7" s="25">
        <v>25</v>
      </c>
      <c r="C7" s="16">
        <v>6.09</v>
      </c>
      <c r="D7" s="40">
        <f t="shared" si="1"/>
        <v>-1.63</v>
      </c>
      <c r="E7" s="41">
        <f>(C7*100)/DATA!$J$3</f>
        <v>85.774647887323951</v>
      </c>
      <c r="F7" s="17">
        <v>1.5860000000000001</v>
      </c>
      <c r="G7" s="40">
        <f t="shared" si="2"/>
        <v>-3.6999999999999922E-2</v>
      </c>
      <c r="H7" s="41">
        <f t="shared" si="0"/>
        <v>105.73333333333333</v>
      </c>
      <c r="I7" s="11"/>
      <c r="J7" s="26"/>
      <c r="K7" s="11"/>
      <c r="L7" s="26"/>
      <c r="M7" s="11"/>
      <c r="N7" s="26"/>
      <c r="O7" s="11"/>
      <c r="P7" s="27"/>
      <c r="Q7" s="41">
        <f>(P7*100)/DATA!$B$3</f>
        <v>0</v>
      </c>
      <c r="R7" s="46">
        <f ca="1">((TODAY()-A7)*(CONSO!E9/365))+(P7*(DATA!P8/1000)+(J7+L7+N7)*(DATA!E8/500))+R6</f>
        <v>3.4887000000000006</v>
      </c>
      <c r="S7" s="11"/>
    </row>
    <row r="8" spans="1:19" x14ac:dyDescent="0.25">
      <c r="A8" s="11"/>
      <c r="B8" s="25"/>
      <c r="C8" s="11"/>
      <c r="D8" s="39"/>
      <c r="E8" s="41">
        <f>(C8*100)/DATA!$J$3</f>
        <v>0</v>
      </c>
      <c r="F8" s="11"/>
      <c r="G8" s="39"/>
      <c r="H8" s="41">
        <f t="shared" si="0"/>
        <v>0</v>
      </c>
      <c r="I8" s="11"/>
      <c r="J8" s="26"/>
      <c r="K8" s="11"/>
      <c r="L8" s="26"/>
      <c r="M8" s="11"/>
      <c r="N8" s="26"/>
      <c r="O8" s="11"/>
      <c r="P8" s="27"/>
      <c r="Q8" s="41">
        <f>(P8*100)/DATA!$B$3</f>
        <v>0</v>
      </c>
      <c r="R8" s="46">
        <f ca="1">((TODAY()-A8)*(CONSO!E10/365))+(P8*(DATA!P9/1000)+(J8+L8+N8)*(DATA!E9/500))+R7</f>
        <v>3.4887000000000006</v>
      </c>
      <c r="S8" s="11"/>
    </row>
    <row r="9" spans="1:19" x14ac:dyDescent="0.25">
      <c r="A9" s="18"/>
      <c r="B9" s="39" t="s">
        <v>129</v>
      </c>
      <c r="C9" s="42">
        <f>IFERROR(AVERAGE(C2:C7),"")</f>
        <v>6.951666666666668</v>
      </c>
      <c r="D9" s="19"/>
      <c r="E9" s="39" t="s">
        <v>130</v>
      </c>
      <c r="F9" s="43">
        <f>IFERROR(AVERAGE(F2:F7),"")</f>
        <v>1.4968333333333332</v>
      </c>
      <c r="G9" s="20"/>
      <c r="H9" s="18"/>
      <c r="I9" s="39" t="s">
        <v>131</v>
      </c>
      <c r="J9" s="44">
        <f>SUM(J2:J8)</f>
        <v>50</v>
      </c>
      <c r="K9" s="39" t="s">
        <v>132</v>
      </c>
      <c r="L9" s="44">
        <f>SUM(L2:L8)</f>
        <v>50</v>
      </c>
      <c r="M9" s="39" t="s">
        <v>133</v>
      </c>
      <c r="N9" s="44">
        <f>SUM(N2:N8)</f>
        <v>0</v>
      </c>
      <c r="O9" s="39" t="s">
        <v>134</v>
      </c>
      <c r="P9" s="45">
        <f>SUM(P2:P8)</f>
        <v>50</v>
      </c>
      <c r="Q9" s="20"/>
      <c r="R9" s="21"/>
      <c r="S9" s="21"/>
    </row>
  </sheetData>
  <dataValidations count="2">
    <dataValidation type="list" allowBlank="1" showInputMessage="1" showErrorMessage="1" sqref="I2:I8 K2:K8 M2:M8">
      <formula1>INDIRECT("Tableau1[NUT]")</formula1>
    </dataValidation>
    <dataValidation type="list" allowBlank="1" showInputMessage="1" showErrorMessage="1" sqref="O2:O8">
      <formula1>INDIRECT("Tableau6[PROV H2O]")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200"/>
  <sheetViews>
    <sheetView workbookViewId="0">
      <selection activeCell="F28" sqref="F28"/>
    </sheetView>
  </sheetViews>
  <sheetFormatPr baseColWidth="10" defaultRowHeight="15" x14ac:dyDescent="0.25"/>
  <cols>
    <col min="1" max="1" width="13" bestFit="1" customWidth="1"/>
    <col min="2" max="2" width="28" bestFit="1" customWidth="1"/>
    <col min="3" max="3" width="9.42578125" bestFit="1" customWidth="1"/>
    <col min="4" max="4" width="10.42578125" bestFit="1" customWidth="1"/>
    <col min="9" max="9" width="14.7109375" bestFit="1" customWidth="1"/>
  </cols>
  <sheetData>
    <row r="1" spans="1:12" x14ac:dyDescent="0.25">
      <c r="A1" s="47" t="s">
        <v>61</v>
      </c>
      <c r="B1" s="47" t="s">
        <v>154</v>
      </c>
      <c r="C1" s="47" t="s">
        <v>167</v>
      </c>
      <c r="D1" s="47" t="s">
        <v>168</v>
      </c>
      <c r="E1" s="47" t="s">
        <v>169</v>
      </c>
      <c r="F1" s="47" t="s">
        <v>170</v>
      </c>
      <c r="G1" s="47" t="s">
        <v>171</v>
      </c>
      <c r="H1" s="47" t="s">
        <v>172</v>
      </c>
      <c r="I1" s="47" t="s">
        <v>173</v>
      </c>
      <c r="J1" s="47" t="s">
        <v>174</v>
      </c>
      <c r="K1" s="47" t="s">
        <v>175</v>
      </c>
      <c r="L1" s="47" t="s">
        <v>176</v>
      </c>
    </row>
    <row r="2" spans="1:12" x14ac:dyDescent="0.25">
      <c r="A2" s="14" t="str">
        <f>IFERROR(VLOOKUP(B2,SEMANCES!$A$3:$C$102,2,FALSE),"")</f>
        <v/>
      </c>
      <c r="B2" s="14"/>
      <c r="C2" s="48"/>
      <c r="D2" s="11"/>
      <c r="E2" s="49"/>
      <c r="F2" s="49"/>
      <c r="G2" s="49"/>
      <c r="H2" s="11"/>
      <c r="I2" s="49"/>
      <c r="J2" s="11"/>
      <c r="K2" s="28">
        <v>0</v>
      </c>
      <c r="L2" s="51" t="str">
        <f>IFERROR((VLOOKUP(B2,SEMANCES!$A$3:$T$102,18,FALSE)-K2),"")</f>
        <v/>
      </c>
    </row>
    <row r="3" spans="1:12" x14ac:dyDescent="0.25">
      <c r="A3" s="14" t="str">
        <f>IFERROR(VLOOKUP(B3,SEMANCES!$A$3:$C$102,2,FALSE),"")</f>
        <v/>
      </c>
      <c r="B3" s="14"/>
      <c r="C3" s="48"/>
      <c r="D3" s="11"/>
      <c r="E3" s="49"/>
      <c r="F3" s="49"/>
      <c r="G3" s="49"/>
      <c r="H3" s="11"/>
      <c r="I3" s="49"/>
      <c r="J3" s="11"/>
      <c r="K3" s="28">
        <v>0</v>
      </c>
      <c r="L3" s="51" t="str">
        <f>IFERROR((VLOOKUP(B3,SEMANCES!$A$3:$T$102,18,FALSE)-K3),"")</f>
        <v/>
      </c>
    </row>
    <row r="4" spans="1:12" x14ac:dyDescent="0.25">
      <c r="A4" s="14"/>
      <c r="B4" s="14"/>
      <c r="C4" s="48"/>
      <c r="D4" s="11"/>
      <c r="E4" s="49"/>
      <c r="F4" s="49"/>
      <c r="G4" s="49"/>
      <c r="H4" s="11"/>
      <c r="I4" s="49"/>
      <c r="J4" s="11"/>
      <c r="K4" s="28">
        <v>0</v>
      </c>
      <c r="L4" s="51" t="str">
        <f>IFERROR((VLOOKUP(B4,SEMANCES!$A$3:$T$102,18,FALSE)-K4),"")</f>
        <v/>
      </c>
    </row>
    <row r="5" spans="1:12" x14ac:dyDescent="0.25">
      <c r="A5" s="14"/>
      <c r="B5" s="14"/>
      <c r="C5" s="48"/>
      <c r="D5" s="11"/>
      <c r="E5" s="49"/>
      <c r="F5" s="49"/>
      <c r="G5" s="49"/>
      <c r="H5" s="11"/>
      <c r="I5" s="49"/>
      <c r="J5" s="11"/>
      <c r="K5" s="28">
        <v>0</v>
      </c>
      <c r="L5" s="51" t="str">
        <f>IFERROR((VLOOKUP(B5,SEMANCES!$A$3:$T$102,18,FALSE)-K5),"")</f>
        <v/>
      </c>
    </row>
    <row r="6" spans="1:12" x14ac:dyDescent="0.25">
      <c r="A6" s="14" t="str">
        <f>IFERROR(VLOOKUP(B6,SEMANCES!$A$3:$C$102,2,FALSE),"")</f>
        <v/>
      </c>
      <c r="B6" s="14"/>
      <c r="C6" s="48"/>
      <c r="D6" s="11"/>
      <c r="E6" s="49"/>
      <c r="F6" s="49"/>
      <c r="G6" s="49"/>
      <c r="H6" s="11"/>
      <c r="I6" s="49"/>
      <c r="J6" s="11"/>
      <c r="K6" s="28">
        <v>0</v>
      </c>
      <c r="L6" s="51" t="str">
        <f>IFERROR((VLOOKUP(B6,SEMANCES!$A$3:$T$102,18,FALSE)-K6),"")</f>
        <v/>
      </c>
    </row>
    <row r="7" spans="1:12" x14ac:dyDescent="0.25">
      <c r="A7" s="14" t="str">
        <f>IFERROR(VLOOKUP(B7,SEMANCES!$A$3:$C$102,2,FALSE),"")</f>
        <v/>
      </c>
      <c r="B7" s="14"/>
      <c r="C7" s="48"/>
      <c r="D7" s="11"/>
      <c r="E7" s="49"/>
      <c r="F7" s="49"/>
      <c r="G7" s="49"/>
      <c r="H7" s="11"/>
      <c r="I7" s="49"/>
      <c r="J7" s="11"/>
      <c r="K7" s="28">
        <v>0</v>
      </c>
      <c r="L7" s="51" t="str">
        <f>IFERROR((VLOOKUP(B7,SEMANCES!$A$3:$T$102,18,FALSE)-K7),"")</f>
        <v/>
      </c>
    </row>
    <row r="8" spans="1:12" x14ac:dyDescent="0.25">
      <c r="A8" s="14"/>
      <c r="B8" s="14"/>
      <c r="C8" s="48"/>
      <c r="D8" s="11"/>
      <c r="E8" s="49"/>
      <c r="F8" s="49"/>
      <c r="G8" s="49"/>
      <c r="H8" s="11"/>
      <c r="I8" s="49"/>
      <c r="J8" s="11"/>
      <c r="K8" s="28">
        <v>0</v>
      </c>
      <c r="L8" s="51" t="str">
        <f>IFERROR((VLOOKUP(B8,SEMANCES!$A$3:$T$102,18,FALSE)-K8),"")</f>
        <v/>
      </c>
    </row>
    <row r="9" spans="1:12" x14ac:dyDescent="0.25">
      <c r="A9" s="14"/>
      <c r="B9" s="14"/>
      <c r="C9" s="48"/>
      <c r="D9" s="11"/>
      <c r="E9" s="49"/>
      <c r="F9" s="49"/>
      <c r="G9" s="49"/>
      <c r="H9" s="11"/>
      <c r="I9" s="49"/>
      <c r="J9" s="11"/>
      <c r="K9" s="28">
        <v>0</v>
      </c>
      <c r="L9" s="51" t="str">
        <f>IFERROR((VLOOKUP(B9,SEMANCES!$A$3:$T$102,18,FALSE)-K9),"")</f>
        <v/>
      </c>
    </row>
    <row r="10" spans="1:12" x14ac:dyDescent="0.25">
      <c r="A10" s="14" t="str">
        <f>IFERROR(VLOOKUP(B10,SEMANCES!$A$3:$C$102,2,FALSE),"")</f>
        <v/>
      </c>
      <c r="B10" s="14"/>
      <c r="C10" s="48"/>
      <c r="D10" s="11"/>
      <c r="E10" s="49"/>
      <c r="F10" s="49"/>
      <c r="G10" s="49"/>
      <c r="H10" s="11"/>
      <c r="I10" s="49"/>
      <c r="J10" s="11"/>
      <c r="K10" s="28">
        <v>0</v>
      </c>
      <c r="L10" s="51" t="str">
        <f>IFERROR((VLOOKUP(B10,SEMANCES!$A$3:$T$102,18,FALSE)-K10),"")</f>
        <v/>
      </c>
    </row>
    <row r="11" spans="1:12" x14ac:dyDescent="0.25">
      <c r="A11" s="14" t="str">
        <f>IFERROR(VLOOKUP(B11,SEMANCES!$A$3:$C$102,2,FALSE),"")</f>
        <v/>
      </c>
      <c r="B11" s="14"/>
      <c r="C11" s="48"/>
      <c r="D11" s="11"/>
      <c r="E11" s="49"/>
      <c r="F11" s="49"/>
      <c r="G11" s="49"/>
      <c r="H11" s="11"/>
      <c r="I11" s="49"/>
      <c r="J11" s="11"/>
      <c r="K11" s="28">
        <v>0</v>
      </c>
      <c r="L11" s="51" t="str">
        <f>IFERROR((VLOOKUP(B11,SEMANCES!$A$3:$T$102,18,FALSE)-K11),"")</f>
        <v/>
      </c>
    </row>
    <row r="12" spans="1:12" x14ac:dyDescent="0.25">
      <c r="A12" s="14"/>
      <c r="B12" s="14"/>
      <c r="C12" s="48"/>
      <c r="D12" s="11"/>
      <c r="E12" s="49"/>
      <c r="F12" s="49"/>
      <c r="G12" s="49"/>
      <c r="H12" s="11"/>
      <c r="I12" s="49"/>
      <c r="J12" s="11"/>
      <c r="K12" s="28">
        <v>0</v>
      </c>
      <c r="L12" s="51" t="str">
        <f>IFERROR((VLOOKUP(B12,SEMANCES!$A$3:$T$102,18,FALSE)-K12),"")</f>
        <v/>
      </c>
    </row>
    <row r="13" spans="1:12" x14ac:dyDescent="0.25">
      <c r="A13" s="14"/>
      <c r="B13" s="14"/>
      <c r="C13" s="48"/>
      <c r="D13" s="11"/>
      <c r="E13" s="49"/>
      <c r="F13" s="49"/>
      <c r="G13" s="49"/>
      <c r="H13" s="11"/>
      <c r="I13" s="49"/>
      <c r="J13" s="11"/>
      <c r="K13" s="28">
        <v>0</v>
      </c>
      <c r="L13" s="51" t="str">
        <f>IFERROR((VLOOKUP(B13,SEMANCES!$A$3:$T$102,18,FALSE)-K13),"")</f>
        <v/>
      </c>
    </row>
    <row r="14" spans="1:12" x14ac:dyDescent="0.25">
      <c r="A14" s="14" t="str">
        <f>IFERROR(VLOOKUP(B14,SEMANCES!$A$3:$C$102,2,FALSE),"")</f>
        <v/>
      </c>
      <c r="B14" s="14"/>
      <c r="C14" s="48"/>
      <c r="D14" s="11"/>
      <c r="E14" s="49"/>
      <c r="F14" s="49"/>
      <c r="G14" s="49"/>
      <c r="H14" s="11"/>
      <c r="I14" s="49"/>
      <c r="J14" s="11"/>
      <c r="K14" s="28">
        <v>0</v>
      </c>
      <c r="L14" s="51" t="str">
        <f>IFERROR((VLOOKUP(B14,SEMANCES!$A$3:$T$102,18,FALSE)-K14),"")</f>
        <v/>
      </c>
    </row>
    <row r="15" spans="1:12" x14ac:dyDescent="0.25">
      <c r="A15" s="14" t="str">
        <f>IFERROR(VLOOKUP(B15,SEMANCES!$A$3:$C$102,2,FALSE),"")</f>
        <v/>
      </c>
      <c r="B15" s="14"/>
      <c r="C15" s="48"/>
      <c r="D15" s="11"/>
      <c r="E15" s="49"/>
      <c r="F15" s="49"/>
      <c r="G15" s="49"/>
      <c r="H15" s="11"/>
      <c r="I15" s="49"/>
      <c r="J15" s="11"/>
      <c r="K15" s="28">
        <v>0</v>
      </c>
      <c r="L15" s="51" t="str">
        <f>IFERROR((VLOOKUP(B15,SEMANCES!$A$3:$T$102,18,FALSE)-K15),"")</f>
        <v/>
      </c>
    </row>
    <row r="16" spans="1:12" x14ac:dyDescent="0.25">
      <c r="A16" s="14"/>
      <c r="B16" s="14"/>
      <c r="C16" s="48"/>
      <c r="D16" s="11"/>
      <c r="E16" s="49"/>
      <c r="F16" s="49"/>
      <c r="G16" s="49"/>
      <c r="H16" s="11"/>
      <c r="I16" s="49"/>
      <c r="J16" s="11"/>
      <c r="K16" s="28">
        <v>0</v>
      </c>
      <c r="L16" s="51" t="str">
        <f>IFERROR((VLOOKUP(B16,SEMANCES!$A$3:$T$102,18,FALSE)-K16),"")</f>
        <v/>
      </c>
    </row>
    <row r="17" spans="1:12" x14ac:dyDescent="0.25">
      <c r="A17" s="14"/>
      <c r="B17" s="14"/>
      <c r="C17" s="48"/>
      <c r="D17" s="11"/>
      <c r="E17" s="49"/>
      <c r="F17" s="49"/>
      <c r="G17" s="49"/>
      <c r="H17" s="11"/>
      <c r="I17" s="49"/>
      <c r="J17" s="11"/>
      <c r="K17" s="28">
        <v>0</v>
      </c>
      <c r="L17" s="51" t="str">
        <f>IFERROR((VLOOKUP(B17,SEMANCES!$A$3:$T$102,18,FALSE)-K17),"")</f>
        <v/>
      </c>
    </row>
    <row r="18" spans="1:12" x14ac:dyDescent="0.25">
      <c r="A18" s="14" t="str">
        <f>IFERROR(VLOOKUP(B18,SEMANCES!$A$3:$C$102,2,FALSE),"")</f>
        <v/>
      </c>
      <c r="B18" s="14"/>
      <c r="C18" s="48"/>
      <c r="D18" s="11"/>
      <c r="E18" s="49"/>
      <c r="F18" s="49"/>
      <c r="G18" s="49"/>
      <c r="H18" s="11"/>
      <c r="I18" s="49"/>
      <c r="J18" s="11"/>
      <c r="K18" s="28">
        <v>0</v>
      </c>
      <c r="L18" s="51" t="str">
        <f>IFERROR((VLOOKUP(B18,SEMANCES!$A$3:$T$102,18,FALSE)-K18),"")</f>
        <v/>
      </c>
    </row>
    <row r="19" spans="1:12" x14ac:dyDescent="0.25">
      <c r="A19" s="14" t="str">
        <f>IFERROR(VLOOKUP(B19,SEMANCES!$A$3:$C$102,2,FALSE),"")</f>
        <v/>
      </c>
      <c r="B19" s="14"/>
      <c r="C19" s="48"/>
      <c r="D19" s="11"/>
      <c r="E19" s="49"/>
      <c r="F19" s="49"/>
      <c r="G19" s="49"/>
      <c r="H19" s="11"/>
      <c r="I19" s="49"/>
      <c r="J19" s="11"/>
      <c r="K19" s="28">
        <v>0</v>
      </c>
      <c r="L19" s="51" t="str">
        <f>IFERROR((VLOOKUP(B19,SEMANCES!$A$3:$T$102,18,FALSE)-K19),"")</f>
        <v/>
      </c>
    </row>
    <row r="20" spans="1:12" x14ac:dyDescent="0.25">
      <c r="A20" s="14"/>
      <c r="B20" s="14"/>
      <c r="C20" s="48"/>
      <c r="D20" s="11"/>
      <c r="E20" s="49"/>
      <c r="F20" s="49"/>
      <c r="G20" s="49"/>
      <c r="H20" s="11"/>
      <c r="I20" s="49"/>
      <c r="J20" s="11"/>
      <c r="K20" s="28">
        <v>0</v>
      </c>
      <c r="L20" s="51" t="str">
        <f>IFERROR((VLOOKUP(B20,SEMANCES!$A$3:$T$102,18,FALSE)-K20),"")</f>
        <v/>
      </c>
    </row>
    <row r="21" spans="1:12" x14ac:dyDescent="0.25">
      <c r="A21" s="14"/>
      <c r="B21" s="14"/>
      <c r="C21" s="48"/>
      <c r="D21" s="11"/>
      <c r="E21" s="49"/>
      <c r="F21" s="49"/>
      <c r="G21" s="49"/>
      <c r="H21" s="11"/>
      <c r="I21" s="49"/>
      <c r="J21" s="11"/>
      <c r="K21" s="28">
        <v>0</v>
      </c>
      <c r="L21" s="51" t="str">
        <f>IFERROR((VLOOKUP(B21,SEMANCES!$A$3:$T$102,18,FALSE)-K21),"")</f>
        <v/>
      </c>
    </row>
    <row r="22" spans="1:12" x14ac:dyDescent="0.25">
      <c r="A22" s="14" t="str">
        <f>IFERROR(VLOOKUP(B22,SEMANCES!$A$3:$C$102,2,FALSE),"")</f>
        <v/>
      </c>
      <c r="B22" s="14"/>
      <c r="C22" s="48"/>
      <c r="D22" s="11"/>
      <c r="E22" s="49"/>
      <c r="F22" s="49"/>
      <c r="G22" s="49"/>
      <c r="H22" s="11"/>
      <c r="I22" s="49"/>
      <c r="J22" s="11"/>
      <c r="K22" s="28">
        <v>0</v>
      </c>
      <c r="L22" s="51" t="str">
        <f>IFERROR((VLOOKUP(B22,SEMANCES!$A$3:$T$102,18,FALSE)-K22),"")</f>
        <v/>
      </c>
    </row>
    <row r="23" spans="1:12" x14ac:dyDescent="0.25">
      <c r="A23" s="14" t="str">
        <f>IFERROR(VLOOKUP(B23,SEMANCES!$A$3:$C$102,2,FALSE),"")</f>
        <v/>
      </c>
      <c r="B23" s="14"/>
      <c r="C23" s="48"/>
      <c r="D23" s="11"/>
      <c r="E23" s="49"/>
      <c r="F23" s="49"/>
      <c r="G23" s="49"/>
      <c r="H23" s="11"/>
      <c r="I23" s="49"/>
      <c r="J23" s="11"/>
      <c r="K23" s="28">
        <v>0</v>
      </c>
      <c r="L23" s="51" t="str">
        <f>IFERROR((VLOOKUP(B23,SEMANCES!$A$3:$T$102,18,FALSE)-K23),"")</f>
        <v/>
      </c>
    </row>
    <row r="24" spans="1:12" x14ac:dyDescent="0.25">
      <c r="A24" s="14"/>
      <c r="B24" s="14"/>
      <c r="C24" s="48"/>
      <c r="D24" s="11"/>
      <c r="E24" s="49"/>
      <c r="F24" s="49"/>
      <c r="G24" s="49"/>
      <c r="H24" s="11"/>
      <c r="I24" s="49"/>
      <c r="J24" s="11"/>
      <c r="K24" s="28">
        <v>0</v>
      </c>
      <c r="L24" s="51" t="str">
        <f>IFERROR((VLOOKUP(B24,SEMANCES!$A$3:$T$102,18,FALSE)-K24),"")</f>
        <v/>
      </c>
    </row>
    <row r="25" spans="1:12" x14ac:dyDescent="0.25">
      <c r="A25" s="14"/>
      <c r="B25" s="14"/>
      <c r="C25" s="48"/>
      <c r="D25" s="11"/>
      <c r="E25" s="49"/>
      <c r="F25" s="49"/>
      <c r="G25" s="49"/>
      <c r="H25" s="11"/>
      <c r="I25" s="49"/>
      <c r="J25" s="11"/>
      <c r="K25" s="28">
        <v>0</v>
      </c>
      <c r="L25" s="51" t="str">
        <f>IFERROR((VLOOKUP(B25,SEMANCES!$A$3:$T$102,18,FALSE)-K25),"")</f>
        <v/>
      </c>
    </row>
    <row r="26" spans="1:12" x14ac:dyDescent="0.25">
      <c r="A26" s="14" t="str">
        <f>IFERROR(VLOOKUP(B26,SEMANCES!$A$3:$C$102,2,FALSE),"")</f>
        <v/>
      </c>
      <c r="B26" s="14"/>
      <c r="C26" s="48"/>
      <c r="D26" s="11"/>
      <c r="E26" s="49"/>
      <c r="F26" s="49"/>
      <c r="G26" s="49"/>
      <c r="H26" s="11"/>
      <c r="I26" s="49"/>
      <c r="J26" s="11"/>
      <c r="K26" s="28">
        <v>0</v>
      </c>
      <c r="L26" s="51" t="str">
        <f>IFERROR((VLOOKUP(B26,SEMANCES!$A$3:$T$102,18,FALSE)-K26),"")</f>
        <v/>
      </c>
    </row>
    <row r="27" spans="1:12" x14ac:dyDescent="0.25">
      <c r="A27" s="14" t="str">
        <f>IFERROR(VLOOKUP(B27,SEMANCES!$A$3:$C$102,2,FALSE),"")</f>
        <v/>
      </c>
      <c r="B27" s="14"/>
      <c r="C27" s="48"/>
      <c r="D27" s="11"/>
      <c r="E27" s="49"/>
      <c r="F27" s="49"/>
      <c r="G27" s="49"/>
      <c r="H27" s="11"/>
      <c r="I27" s="49"/>
      <c r="J27" s="11"/>
      <c r="K27" s="28">
        <v>0</v>
      </c>
      <c r="L27" s="51" t="str">
        <f>IFERROR((VLOOKUP(B27,SEMANCES!$A$3:$T$102,18,FALSE)-K27),"")</f>
        <v/>
      </c>
    </row>
    <row r="28" spans="1:12" x14ac:dyDescent="0.25">
      <c r="A28" s="14"/>
      <c r="B28" s="14"/>
      <c r="C28" s="48"/>
      <c r="D28" s="11"/>
      <c r="E28" s="49"/>
      <c r="F28" s="49"/>
      <c r="G28" s="49"/>
      <c r="H28" s="11"/>
      <c r="I28" s="49"/>
      <c r="J28" s="11"/>
      <c r="K28" s="28">
        <v>0</v>
      </c>
      <c r="L28" s="51" t="str">
        <f>IFERROR((VLOOKUP(B28,SEMANCES!$A$3:$T$102,18,FALSE)-K28),"")</f>
        <v/>
      </c>
    </row>
    <row r="29" spans="1:12" x14ac:dyDescent="0.25">
      <c r="A29" s="14"/>
      <c r="B29" s="14"/>
      <c r="C29" s="48"/>
      <c r="D29" s="11"/>
      <c r="E29" s="49"/>
      <c r="F29" s="49"/>
      <c r="G29" s="49"/>
      <c r="H29" s="11"/>
      <c r="I29" s="49"/>
      <c r="J29" s="11"/>
      <c r="K29" s="28">
        <v>0</v>
      </c>
      <c r="L29" s="51" t="str">
        <f>IFERROR((VLOOKUP(B29,SEMANCES!$A$3:$T$102,18,FALSE)-K29),"")</f>
        <v/>
      </c>
    </row>
    <row r="30" spans="1:12" x14ac:dyDescent="0.25">
      <c r="A30" s="14" t="str">
        <f>IFERROR(VLOOKUP(B30,SEMANCES!$A$3:$C$102,2,FALSE),"")</f>
        <v/>
      </c>
      <c r="B30" s="14"/>
      <c r="C30" s="48"/>
      <c r="D30" s="11"/>
      <c r="E30" s="49"/>
      <c r="F30" s="49"/>
      <c r="G30" s="49"/>
      <c r="H30" s="11"/>
      <c r="I30" s="49"/>
      <c r="J30" s="11"/>
      <c r="K30" s="28">
        <v>0</v>
      </c>
      <c r="L30" s="51" t="str">
        <f>IFERROR((VLOOKUP(B30,SEMANCES!$A$3:$T$102,18,FALSE)-K30),"")</f>
        <v/>
      </c>
    </row>
    <row r="31" spans="1:12" x14ac:dyDescent="0.25">
      <c r="A31" s="14" t="str">
        <f>IFERROR(VLOOKUP(B31,SEMANCES!$A$3:$C$102,2,FALSE),"")</f>
        <v/>
      </c>
      <c r="B31" s="14"/>
      <c r="C31" s="48"/>
      <c r="D31" s="11"/>
      <c r="E31" s="49"/>
      <c r="F31" s="49"/>
      <c r="G31" s="49"/>
      <c r="H31" s="11"/>
      <c r="I31" s="49"/>
      <c r="J31" s="11"/>
      <c r="K31" s="28">
        <v>0</v>
      </c>
      <c r="L31" s="51" t="str">
        <f>IFERROR((VLOOKUP(B31,SEMANCES!$A$3:$T$102,18,FALSE)-K31),"")</f>
        <v/>
      </c>
    </row>
    <row r="32" spans="1:12" x14ac:dyDescent="0.25">
      <c r="A32" s="14"/>
      <c r="B32" s="14"/>
      <c r="C32" s="48"/>
      <c r="D32" s="11"/>
      <c r="E32" s="49"/>
      <c r="F32" s="49"/>
      <c r="G32" s="49"/>
      <c r="H32" s="11"/>
      <c r="I32" s="49"/>
      <c r="J32" s="11"/>
      <c r="K32" s="28">
        <v>0</v>
      </c>
      <c r="L32" s="51" t="str">
        <f>IFERROR((VLOOKUP(B32,SEMANCES!$A$3:$T$102,18,FALSE)-K32),"")</f>
        <v/>
      </c>
    </row>
    <row r="33" spans="1:12" x14ac:dyDescent="0.25">
      <c r="A33" s="14"/>
      <c r="B33" s="14"/>
      <c r="C33" s="48"/>
      <c r="D33" s="11"/>
      <c r="E33" s="49"/>
      <c r="F33" s="49"/>
      <c r="G33" s="49"/>
      <c r="H33" s="11"/>
      <c r="I33" s="49"/>
      <c r="J33" s="11"/>
      <c r="K33" s="28">
        <v>0</v>
      </c>
      <c r="L33" s="51" t="str">
        <f>IFERROR((VLOOKUP(B33,SEMANCES!$A$3:$T$102,18,FALSE)-K33),"")</f>
        <v/>
      </c>
    </row>
    <row r="34" spans="1:12" x14ac:dyDescent="0.25">
      <c r="A34" s="14" t="str">
        <f>IFERROR(VLOOKUP(B34,SEMANCES!$A$3:$C$102,2,FALSE),"")</f>
        <v/>
      </c>
      <c r="B34" s="14"/>
      <c r="C34" s="48"/>
      <c r="D34" s="11"/>
      <c r="E34" s="49"/>
      <c r="F34" s="49"/>
      <c r="G34" s="49"/>
      <c r="H34" s="11"/>
      <c r="I34" s="49"/>
      <c r="J34" s="11"/>
      <c r="K34" s="28">
        <v>0</v>
      </c>
      <c r="L34" s="51" t="str">
        <f>IFERROR((VLOOKUP(B34,SEMANCES!$A$3:$T$102,18,FALSE)-K34),"")</f>
        <v/>
      </c>
    </row>
    <row r="35" spans="1:12" x14ac:dyDescent="0.25">
      <c r="A35" s="14" t="str">
        <f>IFERROR(VLOOKUP(B35,SEMANCES!$A$3:$C$102,2,FALSE),"")</f>
        <v/>
      </c>
      <c r="B35" s="14"/>
      <c r="C35" s="48"/>
      <c r="D35" s="11"/>
      <c r="E35" s="49"/>
      <c r="F35" s="49"/>
      <c r="G35" s="49"/>
      <c r="H35" s="11"/>
      <c r="I35" s="49"/>
      <c r="J35" s="11"/>
      <c r="K35" s="28">
        <v>0</v>
      </c>
      <c r="L35" s="51" t="str">
        <f>IFERROR((VLOOKUP(B35,SEMANCES!$A$3:$T$102,18,FALSE)-K35),"")</f>
        <v/>
      </c>
    </row>
    <row r="36" spans="1:12" x14ac:dyDescent="0.25">
      <c r="A36" s="14"/>
      <c r="B36" s="14"/>
      <c r="C36" s="48"/>
      <c r="D36" s="11"/>
      <c r="E36" s="49"/>
      <c r="F36" s="49"/>
      <c r="G36" s="49"/>
      <c r="H36" s="11"/>
      <c r="I36" s="49"/>
      <c r="J36" s="11"/>
      <c r="K36" s="28">
        <v>0</v>
      </c>
      <c r="L36" s="51" t="str">
        <f>IFERROR((VLOOKUP(B36,SEMANCES!$A$3:$T$102,18,FALSE)-K36),"")</f>
        <v/>
      </c>
    </row>
    <row r="37" spans="1:12" x14ac:dyDescent="0.25">
      <c r="A37" s="14"/>
      <c r="B37" s="14"/>
      <c r="C37" s="48"/>
      <c r="D37" s="11"/>
      <c r="E37" s="49"/>
      <c r="F37" s="49"/>
      <c r="G37" s="49"/>
      <c r="H37" s="11"/>
      <c r="I37" s="49"/>
      <c r="J37" s="11"/>
      <c r="K37" s="28">
        <v>0</v>
      </c>
      <c r="L37" s="51" t="str">
        <f>IFERROR((VLOOKUP(B37,SEMANCES!$A$3:$T$102,18,FALSE)-K37),"")</f>
        <v/>
      </c>
    </row>
    <row r="38" spans="1:12" x14ac:dyDescent="0.25">
      <c r="A38" s="14" t="str">
        <f>IFERROR(VLOOKUP(B38,SEMANCES!$A$3:$C$102,2,FALSE),"")</f>
        <v/>
      </c>
      <c r="B38" s="14"/>
      <c r="C38" s="48"/>
      <c r="D38" s="11"/>
      <c r="E38" s="49"/>
      <c r="F38" s="49"/>
      <c r="G38" s="49"/>
      <c r="H38" s="11"/>
      <c r="I38" s="49"/>
      <c r="J38" s="11"/>
      <c r="K38" s="28">
        <v>0</v>
      </c>
      <c r="L38" s="51" t="str">
        <f>IFERROR((VLOOKUP(B38,SEMANCES!$A$3:$T$102,18,FALSE)-K38),"")</f>
        <v/>
      </c>
    </row>
    <row r="39" spans="1:12" x14ac:dyDescent="0.25">
      <c r="A39" s="14" t="str">
        <f>IFERROR(VLOOKUP(B39,SEMANCES!$A$3:$C$102,2,FALSE),"")</f>
        <v/>
      </c>
      <c r="B39" s="14"/>
      <c r="C39" s="48"/>
      <c r="D39" s="11"/>
      <c r="E39" s="49"/>
      <c r="F39" s="49"/>
      <c r="G39" s="49"/>
      <c r="H39" s="11"/>
      <c r="I39" s="49"/>
      <c r="J39" s="11"/>
      <c r="K39" s="28">
        <v>0</v>
      </c>
      <c r="L39" s="51" t="str">
        <f>IFERROR((VLOOKUP(B39,SEMANCES!$A$3:$T$102,18,FALSE)-K39),"")</f>
        <v/>
      </c>
    </row>
    <row r="40" spans="1:12" x14ac:dyDescent="0.25">
      <c r="A40" s="14"/>
      <c r="B40" s="14"/>
      <c r="C40" s="48"/>
      <c r="D40" s="11"/>
      <c r="E40" s="49"/>
      <c r="F40" s="49"/>
      <c r="G40" s="49"/>
      <c r="H40" s="11"/>
      <c r="I40" s="49"/>
      <c r="J40" s="11"/>
      <c r="K40" s="28">
        <v>0</v>
      </c>
      <c r="L40" s="51" t="str">
        <f>IFERROR((VLOOKUP(B40,SEMANCES!$A$3:$T$102,18,FALSE)-K40),"")</f>
        <v/>
      </c>
    </row>
    <row r="41" spans="1:12" x14ac:dyDescent="0.25">
      <c r="A41" s="14"/>
      <c r="B41" s="14"/>
      <c r="C41" s="48"/>
      <c r="D41" s="11"/>
      <c r="E41" s="49"/>
      <c r="F41" s="49"/>
      <c r="G41" s="49"/>
      <c r="H41" s="11"/>
      <c r="I41" s="49"/>
      <c r="J41" s="11"/>
      <c r="K41" s="28">
        <v>0</v>
      </c>
      <c r="L41" s="51" t="str">
        <f>IFERROR((VLOOKUP(B41,SEMANCES!$A$3:$T$102,18,FALSE)-K41),"")</f>
        <v/>
      </c>
    </row>
    <row r="42" spans="1:12" x14ac:dyDescent="0.25">
      <c r="A42" s="14" t="str">
        <f>IFERROR(VLOOKUP(B42,SEMANCES!$A$3:$C$102,2,FALSE),"")</f>
        <v/>
      </c>
      <c r="B42" s="14"/>
      <c r="C42" s="48"/>
      <c r="D42" s="11"/>
      <c r="E42" s="49"/>
      <c r="F42" s="49"/>
      <c r="G42" s="49"/>
      <c r="H42" s="11"/>
      <c r="I42" s="49"/>
      <c r="J42" s="11"/>
      <c r="K42" s="28">
        <v>0</v>
      </c>
      <c r="L42" s="51" t="str">
        <f>IFERROR((VLOOKUP(B42,SEMANCES!$A$3:$T$102,18,FALSE)-K42),"")</f>
        <v/>
      </c>
    </row>
    <row r="43" spans="1:12" x14ac:dyDescent="0.25">
      <c r="A43" s="14" t="str">
        <f>IFERROR(VLOOKUP(B43,SEMANCES!$A$3:$C$102,2,FALSE),"")</f>
        <v/>
      </c>
      <c r="B43" s="14"/>
      <c r="C43" s="48"/>
      <c r="D43" s="11"/>
      <c r="E43" s="49"/>
      <c r="F43" s="49"/>
      <c r="G43" s="49"/>
      <c r="H43" s="11"/>
      <c r="I43" s="49"/>
      <c r="J43" s="11"/>
      <c r="K43" s="28">
        <v>0</v>
      </c>
      <c r="L43" s="51" t="str">
        <f>IFERROR((VLOOKUP(B43,SEMANCES!$A$3:$T$102,18,FALSE)-K43),"")</f>
        <v/>
      </c>
    </row>
    <row r="44" spans="1:12" x14ac:dyDescent="0.25">
      <c r="A44" s="14"/>
      <c r="B44" s="14"/>
      <c r="C44" s="48"/>
      <c r="D44" s="11"/>
      <c r="E44" s="49"/>
      <c r="F44" s="49"/>
      <c r="G44" s="49"/>
      <c r="H44" s="11"/>
      <c r="I44" s="49"/>
      <c r="J44" s="11"/>
      <c r="K44" s="28">
        <v>0</v>
      </c>
      <c r="L44" s="51" t="str">
        <f>IFERROR((VLOOKUP(B44,SEMANCES!$A$3:$T$102,18,FALSE)-K44),"")</f>
        <v/>
      </c>
    </row>
    <row r="45" spans="1:12" x14ac:dyDescent="0.25">
      <c r="A45" s="14"/>
      <c r="B45" s="14"/>
      <c r="C45" s="48"/>
      <c r="D45" s="11"/>
      <c r="E45" s="49"/>
      <c r="F45" s="49"/>
      <c r="G45" s="49"/>
      <c r="H45" s="11"/>
      <c r="I45" s="49"/>
      <c r="J45" s="11"/>
      <c r="K45" s="28">
        <v>0</v>
      </c>
      <c r="L45" s="51" t="str">
        <f>IFERROR((VLOOKUP(B45,SEMANCES!$A$3:$T$102,18,FALSE)-K45),"")</f>
        <v/>
      </c>
    </row>
    <row r="46" spans="1:12" x14ac:dyDescent="0.25">
      <c r="A46" s="14" t="str">
        <f>IFERROR(VLOOKUP(B46,SEMANCES!$A$3:$C$102,2,FALSE),"")</f>
        <v/>
      </c>
      <c r="B46" s="14"/>
      <c r="C46" s="48"/>
      <c r="D46" s="11"/>
      <c r="E46" s="49"/>
      <c r="F46" s="49"/>
      <c r="G46" s="49"/>
      <c r="H46" s="11"/>
      <c r="I46" s="49"/>
      <c r="J46" s="11"/>
      <c r="K46" s="28">
        <v>0</v>
      </c>
      <c r="L46" s="51" t="str">
        <f>IFERROR((VLOOKUP(B46,SEMANCES!$A$3:$T$102,18,FALSE)-K46),"")</f>
        <v/>
      </c>
    </row>
    <row r="47" spans="1:12" x14ac:dyDescent="0.25">
      <c r="A47" s="14" t="str">
        <f>IFERROR(VLOOKUP(B47,SEMANCES!$A$3:$C$102,2,FALSE),"")</f>
        <v/>
      </c>
      <c r="B47" s="14"/>
      <c r="C47" s="48"/>
      <c r="D47" s="11"/>
      <c r="E47" s="49"/>
      <c r="F47" s="49"/>
      <c r="G47" s="49"/>
      <c r="H47" s="11"/>
      <c r="I47" s="49"/>
      <c r="J47" s="11"/>
      <c r="K47" s="28">
        <v>0</v>
      </c>
      <c r="L47" s="51" t="str">
        <f>IFERROR((VLOOKUP(B47,SEMANCES!$A$3:$T$102,18,FALSE)-K47),"")</f>
        <v/>
      </c>
    </row>
    <row r="48" spans="1:12" x14ac:dyDescent="0.25">
      <c r="A48" s="14"/>
      <c r="B48" s="14"/>
      <c r="C48" s="48"/>
      <c r="D48" s="11"/>
      <c r="E48" s="49"/>
      <c r="F48" s="49"/>
      <c r="G48" s="49"/>
      <c r="H48" s="11"/>
      <c r="I48" s="49"/>
      <c r="J48" s="11"/>
      <c r="K48" s="28">
        <v>0</v>
      </c>
      <c r="L48" s="51" t="str">
        <f>IFERROR((VLOOKUP(B48,SEMANCES!$A$3:$T$102,18,FALSE)-K48),"")</f>
        <v/>
      </c>
    </row>
    <row r="49" spans="1:12" x14ac:dyDescent="0.25">
      <c r="A49" s="14"/>
      <c r="B49" s="14"/>
      <c r="C49" s="48"/>
      <c r="D49" s="11"/>
      <c r="E49" s="49"/>
      <c r="F49" s="49"/>
      <c r="G49" s="49"/>
      <c r="H49" s="11"/>
      <c r="I49" s="49"/>
      <c r="J49" s="11"/>
      <c r="K49" s="28">
        <v>0</v>
      </c>
      <c r="L49" s="51" t="str">
        <f>IFERROR((VLOOKUP(B49,SEMANCES!$A$3:$T$102,18,FALSE)-K49),"")</f>
        <v/>
      </c>
    </row>
    <row r="50" spans="1:12" x14ac:dyDescent="0.25">
      <c r="A50" s="14" t="str">
        <f>IFERROR(VLOOKUP(B50,SEMANCES!$A$3:$C$102,2,FALSE),"")</f>
        <v/>
      </c>
      <c r="B50" s="14"/>
      <c r="C50" s="48"/>
      <c r="D50" s="11"/>
      <c r="E50" s="49"/>
      <c r="F50" s="49"/>
      <c r="G50" s="49"/>
      <c r="H50" s="11"/>
      <c r="I50" s="49"/>
      <c r="J50" s="11"/>
      <c r="K50" s="28">
        <v>0</v>
      </c>
      <c r="L50" s="51" t="str">
        <f>IFERROR((VLOOKUP(B50,SEMANCES!$A$3:$T$102,18,FALSE)-K50),"")</f>
        <v/>
      </c>
    </row>
    <row r="51" spans="1:12" x14ac:dyDescent="0.25">
      <c r="A51" s="14" t="str">
        <f>IFERROR(VLOOKUP(B51,SEMANCES!$A$3:$C$102,2,FALSE),"")</f>
        <v/>
      </c>
      <c r="B51" s="14"/>
      <c r="C51" s="48"/>
      <c r="D51" s="11"/>
      <c r="E51" s="49"/>
      <c r="F51" s="49"/>
      <c r="G51" s="49"/>
      <c r="H51" s="11"/>
      <c r="I51" s="49"/>
      <c r="J51" s="11"/>
      <c r="K51" s="28">
        <v>0</v>
      </c>
      <c r="L51" s="51" t="str">
        <f>IFERROR((VLOOKUP(B51,SEMANCES!$A$3:$T$102,18,FALSE)-K51),"")</f>
        <v/>
      </c>
    </row>
    <row r="52" spans="1:12" x14ac:dyDescent="0.25">
      <c r="A52" s="14"/>
      <c r="B52" s="14"/>
      <c r="C52" s="48"/>
      <c r="D52" s="11"/>
      <c r="E52" s="49"/>
      <c r="F52" s="49"/>
      <c r="G52" s="49"/>
      <c r="H52" s="11"/>
      <c r="I52" s="49"/>
      <c r="J52" s="11"/>
      <c r="K52" s="28">
        <v>0</v>
      </c>
      <c r="L52" s="51" t="str">
        <f>IFERROR((VLOOKUP(B52,SEMANCES!$A$3:$T$102,18,FALSE)-K52),"")</f>
        <v/>
      </c>
    </row>
    <row r="53" spans="1:12" x14ac:dyDescent="0.25">
      <c r="A53" s="14"/>
      <c r="B53" s="14"/>
      <c r="C53" s="48"/>
      <c r="D53" s="11"/>
      <c r="E53" s="49"/>
      <c r="F53" s="49"/>
      <c r="G53" s="49"/>
      <c r="H53" s="11"/>
      <c r="I53" s="49"/>
      <c r="J53" s="11"/>
      <c r="K53" s="28">
        <v>0</v>
      </c>
      <c r="L53" s="51" t="str">
        <f>IFERROR((VLOOKUP(B53,SEMANCES!$A$3:$T$102,18,FALSE)-K53),"")</f>
        <v/>
      </c>
    </row>
    <row r="54" spans="1:12" x14ac:dyDescent="0.25">
      <c r="A54" s="14" t="str">
        <f>IFERROR(VLOOKUP(B54,SEMANCES!$A$3:$C$102,2,FALSE),"")</f>
        <v/>
      </c>
      <c r="B54" s="14"/>
      <c r="C54" s="48"/>
      <c r="D54" s="11"/>
      <c r="E54" s="49"/>
      <c r="F54" s="49"/>
      <c r="G54" s="49"/>
      <c r="H54" s="11"/>
      <c r="I54" s="49"/>
      <c r="J54" s="11"/>
      <c r="K54" s="28">
        <v>0</v>
      </c>
      <c r="L54" s="51" t="str">
        <f>IFERROR((VLOOKUP(B54,SEMANCES!$A$3:$T$102,18,FALSE)-K54),"")</f>
        <v/>
      </c>
    </row>
    <row r="55" spans="1:12" x14ac:dyDescent="0.25">
      <c r="A55" s="14" t="str">
        <f>IFERROR(VLOOKUP(B55,SEMANCES!$A$3:$C$102,2,FALSE),"")</f>
        <v/>
      </c>
      <c r="B55" s="14"/>
      <c r="C55" s="48"/>
      <c r="D55" s="11"/>
      <c r="E55" s="49"/>
      <c r="F55" s="49"/>
      <c r="G55" s="49"/>
      <c r="H55" s="11"/>
      <c r="I55" s="49"/>
      <c r="J55" s="11"/>
      <c r="K55" s="28">
        <v>0</v>
      </c>
      <c r="L55" s="51" t="str">
        <f>IFERROR((VLOOKUP(B55,SEMANCES!$A$3:$T$102,18,FALSE)-K55),"")</f>
        <v/>
      </c>
    </row>
    <row r="56" spans="1:12" x14ac:dyDescent="0.25">
      <c r="A56" s="14"/>
      <c r="B56" s="14"/>
      <c r="C56" s="48"/>
      <c r="D56" s="11"/>
      <c r="E56" s="49"/>
      <c r="F56" s="49"/>
      <c r="G56" s="49"/>
      <c r="H56" s="11"/>
      <c r="I56" s="49"/>
      <c r="J56" s="11"/>
      <c r="K56" s="28">
        <v>0</v>
      </c>
      <c r="L56" s="51" t="str">
        <f>IFERROR((VLOOKUP(B56,SEMANCES!$A$3:$T$102,18,FALSE)-K56),"")</f>
        <v/>
      </c>
    </row>
    <row r="57" spans="1:12" x14ac:dyDescent="0.25">
      <c r="A57" s="14"/>
      <c r="B57" s="14"/>
      <c r="C57" s="48"/>
      <c r="D57" s="11"/>
      <c r="E57" s="49"/>
      <c r="F57" s="49"/>
      <c r="G57" s="49"/>
      <c r="H57" s="11"/>
      <c r="I57" s="49"/>
      <c r="J57" s="11"/>
      <c r="K57" s="28">
        <v>0</v>
      </c>
      <c r="L57" s="51" t="str">
        <f>IFERROR((VLOOKUP(B57,SEMANCES!$A$3:$T$102,18,FALSE)-K57),"")</f>
        <v/>
      </c>
    </row>
    <row r="58" spans="1:12" x14ac:dyDescent="0.25">
      <c r="A58" s="14" t="str">
        <f>IFERROR(VLOOKUP(B58,SEMANCES!$A$3:$C$102,2,FALSE),"")</f>
        <v/>
      </c>
      <c r="B58" s="14"/>
      <c r="C58" s="48"/>
      <c r="D58" s="11"/>
      <c r="E58" s="49"/>
      <c r="F58" s="49"/>
      <c r="G58" s="49"/>
      <c r="H58" s="11"/>
      <c r="I58" s="49"/>
      <c r="J58" s="11"/>
      <c r="K58" s="28">
        <v>0</v>
      </c>
      <c r="L58" s="51" t="str">
        <f>IFERROR((VLOOKUP(B58,SEMANCES!$A$3:$T$102,18,FALSE)-K58),"")</f>
        <v/>
      </c>
    </row>
    <row r="59" spans="1:12" x14ac:dyDescent="0.25">
      <c r="A59" s="14" t="str">
        <f>IFERROR(VLOOKUP(B59,SEMANCES!$A$3:$C$102,2,FALSE),"")</f>
        <v/>
      </c>
      <c r="B59" s="14"/>
      <c r="C59" s="48"/>
      <c r="D59" s="11"/>
      <c r="E59" s="49"/>
      <c r="F59" s="49"/>
      <c r="G59" s="49"/>
      <c r="H59" s="11"/>
      <c r="I59" s="49"/>
      <c r="J59" s="11"/>
      <c r="K59" s="28">
        <v>0</v>
      </c>
      <c r="L59" s="51" t="str">
        <f>IFERROR((VLOOKUP(B59,SEMANCES!$A$3:$T$102,18,FALSE)-K59),"")</f>
        <v/>
      </c>
    </row>
    <row r="60" spans="1:12" x14ac:dyDescent="0.25">
      <c r="A60" s="14"/>
      <c r="B60" s="14"/>
      <c r="C60" s="48"/>
      <c r="D60" s="11"/>
      <c r="E60" s="49"/>
      <c r="F60" s="49"/>
      <c r="G60" s="49"/>
      <c r="H60" s="11"/>
      <c r="I60" s="49"/>
      <c r="J60" s="11"/>
      <c r="K60" s="28">
        <v>0</v>
      </c>
      <c r="L60" s="51" t="str">
        <f>IFERROR((VLOOKUP(B60,SEMANCES!$A$3:$T$102,18,FALSE)-K60),"")</f>
        <v/>
      </c>
    </row>
    <row r="61" spans="1:12" x14ac:dyDescent="0.25">
      <c r="A61" s="14"/>
      <c r="B61" s="14"/>
      <c r="C61" s="48"/>
      <c r="D61" s="11"/>
      <c r="E61" s="49"/>
      <c r="F61" s="49"/>
      <c r="G61" s="49"/>
      <c r="H61" s="11"/>
      <c r="I61" s="49"/>
      <c r="J61" s="11"/>
      <c r="K61" s="28">
        <v>0</v>
      </c>
      <c r="L61" s="51" t="str">
        <f>IFERROR((VLOOKUP(B61,SEMANCES!$A$3:$T$102,18,FALSE)-K61),"")</f>
        <v/>
      </c>
    </row>
    <row r="62" spans="1:12" x14ac:dyDescent="0.25">
      <c r="A62" s="14" t="str">
        <f>IFERROR(VLOOKUP(B62,SEMANCES!$A$3:$C$102,2,FALSE),"")</f>
        <v/>
      </c>
      <c r="B62" s="14"/>
      <c r="C62" s="48"/>
      <c r="D62" s="11"/>
      <c r="E62" s="49"/>
      <c r="F62" s="49"/>
      <c r="G62" s="49"/>
      <c r="H62" s="11"/>
      <c r="I62" s="49"/>
      <c r="J62" s="11"/>
      <c r="K62" s="28">
        <v>0</v>
      </c>
      <c r="L62" s="51" t="str">
        <f>IFERROR((VLOOKUP(B62,SEMANCES!$A$3:$T$102,18,FALSE)-K62),"")</f>
        <v/>
      </c>
    </row>
    <row r="63" spans="1:12" x14ac:dyDescent="0.25">
      <c r="A63" s="14" t="str">
        <f>IFERROR(VLOOKUP(B63,SEMANCES!$A$3:$C$102,2,FALSE),"")</f>
        <v/>
      </c>
      <c r="B63" s="14"/>
      <c r="C63" s="48"/>
      <c r="D63" s="11"/>
      <c r="E63" s="49"/>
      <c r="F63" s="49"/>
      <c r="G63" s="49"/>
      <c r="H63" s="11"/>
      <c r="I63" s="49"/>
      <c r="J63" s="11"/>
      <c r="K63" s="28">
        <v>0</v>
      </c>
      <c r="L63" s="51" t="str">
        <f>IFERROR((VLOOKUP(B63,SEMANCES!$A$3:$T$102,18,FALSE)-K63),"")</f>
        <v/>
      </c>
    </row>
    <row r="64" spans="1:12" x14ac:dyDescent="0.25">
      <c r="A64" s="14"/>
      <c r="B64" s="14"/>
      <c r="C64" s="48"/>
      <c r="D64" s="11"/>
      <c r="E64" s="49"/>
      <c r="F64" s="49"/>
      <c r="G64" s="49"/>
      <c r="H64" s="11"/>
      <c r="I64" s="49"/>
      <c r="J64" s="11"/>
      <c r="K64" s="28">
        <v>0</v>
      </c>
      <c r="L64" s="51" t="str">
        <f>IFERROR((VLOOKUP(B64,SEMANCES!$A$3:$T$102,18,FALSE)-K64),"")</f>
        <v/>
      </c>
    </row>
    <row r="65" spans="1:12" x14ac:dyDescent="0.25">
      <c r="A65" s="14"/>
      <c r="B65" s="14"/>
      <c r="C65" s="48"/>
      <c r="D65" s="11"/>
      <c r="E65" s="49"/>
      <c r="F65" s="49"/>
      <c r="G65" s="49"/>
      <c r="H65" s="11"/>
      <c r="I65" s="49"/>
      <c r="J65" s="11"/>
      <c r="K65" s="28">
        <v>0</v>
      </c>
      <c r="L65" s="51" t="str">
        <f>IFERROR((VLOOKUP(B65,SEMANCES!$A$3:$T$102,18,FALSE)-K65),"")</f>
        <v/>
      </c>
    </row>
    <row r="66" spans="1:12" x14ac:dyDescent="0.25">
      <c r="A66" s="14" t="str">
        <f>IFERROR(VLOOKUP(B66,SEMANCES!$A$3:$C$102,2,FALSE),"")</f>
        <v/>
      </c>
      <c r="B66" s="14"/>
      <c r="C66" s="48"/>
      <c r="D66" s="11"/>
      <c r="E66" s="49"/>
      <c r="F66" s="49"/>
      <c r="G66" s="49"/>
      <c r="H66" s="11"/>
      <c r="I66" s="49"/>
      <c r="J66" s="11"/>
      <c r="K66" s="28">
        <v>0</v>
      </c>
      <c r="L66" s="51" t="str">
        <f>IFERROR((VLOOKUP(B66,SEMANCES!$A$3:$T$102,18,FALSE)-K66),"")</f>
        <v/>
      </c>
    </row>
    <row r="67" spans="1:12" x14ac:dyDescent="0.25">
      <c r="A67" s="14" t="str">
        <f>IFERROR(VLOOKUP(B67,SEMANCES!$A$3:$C$102,2,FALSE),"")</f>
        <v/>
      </c>
      <c r="B67" s="14"/>
      <c r="C67" s="48"/>
      <c r="D67" s="11"/>
      <c r="E67" s="49"/>
      <c r="F67" s="49"/>
      <c r="G67" s="49"/>
      <c r="H67" s="11"/>
      <c r="I67" s="49"/>
      <c r="J67" s="11"/>
      <c r="K67" s="28">
        <v>0</v>
      </c>
      <c r="L67" s="51" t="str">
        <f>IFERROR((VLOOKUP(B67,SEMANCES!$A$3:$T$102,18,FALSE)-K67),"")</f>
        <v/>
      </c>
    </row>
    <row r="68" spans="1:12" x14ac:dyDescent="0.25">
      <c r="A68" s="14"/>
      <c r="B68" s="14"/>
      <c r="C68" s="48"/>
      <c r="D68" s="11"/>
      <c r="E68" s="49"/>
      <c r="F68" s="49"/>
      <c r="G68" s="49"/>
      <c r="H68" s="11"/>
      <c r="I68" s="49"/>
      <c r="J68" s="11"/>
      <c r="K68" s="28">
        <v>0</v>
      </c>
      <c r="L68" s="51" t="str">
        <f>IFERROR((VLOOKUP(B68,SEMANCES!$A$3:$T$102,18,FALSE)-K68),"")</f>
        <v/>
      </c>
    </row>
    <row r="69" spans="1:12" x14ac:dyDescent="0.25">
      <c r="A69" s="14"/>
      <c r="B69" s="14"/>
      <c r="C69" s="48"/>
      <c r="D69" s="11"/>
      <c r="E69" s="49"/>
      <c r="F69" s="49"/>
      <c r="G69" s="49"/>
      <c r="H69" s="11"/>
      <c r="I69" s="49"/>
      <c r="J69" s="11"/>
      <c r="K69" s="28">
        <v>0</v>
      </c>
      <c r="L69" s="51" t="str">
        <f>IFERROR((VLOOKUP(B69,SEMANCES!$A$3:$T$102,18,FALSE)-K69),"")</f>
        <v/>
      </c>
    </row>
    <row r="70" spans="1:12" x14ac:dyDescent="0.25">
      <c r="A70" s="14" t="str">
        <f>IFERROR(VLOOKUP(B70,SEMANCES!$A$3:$C$102,2,FALSE),"")</f>
        <v/>
      </c>
      <c r="B70" s="14"/>
      <c r="C70" s="48"/>
      <c r="D70" s="11"/>
      <c r="E70" s="49"/>
      <c r="F70" s="49"/>
      <c r="G70" s="49"/>
      <c r="H70" s="11"/>
      <c r="I70" s="49"/>
      <c r="J70" s="11"/>
      <c r="K70" s="28">
        <v>0</v>
      </c>
      <c r="L70" s="51" t="str">
        <f>IFERROR((VLOOKUP(B70,SEMANCES!$A$3:$T$102,18,FALSE)-K70),"")</f>
        <v/>
      </c>
    </row>
    <row r="71" spans="1:12" x14ac:dyDescent="0.25">
      <c r="A71" s="14" t="str">
        <f>IFERROR(VLOOKUP(B71,SEMANCES!$A$3:$C$102,2,FALSE),"")</f>
        <v/>
      </c>
      <c r="B71" s="14"/>
      <c r="C71" s="48"/>
      <c r="D71" s="11"/>
      <c r="E71" s="49"/>
      <c r="F71" s="49"/>
      <c r="G71" s="49"/>
      <c r="H71" s="11"/>
      <c r="I71" s="49"/>
      <c r="J71" s="11"/>
      <c r="K71" s="28">
        <v>0</v>
      </c>
      <c r="L71" s="51" t="str">
        <f>IFERROR((VLOOKUP(B71,SEMANCES!$A$3:$T$102,18,FALSE)-K71),"")</f>
        <v/>
      </c>
    </row>
    <row r="72" spans="1:12" x14ac:dyDescent="0.25">
      <c r="A72" s="14"/>
      <c r="B72" s="14"/>
      <c r="C72" s="48"/>
      <c r="D72" s="11"/>
      <c r="E72" s="49"/>
      <c r="F72" s="49"/>
      <c r="G72" s="49"/>
      <c r="H72" s="11"/>
      <c r="I72" s="49"/>
      <c r="J72" s="11"/>
      <c r="K72" s="28">
        <v>0</v>
      </c>
      <c r="L72" s="51" t="str">
        <f>IFERROR((VLOOKUP(B72,SEMANCES!$A$3:$T$102,18,FALSE)-K72),"")</f>
        <v/>
      </c>
    </row>
    <row r="73" spans="1:12" x14ac:dyDescent="0.25">
      <c r="A73" s="14"/>
      <c r="B73" s="14"/>
      <c r="C73" s="48"/>
      <c r="D73" s="11"/>
      <c r="E73" s="49"/>
      <c r="F73" s="49"/>
      <c r="G73" s="49"/>
      <c r="H73" s="11"/>
      <c r="I73" s="49"/>
      <c r="J73" s="11"/>
      <c r="K73" s="28">
        <v>0</v>
      </c>
      <c r="L73" s="51" t="str">
        <f>IFERROR((VLOOKUP(B73,SEMANCES!$A$3:$T$102,18,FALSE)-K73),"")</f>
        <v/>
      </c>
    </row>
    <row r="74" spans="1:12" x14ac:dyDescent="0.25">
      <c r="A74" s="14" t="str">
        <f>IFERROR(VLOOKUP(B74,SEMANCES!$A$3:$C$102,2,FALSE),"")</f>
        <v/>
      </c>
      <c r="B74" s="14"/>
      <c r="C74" s="48"/>
      <c r="D74" s="11"/>
      <c r="E74" s="49"/>
      <c r="F74" s="49"/>
      <c r="G74" s="49"/>
      <c r="H74" s="11"/>
      <c r="I74" s="49"/>
      <c r="J74" s="11"/>
      <c r="K74" s="28">
        <v>0</v>
      </c>
      <c r="L74" s="51" t="str">
        <f>IFERROR((VLOOKUP(B74,SEMANCES!$A$3:$T$102,18,FALSE)-K74),"")</f>
        <v/>
      </c>
    </row>
    <row r="75" spans="1:12" x14ac:dyDescent="0.25">
      <c r="A75" s="14" t="str">
        <f>IFERROR(VLOOKUP(B75,SEMANCES!$A$3:$C$102,2,FALSE),"")</f>
        <v/>
      </c>
      <c r="B75" s="14"/>
      <c r="C75" s="48"/>
      <c r="D75" s="11"/>
      <c r="E75" s="49"/>
      <c r="F75" s="49"/>
      <c r="G75" s="49"/>
      <c r="H75" s="11"/>
      <c r="I75" s="49"/>
      <c r="J75" s="11"/>
      <c r="K75" s="28">
        <v>0</v>
      </c>
      <c r="L75" s="51" t="str">
        <f>IFERROR((VLOOKUP(B75,SEMANCES!$A$3:$T$102,18,FALSE)-K75),"")</f>
        <v/>
      </c>
    </row>
    <row r="76" spans="1:12" x14ac:dyDescent="0.25">
      <c r="A76" s="14"/>
      <c r="B76" s="14"/>
      <c r="C76" s="48"/>
      <c r="D76" s="11"/>
      <c r="E76" s="49"/>
      <c r="F76" s="49"/>
      <c r="G76" s="49"/>
      <c r="H76" s="11"/>
      <c r="I76" s="49"/>
      <c r="J76" s="11"/>
      <c r="K76" s="28">
        <v>0</v>
      </c>
      <c r="L76" s="51" t="str">
        <f>IFERROR((VLOOKUP(B76,SEMANCES!$A$3:$T$102,18,FALSE)-K76),"")</f>
        <v/>
      </c>
    </row>
    <row r="77" spans="1:12" x14ac:dyDescent="0.25">
      <c r="A77" s="14"/>
      <c r="B77" s="14"/>
      <c r="C77" s="48"/>
      <c r="D77" s="11"/>
      <c r="E77" s="49"/>
      <c r="F77" s="49"/>
      <c r="G77" s="49"/>
      <c r="H77" s="11"/>
      <c r="I77" s="49"/>
      <c r="J77" s="11"/>
      <c r="K77" s="28">
        <v>0</v>
      </c>
      <c r="L77" s="51" t="str">
        <f>IFERROR((VLOOKUP(B77,SEMANCES!$A$3:$T$102,18,FALSE)-K77),"")</f>
        <v/>
      </c>
    </row>
    <row r="78" spans="1:12" x14ac:dyDescent="0.25">
      <c r="A78" s="14" t="str">
        <f>IFERROR(VLOOKUP(B78,SEMANCES!$A$3:$C$102,2,FALSE),"")</f>
        <v/>
      </c>
      <c r="B78" s="14"/>
      <c r="C78" s="48"/>
      <c r="D78" s="11"/>
      <c r="E78" s="49"/>
      <c r="F78" s="49"/>
      <c r="G78" s="49"/>
      <c r="H78" s="11"/>
      <c r="I78" s="49"/>
      <c r="J78" s="11"/>
      <c r="K78" s="28">
        <v>0</v>
      </c>
      <c r="L78" s="51" t="str">
        <f>IFERROR((VLOOKUP(B78,SEMANCES!$A$3:$T$102,18,FALSE)-K78),"")</f>
        <v/>
      </c>
    </row>
    <row r="79" spans="1:12" x14ac:dyDescent="0.25">
      <c r="A79" s="14" t="str">
        <f>IFERROR(VLOOKUP(B79,SEMANCES!$A$3:$C$102,2,FALSE),"")</f>
        <v/>
      </c>
      <c r="B79" s="14"/>
      <c r="C79" s="48"/>
      <c r="D79" s="11"/>
      <c r="E79" s="49"/>
      <c r="F79" s="49"/>
      <c r="G79" s="49"/>
      <c r="H79" s="11"/>
      <c r="I79" s="49"/>
      <c r="J79" s="11"/>
      <c r="K79" s="28">
        <v>0</v>
      </c>
      <c r="L79" s="51" t="str">
        <f>IFERROR((VLOOKUP(B79,SEMANCES!$A$3:$T$102,18,FALSE)-K79),"")</f>
        <v/>
      </c>
    </row>
    <row r="80" spans="1:12" x14ac:dyDescent="0.25">
      <c r="A80" s="14"/>
      <c r="B80" s="14"/>
      <c r="C80" s="48"/>
      <c r="D80" s="11"/>
      <c r="E80" s="49"/>
      <c r="F80" s="49"/>
      <c r="G80" s="49"/>
      <c r="H80" s="11"/>
      <c r="I80" s="49"/>
      <c r="J80" s="11"/>
      <c r="K80" s="28">
        <v>0</v>
      </c>
      <c r="L80" s="51" t="str">
        <f>IFERROR((VLOOKUP(B80,SEMANCES!$A$3:$T$102,18,FALSE)-K80),"")</f>
        <v/>
      </c>
    </row>
    <row r="81" spans="1:12" x14ac:dyDescent="0.25">
      <c r="A81" s="14"/>
      <c r="B81" s="14"/>
      <c r="C81" s="48"/>
      <c r="D81" s="11"/>
      <c r="E81" s="49"/>
      <c r="F81" s="49"/>
      <c r="G81" s="49"/>
      <c r="H81" s="11"/>
      <c r="I81" s="49"/>
      <c r="J81" s="11"/>
      <c r="K81" s="28">
        <v>0</v>
      </c>
      <c r="L81" s="51" t="str">
        <f>IFERROR((VLOOKUP(B81,SEMANCES!$A$3:$T$102,18,FALSE)-K81),"")</f>
        <v/>
      </c>
    </row>
    <row r="82" spans="1:12" x14ac:dyDescent="0.25">
      <c r="A82" s="14" t="str">
        <f>IFERROR(VLOOKUP(B82,SEMANCES!$A$3:$C$102,2,FALSE),"")</f>
        <v/>
      </c>
      <c r="B82" s="14"/>
      <c r="C82" s="48"/>
      <c r="D82" s="11"/>
      <c r="E82" s="49"/>
      <c r="F82" s="49"/>
      <c r="G82" s="49"/>
      <c r="H82" s="11"/>
      <c r="I82" s="49"/>
      <c r="J82" s="11"/>
      <c r="K82" s="28">
        <v>0</v>
      </c>
      <c r="L82" s="51" t="str">
        <f>IFERROR((VLOOKUP(B82,SEMANCES!$A$3:$T$102,18,FALSE)-K82),"")</f>
        <v/>
      </c>
    </row>
    <row r="83" spans="1:12" x14ac:dyDescent="0.25">
      <c r="A83" s="14" t="str">
        <f>IFERROR(VLOOKUP(B83,SEMANCES!$A$3:$C$102,2,FALSE),"")</f>
        <v/>
      </c>
      <c r="B83" s="14"/>
      <c r="C83" s="48"/>
      <c r="D83" s="11"/>
      <c r="E83" s="49"/>
      <c r="F83" s="49"/>
      <c r="G83" s="49"/>
      <c r="H83" s="11"/>
      <c r="I83" s="49"/>
      <c r="J83" s="11"/>
      <c r="K83" s="28">
        <v>0</v>
      </c>
      <c r="L83" s="51" t="str">
        <f>IFERROR((VLOOKUP(B83,SEMANCES!$A$3:$T$102,18,FALSE)-K83),"")</f>
        <v/>
      </c>
    </row>
    <row r="84" spans="1:12" x14ac:dyDescent="0.25">
      <c r="A84" s="14"/>
      <c r="B84" s="14"/>
      <c r="C84" s="48"/>
      <c r="D84" s="11"/>
      <c r="E84" s="49"/>
      <c r="F84" s="49"/>
      <c r="G84" s="49"/>
      <c r="H84" s="11"/>
      <c r="I84" s="49"/>
      <c r="J84" s="11"/>
      <c r="K84" s="28">
        <v>0</v>
      </c>
      <c r="L84" s="51" t="str">
        <f>IFERROR((VLOOKUP(B84,SEMANCES!$A$3:$T$102,18,FALSE)-K84),"")</f>
        <v/>
      </c>
    </row>
    <row r="85" spans="1:12" x14ac:dyDescent="0.25">
      <c r="A85" s="14"/>
      <c r="B85" s="14"/>
      <c r="C85" s="48"/>
      <c r="D85" s="11"/>
      <c r="E85" s="49"/>
      <c r="F85" s="49"/>
      <c r="G85" s="49"/>
      <c r="H85" s="11"/>
      <c r="I85" s="49"/>
      <c r="J85" s="11"/>
      <c r="K85" s="28">
        <v>0</v>
      </c>
      <c r="L85" s="51" t="str">
        <f>IFERROR((VLOOKUP(B85,SEMANCES!$A$3:$T$102,18,FALSE)-K85),"")</f>
        <v/>
      </c>
    </row>
    <row r="86" spans="1:12" x14ac:dyDescent="0.25">
      <c r="A86" s="14" t="str">
        <f>IFERROR(VLOOKUP(B86,SEMANCES!$A$3:$C$102,2,FALSE),"")</f>
        <v/>
      </c>
      <c r="B86" s="14"/>
      <c r="C86" s="48"/>
      <c r="D86" s="11"/>
      <c r="E86" s="49"/>
      <c r="F86" s="49"/>
      <c r="G86" s="49"/>
      <c r="H86" s="11"/>
      <c r="I86" s="49"/>
      <c r="J86" s="11"/>
      <c r="K86" s="28">
        <v>0</v>
      </c>
      <c r="L86" s="51" t="str">
        <f>IFERROR((VLOOKUP(B86,SEMANCES!$A$3:$T$102,18,FALSE)-K86),"")</f>
        <v/>
      </c>
    </row>
    <row r="87" spans="1:12" x14ac:dyDescent="0.25">
      <c r="A87" s="14" t="str">
        <f>IFERROR(VLOOKUP(B87,SEMANCES!$A$3:$C$102,2,FALSE),"")</f>
        <v/>
      </c>
      <c r="B87" s="14"/>
      <c r="C87" s="48"/>
      <c r="D87" s="11"/>
      <c r="E87" s="49"/>
      <c r="F87" s="49"/>
      <c r="G87" s="49"/>
      <c r="H87" s="11"/>
      <c r="I87" s="49"/>
      <c r="J87" s="11"/>
      <c r="K87" s="28">
        <v>0</v>
      </c>
      <c r="L87" s="51" t="str">
        <f>IFERROR((VLOOKUP(B87,SEMANCES!$A$3:$T$102,18,FALSE)-K87),"")</f>
        <v/>
      </c>
    </row>
    <row r="88" spans="1:12" x14ac:dyDescent="0.25">
      <c r="A88" s="14"/>
      <c r="B88" s="14"/>
      <c r="C88" s="48"/>
      <c r="D88" s="11"/>
      <c r="E88" s="49"/>
      <c r="F88" s="49"/>
      <c r="G88" s="49"/>
      <c r="H88" s="11"/>
      <c r="I88" s="49"/>
      <c r="J88" s="11"/>
      <c r="K88" s="28">
        <v>0</v>
      </c>
      <c r="L88" s="51" t="str">
        <f>IFERROR((VLOOKUP(B88,SEMANCES!$A$3:$T$102,18,FALSE)-K88),"")</f>
        <v/>
      </c>
    </row>
    <row r="89" spans="1:12" x14ac:dyDescent="0.25">
      <c r="A89" s="14"/>
      <c r="B89" s="14"/>
      <c r="C89" s="48"/>
      <c r="D89" s="11"/>
      <c r="E89" s="49"/>
      <c r="F89" s="49"/>
      <c r="G89" s="49"/>
      <c r="H89" s="11"/>
      <c r="I89" s="49"/>
      <c r="J89" s="11"/>
      <c r="K89" s="28">
        <v>0</v>
      </c>
      <c r="L89" s="51" t="str">
        <f>IFERROR((VLOOKUP(B89,SEMANCES!$A$3:$T$102,18,FALSE)-K89),"")</f>
        <v/>
      </c>
    </row>
    <row r="90" spans="1:12" x14ac:dyDescent="0.25">
      <c r="A90" s="14" t="str">
        <f>IFERROR(VLOOKUP(B90,SEMANCES!$A$3:$C$102,2,FALSE),"")</f>
        <v/>
      </c>
      <c r="B90" s="14"/>
      <c r="C90" s="48"/>
      <c r="D90" s="11"/>
      <c r="E90" s="49"/>
      <c r="F90" s="49"/>
      <c r="G90" s="49"/>
      <c r="H90" s="11"/>
      <c r="I90" s="49"/>
      <c r="J90" s="11"/>
      <c r="K90" s="28">
        <v>0</v>
      </c>
      <c r="L90" s="51" t="str">
        <f>IFERROR((VLOOKUP(B90,SEMANCES!$A$3:$T$102,18,FALSE)-K90),"")</f>
        <v/>
      </c>
    </row>
    <row r="91" spans="1:12" x14ac:dyDescent="0.25">
      <c r="A91" s="14" t="str">
        <f>IFERROR(VLOOKUP(B91,SEMANCES!$A$3:$C$102,2,FALSE),"")</f>
        <v/>
      </c>
      <c r="B91" s="14"/>
      <c r="C91" s="48"/>
      <c r="D91" s="11"/>
      <c r="E91" s="49"/>
      <c r="F91" s="49"/>
      <c r="G91" s="49"/>
      <c r="H91" s="11"/>
      <c r="I91" s="49"/>
      <c r="J91" s="11"/>
      <c r="K91" s="28">
        <v>0</v>
      </c>
      <c r="L91" s="51" t="str">
        <f>IFERROR((VLOOKUP(B91,SEMANCES!$A$3:$T$102,18,FALSE)-K91),"")</f>
        <v/>
      </c>
    </row>
    <row r="92" spans="1:12" x14ac:dyDescent="0.25">
      <c r="A92" s="14"/>
      <c r="B92" s="14"/>
      <c r="C92" s="48"/>
      <c r="D92" s="11"/>
      <c r="E92" s="49"/>
      <c r="F92" s="49"/>
      <c r="G92" s="49"/>
      <c r="H92" s="11"/>
      <c r="I92" s="49"/>
      <c r="J92" s="11"/>
      <c r="K92" s="28">
        <v>0</v>
      </c>
      <c r="L92" s="51" t="str">
        <f>IFERROR((VLOOKUP(B92,SEMANCES!$A$3:$T$102,18,FALSE)-K92),"")</f>
        <v/>
      </c>
    </row>
    <row r="93" spans="1:12" x14ac:dyDescent="0.25">
      <c r="A93" s="14"/>
      <c r="B93" s="14"/>
      <c r="C93" s="48"/>
      <c r="D93" s="11"/>
      <c r="E93" s="49"/>
      <c r="F93" s="49"/>
      <c r="G93" s="49"/>
      <c r="H93" s="11"/>
      <c r="I93" s="49"/>
      <c r="J93" s="11"/>
      <c r="K93" s="28">
        <v>0</v>
      </c>
      <c r="L93" s="51" t="str">
        <f>IFERROR((VLOOKUP(B93,SEMANCES!$A$3:$T$102,18,FALSE)-K93),"")</f>
        <v/>
      </c>
    </row>
    <row r="94" spans="1:12" x14ac:dyDescent="0.25">
      <c r="A94" s="14" t="str">
        <f>IFERROR(VLOOKUP(B94,SEMANCES!$A$3:$C$102,2,FALSE),"")</f>
        <v/>
      </c>
      <c r="B94" s="14"/>
      <c r="C94" s="48"/>
      <c r="D94" s="11"/>
      <c r="E94" s="49"/>
      <c r="F94" s="49"/>
      <c r="G94" s="49"/>
      <c r="H94" s="11"/>
      <c r="I94" s="49"/>
      <c r="J94" s="11"/>
      <c r="K94" s="28">
        <v>0</v>
      </c>
      <c r="L94" s="51" t="str">
        <f>IFERROR((VLOOKUP(B94,SEMANCES!$A$3:$T$102,18,FALSE)-K94),"")</f>
        <v/>
      </c>
    </row>
    <row r="95" spans="1:12" x14ac:dyDescent="0.25">
      <c r="A95" s="14" t="str">
        <f>IFERROR(VLOOKUP(B95,SEMANCES!$A$3:$C$102,2,FALSE),"")</f>
        <v/>
      </c>
      <c r="B95" s="14"/>
      <c r="C95" s="48"/>
      <c r="D95" s="11"/>
      <c r="E95" s="49"/>
      <c r="F95" s="49"/>
      <c r="G95" s="49"/>
      <c r="H95" s="11"/>
      <c r="I95" s="49"/>
      <c r="J95" s="11"/>
      <c r="K95" s="28">
        <v>0</v>
      </c>
      <c r="L95" s="51" t="str">
        <f>IFERROR((VLOOKUP(B95,SEMANCES!$A$3:$T$102,18,FALSE)-K95),"")</f>
        <v/>
      </c>
    </row>
    <row r="96" spans="1:12" x14ac:dyDescent="0.25">
      <c r="A96" s="14"/>
      <c r="B96" s="14"/>
      <c r="C96" s="48"/>
      <c r="D96" s="11"/>
      <c r="E96" s="49"/>
      <c r="F96" s="49"/>
      <c r="G96" s="49"/>
      <c r="H96" s="11"/>
      <c r="I96" s="49"/>
      <c r="J96" s="11"/>
      <c r="K96" s="28">
        <v>0</v>
      </c>
      <c r="L96" s="51" t="str">
        <f>IFERROR((VLOOKUP(B96,SEMANCES!$A$3:$T$102,18,FALSE)-K96),"")</f>
        <v/>
      </c>
    </row>
    <row r="97" spans="1:12" x14ac:dyDescent="0.25">
      <c r="A97" s="14"/>
      <c r="B97" s="14"/>
      <c r="C97" s="48"/>
      <c r="D97" s="11"/>
      <c r="E97" s="49"/>
      <c r="F97" s="49"/>
      <c r="G97" s="49"/>
      <c r="H97" s="11"/>
      <c r="I97" s="49"/>
      <c r="J97" s="11"/>
      <c r="K97" s="28">
        <v>0</v>
      </c>
      <c r="L97" s="51" t="str">
        <f>IFERROR((VLOOKUP(B97,SEMANCES!$A$3:$T$102,18,FALSE)-K97),"")</f>
        <v/>
      </c>
    </row>
    <row r="98" spans="1:12" x14ac:dyDescent="0.25">
      <c r="A98" s="14" t="str">
        <f>IFERROR(VLOOKUP(B98,SEMANCES!$A$3:$C$102,2,FALSE),"")</f>
        <v/>
      </c>
      <c r="B98" s="14"/>
      <c r="C98" s="48"/>
      <c r="D98" s="11"/>
      <c r="E98" s="49"/>
      <c r="F98" s="49"/>
      <c r="G98" s="49"/>
      <c r="H98" s="11"/>
      <c r="I98" s="49"/>
      <c r="J98" s="11"/>
      <c r="K98" s="28">
        <v>0</v>
      </c>
      <c r="L98" s="51" t="str">
        <f>IFERROR((VLOOKUP(B98,SEMANCES!$A$3:$T$102,18,FALSE)-K98),"")</f>
        <v/>
      </c>
    </row>
    <row r="99" spans="1:12" x14ac:dyDescent="0.25">
      <c r="A99" s="14" t="str">
        <f>IFERROR(VLOOKUP(B99,SEMANCES!$A$3:$C$102,2,FALSE),"")</f>
        <v/>
      </c>
      <c r="B99" s="14"/>
      <c r="C99" s="48"/>
      <c r="D99" s="11"/>
      <c r="E99" s="49"/>
      <c r="F99" s="49"/>
      <c r="G99" s="49"/>
      <c r="H99" s="11"/>
      <c r="I99" s="49"/>
      <c r="J99" s="11"/>
      <c r="K99" s="28">
        <v>0</v>
      </c>
      <c r="L99" s="51" t="str">
        <f>IFERROR((VLOOKUP(B99,SEMANCES!$A$3:$T$102,18,FALSE)-K99),"")</f>
        <v/>
      </c>
    </row>
    <row r="100" spans="1:12" x14ac:dyDescent="0.25">
      <c r="A100" s="14"/>
      <c r="B100" s="14"/>
      <c r="C100" s="48"/>
      <c r="D100" s="11"/>
      <c r="E100" s="49"/>
      <c r="F100" s="49"/>
      <c r="G100" s="49"/>
      <c r="H100" s="11"/>
      <c r="I100" s="49"/>
      <c r="J100" s="11"/>
      <c r="K100" s="28">
        <v>0</v>
      </c>
      <c r="L100" s="51" t="str">
        <f>IFERROR((VLOOKUP(B100,SEMANCES!$A$3:$T$102,18,FALSE)-K100),"")</f>
        <v/>
      </c>
    </row>
    <row r="101" spans="1:12" x14ac:dyDescent="0.25">
      <c r="A101" s="14"/>
      <c r="B101" s="14"/>
      <c r="C101" s="48"/>
      <c r="D101" s="11"/>
      <c r="E101" s="49"/>
      <c r="F101" s="49"/>
      <c r="G101" s="49"/>
      <c r="H101" s="11"/>
      <c r="I101" s="49"/>
      <c r="J101" s="11"/>
      <c r="K101" s="28">
        <v>0</v>
      </c>
      <c r="L101" s="51" t="str">
        <f>IFERROR((VLOOKUP(B101,SEMANCES!$A$3:$T$102,18,FALSE)-K101),"")</f>
        <v/>
      </c>
    </row>
    <row r="102" spans="1:12" x14ac:dyDescent="0.25">
      <c r="A102" s="14" t="str">
        <f>IFERROR(VLOOKUP(B102,SEMANCES!$A$3:$C$102,2,FALSE),"")</f>
        <v/>
      </c>
      <c r="B102" s="14"/>
      <c r="C102" s="48"/>
      <c r="D102" s="11"/>
      <c r="E102" s="49"/>
      <c r="F102" s="49"/>
      <c r="G102" s="49"/>
      <c r="H102" s="11"/>
      <c r="I102" s="49"/>
      <c r="J102" s="11"/>
      <c r="K102" s="28">
        <v>0</v>
      </c>
      <c r="L102" s="51" t="str">
        <f>IFERROR((VLOOKUP(B102,SEMANCES!$A$3:$T$102,18,FALSE)-K102),"")</f>
        <v/>
      </c>
    </row>
    <row r="103" spans="1:12" x14ac:dyDescent="0.25">
      <c r="A103" s="14" t="str">
        <f>IFERROR(VLOOKUP(B103,SEMANCES!$A$3:$C$102,2,FALSE),"")</f>
        <v/>
      </c>
      <c r="B103" s="14"/>
      <c r="C103" s="48"/>
      <c r="D103" s="11"/>
      <c r="E103" s="49"/>
      <c r="F103" s="49"/>
      <c r="G103" s="49"/>
      <c r="H103" s="11"/>
      <c r="I103" s="49"/>
      <c r="J103" s="11"/>
      <c r="K103" s="28">
        <v>0</v>
      </c>
      <c r="L103" s="51" t="str">
        <f>IFERROR((VLOOKUP(B103,SEMANCES!$A$3:$T$102,18,FALSE)-K103),"")</f>
        <v/>
      </c>
    </row>
    <row r="104" spans="1:12" x14ac:dyDescent="0.25">
      <c r="A104" s="14"/>
      <c r="B104" s="14"/>
      <c r="C104" s="48"/>
      <c r="D104" s="11"/>
      <c r="E104" s="49"/>
      <c r="F104" s="49"/>
      <c r="G104" s="49"/>
      <c r="H104" s="11"/>
      <c r="I104" s="49"/>
      <c r="J104" s="11"/>
      <c r="K104" s="28">
        <v>0</v>
      </c>
      <c r="L104" s="51" t="str">
        <f>IFERROR((VLOOKUP(B104,SEMANCES!$A$3:$T$102,18,FALSE)-K104),"")</f>
        <v/>
      </c>
    </row>
    <row r="105" spans="1:12" x14ac:dyDescent="0.25">
      <c r="A105" s="14"/>
      <c r="B105" s="14"/>
      <c r="C105" s="48"/>
      <c r="D105" s="11"/>
      <c r="E105" s="49"/>
      <c r="F105" s="49"/>
      <c r="G105" s="49"/>
      <c r="H105" s="11"/>
      <c r="I105" s="49"/>
      <c r="J105" s="11"/>
      <c r="K105" s="28">
        <v>0</v>
      </c>
      <c r="L105" s="51" t="str">
        <f>IFERROR((VLOOKUP(B105,SEMANCES!$A$3:$T$102,18,FALSE)-K105),"")</f>
        <v/>
      </c>
    </row>
    <row r="106" spans="1:12" x14ac:dyDescent="0.25">
      <c r="A106" s="14" t="str">
        <f>IFERROR(VLOOKUP(B106,SEMANCES!$A$3:$C$102,2,FALSE),"")</f>
        <v/>
      </c>
      <c r="B106" s="14"/>
      <c r="C106" s="48"/>
      <c r="D106" s="11"/>
      <c r="E106" s="49"/>
      <c r="F106" s="49"/>
      <c r="G106" s="49"/>
      <c r="H106" s="11"/>
      <c r="I106" s="49"/>
      <c r="J106" s="11"/>
      <c r="K106" s="28">
        <v>0</v>
      </c>
      <c r="L106" s="51" t="str">
        <f>IFERROR((VLOOKUP(B106,SEMANCES!$A$3:$T$102,18,FALSE)-K106),"")</f>
        <v/>
      </c>
    </row>
    <row r="107" spans="1:12" x14ac:dyDescent="0.25">
      <c r="A107" s="14" t="str">
        <f>IFERROR(VLOOKUP(B107,SEMANCES!$A$3:$C$102,2,FALSE),"")</f>
        <v/>
      </c>
      <c r="B107" s="14"/>
      <c r="C107" s="48"/>
      <c r="D107" s="11"/>
      <c r="E107" s="49"/>
      <c r="F107" s="49"/>
      <c r="G107" s="49"/>
      <c r="H107" s="11"/>
      <c r="I107" s="49"/>
      <c r="J107" s="11"/>
      <c r="K107" s="28">
        <v>0</v>
      </c>
      <c r="L107" s="51" t="str">
        <f>IFERROR((VLOOKUP(B107,SEMANCES!$A$3:$T$102,18,FALSE)-K107),"")</f>
        <v/>
      </c>
    </row>
    <row r="108" spans="1:12" x14ac:dyDescent="0.25">
      <c r="A108" s="14"/>
      <c r="B108" s="14"/>
      <c r="C108" s="48"/>
      <c r="D108" s="11"/>
      <c r="E108" s="49"/>
      <c r="F108" s="49"/>
      <c r="G108" s="49"/>
      <c r="H108" s="11"/>
      <c r="I108" s="49"/>
      <c r="J108" s="11"/>
      <c r="K108" s="28">
        <v>0</v>
      </c>
      <c r="L108" s="51" t="str">
        <f>IFERROR((VLOOKUP(B108,SEMANCES!$A$3:$T$102,18,FALSE)-K108),"")</f>
        <v/>
      </c>
    </row>
    <row r="109" spans="1:12" x14ac:dyDescent="0.25">
      <c r="A109" s="14"/>
      <c r="B109" s="14"/>
      <c r="C109" s="48"/>
      <c r="D109" s="11"/>
      <c r="E109" s="49"/>
      <c r="F109" s="49"/>
      <c r="G109" s="49"/>
      <c r="H109" s="11"/>
      <c r="I109" s="49"/>
      <c r="J109" s="11"/>
      <c r="K109" s="28">
        <v>0</v>
      </c>
      <c r="L109" s="51" t="str">
        <f>IFERROR((VLOOKUP(B109,SEMANCES!$A$3:$T$102,18,FALSE)-K109),"")</f>
        <v/>
      </c>
    </row>
    <row r="110" spans="1:12" x14ac:dyDescent="0.25">
      <c r="A110" s="14" t="str">
        <f>IFERROR(VLOOKUP(B110,SEMANCES!$A$3:$C$102,2,FALSE),"")</f>
        <v/>
      </c>
      <c r="B110" s="14"/>
      <c r="C110" s="48"/>
      <c r="D110" s="11"/>
      <c r="E110" s="49"/>
      <c r="F110" s="49"/>
      <c r="G110" s="49"/>
      <c r="H110" s="11"/>
      <c r="I110" s="49"/>
      <c r="J110" s="11"/>
      <c r="K110" s="28">
        <v>0</v>
      </c>
      <c r="L110" s="51" t="str">
        <f>IFERROR((VLOOKUP(B110,SEMANCES!$A$3:$T$102,18,FALSE)-K110),"")</f>
        <v/>
      </c>
    </row>
    <row r="111" spans="1:12" x14ac:dyDescent="0.25">
      <c r="A111" s="14" t="str">
        <f>IFERROR(VLOOKUP(B111,SEMANCES!$A$3:$C$102,2,FALSE),"")</f>
        <v/>
      </c>
      <c r="B111" s="14"/>
      <c r="C111" s="48"/>
      <c r="D111" s="11"/>
      <c r="E111" s="49"/>
      <c r="F111" s="49"/>
      <c r="G111" s="49"/>
      <c r="H111" s="11"/>
      <c r="I111" s="49"/>
      <c r="J111" s="11"/>
      <c r="K111" s="28">
        <v>0</v>
      </c>
      <c r="L111" s="51" t="str">
        <f>IFERROR((VLOOKUP(B111,SEMANCES!$A$3:$T$102,18,FALSE)-K111),"")</f>
        <v/>
      </c>
    </row>
    <row r="112" spans="1:12" x14ac:dyDescent="0.25">
      <c r="A112" s="14"/>
      <c r="B112" s="14"/>
      <c r="C112" s="48"/>
      <c r="D112" s="11"/>
      <c r="E112" s="49"/>
      <c r="F112" s="49"/>
      <c r="G112" s="49"/>
      <c r="H112" s="11"/>
      <c r="I112" s="49"/>
      <c r="J112" s="11"/>
      <c r="K112" s="28">
        <v>0</v>
      </c>
      <c r="L112" s="51" t="str">
        <f>IFERROR((VLOOKUP(B112,SEMANCES!$A$3:$T$102,18,FALSE)-K112),"")</f>
        <v/>
      </c>
    </row>
    <row r="113" spans="1:12" x14ac:dyDescent="0.25">
      <c r="A113" s="14"/>
      <c r="B113" s="14"/>
      <c r="C113" s="48"/>
      <c r="D113" s="11"/>
      <c r="E113" s="49"/>
      <c r="F113" s="49"/>
      <c r="G113" s="49"/>
      <c r="H113" s="11"/>
      <c r="I113" s="49"/>
      <c r="J113" s="11"/>
      <c r="K113" s="28">
        <v>0</v>
      </c>
      <c r="L113" s="51" t="str">
        <f>IFERROR((VLOOKUP(B113,SEMANCES!$A$3:$T$102,18,FALSE)-K113),"")</f>
        <v/>
      </c>
    </row>
    <row r="114" spans="1:12" x14ac:dyDescent="0.25">
      <c r="A114" s="14" t="str">
        <f>IFERROR(VLOOKUP(B114,SEMANCES!$A$3:$C$102,2,FALSE),"")</f>
        <v/>
      </c>
      <c r="B114" s="14"/>
      <c r="C114" s="48"/>
      <c r="D114" s="11"/>
      <c r="E114" s="49"/>
      <c r="F114" s="49"/>
      <c r="G114" s="49"/>
      <c r="H114" s="11"/>
      <c r="I114" s="49"/>
      <c r="J114" s="11"/>
      <c r="K114" s="28">
        <v>0</v>
      </c>
      <c r="L114" s="51" t="str">
        <f>IFERROR((VLOOKUP(B114,SEMANCES!$A$3:$T$102,18,FALSE)-K114),"")</f>
        <v/>
      </c>
    </row>
    <row r="115" spans="1:12" x14ac:dyDescent="0.25">
      <c r="A115" s="14" t="str">
        <f>IFERROR(VLOOKUP(B115,SEMANCES!$A$3:$C$102,2,FALSE),"")</f>
        <v/>
      </c>
      <c r="B115" s="14"/>
      <c r="C115" s="48"/>
      <c r="D115" s="11"/>
      <c r="E115" s="49"/>
      <c r="F115" s="49"/>
      <c r="G115" s="49"/>
      <c r="H115" s="11"/>
      <c r="I115" s="49"/>
      <c r="J115" s="11"/>
      <c r="K115" s="28">
        <v>0</v>
      </c>
      <c r="L115" s="51" t="str">
        <f>IFERROR((VLOOKUP(B115,SEMANCES!$A$3:$T$102,18,FALSE)-K115),"")</f>
        <v/>
      </c>
    </row>
    <row r="116" spans="1:12" x14ac:dyDescent="0.25">
      <c r="A116" s="14"/>
      <c r="B116" s="14"/>
      <c r="C116" s="48"/>
      <c r="D116" s="11"/>
      <c r="E116" s="49"/>
      <c r="F116" s="49"/>
      <c r="G116" s="49"/>
      <c r="H116" s="11"/>
      <c r="I116" s="49"/>
      <c r="J116" s="11"/>
      <c r="K116" s="28">
        <v>0</v>
      </c>
      <c r="L116" s="51" t="str">
        <f>IFERROR((VLOOKUP(B116,SEMANCES!$A$3:$T$102,18,FALSE)-K116),"")</f>
        <v/>
      </c>
    </row>
    <row r="117" spans="1:12" x14ac:dyDescent="0.25">
      <c r="A117" s="14"/>
      <c r="B117" s="14"/>
      <c r="C117" s="48"/>
      <c r="D117" s="11"/>
      <c r="E117" s="49"/>
      <c r="F117" s="49"/>
      <c r="G117" s="49"/>
      <c r="H117" s="11"/>
      <c r="I117" s="49"/>
      <c r="J117" s="11"/>
      <c r="K117" s="28">
        <v>0</v>
      </c>
      <c r="L117" s="51" t="str">
        <f>IFERROR((VLOOKUP(B117,SEMANCES!$A$3:$T$102,18,FALSE)-K117),"")</f>
        <v/>
      </c>
    </row>
    <row r="118" spans="1:12" x14ac:dyDescent="0.25">
      <c r="A118" s="14" t="str">
        <f>IFERROR(VLOOKUP(B118,SEMANCES!$A$3:$C$102,2,FALSE),"")</f>
        <v/>
      </c>
      <c r="B118" s="14"/>
      <c r="C118" s="48"/>
      <c r="D118" s="11"/>
      <c r="E118" s="49"/>
      <c r="F118" s="49"/>
      <c r="G118" s="49"/>
      <c r="H118" s="11"/>
      <c r="I118" s="49"/>
      <c r="J118" s="11"/>
      <c r="K118" s="28">
        <v>0</v>
      </c>
      <c r="L118" s="51" t="str">
        <f>IFERROR((VLOOKUP(B118,SEMANCES!$A$3:$T$102,18,FALSE)-K118),"")</f>
        <v/>
      </c>
    </row>
    <row r="119" spans="1:12" x14ac:dyDescent="0.25">
      <c r="A119" s="14" t="str">
        <f>IFERROR(VLOOKUP(B119,SEMANCES!$A$3:$C$102,2,FALSE),"")</f>
        <v/>
      </c>
      <c r="B119" s="14"/>
      <c r="C119" s="48"/>
      <c r="D119" s="11"/>
      <c r="E119" s="49"/>
      <c r="F119" s="49"/>
      <c r="G119" s="49"/>
      <c r="H119" s="11"/>
      <c r="I119" s="49"/>
      <c r="J119" s="11"/>
      <c r="K119" s="28">
        <v>0</v>
      </c>
      <c r="L119" s="51" t="str">
        <f>IFERROR((VLOOKUP(B119,SEMANCES!$A$3:$T$102,18,FALSE)-K119),"")</f>
        <v/>
      </c>
    </row>
    <row r="120" spans="1:12" x14ac:dyDescent="0.25">
      <c r="A120" s="14"/>
      <c r="B120" s="14"/>
      <c r="C120" s="48"/>
      <c r="D120" s="11"/>
      <c r="E120" s="49"/>
      <c r="F120" s="49"/>
      <c r="G120" s="49"/>
      <c r="H120" s="11"/>
      <c r="I120" s="49"/>
      <c r="J120" s="11"/>
      <c r="K120" s="28">
        <v>0</v>
      </c>
      <c r="L120" s="51" t="str">
        <f>IFERROR((VLOOKUP(B120,SEMANCES!$A$3:$T$102,18,FALSE)-K120),"")</f>
        <v/>
      </c>
    </row>
    <row r="121" spans="1:12" x14ac:dyDescent="0.25">
      <c r="A121" s="14"/>
      <c r="B121" s="14"/>
      <c r="C121" s="48"/>
      <c r="D121" s="11"/>
      <c r="E121" s="49"/>
      <c r="F121" s="49"/>
      <c r="G121" s="49"/>
      <c r="H121" s="11"/>
      <c r="I121" s="49"/>
      <c r="J121" s="11"/>
      <c r="K121" s="28">
        <v>0</v>
      </c>
      <c r="L121" s="51" t="str">
        <f>IFERROR((VLOOKUP(B121,SEMANCES!$A$3:$T$102,18,FALSE)-K121),"")</f>
        <v/>
      </c>
    </row>
    <row r="122" spans="1:12" x14ac:dyDescent="0.25">
      <c r="A122" s="14" t="str">
        <f>IFERROR(VLOOKUP(B122,SEMANCES!$A$3:$C$102,2,FALSE),"")</f>
        <v/>
      </c>
      <c r="B122" s="14"/>
      <c r="C122" s="48"/>
      <c r="D122" s="11"/>
      <c r="E122" s="49"/>
      <c r="F122" s="49"/>
      <c r="G122" s="49"/>
      <c r="H122" s="11"/>
      <c r="I122" s="49"/>
      <c r="J122" s="11"/>
      <c r="K122" s="28">
        <v>0</v>
      </c>
      <c r="L122" s="51" t="str">
        <f>IFERROR((VLOOKUP(B122,SEMANCES!$A$3:$T$102,18,FALSE)-K122),"")</f>
        <v/>
      </c>
    </row>
    <row r="123" spans="1:12" x14ac:dyDescent="0.25">
      <c r="A123" s="14" t="str">
        <f>IFERROR(VLOOKUP(B123,SEMANCES!$A$3:$C$102,2,FALSE),"")</f>
        <v/>
      </c>
      <c r="B123" s="14"/>
      <c r="C123" s="48"/>
      <c r="D123" s="11"/>
      <c r="E123" s="49"/>
      <c r="F123" s="49"/>
      <c r="G123" s="49"/>
      <c r="H123" s="11"/>
      <c r="I123" s="49"/>
      <c r="J123" s="11"/>
      <c r="K123" s="28">
        <v>0</v>
      </c>
      <c r="L123" s="51" t="str">
        <f>IFERROR((VLOOKUP(B123,SEMANCES!$A$3:$T$102,18,FALSE)-K123),"")</f>
        <v/>
      </c>
    </row>
    <row r="124" spans="1:12" x14ac:dyDescent="0.25">
      <c r="A124" s="14"/>
      <c r="B124" s="14"/>
      <c r="C124" s="48"/>
      <c r="D124" s="11"/>
      <c r="E124" s="49"/>
      <c r="F124" s="49"/>
      <c r="G124" s="49"/>
      <c r="H124" s="11"/>
      <c r="I124" s="49"/>
      <c r="J124" s="11"/>
      <c r="K124" s="28">
        <v>0</v>
      </c>
      <c r="L124" s="51" t="str">
        <f>IFERROR((VLOOKUP(B124,SEMANCES!$A$3:$T$102,18,FALSE)-K124),"")</f>
        <v/>
      </c>
    </row>
    <row r="125" spans="1:12" x14ac:dyDescent="0.25">
      <c r="A125" s="14"/>
      <c r="B125" s="14"/>
      <c r="C125" s="48"/>
      <c r="D125" s="11"/>
      <c r="E125" s="49"/>
      <c r="F125" s="49"/>
      <c r="G125" s="49"/>
      <c r="H125" s="11"/>
      <c r="I125" s="49"/>
      <c r="J125" s="11"/>
      <c r="K125" s="28">
        <v>0</v>
      </c>
      <c r="L125" s="51" t="str">
        <f>IFERROR((VLOOKUP(B125,SEMANCES!$A$3:$T$102,18,FALSE)-K125),"")</f>
        <v/>
      </c>
    </row>
    <row r="126" spans="1:12" x14ac:dyDescent="0.25">
      <c r="A126" s="14" t="str">
        <f>IFERROR(VLOOKUP(B126,SEMANCES!$A$3:$C$102,2,FALSE),"")</f>
        <v/>
      </c>
      <c r="B126" s="14"/>
      <c r="C126" s="48"/>
      <c r="D126" s="11"/>
      <c r="E126" s="49"/>
      <c r="F126" s="49"/>
      <c r="G126" s="49"/>
      <c r="H126" s="11"/>
      <c r="I126" s="49"/>
      <c r="J126" s="11"/>
      <c r="K126" s="28">
        <v>0</v>
      </c>
      <c r="L126" s="51" t="str">
        <f>IFERROR((VLOOKUP(B126,SEMANCES!$A$3:$T$102,18,FALSE)-K126),"")</f>
        <v/>
      </c>
    </row>
    <row r="127" spans="1:12" x14ac:dyDescent="0.25">
      <c r="A127" s="14" t="str">
        <f>IFERROR(VLOOKUP(B127,SEMANCES!$A$3:$C$102,2,FALSE),"")</f>
        <v/>
      </c>
      <c r="B127" s="14"/>
      <c r="C127" s="48"/>
      <c r="D127" s="11"/>
      <c r="E127" s="49"/>
      <c r="F127" s="49"/>
      <c r="G127" s="49"/>
      <c r="H127" s="11"/>
      <c r="I127" s="49"/>
      <c r="J127" s="11"/>
      <c r="K127" s="28">
        <v>0</v>
      </c>
      <c r="L127" s="51" t="str">
        <f>IFERROR((VLOOKUP(B127,SEMANCES!$A$3:$T$102,18,FALSE)-K127),"")</f>
        <v/>
      </c>
    </row>
    <row r="128" spans="1:12" x14ac:dyDescent="0.25">
      <c r="A128" s="14"/>
      <c r="B128" s="14"/>
      <c r="C128" s="48"/>
      <c r="D128" s="11"/>
      <c r="E128" s="49"/>
      <c r="F128" s="49"/>
      <c r="G128" s="49"/>
      <c r="H128" s="11"/>
      <c r="I128" s="49"/>
      <c r="J128" s="11"/>
      <c r="K128" s="28">
        <v>0</v>
      </c>
      <c r="L128" s="51" t="str">
        <f>IFERROR((VLOOKUP(B128,SEMANCES!$A$3:$T$102,18,FALSE)-K128),"")</f>
        <v/>
      </c>
    </row>
    <row r="129" spans="1:12" x14ac:dyDescent="0.25">
      <c r="A129" s="14"/>
      <c r="B129" s="14"/>
      <c r="C129" s="48"/>
      <c r="D129" s="11"/>
      <c r="E129" s="49"/>
      <c r="F129" s="49"/>
      <c r="G129" s="49"/>
      <c r="H129" s="11"/>
      <c r="I129" s="49"/>
      <c r="J129" s="11"/>
      <c r="K129" s="28">
        <v>0</v>
      </c>
      <c r="L129" s="51" t="str">
        <f>IFERROR((VLOOKUP(B129,SEMANCES!$A$3:$T$102,18,FALSE)-K129),"")</f>
        <v/>
      </c>
    </row>
    <row r="130" spans="1:12" x14ac:dyDescent="0.25">
      <c r="A130" s="14" t="str">
        <f>IFERROR(VLOOKUP(B130,SEMANCES!$A$3:$C$102,2,FALSE),"")</f>
        <v/>
      </c>
      <c r="B130" s="14"/>
      <c r="C130" s="48"/>
      <c r="D130" s="11"/>
      <c r="E130" s="49"/>
      <c r="F130" s="49"/>
      <c r="G130" s="49"/>
      <c r="H130" s="11"/>
      <c r="I130" s="49"/>
      <c r="J130" s="11"/>
      <c r="K130" s="28">
        <v>0</v>
      </c>
      <c r="L130" s="51" t="str">
        <f>IFERROR((VLOOKUP(B130,SEMANCES!$A$3:$T$102,18,FALSE)-K130),"")</f>
        <v/>
      </c>
    </row>
    <row r="131" spans="1:12" x14ac:dyDescent="0.25">
      <c r="A131" s="14" t="str">
        <f>IFERROR(VLOOKUP(B131,SEMANCES!$A$3:$C$102,2,FALSE),"")</f>
        <v/>
      </c>
      <c r="B131" s="14"/>
      <c r="C131" s="48"/>
      <c r="D131" s="11"/>
      <c r="E131" s="49"/>
      <c r="F131" s="49"/>
      <c r="G131" s="49"/>
      <c r="H131" s="11"/>
      <c r="I131" s="49"/>
      <c r="J131" s="11"/>
      <c r="K131" s="28">
        <v>0</v>
      </c>
      <c r="L131" s="51" t="str">
        <f>IFERROR((VLOOKUP(B131,SEMANCES!$A$3:$T$102,18,FALSE)-K131),"")</f>
        <v/>
      </c>
    </row>
    <row r="132" spans="1:12" x14ac:dyDescent="0.25">
      <c r="A132" s="14"/>
      <c r="B132" s="14"/>
      <c r="C132" s="48"/>
      <c r="D132" s="11"/>
      <c r="E132" s="49"/>
      <c r="F132" s="49"/>
      <c r="G132" s="49"/>
      <c r="H132" s="11"/>
      <c r="I132" s="49"/>
      <c r="J132" s="11"/>
      <c r="K132" s="28">
        <v>0</v>
      </c>
      <c r="L132" s="51" t="str">
        <f>IFERROR((VLOOKUP(B132,SEMANCES!$A$3:$T$102,18,FALSE)-K132),"")</f>
        <v/>
      </c>
    </row>
    <row r="133" spans="1:12" x14ac:dyDescent="0.25">
      <c r="A133" s="14"/>
      <c r="B133" s="14"/>
      <c r="C133" s="48"/>
      <c r="D133" s="11"/>
      <c r="E133" s="49"/>
      <c r="F133" s="49"/>
      <c r="G133" s="49"/>
      <c r="H133" s="11"/>
      <c r="I133" s="49"/>
      <c r="J133" s="11"/>
      <c r="K133" s="28">
        <v>0</v>
      </c>
      <c r="L133" s="51" t="str">
        <f>IFERROR((VLOOKUP(B133,SEMANCES!$A$3:$T$102,18,FALSE)-K133),"")</f>
        <v/>
      </c>
    </row>
    <row r="134" spans="1:12" x14ac:dyDescent="0.25">
      <c r="A134" s="14" t="str">
        <f>IFERROR(VLOOKUP(B134,SEMANCES!$A$3:$C$102,2,FALSE),"")</f>
        <v/>
      </c>
      <c r="B134" s="14"/>
      <c r="C134" s="48"/>
      <c r="D134" s="11"/>
      <c r="E134" s="49"/>
      <c r="F134" s="49"/>
      <c r="G134" s="49"/>
      <c r="H134" s="11"/>
      <c r="I134" s="49"/>
      <c r="J134" s="11"/>
      <c r="K134" s="28">
        <v>0</v>
      </c>
      <c r="L134" s="51" t="str">
        <f>IFERROR((VLOOKUP(B134,SEMANCES!$A$3:$T$102,18,FALSE)-K134),"")</f>
        <v/>
      </c>
    </row>
    <row r="135" spans="1:12" x14ac:dyDescent="0.25">
      <c r="A135" s="14" t="str">
        <f>IFERROR(VLOOKUP(B135,SEMANCES!$A$3:$C$102,2,FALSE),"")</f>
        <v/>
      </c>
      <c r="B135" s="14"/>
      <c r="C135" s="48"/>
      <c r="D135" s="11"/>
      <c r="E135" s="49"/>
      <c r="F135" s="49"/>
      <c r="G135" s="49"/>
      <c r="H135" s="11"/>
      <c r="I135" s="49"/>
      <c r="J135" s="11"/>
      <c r="K135" s="28">
        <v>0</v>
      </c>
      <c r="L135" s="51" t="str">
        <f>IFERROR((VLOOKUP(B135,SEMANCES!$A$3:$T$102,18,FALSE)-K135),"")</f>
        <v/>
      </c>
    </row>
    <row r="136" spans="1:12" x14ac:dyDescent="0.25">
      <c r="A136" s="14"/>
      <c r="B136" s="14"/>
      <c r="C136" s="48"/>
      <c r="D136" s="11"/>
      <c r="E136" s="49"/>
      <c r="F136" s="49"/>
      <c r="G136" s="49"/>
      <c r="H136" s="11"/>
      <c r="I136" s="49"/>
      <c r="J136" s="11"/>
      <c r="K136" s="28">
        <v>0</v>
      </c>
      <c r="L136" s="51" t="str">
        <f>IFERROR((VLOOKUP(B136,SEMANCES!$A$3:$T$102,18,FALSE)-K136),"")</f>
        <v/>
      </c>
    </row>
    <row r="137" spans="1:12" x14ac:dyDescent="0.25">
      <c r="A137" s="14"/>
      <c r="B137" s="14"/>
      <c r="C137" s="48"/>
      <c r="D137" s="11"/>
      <c r="E137" s="49"/>
      <c r="F137" s="49"/>
      <c r="G137" s="49"/>
      <c r="H137" s="11"/>
      <c r="I137" s="49"/>
      <c r="J137" s="11"/>
      <c r="K137" s="28">
        <v>0</v>
      </c>
      <c r="L137" s="51" t="str">
        <f>IFERROR((VLOOKUP(B137,SEMANCES!$A$3:$T$102,18,FALSE)-K137),"")</f>
        <v/>
      </c>
    </row>
    <row r="138" spans="1:12" x14ac:dyDescent="0.25">
      <c r="A138" s="14" t="str">
        <f>IFERROR(VLOOKUP(B138,SEMANCES!$A$3:$C$102,2,FALSE),"")</f>
        <v/>
      </c>
      <c r="B138" s="14"/>
      <c r="C138" s="48"/>
      <c r="D138" s="11"/>
      <c r="E138" s="49"/>
      <c r="F138" s="49"/>
      <c r="G138" s="49"/>
      <c r="H138" s="11"/>
      <c r="I138" s="49"/>
      <c r="J138" s="11"/>
      <c r="K138" s="28">
        <v>0</v>
      </c>
      <c r="L138" s="51" t="str">
        <f>IFERROR((VLOOKUP(B138,SEMANCES!$A$3:$T$102,18,FALSE)-K138),"")</f>
        <v/>
      </c>
    </row>
    <row r="139" spans="1:12" x14ac:dyDescent="0.25">
      <c r="A139" s="14" t="str">
        <f>IFERROR(VLOOKUP(B139,SEMANCES!$A$3:$C$102,2,FALSE),"")</f>
        <v/>
      </c>
      <c r="B139" s="14"/>
      <c r="C139" s="48"/>
      <c r="D139" s="11"/>
      <c r="E139" s="49"/>
      <c r="F139" s="49"/>
      <c r="G139" s="49"/>
      <c r="H139" s="11"/>
      <c r="I139" s="49"/>
      <c r="J139" s="11"/>
      <c r="K139" s="28">
        <v>0</v>
      </c>
      <c r="L139" s="51" t="str">
        <f>IFERROR((VLOOKUP(B139,SEMANCES!$A$3:$T$102,18,FALSE)-K139),"")</f>
        <v/>
      </c>
    </row>
    <row r="140" spans="1:12" x14ac:dyDescent="0.25">
      <c r="A140" s="14"/>
      <c r="B140" s="14"/>
      <c r="C140" s="48"/>
      <c r="D140" s="11"/>
      <c r="E140" s="49"/>
      <c r="F140" s="49"/>
      <c r="G140" s="49"/>
      <c r="H140" s="11"/>
      <c r="I140" s="49"/>
      <c r="J140" s="11"/>
      <c r="K140" s="28">
        <v>0</v>
      </c>
      <c r="L140" s="51" t="str">
        <f>IFERROR((VLOOKUP(B140,SEMANCES!$A$3:$T$102,18,FALSE)-K140),"")</f>
        <v/>
      </c>
    </row>
    <row r="141" spans="1:12" x14ac:dyDescent="0.25">
      <c r="A141" s="14"/>
      <c r="B141" s="14"/>
      <c r="C141" s="48"/>
      <c r="D141" s="11"/>
      <c r="E141" s="49"/>
      <c r="F141" s="49"/>
      <c r="G141" s="49"/>
      <c r="H141" s="11"/>
      <c r="I141" s="49"/>
      <c r="J141" s="11"/>
      <c r="K141" s="28">
        <v>0</v>
      </c>
      <c r="L141" s="51" t="str">
        <f>IFERROR((VLOOKUP(B141,SEMANCES!$A$3:$T$102,18,FALSE)-K141),"")</f>
        <v/>
      </c>
    </row>
    <row r="142" spans="1:12" x14ac:dyDescent="0.25">
      <c r="A142" s="14" t="str">
        <f>IFERROR(VLOOKUP(B142,SEMANCES!$A$3:$C$102,2,FALSE),"")</f>
        <v/>
      </c>
      <c r="B142" s="14"/>
      <c r="C142" s="48"/>
      <c r="D142" s="11"/>
      <c r="E142" s="49"/>
      <c r="F142" s="49"/>
      <c r="G142" s="49"/>
      <c r="H142" s="11"/>
      <c r="I142" s="49"/>
      <c r="J142" s="11"/>
      <c r="K142" s="28">
        <v>0</v>
      </c>
      <c r="L142" s="51" t="str">
        <f>IFERROR((VLOOKUP(B142,SEMANCES!$A$3:$T$102,18,FALSE)-K142),"")</f>
        <v/>
      </c>
    </row>
    <row r="143" spans="1:12" x14ac:dyDescent="0.25">
      <c r="A143" s="14" t="str">
        <f>IFERROR(VLOOKUP(B143,SEMANCES!$A$3:$C$102,2,FALSE),"")</f>
        <v/>
      </c>
      <c r="B143" s="14"/>
      <c r="C143" s="48"/>
      <c r="D143" s="11"/>
      <c r="E143" s="49"/>
      <c r="F143" s="49"/>
      <c r="G143" s="49"/>
      <c r="H143" s="11"/>
      <c r="I143" s="49"/>
      <c r="J143" s="11"/>
      <c r="K143" s="28">
        <v>0</v>
      </c>
      <c r="L143" s="51" t="str">
        <f>IFERROR((VLOOKUP(B143,SEMANCES!$A$3:$T$102,18,FALSE)-K143),"")</f>
        <v/>
      </c>
    </row>
    <row r="144" spans="1:12" x14ac:dyDescent="0.25">
      <c r="A144" s="14"/>
      <c r="B144" s="14"/>
      <c r="C144" s="48"/>
      <c r="D144" s="11"/>
      <c r="E144" s="49"/>
      <c r="F144" s="49"/>
      <c r="G144" s="49"/>
      <c r="H144" s="11"/>
      <c r="I144" s="49"/>
      <c r="J144" s="11"/>
      <c r="K144" s="28">
        <v>0</v>
      </c>
      <c r="L144" s="51" t="str">
        <f>IFERROR((VLOOKUP(B144,SEMANCES!$A$3:$T$102,18,FALSE)-K144),"")</f>
        <v/>
      </c>
    </row>
    <row r="145" spans="1:12" x14ac:dyDescent="0.25">
      <c r="A145" s="14"/>
      <c r="B145" s="14"/>
      <c r="C145" s="48"/>
      <c r="D145" s="11"/>
      <c r="E145" s="49"/>
      <c r="F145" s="49"/>
      <c r="G145" s="49"/>
      <c r="H145" s="11"/>
      <c r="I145" s="49"/>
      <c r="J145" s="11"/>
      <c r="K145" s="28">
        <v>0</v>
      </c>
      <c r="L145" s="51" t="str">
        <f>IFERROR((VLOOKUP(B145,SEMANCES!$A$3:$T$102,18,FALSE)-K145),"")</f>
        <v/>
      </c>
    </row>
    <row r="146" spans="1:12" x14ac:dyDescent="0.25">
      <c r="A146" s="14" t="str">
        <f>IFERROR(VLOOKUP(B146,SEMANCES!$A$3:$C$102,2,FALSE),"")</f>
        <v/>
      </c>
      <c r="B146" s="14"/>
      <c r="C146" s="48"/>
      <c r="D146" s="11"/>
      <c r="E146" s="49"/>
      <c r="F146" s="49"/>
      <c r="G146" s="49"/>
      <c r="H146" s="11"/>
      <c r="I146" s="49"/>
      <c r="J146" s="11"/>
      <c r="K146" s="28">
        <v>0</v>
      </c>
      <c r="L146" s="51" t="str">
        <f>IFERROR((VLOOKUP(B146,SEMANCES!$A$3:$T$102,18,FALSE)-K146),"")</f>
        <v/>
      </c>
    </row>
    <row r="147" spans="1:12" x14ac:dyDescent="0.25">
      <c r="A147" s="14" t="str">
        <f>IFERROR(VLOOKUP(B147,SEMANCES!$A$3:$C$102,2,FALSE),"")</f>
        <v/>
      </c>
      <c r="B147" s="14"/>
      <c r="C147" s="48"/>
      <c r="D147" s="11"/>
      <c r="E147" s="49"/>
      <c r="F147" s="49"/>
      <c r="G147" s="49"/>
      <c r="H147" s="11"/>
      <c r="I147" s="49"/>
      <c r="J147" s="11"/>
      <c r="K147" s="28">
        <v>0</v>
      </c>
      <c r="L147" s="51" t="str">
        <f>IFERROR((VLOOKUP(B147,SEMANCES!$A$3:$T$102,18,FALSE)-K147),"")</f>
        <v/>
      </c>
    </row>
    <row r="148" spans="1:12" x14ac:dyDescent="0.25">
      <c r="A148" s="14"/>
      <c r="B148" s="14"/>
      <c r="C148" s="48"/>
      <c r="D148" s="11"/>
      <c r="E148" s="49"/>
      <c r="F148" s="49"/>
      <c r="G148" s="49"/>
      <c r="H148" s="11"/>
      <c r="I148" s="49"/>
      <c r="J148" s="11"/>
      <c r="K148" s="28">
        <v>0</v>
      </c>
      <c r="L148" s="51" t="str">
        <f>IFERROR((VLOOKUP(B148,SEMANCES!$A$3:$T$102,18,FALSE)-K148),"")</f>
        <v/>
      </c>
    </row>
    <row r="149" spans="1:12" x14ac:dyDescent="0.25">
      <c r="A149" s="14"/>
      <c r="B149" s="14"/>
      <c r="C149" s="48"/>
      <c r="D149" s="11"/>
      <c r="E149" s="49"/>
      <c r="F149" s="49"/>
      <c r="G149" s="49"/>
      <c r="H149" s="11"/>
      <c r="I149" s="49"/>
      <c r="J149" s="11"/>
      <c r="K149" s="28">
        <v>0</v>
      </c>
      <c r="L149" s="51" t="str">
        <f>IFERROR((VLOOKUP(B149,SEMANCES!$A$3:$T$102,18,FALSE)-K149),"")</f>
        <v/>
      </c>
    </row>
    <row r="150" spans="1:12" x14ac:dyDescent="0.25">
      <c r="A150" s="14" t="str">
        <f>IFERROR(VLOOKUP(B150,SEMANCES!$A$3:$C$102,2,FALSE),"")</f>
        <v/>
      </c>
      <c r="B150" s="14"/>
      <c r="C150" s="48"/>
      <c r="D150" s="11"/>
      <c r="E150" s="49"/>
      <c r="F150" s="49"/>
      <c r="G150" s="49"/>
      <c r="H150" s="11"/>
      <c r="I150" s="49"/>
      <c r="J150" s="11"/>
      <c r="K150" s="28">
        <v>0</v>
      </c>
      <c r="L150" s="51" t="str">
        <f>IFERROR((VLOOKUP(B150,SEMANCES!$A$3:$T$102,18,FALSE)-K150),"")</f>
        <v/>
      </c>
    </row>
    <row r="151" spans="1:12" x14ac:dyDescent="0.25">
      <c r="A151" s="14" t="str">
        <f>IFERROR(VLOOKUP(B151,SEMANCES!$A$3:$C$102,2,FALSE),"")</f>
        <v/>
      </c>
      <c r="B151" s="14"/>
      <c r="C151" s="48"/>
      <c r="D151" s="11"/>
      <c r="E151" s="49"/>
      <c r="F151" s="49"/>
      <c r="G151" s="49"/>
      <c r="H151" s="11"/>
      <c r="I151" s="49"/>
      <c r="J151" s="11"/>
      <c r="K151" s="28">
        <v>0</v>
      </c>
      <c r="L151" s="51" t="str">
        <f>IFERROR((VLOOKUP(B151,SEMANCES!$A$3:$T$102,18,FALSE)-K151),"")</f>
        <v/>
      </c>
    </row>
    <row r="152" spans="1:12" x14ac:dyDescent="0.25">
      <c r="A152" s="14"/>
      <c r="B152" s="14"/>
      <c r="C152" s="48"/>
      <c r="D152" s="11"/>
      <c r="E152" s="49"/>
      <c r="F152" s="49"/>
      <c r="G152" s="49"/>
      <c r="H152" s="11"/>
      <c r="I152" s="49"/>
      <c r="J152" s="11"/>
      <c r="K152" s="28">
        <v>0</v>
      </c>
      <c r="L152" s="51" t="str">
        <f>IFERROR((VLOOKUP(B152,SEMANCES!$A$3:$T$102,18,FALSE)-K152),"")</f>
        <v/>
      </c>
    </row>
    <row r="153" spans="1:12" x14ac:dyDescent="0.25">
      <c r="A153" s="14"/>
      <c r="B153" s="14"/>
      <c r="C153" s="48"/>
      <c r="D153" s="11"/>
      <c r="E153" s="49"/>
      <c r="F153" s="49"/>
      <c r="G153" s="49"/>
      <c r="H153" s="11"/>
      <c r="I153" s="49"/>
      <c r="J153" s="11"/>
      <c r="K153" s="28">
        <v>0</v>
      </c>
      <c r="L153" s="51" t="str">
        <f>IFERROR((VLOOKUP(B153,SEMANCES!$A$3:$T$102,18,FALSE)-K153),"")</f>
        <v/>
      </c>
    </row>
    <row r="154" spans="1:12" x14ac:dyDescent="0.25">
      <c r="A154" s="14" t="str">
        <f>IFERROR(VLOOKUP(B154,SEMANCES!$A$3:$C$102,2,FALSE),"")</f>
        <v/>
      </c>
      <c r="B154" s="14"/>
      <c r="C154" s="48"/>
      <c r="D154" s="11"/>
      <c r="E154" s="49"/>
      <c r="F154" s="49"/>
      <c r="G154" s="49"/>
      <c r="H154" s="11"/>
      <c r="I154" s="49"/>
      <c r="J154" s="11"/>
      <c r="K154" s="28">
        <v>0</v>
      </c>
      <c r="L154" s="51" t="str">
        <f>IFERROR((VLOOKUP(B154,SEMANCES!$A$3:$T$102,18,FALSE)-K154),"")</f>
        <v/>
      </c>
    </row>
    <row r="155" spans="1:12" x14ac:dyDescent="0.25">
      <c r="A155" s="14" t="str">
        <f>IFERROR(VLOOKUP(B155,SEMANCES!$A$3:$C$102,2,FALSE),"")</f>
        <v/>
      </c>
      <c r="B155" s="14"/>
      <c r="C155" s="48"/>
      <c r="D155" s="11"/>
      <c r="E155" s="49"/>
      <c r="F155" s="49"/>
      <c r="G155" s="49"/>
      <c r="H155" s="11"/>
      <c r="I155" s="49"/>
      <c r="J155" s="11"/>
      <c r="K155" s="28">
        <v>0</v>
      </c>
      <c r="L155" s="51" t="str">
        <f>IFERROR((VLOOKUP(B155,SEMANCES!$A$3:$T$102,18,FALSE)-K155),"")</f>
        <v/>
      </c>
    </row>
    <row r="156" spans="1:12" x14ac:dyDescent="0.25">
      <c r="A156" s="14"/>
      <c r="B156" s="14"/>
      <c r="C156" s="48"/>
      <c r="D156" s="11"/>
      <c r="E156" s="49"/>
      <c r="F156" s="49"/>
      <c r="G156" s="49"/>
      <c r="H156" s="11"/>
      <c r="I156" s="49"/>
      <c r="J156" s="11"/>
      <c r="K156" s="28">
        <v>0</v>
      </c>
      <c r="L156" s="51" t="str">
        <f>IFERROR((VLOOKUP(B156,SEMANCES!$A$3:$T$102,18,FALSE)-K156),"")</f>
        <v/>
      </c>
    </row>
    <row r="157" spans="1:12" x14ac:dyDescent="0.25">
      <c r="A157" s="14"/>
      <c r="B157" s="14"/>
      <c r="C157" s="48"/>
      <c r="D157" s="11"/>
      <c r="E157" s="49"/>
      <c r="F157" s="49"/>
      <c r="G157" s="49"/>
      <c r="H157" s="11"/>
      <c r="I157" s="49"/>
      <c r="J157" s="11"/>
      <c r="K157" s="28">
        <v>0</v>
      </c>
      <c r="L157" s="51" t="str">
        <f>IFERROR((VLOOKUP(B157,SEMANCES!$A$3:$T$102,18,FALSE)-K157),"")</f>
        <v/>
      </c>
    </row>
    <row r="158" spans="1:12" x14ac:dyDescent="0.25">
      <c r="A158" s="14" t="str">
        <f>IFERROR(VLOOKUP(B158,SEMANCES!$A$3:$C$102,2,FALSE),"")</f>
        <v/>
      </c>
      <c r="B158" s="14"/>
      <c r="C158" s="48"/>
      <c r="D158" s="11"/>
      <c r="E158" s="49"/>
      <c r="F158" s="49"/>
      <c r="G158" s="49"/>
      <c r="H158" s="11"/>
      <c r="I158" s="49"/>
      <c r="J158" s="11"/>
      <c r="K158" s="28">
        <v>0</v>
      </c>
      <c r="L158" s="51" t="str">
        <f>IFERROR((VLOOKUP(B158,SEMANCES!$A$3:$T$102,18,FALSE)-K158),"")</f>
        <v/>
      </c>
    </row>
    <row r="159" spans="1:12" x14ac:dyDescent="0.25">
      <c r="A159" s="14" t="str">
        <f>IFERROR(VLOOKUP(B159,SEMANCES!$A$3:$C$102,2,FALSE),"")</f>
        <v/>
      </c>
      <c r="B159" s="14"/>
      <c r="C159" s="48"/>
      <c r="D159" s="11"/>
      <c r="E159" s="49"/>
      <c r="F159" s="49"/>
      <c r="G159" s="49"/>
      <c r="H159" s="11"/>
      <c r="I159" s="49"/>
      <c r="J159" s="11"/>
      <c r="K159" s="28">
        <v>0</v>
      </c>
      <c r="L159" s="51" t="str">
        <f>IFERROR((VLOOKUP(B159,SEMANCES!$A$3:$T$102,18,FALSE)-K159),"")</f>
        <v/>
      </c>
    </row>
    <row r="160" spans="1:12" x14ac:dyDescent="0.25">
      <c r="A160" s="14"/>
      <c r="B160" s="14"/>
      <c r="C160" s="48"/>
      <c r="D160" s="11"/>
      <c r="E160" s="49"/>
      <c r="F160" s="49"/>
      <c r="G160" s="49"/>
      <c r="H160" s="11"/>
      <c r="I160" s="49"/>
      <c r="J160" s="11"/>
      <c r="K160" s="28">
        <v>0</v>
      </c>
      <c r="L160" s="51" t="str">
        <f>IFERROR((VLOOKUP(B160,SEMANCES!$A$3:$T$102,18,FALSE)-K160),"")</f>
        <v/>
      </c>
    </row>
    <row r="161" spans="1:12" x14ac:dyDescent="0.25">
      <c r="A161" s="14"/>
      <c r="B161" s="14"/>
      <c r="C161" s="48"/>
      <c r="D161" s="11"/>
      <c r="E161" s="49"/>
      <c r="F161" s="49"/>
      <c r="G161" s="49"/>
      <c r="H161" s="11"/>
      <c r="I161" s="49"/>
      <c r="J161" s="11"/>
      <c r="K161" s="28">
        <v>0</v>
      </c>
      <c r="L161" s="51" t="str">
        <f>IFERROR((VLOOKUP(B161,SEMANCES!$A$3:$T$102,18,FALSE)-K161),"")</f>
        <v/>
      </c>
    </row>
    <row r="162" spans="1:12" x14ac:dyDescent="0.25">
      <c r="A162" s="14" t="str">
        <f>IFERROR(VLOOKUP(B162,SEMANCES!$A$3:$C$102,2,FALSE),"")</f>
        <v/>
      </c>
      <c r="B162" s="14"/>
      <c r="C162" s="48"/>
      <c r="D162" s="11"/>
      <c r="E162" s="49"/>
      <c r="F162" s="49"/>
      <c r="G162" s="49"/>
      <c r="H162" s="11"/>
      <c r="I162" s="49"/>
      <c r="J162" s="11"/>
      <c r="K162" s="28">
        <v>0</v>
      </c>
      <c r="L162" s="51" t="str">
        <f>IFERROR((VLOOKUP(B162,SEMANCES!$A$3:$T$102,18,FALSE)-K162),"")</f>
        <v/>
      </c>
    </row>
    <row r="163" spans="1:12" x14ac:dyDescent="0.25">
      <c r="A163" s="14" t="str">
        <f>IFERROR(VLOOKUP(B163,SEMANCES!$A$3:$C$102,2,FALSE),"")</f>
        <v/>
      </c>
      <c r="B163" s="14"/>
      <c r="C163" s="48"/>
      <c r="D163" s="11"/>
      <c r="E163" s="49"/>
      <c r="F163" s="49"/>
      <c r="G163" s="49"/>
      <c r="H163" s="11"/>
      <c r="I163" s="49"/>
      <c r="J163" s="11"/>
      <c r="K163" s="28">
        <v>0</v>
      </c>
      <c r="L163" s="51" t="str">
        <f>IFERROR((VLOOKUP(B163,SEMANCES!$A$3:$T$102,18,FALSE)-K163),"")</f>
        <v/>
      </c>
    </row>
    <row r="164" spans="1:12" x14ac:dyDescent="0.25">
      <c r="A164" s="14"/>
      <c r="B164" s="14"/>
      <c r="C164" s="48"/>
      <c r="D164" s="11"/>
      <c r="E164" s="49"/>
      <c r="F164" s="49"/>
      <c r="G164" s="49"/>
      <c r="H164" s="11"/>
      <c r="I164" s="49"/>
      <c r="J164" s="11"/>
      <c r="K164" s="28">
        <v>0</v>
      </c>
      <c r="L164" s="51" t="str">
        <f>IFERROR((VLOOKUP(B164,SEMANCES!$A$3:$T$102,18,FALSE)-K164),"")</f>
        <v/>
      </c>
    </row>
    <row r="165" spans="1:12" x14ac:dyDescent="0.25">
      <c r="A165" s="14"/>
      <c r="B165" s="14"/>
      <c r="C165" s="48"/>
      <c r="D165" s="11"/>
      <c r="E165" s="49"/>
      <c r="F165" s="49"/>
      <c r="G165" s="49"/>
      <c r="H165" s="11"/>
      <c r="I165" s="49"/>
      <c r="J165" s="11"/>
      <c r="K165" s="28">
        <v>0</v>
      </c>
      <c r="L165" s="51" t="str">
        <f>IFERROR((VLOOKUP(B165,SEMANCES!$A$3:$T$102,18,FALSE)-K165),"")</f>
        <v/>
      </c>
    </row>
    <row r="166" spans="1:12" x14ac:dyDescent="0.25">
      <c r="A166" s="14" t="str">
        <f>IFERROR(VLOOKUP(B166,SEMANCES!$A$3:$C$102,2,FALSE),"")</f>
        <v/>
      </c>
      <c r="B166" s="14"/>
      <c r="C166" s="48"/>
      <c r="D166" s="11"/>
      <c r="E166" s="49"/>
      <c r="F166" s="49"/>
      <c r="G166" s="49"/>
      <c r="H166" s="11"/>
      <c r="I166" s="49"/>
      <c r="J166" s="11"/>
      <c r="K166" s="28">
        <v>0</v>
      </c>
      <c r="L166" s="51" t="str">
        <f>IFERROR((VLOOKUP(B166,SEMANCES!$A$3:$T$102,18,FALSE)-K166),"")</f>
        <v/>
      </c>
    </row>
    <row r="167" spans="1:12" x14ac:dyDescent="0.25">
      <c r="A167" s="14" t="str">
        <f>IFERROR(VLOOKUP(B167,SEMANCES!$A$3:$C$102,2,FALSE),"")</f>
        <v/>
      </c>
      <c r="B167" s="14"/>
      <c r="C167" s="48"/>
      <c r="D167" s="11"/>
      <c r="E167" s="49"/>
      <c r="F167" s="49"/>
      <c r="G167" s="49"/>
      <c r="H167" s="11"/>
      <c r="I167" s="49"/>
      <c r="J167" s="11"/>
      <c r="K167" s="28">
        <v>0</v>
      </c>
      <c r="L167" s="51" t="str">
        <f>IFERROR((VLOOKUP(B167,SEMANCES!$A$3:$T$102,18,FALSE)-K167),"")</f>
        <v/>
      </c>
    </row>
    <row r="168" spans="1:12" x14ac:dyDescent="0.25">
      <c r="A168" s="14"/>
      <c r="B168" s="14"/>
      <c r="C168" s="48"/>
      <c r="D168" s="11"/>
      <c r="E168" s="49"/>
      <c r="F168" s="49"/>
      <c r="G168" s="49"/>
      <c r="H168" s="11"/>
      <c r="I168" s="49"/>
      <c r="J168" s="11"/>
      <c r="K168" s="28">
        <v>0</v>
      </c>
      <c r="L168" s="51" t="str">
        <f>IFERROR((VLOOKUP(B168,SEMANCES!$A$3:$T$102,18,FALSE)-K168),"")</f>
        <v/>
      </c>
    </row>
    <row r="169" spans="1:12" x14ac:dyDescent="0.25">
      <c r="A169" s="14"/>
      <c r="B169" s="14"/>
      <c r="C169" s="48"/>
      <c r="D169" s="11"/>
      <c r="E169" s="49"/>
      <c r="F169" s="49"/>
      <c r="G169" s="49"/>
      <c r="H169" s="11"/>
      <c r="I169" s="49"/>
      <c r="J169" s="11"/>
      <c r="K169" s="28">
        <v>0</v>
      </c>
      <c r="L169" s="51" t="str">
        <f>IFERROR((VLOOKUP(B169,SEMANCES!$A$3:$T$102,18,FALSE)-K169),"")</f>
        <v/>
      </c>
    </row>
    <row r="170" spans="1:12" x14ac:dyDescent="0.25">
      <c r="A170" s="14" t="str">
        <f>IFERROR(VLOOKUP(B170,SEMANCES!$A$3:$C$102,2,FALSE),"")</f>
        <v/>
      </c>
      <c r="B170" s="14"/>
      <c r="C170" s="48"/>
      <c r="D170" s="11"/>
      <c r="E170" s="49"/>
      <c r="F170" s="49"/>
      <c r="G170" s="49"/>
      <c r="H170" s="11"/>
      <c r="I170" s="49"/>
      <c r="J170" s="11"/>
      <c r="K170" s="28">
        <v>0</v>
      </c>
      <c r="L170" s="51" t="str">
        <f>IFERROR((VLOOKUP(B170,SEMANCES!$A$3:$T$102,18,FALSE)-K170),"")</f>
        <v/>
      </c>
    </row>
    <row r="171" spans="1:12" x14ac:dyDescent="0.25">
      <c r="A171" s="14" t="str">
        <f>IFERROR(VLOOKUP(B171,SEMANCES!$A$3:$C$102,2,FALSE),"")</f>
        <v/>
      </c>
      <c r="B171" s="14"/>
      <c r="C171" s="48"/>
      <c r="D171" s="11"/>
      <c r="E171" s="49"/>
      <c r="F171" s="49"/>
      <c r="G171" s="49"/>
      <c r="H171" s="11"/>
      <c r="I171" s="49"/>
      <c r="J171" s="11"/>
      <c r="K171" s="28">
        <v>0</v>
      </c>
      <c r="L171" s="51" t="str">
        <f>IFERROR((VLOOKUP(B171,SEMANCES!$A$3:$T$102,18,FALSE)-K171),"")</f>
        <v/>
      </c>
    </row>
    <row r="172" spans="1:12" x14ac:dyDescent="0.25">
      <c r="A172" s="14"/>
      <c r="B172" s="14"/>
      <c r="C172" s="48"/>
      <c r="D172" s="11"/>
      <c r="E172" s="49"/>
      <c r="F172" s="49"/>
      <c r="G172" s="49"/>
      <c r="H172" s="11"/>
      <c r="I172" s="49"/>
      <c r="J172" s="11"/>
      <c r="K172" s="28">
        <v>0</v>
      </c>
      <c r="L172" s="51" t="str">
        <f>IFERROR((VLOOKUP(B172,SEMANCES!$A$3:$T$102,18,FALSE)-K172),"")</f>
        <v/>
      </c>
    </row>
    <row r="173" spans="1:12" x14ac:dyDescent="0.25">
      <c r="A173" s="14"/>
      <c r="B173" s="14"/>
      <c r="C173" s="48"/>
      <c r="D173" s="11"/>
      <c r="E173" s="49"/>
      <c r="F173" s="49"/>
      <c r="G173" s="49"/>
      <c r="H173" s="11"/>
      <c r="I173" s="49"/>
      <c r="J173" s="11"/>
      <c r="K173" s="28">
        <v>0</v>
      </c>
      <c r="L173" s="51" t="str">
        <f>IFERROR((VLOOKUP(B173,SEMANCES!$A$3:$T$102,18,FALSE)-K173),"")</f>
        <v/>
      </c>
    </row>
    <row r="174" spans="1:12" x14ac:dyDescent="0.25">
      <c r="A174" s="14" t="str">
        <f>IFERROR(VLOOKUP(B174,SEMANCES!$A$3:$C$102,2,FALSE),"")</f>
        <v/>
      </c>
      <c r="B174" s="14"/>
      <c r="C174" s="48"/>
      <c r="D174" s="11"/>
      <c r="E174" s="49"/>
      <c r="F174" s="49"/>
      <c r="G174" s="49"/>
      <c r="H174" s="11"/>
      <c r="I174" s="49"/>
      <c r="J174" s="11"/>
      <c r="K174" s="28">
        <v>0</v>
      </c>
      <c r="L174" s="51" t="str">
        <f>IFERROR((VLOOKUP(B174,SEMANCES!$A$3:$T$102,18,FALSE)-K174),"")</f>
        <v/>
      </c>
    </row>
    <row r="175" spans="1:12" x14ac:dyDescent="0.25">
      <c r="A175" s="14" t="str">
        <f>IFERROR(VLOOKUP(B175,SEMANCES!$A$3:$C$102,2,FALSE),"")</f>
        <v/>
      </c>
      <c r="B175" s="14"/>
      <c r="C175" s="48"/>
      <c r="D175" s="11"/>
      <c r="E175" s="49"/>
      <c r="F175" s="49"/>
      <c r="G175" s="49"/>
      <c r="H175" s="11"/>
      <c r="I175" s="49"/>
      <c r="J175" s="11"/>
      <c r="K175" s="28">
        <v>0</v>
      </c>
      <c r="L175" s="51" t="str">
        <f>IFERROR((VLOOKUP(B175,SEMANCES!$A$3:$T$102,18,FALSE)-K175),"")</f>
        <v/>
      </c>
    </row>
    <row r="176" spans="1:12" x14ac:dyDescent="0.25">
      <c r="A176" s="14"/>
      <c r="B176" s="14"/>
      <c r="C176" s="48"/>
      <c r="D176" s="11"/>
      <c r="E176" s="49"/>
      <c r="F176" s="49"/>
      <c r="G176" s="49"/>
      <c r="H176" s="11"/>
      <c r="I176" s="49"/>
      <c r="J176" s="11"/>
      <c r="K176" s="28">
        <v>0</v>
      </c>
      <c r="L176" s="51" t="str">
        <f>IFERROR((VLOOKUP(B176,SEMANCES!$A$3:$T$102,18,FALSE)-K176),"")</f>
        <v/>
      </c>
    </row>
    <row r="177" spans="1:12" x14ac:dyDescent="0.25">
      <c r="A177" s="14"/>
      <c r="B177" s="14"/>
      <c r="C177" s="48"/>
      <c r="D177" s="11"/>
      <c r="E177" s="49"/>
      <c r="F177" s="49"/>
      <c r="G177" s="49"/>
      <c r="H177" s="11"/>
      <c r="I177" s="49"/>
      <c r="J177" s="11"/>
      <c r="K177" s="28">
        <v>0</v>
      </c>
      <c r="L177" s="51" t="str">
        <f>IFERROR((VLOOKUP(B177,SEMANCES!$A$3:$T$102,18,FALSE)-K177),"")</f>
        <v/>
      </c>
    </row>
    <row r="178" spans="1:12" x14ac:dyDescent="0.25">
      <c r="A178" s="14" t="str">
        <f>IFERROR(VLOOKUP(B178,SEMANCES!$A$3:$C$102,2,FALSE),"")</f>
        <v/>
      </c>
      <c r="B178" s="14"/>
      <c r="C178" s="48"/>
      <c r="D178" s="11"/>
      <c r="E178" s="49"/>
      <c r="F178" s="49"/>
      <c r="G178" s="49"/>
      <c r="H178" s="11"/>
      <c r="I178" s="49"/>
      <c r="J178" s="11"/>
      <c r="K178" s="28">
        <v>0</v>
      </c>
      <c r="L178" s="51" t="str">
        <f>IFERROR((VLOOKUP(B178,SEMANCES!$A$3:$T$102,18,FALSE)-K178),"")</f>
        <v/>
      </c>
    </row>
    <row r="179" spans="1:12" x14ac:dyDescent="0.25">
      <c r="A179" s="14" t="str">
        <f>IFERROR(VLOOKUP(B179,SEMANCES!$A$3:$C$102,2,FALSE),"")</f>
        <v/>
      </c>
      <c r="B179" s="14"/>
      <c r="C179" s="48"/>
      <c r="D179" s="11"/>
      <c r="E179" s="49"/>
      <c r="F179" s="49"/>
      <c r="G179" s="49"/>
      <c r="H179" s="11"/>
      <c r="I179" s="49"/>
      <c r="J179" s="11"/>
      <c r="K179" s="28">
        <v>0</v>
      </c>
      <c r="L179" s="51" t="str">
        <f>IFERROR((VLOOKUP(B179,SEMANCES!$A$3:$T$102,18,FALSE)-K179),"")</f>
        <v/>
      </c>
    </row>
    <row r="180" spans="1:12" x14ac:dyDescent="0.25">
      <c r="A180" s="14"/>
      <c r="B180" s="14"/>
      <c r="C180" s="48"/>
      <c r="D180" s="11"/>
      <c r="E180" s="49"/>
      <c r="F180" s="49"/>
      <c r="G180" s="49"/>
      <c r="H180" s="11"/>
      <c r="I180" s="49"/>
      <c r="J180" s="11"/>
      <c r="K180" s="28">
        <v>0</v>
      </c>
      <c r="L180" s="51" t="str">
        <f>IFERROR((VLOOKUP(B180,SEMANCES!$A$3:$T$102,18,FALSE)-K180),"")</f>
        <v/>
      </c>
    </row>
    <row r="181" spans="1:12" x14ac:dyDescent="0.25">
      <c r="A181" s="14"/>
      <c r="B181" s="14"/>
      <c r="C181" s="48"/>
      <c r="D181" s="11"/>
      <c r="E181" s="49"/>
      <c r="F181" s="49"/>
      <c r="G181" s="49"/>
      <c r="H181" s="11"/>
      <c r="I181" s="49"/>
      <c r="J181" s="11"/>
      <c r="K181" s="28">
        <v>0</v>
      </c>
      <c r="L181" s="51" t="str">
        <f>IFERROR((VLOOKUP(B181,SEMANCES!$A$3:$T$102,18,FALSE)-K181),"")</f>
        <v/>
      </c>
    </row>
    <row r="182" spans="1:12" x14ac:dyDescent="0.25">
      <c r="A182" s="14" t="str">
        <f>IFERROR(VLOOKUP(B182,SEMANCES!$A$3:$C$102,2,FALSE),"")</f>
        <v/>
      </c>
      <c r="B182" s="14"/>
      <c r="C182" s="48"/>
      <c r="D182" s="11"/>
      <c r="E182" s="49"/>
      <c r="F182" s="49"/>
      <c r="G182" s="49"/>
      <c r="H182" s="11"/>
      <c r="I182" s="49"/>
      <c r="J182" s="11"/>
      <c r="K182" s="28">
        <v>0</v>
      </c>
      <c r="L182" s="51" t="str">
        <f>IFERROR((VLOOKUP(B182,SEMANCES!$A$3:$T$102,18,FALSE)-K182),"")</f>
        <v/>
      </c>
    </row>
    <row r="183" spans="1:12" x14ac:dyDescent="0.25">
      <c r="A183" s="14" t="str">
        <f>IFERROR(VLOOKUP(B183,SEMANCES!$A$3:$C$102,2,FALSE),"")</f>
        <v/>
      </c>
      <c r="B183" s="14"/>
      <c r="C183" s="48"/>
      <c r="D183" s="11"/>
      <c r="E183" s="49"/>
      <c r="F183" s="49"/>
      <c r="G183" s="49"/>
      <c r="H183" s="11"/>
      <c r="I183" s="49"/>
      <c r="J183" s="11"/>
      <c r="K183" s="28">
        <v>0</v>
      </c>
      <c r="L183" s="51" t="str">
        <f>IFERROR((VLOOKUP(B183,SEMANCES!$A$3:$T$102,18,FALSE)-K183),"")</f>
        <v/>
      </c>
    </row>
    <row r="184" spans="1:12" x14ac:dyDescent="0.25">
      <c r="A184" s="14"/>
      <c r="B184" s="14"/>
      <c r="C184" s="48"/>
      <c r="D184" s="11"/>
      <c r="E184" s="49"/>
      <c r="F184" s="49"/>
      <c r="G184" s="49"/>
      <c r="H184" s="11"/>
      <c r="I184" s="49"/>
      <c r="J184" s="11"/>
      <c r="K184" s="28">
        <v>0</v>
      </c>
      <c r="L184" s="51" t="str">
        <f>IFERROR((VLOOKUP(B184,SEMANCES!$A$3:$T$102,18,FALSE)-K184),"")</f>
        <v/>
      </c>
    </row>
    <row r="185" spans="1:12" x14ac:dyDescent="0.25">
      <c r="A185" s="14"/>
      <c r="B185" s="14"/>
      <c r="C185" s="48"/>
      <c r="D185" s="11"/>
      <c r="E185" s="49"/>
      <c r="F185" s="49"/>
      <c r="G185" s="49"/>
      <c r="H185" s="11"/>
      <c r="I185" s="49"/>
      <c r="J185" s="11"/>
      <c r="K185" s="28">
        <v>0</v>
      </c>
      <c r="L185" s="51" t="str">
        <f>IFERROR((VLOOKUP(B185,SEMANCES!$A$3:$T$102,18,FALSE)-K185),"")</f>
        <v/>
      </c>
    </row>
    <row r="186" spans="1:12" x14ac:dyDescent="0.25">
      <c r="A186" s="14" t="str">
        <f>IFERROR(VLOOKUP(B186,SEMANCES!$A$3:$C$102,2,FALSE),"")</f>
        <v/>
      </c>
      <c r="B186" s="14"/>
      <c r="C186" s="48"/>
      <c r="D186" s="11"/>
      <c r="E186" s="49"/>
      <c r="F186" s="49"/>
      <c r="G186" s="49"/>
      <c r="H186" s="11"/>
      <c r="I186" s="49"/>
      <c r="J186" s="11"/>
      <c r="K186" s="28">
        <v>0</v>
      </c>
      <c r="L186" s="51" t="str">
        <f>IFERROR((VLOOKUP(B186,SEMANCES!$A$3:$T$102,18,FALSE)-K186),"")</f>
        <v/>
      </c>
    </row>
    <row r="187" spans="1:12" x14ac:dyDescent="0.25">
      <c r="A187" s="14" t="str">
        <f>IFERROR(VLOOKUP(B187,SEMANCES!$A$3:$C$102,2,FALSE),"")</f>
        <v/>
      </c>
      <c r="B187" s="14"/>
      <c r="C187" s="48"/>
      <c r="D187" s="11"/>
      <c r="E187" s="49"/>
      <c r="F187" s="49"/>
      <c r="G187" s="49"/>
      <c r="H187" s="11"/>
      <c r="I187" s="49"/>
      <c r="J187" s="11"/>
      <c r="K187" s="28">
        <v>0</v>
      </c>
      <c r="L187" s="51" t="str">
        <f>IFERROR((VLOOKUP(B187,SEMANCES!$A$3:$T$102,18,FALSE)-K187),"")</f>
        <v/>
      </c>
    </row>
    <row r="188" spans="1:12" x14ac:dyDescent="0.25">
      <c r="A188" s="14"/>
      <c r="B188" s="14"/>
      <c r="C188" s="48"/>
      <c r="D188" s="11"/>
      <c r="E188" s="49"/>
      <c r="F188" s="49"/>
      <c r="G188" s="49"/>
      <c r="H188" s="11"/>
      <c r="I188" s="49"/>
      <c r="J188" s="11"/>
      <c r="K188" s="28">
        <v>0</v>
      </c>
      <c r="L188" s="51" t="str">
        <f>IFERROR((VLOOKUP(B188,SEMANCES!$A$3:$T$102,18,FALSE)-K188),"")</f>
        <v/>
      </c>
    </row>
    <row r="189" spans="1:12" x14ac:dyDescent="0.25">
      <c r="A189" s="14"/>
      <c r="B189" s="14"/>
      <c r="C189" s="48"/>
      <c r="D189" s="11"/>
      <c r="E189" s="49"/>
      <c r="F189" s="49"/>
      <c r="G189" s="49"/>
      <c r="H189" s="11"/>
      <c r="I189" s="49"/>
      <c r="J189" s="11"/>
      <c r="K189" s="28">
        <v>0</v>
      </c>
      <c r="L189" s="51" t="str">
        <f>IFERROR((VLOOKUP(B189,SEMANCES!$A$3:$T$102,18,FALSE)-K189),"")</f>
        <v/>
      </c>
    </row>
    <row r="190" spans="1:12" x14ac:dyDescent="0.25">
      <c r="A190" s="14" t="str">
        <f>IFERROR(VLOOKUP(B190,SEMANCES!$A$3:$C$102,2,FALSE),"")</f>
        <v/>
      </c>
      <c r="B190" s="14"/>
      <c r="C190" s="48"/>
      <c r="D190" s="11"/>
      <c r="E190" s="49"/>
      <c r="F190" s="49"/>
      <c r="G190" s="49"/>
      <c r="H190" s="11"/>
      <c r="I190" s="49"/>
      <c r="J190" s="11"/>
      <c r="K190" s="28">
        <v>0</v>
      </c>
      <c r="L190" s="51" t="str">
        <f>IFERROR((VLOOKUP(B190,SEMANCES!$A$3:$T$102,18,FALSE)-K190),"")</f>
        <v/>
      </c>
    </row>
    <row r="191" spans="1:12" x14ac:dyDescent="0.25">
      <c r="A191" s="14" t="str">
        <f>IFERROR(VLOOKUP(B191,SEMANCES!$A$3:$C$102,2,FALSE),"")</f>
        <v/>
      </c>
      <c r="B191" s="14"/>
      <c r="C191" s="48"/>
      <c r="D191" s="11"/>
      <c r="E191" s="49"/>
      <c r="F191" s="49"/>
      <c r="G191" s="49"/>
      <c r="H191" s="11"/>
      <c r="I191" s="49"/>
      <c r="J191" s="11"/>
      <c r="K191" s="28">
        <v>0</v>
      </c>
      <c r="L191" s="51" t="str">
        <f>IFERROR((VLOOKUP(B191,SEMANCES!$A$3:$T$102,18,FALSE)-K191),"")</f>
        <v/>
      </c>
    </row>
    <row r="192" spans="1:12" x14ac:dyDescent="0.25">
      <c r="A192" s="14"/>
      <c r="B192" s="14"/>
      <c r="C192" s="48"/>
      <c r="D192" s="11"/>
      <c r="E192" s="49"/>
      <c r="F192" s="49"/>
      <c r="G192" s="49"/>
      <c r="H192" s="11"/>
      <c r="I192" s="49"/>
      <c r="J192" s="11"/>
      <c r="K192" s="28">
        <v>0</v>
      </c>
      <c r="L192" s="51" t="str">
        <f>IFERROR((VLOOKUP(B192,SEMANCES!$A$3:$T$102,18,FALSE)-K192),"")</f>
        <v/>
      </c>
    </row>
    <row r="193" spans="1:12" x14ac:dyDescent="0.25">
      <c r="A193" s="14"/>
      <c r="B193" s="14"/>
      <c r="C193" s="48"/>
      <c r="D193" s="11"/>
      <c r="E193" s="49"/>
      <c r="F193" s="49"/>
      <c r="G193" s="49"/>
      <c r="H193" s="11"/>
      <c r="I193" s="49"/>
      <c r="J193" s="11"/>
      <c r="K193" s="28">
        <v>0</v>
      </c>
      <c r="L193" s="51" t="str">
        <f>IFERROR((VLOOKUP(B193,SEMANCES!$A$3:$T$102,18,FALSE)-K193),"")</f>
        <v/>
      </c>
    </row>
    <row r="194" spans="1:12" x14ac:dyDescent="0.25">
      <c r="A194" s="14" t="str">
        <f>IFERROR(VLOOKUP(B194,SEMANCES!$A$3:$C$102,2,FALSE),"")</f>
        <v/>
      </c>
      <c r="B194" s="14"/>
      <c r="C194" s="48"/>
      <c r="D194" s="11"/>
      <c r="E194" s="49"/>
      <c r="F194" s="49"/>
      <c r="G194" s="49"/>
      <c r="H194" s="11"/>
      <c r="I194" s="49"/>
      <c r="J194" s="11"/>
      <c r="K194" s="28">
        <v>0</v>
      </c>
      <c r="L194" s="51" t="str">
        <f>IFERROR((VLOOKUP(B194,SEMANCES!$A$3:$T$102,18,FALSE)-K194),"")</f>
        <v/>
      </c>
    </row>
    <row r="195" spans="1:12" x14ac:dyDescent="0.25">
      <c r="A195" s="14" t="str">
        <f>IFERROR(VLOOKUP(B195,SEMANCES!$A$3:$C$102,2,FALSE),"")</f>
        <v/>
      </c>
      <c r="B195" s="14"/>
      <c r="C195" s="48"/>
      <c r="D195" s="11"/>
      <c r="E195" s="49"/>
      <c r="F195" s="49"/>
      <c r="G195" s="49"/>
      <c r="H195" s="11"/>
      <c r="I195" s="49"/>
      <c r="J195" s="11"/>
      <c r="K195" s="28">
        <v>0</v>
      </c>
      <c r="L195" s="51" t="str">
        <f>IFERROR((VLOOKUP(B195,SEMANCES!$A$3:$T$102,18,FALSE)-K195),"")</f>
        <v/>
      </c>
    </row>
    <row r="196" spans="1:12" x14ac:dyDescent="0.25">
      <c r="A196" s="14"/>
      <c r="B196" s="14"/>
      <c r="C196" s="48"/>
      <c r="D196" s="11"/>
      <c r="E196" s="49"/>
      <c r="F196" s="49"/>
      <c r="G196" s="49"/>
      <c r="H196" s="11"/>
      <c r="I196" s="49"/>
      <c r="J196" s="11"/>
      <c r="K196" s="28">
        <v>0</v>
      </c>
      <c r="L196" s="51" t="str">
        <f>IFERROR((VLOOKUP(B196,SEMANCES!$A$3:$T$102,18,FALSE)-K196),"")</f>
        <v/>
      </c>
    </row>
    <row r="197" spans="1:12" x14ac:dyDescent="0.25">
      <c r="A197" s="14"/>
      <c r="B197" s="14"/>
      <c r="C197" s="48"/>
      <c r="D197" s="11"/>
      <c r="E197" s="49"/>
      <c r="F197" s="49"/>
      <c r="G197" s="49"/>
      <c r="H197" s="11"/>
      <c r="I197" s="49"/>
      <c r="J197" s="11"/>
      <c r="K197" s="28">
        <v>0</v>
      </c>
      <c r="L197" s="51" t="str">
        <f>IFERROR((VLOOKUP(B197,SEMANCES!$A$3:$T$102,18,FALSE)-K197),"")</f>
        <v/>
      </c>
    </row>
    <row r="198" spans="1:12" x14ac:dyDescent="0.25">
      <c r="A198" s="14" t="str">
        <f>IFERROR(VLOOKUP(B198,SEMANCES!$A$3:$C$102,2,FALSE),"")</f>
        <v/>
      </c>
      <c r="B198" s="14"/>
      <c r="C198" s="48"/>
      <c r="D198" s="11"/>
      <c r="E198" s="49"/>
      <c r="F198" s="49"/>
      <c r="G198" s="49"/>
      <c r="H198" s="11"/>
      <c r="I198" s="49"/>
      <c r="J198" s="11"/>
      <c r="K198" s="28">
        <v>0</v>
      </c>
      <c r="L198" s="51" t="str">
        <f>IFERROR((VLOOKUP(B198,SEMANCES!$A$3:$T$102,18,FALSE)-K198),"")</f>
        <v/>
      </c>
    </row>
    <row r="199" spans="1:12" x14ac:dyDescent="0.25">
      <c r="A199" s="14" t="str">
        <f>IFERROR(VLOOKUP(B199,SEMANCES!$A$3:$C$102,2,FALSE),"")</f>
        <v/>
      </c>
      <c r="B199" s="14"/>
      <c r="C199" s="48"/>
      <c r="D199" s="11"/>
      <c r="E199" s="49"/>
      <c r="F199" s="49"/>
      <c r="G199" s="49"/>
      <c r="H199" s="11"/>
      <c r="I199" s="49"/>
      <c r="J199" s="11"/>
      <c r="K199" s="28">
        <v>0</v>
      </c>
      <c r="L199" s="51" t="str">
        <f>IFERROR((VLOOKUP(B199,SEMANCES!$A$3:$T$102,18,FALSE)-K199),"")</f>
        <v/>
      </c>
    </row>
    <row r="200" spans="1:12" x14ac:dyDescent="0.25">
      <c r="A200" s="14"/>
      <c r="B200" s="14"/>
      <c r="C200" s="48"/>
      <c r="D200" s="11"/>
      <c r="E200" s="49"/>
      <c r="F200" s="49"/>
      <c r="G200" s="49"/>
      <c r="H200" s="11"/>
      <c r="I200" s="49"/>
      <c r="J200" s="11"/>
      <c r="K200" s="28">
        <v>0</v>
      </c>
      <c r="L200" s="51" t="str">
        <f>IFERROR((VLOOKUP(B200,SEMANCES!$A$3:$T$102,18,FALSE)-K200),"")</f>
        <v/>
      </c>
    </row>
  </sheetData>
  <dataValidations count="2">
    <dataValidation type="list" allowBlank="1" showInputMessage="1" showErrorMessage="1" sqref="D2:D200">
      <formula1>INDIRECT("Tableau12[Status]")</formula1>
    </dataValidation>
    <dataValidation type="list" allowBlank="1" showInputMessage="1" showErrorMessage="1" sqref="J2:J200">
      <formula1>INDIRECT("Tableau13[Statusfin]")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B2:B200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9"/>
  <sheetViews>
    <sheetView workbookViewId="0">
      <selection activeCell="I2" sqref="I2"/>
    </sheetView>
  </sheetViews>
  <sheetFormatPr baseColWidth="10" defaultRowHeight="15" x14ac:dyDescent="0.25"/>
  <cols>
    <col min="1" max="1" width="10.7109375" bestFit="1" customWidth="1"/>
    <col min="2" max="2" width="8.28515625" bestFit="1" customWidth="1"/>
    <col min="3" max="3" width="4.5703125" bestFit="1" customWidth="1"/>
    <col min="4" max="4" width="6.85546875" bestFit="1" customWidth="1"/>
    <col min="5" max="5" width="13.140625" bestFit="1" customWidth="1"/>
    <col min="6" max="6" width="5.5703125" bestFit="1" customWidth="1"/>
    <col min="7" max="7" width="6.5703125" bestFit="1" customWidth="1"/>
    <col min="8" max="8" width="12.5703125" bestFit="1" customWidth="1"/>
    <col min="9" max="9" width="18.85546875" bestFit="1" customWidth="1"/>
    <col min="10" max="10" width="9.7109375" bestFit="1" customWidth="1"/>
    <col min="11" max="11" width="18.85546875" bestFit="1" customWidth="1"/>
    <col min="12" max="12" width="9.7109375" bestFit="1" customWidth="1"/>
    <col min="13" max="13" width="18.85546875" bestFit="1" customWidth="1"/>
    <col min="14" max="14" width="9.7109375" bestFit="1" customWidth="1"/>
    <col min="15" max="15" width="9.5703125" bestFit="1" customWidth="1"/>
    <col min="16" max="16" width="8.42578125" bestFit="1" customWidth="1"/>
    <col min="17" max="17" width="10.5703125" bestFit="1" customWidth="1"/>
    <col min="18" max="18" width="11.7109375" bestFit="1" customWidth="1"/>
    <col min="19" max="19" width="16.42578125" bestFit="1" customWidth="1"/>
  </cols>
  <sheetData>
    <row r="1" spans="1:19" x14ac:dyDescent="0.25">
      <c r="A1" s="39" t="s">
        <v>111</v>
      </c>
      <c r="B1" s="39" t="s">
        <v>112</v>
      </c>
      <c r="C1" s="39" t="s">
        <v>113</v>
      </c>
      <c r="D1" s="39" t="s">
        <v>114</v>
      </c>
      <c r="E1" s="39" t="s">
        <v>115</v>
      </c>
      <c r="F1" s="39" t="s">
        <v>116</v>
      </c>
      <c r="G1" s="39" t="s">
        <v>117</v>
      </c>
      <c r="H1" s="39" t="s">
        <v>118</v>
      </c>
      <c r="I1" s="39" t="s">
        <v>119</v>
      </c>
      <c r="J1" s="39" t="s">
        <v>120</v>
      </c>
      <c r="K1" s="39" t="s">
        <v>121</v>
      </c>
      <c r="L1" s="39" t="s">
        <v>122</v>
      </c>
      <c r="M1" s="39" t="s">
        <v>123</v>
      </c>
      <c r="N1" s="39" t="s">
        <v>124</v>
      </c>
      <c r="O1" s="39" t="s">
        <v>125</v>
      </c>
      <c r="P1" s="39" t="s">
        <v>126</v>
      </c>
      <c r="Q1" s="39" t="s">
        <v>127</v>
      </c>
      <c r="R1" s="39" t="s">
        <v>128</v>
      </c>
      <c r="S1" s="39" t="s">
        <v>95</v>
      </c>
    </row>
    <row r="2" spans="1:19" x14ac:dyDescent="0.25">
      <c r="A2" s="15">
        <v>44343</v>
      </c>
      <c r="B2" s="25">
        <v>14</v>
      </c>
      <c r="C2" s="16">
        <v>7.5</v>
      </c>
      <c r="D2" s="40">
        <v>0</v>
      </c>
      <c r="E2" s="41">
        <f>(C2*100)/DATA!$J$3</f>
        <v>105.63380281690141</v>
      </c>
      <c r="F2" s="17">
        <v>0.25</v>
      </c>
      <c r="G2" s="40">
        <v>0</v>
      </c>
      <c r="H2" s="41">
        <f>(F2*100)/1.5</f>
        <v>16.666666666666668</v>
      </c>
      <c r="I2" s="11"/>
      <c r="J2" s="26"/>
      <c r="K2" s="11"/>
      <c r="L2" s="26"/>
      <c r="M2" s="11"/>
      <c r="N2" s="26"/>
      <c r="O2" s="11" t="s">
        <v>10</v>
      </c>
      <c r="P2" s="27">
        <v>50</v>
      </c>
      <c r="Q2" s="41">
        <f>(P2*100)/DATA!$B$3</f>
        <v>100</v>
      </c>
      <c r="R2" s="46">
        <f ca="1">((TODAY()-A2)*(CONSO!E4/365))+(P2*(DATA!P3/1000)+(J2+L2+N2)*(DATA!E3/500))</f>
        <v>0.42925999999999992</v>
      </c>
      <c r="S2" s="11" t="s">
        <v>142</v>
      </c>
    </row>
    <row r="3" spans="1:19" x14ac:dyDescent="0.25">
      <c r="A3" s="15">
        <v>44344</v>
      </c>
      <c r="B3" s="25">
        <v>19</v>
      </c>
      <c r="C3" s="16">
        <v>6.7</v>
      </c>
      <c r="D3" s="40">
        <f>C3-C2</f>
        <v>-0.79999999999999982</v>
      </c>
      <c r="E3" s="41">
        <f>(C3*100)/DATA!$J$3</f>
        <v>94.366197183098592</v>
      </c>
      <c r="F3" s="17">
        <v>0.37</v>
      </c>
      <c r="G3" s="40">
        <f>F3-F2</f>
        <v>0.12</v>
      </c>
      <c r="H3" s="41">
        <f t="shared" ref="H3:H8" si="0">(F3*100)/1.5</f>
        <v>24.666666666666668</v>
      </c>
      <c r="I3" s="11" t="s">
        <v>8</v>
      </c>
      <c r="J3" s="26">
        <v>50</v>
      </c>
      <c r="K3" s="11" t="s">
        <v>6</v>
      </c>
      <c r="L3" s="26">
        <v>50</v>
      </c>
      <c r="M3" s="11"/>
      <c r="N3" s="26"/>
      <c r="O3" s="11"/>
      <c r="P3" s="27"/>
      <c r="Q3" s="41">
        <f>(P3*100)/DATA!$B$3</f>
        <v>0</v>
      </c>
      <c r="R3" s="46">
        <f ca="1">((TODAY()-A3)*(CONSO!E5/365))+(P3*(DATA!P4/1000)+(J3+L3+N3)*(DATA!E4/500))+R2</f>
        <v>2.7302</v>
      </c>
      <c r="S3" s="11" t="s">
        <v>143</v>
      </c>
    </row>
    <row r="4" spans="1:19" x14ac:dyDescent="0.25">
      <c r="A4" s="15">
        <v>44345</v>
      </c>
      <c r="B4" s="25">
        <v>22</v>
      </c>
      <c r="C4" s="16">
        <v>7.26</v>
      </c>
      <c r="D4" s="40">
        <f t="shared" ref="D4:D7" si="1">C4-C3</f>
        <v>0.55999999999999961</v>
      </c>
      <c r="E4" s="41">
        <f>(C4*100)/DATA!$J$3</f>
        <v>102.25352112676057</v>
      </c>
      <c r="F4" s="17">
        <v>0.747</v>
      </c>
      <c r="G4" s="40">
        <f t="shared" ref="G4:G7" si="2">F4-F3</f>
        <v>0.377</v>
      </c>
      <c r="H4" s="41">
        <f t="shared" si="0"/>
        <v>49.800000000000004</v>
      </c>
      <c r="I4" s="11"/>
      <c r="J4" s="26"/>
      <c r="K4" s="11"/>
      <c r="L4" s="26"/>
      <c r="M4" s="11"/>
      <c r="N4" s="26"/>
      <c r="O4" s="11"/>
      <c r="P4" s="27"/>
      <c r="Q4" s="41">
        <f>(P4*100)/DATA!$B$3</f>
        <v>0</v>
      </c>
      <c r="R4" s="46">
        <f ca="1">((TODAY()-A4)*(CONSO!E6/365))+(P4*(DATA!P5/1000)+(J4+L4+N4)*(DATA!E5/500))+R3</f>
        <v>3.01532</v>
      </c>
      <c r="S4" s="11" t="s">
        <v>144</v>
      </c>
    </row>
    <row r="5" spans="1:19" x14ac:dyDescent="0.25">
      <c r="A5" s="15">
        <v>44346</v>
      </c>
      <c r="B5" s="25">
        <v>21</v>
      </c>
      <c r="C5" s="16">
        <v>7.33</v>
      </c>
      <c r="D5" s="40">
        <f t="shared" si="1"/>
        <v>7.0000000000000284E-2</v>
      </c>
      <c r="E5" s="41">
        <f>(C5*100)/DATA!$J$3</f>
        <v>103.23943661971832</v>
      </c>
      <c r="F5" s="17">
        <v>0.8</v>
      </c>
      <c r="G5" s="40">
        <f t="shared" si="2"/>
        <v>5.3000000000000047E-2</v>
      </c>
      <c r="H5" s="41">
        <f t="shared" si="0"/>
        <v>53.333333333333336</v>
      </c>
      <c r="I5" s="11"/>
      <c r="J5" s="26"/>
      <c r="K5" s="11"/>
      <c r="L5" s="26"/>
      <c r="M5" s="11"/>
      <c r="N5" s="26"/>
      <c r="O5" s="11"/>
      <c r="P5" s="27"/>
      <c r="Q5" s="41">
        <f>(P5*100)/DATA!$B$3</f>
        <v>0</v>
      </c>
      <c r="R5" s="46">
        <f ca="1">((TODAY()-A5)*(CONSO!E7/365))+(P5*(DATA!P6/1000)+(J5+L5+N5)*(DATA!E6/500))+R4</f>
        <v>3.2826200000000001</v>
      </c>
      <c r="S5" s="11"/>
    </row>
    <row r="6" spans="1:19" x14ac:dyDescent="0.25">
      <c r="A6" s="15">
        <v>44347</v>
      </c>
      <c r="B6" s="25">
        <v>23.6</v>
      </c>
      <c r="C6" s="16">
        <v>7.61</v>
      </c>
      <c r="D6" s="40">
        <f t="shared" si="1"/>
        <v>0.28000000000000025</v>
      </c>
      <c r="E6" s="41">
        <f>(C6*100)/DATA!$J$3</f>
        <v>107.1830985915493</v>
      </c>
      <c r="F6" s="17">
        <v>0.81499999999999995</v>
      </c>
      <c r="G6" s="40">
        <f t="shared" si="2"/>
        <v>1.4999999999999902E-2</v>
      </c>
      <c r="H6" s="41">
        <f t="shared" si="0"/>
        <v>54.333333333333336</v>
      </c>
      <c r="I6" s="11"/>
      <c r="J6" s="26"/>
      <c r="K6" s="11"/>
      <c r="L6" s="26"/>
      <c r="M6" s="11"/>
      <c r="N6" s="26"/>
      <c r="O6" s="11"/>
      <c r="P6" s="27"/>
      <c r="Q6" s="41">
        <f>(P6*100)/DATA!$B$3</f>
        <v>0</v>
      </c>
      <c r="R6" s="46">
        <f ca="1">((TODAY()-A6)*(CONSO!E8/365))+(P6*(DATA!P7/1000)+(J6+L6+N6)*(DATA!E7/500))+R5</f>
        <v>3.5320999999999998</v>
      </c>
      <c r="S6" s="11"/>
    </row>
    <row r="7" spans="1:19" x14ac:dyDescent="0.25">
      <c r="A7" s="15">
        <v>44354</v>
      </c>
      <c r="B7" s="25">
        <v>25</v>
      </c>
      <c r="C7" s="16">
        <v>7.39</v>
      </c>
      <c r="D7" s="40">
        <f t="shared" si="1"/>
        <v>-0.22000000000000064</v>
      </c>
      <c r="E7" s="41">
        <f>(C7*100)/DATA!$J$3</f>
        <v>104.08450704225352</v>
      </c>
      <c r="F7" s="17">
        <v>0.74299999999999999</v>
      </c>
      <c r="G7" s="40">
        <f t="shared" si="2"/>
        <v>-7.1999999999999953E-2</v>
      </c>
      <c r="H7" s="41">
        <f t="shared" si="0"/>
        <v>49.533333333333331</v>
      </c>
      <c r="I7" s="11"/>
      <c r="J7" s="26"/>
      <c r="K7" s="11"/>
      <c r="L7" s="26"/>
      <c r="M7" s="11"/>
      <c r="N7" s="26"/>
      <c r="O7" s="11"/>
      <c r="P7" s="27"/>
      <c r="Q7" s="41">
        <f>(P7*100)/DATA!$B$3</f>
        <v>0</v>
      </c>
      <c r="R7" s="46">
        <f ca="1">((TODAY()-A7)*(CONSO!E9/365))+(P7*(DATA!P8/1000)+(J7+L7+N7)*(DATA!E8/500))+R6</f>
        <v>3.5320999999999998</v>
      </c>
      <c r="S7" s="11"/>
    </row>
    <row r="8" spans="1:19" x14ac:dyDescent="0.25">
      <c r="A8" s="11"/>
      <c r="B8" s="25"/>
      <c r="C8" s="11"/>
      <c r="D8" s="39"/>
      <c r="E8" s="41">
        <f>(C8*100)/DATA!$J$3</f>
        <v>0</v>
      </c>
      <c r="F8" s="11"/>
      <c r="G8" s="39"/>
      <c r="H8" s="41">
        <f t="shared" si="0"/>
        <v>0</v>
      </c>
      <c r="I8" s="11"/>
      <c r="J8" s="26"/>
      <c r="K8" s="11"/>
      <c r="L8" s="26"/>
      <c r="M8" s="11"/>
      <c r="N8" s="26"/>
      <c r="O8" s="11"/>
      <c r="P8" s="27"/>
      <c r="Q8" s="41">
        <f>(P8*100)/DATA!$B$3</f>
        <v>0</v>
      </c>
      <c r="R8" s="46">
        <f ca="1">((TODAY()-A8)*(CONSO!E10/365))+(P8*(DATA!P9/1000)+(J8+L8+N8)*(DATA!E9/500))+R7</f>
        <v>3.5320999999999998</v>
      </c>
      <c r="S8" s="11"/>
    </row>
    <row r="9" spans="1:19" x14ac:dyDescent="0.25">
      <c r="A9" s="18"/>
      <c r="B9" s="39" t="s">
        <v>129</v>
      </c>
      <c r="C9" s="42">
        <f>IFERROR(AVERAGE(C2:C7),"")</f>
        <v>7.2983333333333329</v>
      </c>
      <c r="D9" s="19"/>
      <c r="E9" s="39" t="s">
        <v>130</v>
      </c>
      <c r="F9" s="43">
        <f>IFERROR(AVERAGE(F2:F7),"")</f>
        <v>0.62083333333333324</v>
      </c>
      <c r="G9" s="20"/>
      <c r="H9" s="18"/>
      <c r="I9" s="39" t="s">
        <v>131</v>
      </c>
      <c r="J9" s="44">
        <f>SUM(J2:J8)</f>
        <v>50</v>
      </c>
      <c r="K9" s="39" t="s">
        <v>132</v>
      </c>
      <c r="L9" s="44">
        <f>SUM(L2:L8)</f>
        <v>50</v>
      </c>
      <c r="M9" s="39" t="s">
        <v>133</v>
      </c>
      <c r="N9" s="44">
        <f>SUM(N2:N8)</f>
        <v>0</v>
      </c>
      <c r="O9" s="39" t="s">
        <v>134</v>
      </c>
      <c r="P9" s="45">
        <f>SUM(P2:P8)</f>
        <v>50</v>
      </c>
      <c r="Q9" s="20"/>
      <c r="R9" s="21"/>
      <c r="S9" s="21"/>
    </row>
  </sheetData>
  <dataValidations count="2">
    <dataValidation type="list" allowBlank="1" showInputMessage="1" showErrorMessage="1" sqref="I2:I8 K2:K8 M2:M8">
      <formula1>INDIRECT("Tableau1[NUT]")</formula1>
    </dataValidation>
    <dataValidation type="list" allowBlank="1" showInputMessage="1" showErrorMessage="1" sqref="O2:O8">
      <formula1>INDIRECT("Tableau6[PROV H2O]")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00"/>
  <sheetViews>
    <sheetView workbookViewId="0">
      <selection activeCell="G15" sqref="G15"/>
    </sheetView>
  </sheetViews>
  <sheetFormatPr baseColWidth="10" defaultRowHeight="15" x14ac:dyDescent="0.25"/>
  <cols>
    <col min="1" max="1" width="13" bestFit="1" customWidth="1"/>
    <col min="2" max="2" width="28" bestFit="1" customWidth="1"/>
    <col min="3" max="3" width="9.42578125" bestFit="1" customWidth="1"/>
    <col min="4" max="4" width="10.42578125" bestFit="1" customWidth="1"/>
    <col min="9" max="9" width="14.7109375" bestFit="1" customWidth="1"/>
  </cols>
  <sheetData>
    <row r="1" spans="1:12" x14ac:dyDescent="0.25">
      <c r="A1" s="47" t="s">
        <v>61</v>
      </c>
      <c r="B1" s="47" t="s">
        <v>154</v>
      </c>
      <c r="C1" s="47" t="s">
        <v>167</v>
      </c>
      <c r="D1" s="47" t="s">
        <v>168</v>
      </c>
      <c r="E1" s="47" t="s">
        <v>169</v>
      </c>
      <c r="F1" s="47" t="s">
        <v>170</v>
      </c>
      <c r="G1" s="47" t="s">
        <v>171</v>
      </c>
      <c r="H1" s="47" t="s">
        <v>172</v>
      </c>
      <c r="I1" s="47" t="s">
        <v>173</v>
      </c>
      <c r="J1" s="47" t="s">
        <v>174</v>
      </c>
      <c r="K1" s="47" t="s">
        <v>175</v>
      </c>
      <c r="L1" s="47" t="s">
        <v>176</v>
      </c>
    </row>
    <row r="2" spans="1:12" x14ac:dyDescent="0.25">
      <c r="A2" s="14" t="str">
        <f>IFERROR(VLOOKUP(B2,SEMANCES!$A$3:$C$102,2,FALSE),"")</f>
        <v/>
      </c>
      <c r="B2" s="14"/>
      <c r="C2" s="48"/>
      <c r="D2" s="11"/>
      <c r="E2" s="49"/>
      <c r="F2" s="49"/>
      <c r="G2" s="49"/>
      <c r="H2" s="11"/>
      <c r="I2" s="49"/>
      <c r="J2" s="11"/>
      <c r="K2" s="28">
        <v>0</v>
      </c>
      <c r="L2" s="51" t="str">
        <f>IFERROR((VLOOKUP(B2,SEMANCES!$A$3:$T$102,18,FALSE)-K2),"")</f>
        <v/>
      </c>
    </row>
    <row r="3" spans="1:12" x14ac:dyDescent="0.25">
      <c r="A3" s="14" t="str">
        <f>IFERROR(VLOOKUP(B3,SEMANCES!$A$3:$C$102,2,FALSE),"")</f>
        <v/>
      </c>
      <c r="B3" s="14"/>
      <c r="C3" s="48"/>
      <c r="D3" s="11"/>
      <c r="E3" s="49"/>
      <c r="F3" s="49"/>
      <c r="G3" s="49"/>
      <c r="H3" s="11"/>
      <c r="I3" s="49"/>
      <c r="J3" s="11"/>
      <c r="K3" s="28">
        <v>0</v>
      </c>
      <c r="L3" s="51" t="str">
        <f>IFERROR((VLOOKUP(B3,SEMANCES!$A$3:$T$102,18,FALSE)-K3),"")</f>
        <v/>
      </c>
    </row>
    <row r="4" spans="1:12" x14ac:dyDescent="0.25">
      <c r="A4" s="14"/>
      <c r="B4" s="14"/>
      <c r="C4" s="48"/>
      <c r="D4" s="11"/>
      <c r="E4" s="49"/>
      <c r="F4" s="49"/>
      <c r="G4" s="49"/>
      <c r="H4" s="11"/>
      <c r="I4" s="49"/>
      <c r="J4" s="11"/>
      <c r="K4" s="28">
        <v>0</v>
      </c>
      <c r="L4" s="51" t="str">
        <f>IFERROR((VLOOKUP(B4,SEMANCES!$A$3:$T$102,18,FALSE)-K4),"")</f>
        <v/>
      </c>
    </row>
    <row r="5" spans="1:12" x14ac:dyDescent="0.25">
      <c r="A5" s="14"/>
      <c r="B5" s="14"/>
      <c r="C5" s="48"/>
      <c r="D5" s="11"/>
      <c r="E5" s="49"/>
      <c r="F5" s="49"/>
      <c r="G5" s="49"/>
      <c r="H5" s="11"/>
      <c r="I5" s="49"/>
      <c r="J5" s="11"/>
      <c r="K5" s="28">
        <v>0</v>
      </c>
      <c r="L5" s="51" t="str">
        <f>IFERROR((VLOOKUP(B5,SEMANCES!$A$3:$T$102,18,FALSE)-K5),"")</f>
        <v/>
      </c>
    </row>
    <row r="6" spans="1:12" x14ac:dyDescent="0.25">
      <c r="A6" s="14" t="str">
        <f>IFERROR(VLOOKUP(B6,SEMANCES!$A$3:$C$102,2,FALSE),"")</f>
        <v/>
      </c>
      <c r="B6" s="14"/>
      <c r="C6" s="48"/>
      <c r="D6" s="11"/>
      <c r="E6" s="49"/>
      <c r="F6" s="49"/>
      <c r="G6" s="49"/>
      <c r="H6" s="11"/>
      <c r="I6" s="49"/>
      <c r="J6" s="11"/>
      <c r="K6" s="28">
        <v>0</v>
      </c>
      <c r="L6" s="51" t="str">
        <f>IFERROR((VLOOKUP(B6,SEMANCES!$A$3:$T$102,18,FALSE)-K6),"")</f>
        <v/>
      </c>
    </row>
    <row r="7" spans="1:12" x14ac:dyDescent="0.25">
      <c r="A7" s="14" t="str">
        <f>IFERROR(VLOOKUP(B7,SEMANCES!$A$3:$C$102,2,FALSE),"")</f>
        <v/>
      </c>
      <c r="B7" s="14"/>
      <c r="C7" s="48"/>
      <c r="D7" s="11"/>
      <c r="E7" s="49"/>
      <c r="F7" s="49"/>
      <c r="G7" s="49"/>
      <c r="H7" s="11"/>
      <c r="I7" s="49"/>
      <c r="J7" s="11"/>
      <c r="K7" s="28">
        <v>0</v>
      </c>
      <c r="L7" s="51" t="str">
        <f>IFERROR((VLOOKUP(B7,SEMANCES!$A$3:$T$102,18,FALSE)-K7),"")</f>
        <v/>
      </c>
    </row>
    <row r="8" spans="1:12" x14ac:dyDescent="0.25">
      <c r="A8" s="14"/>
      <c r="B8" s="14"/>
      <c r="C8" s="48"/>
      <c r="D8" s="11"/>
      <c r="E8" s="49"/>
      <c r="F8" s="49"/>
      <c r="G8" s="49"/>
      <c r="H8" s="11"/>
      <c r="I8" s="49"/>
      <c r="J8" s="11"/>
      <c r="K8" s="28">
        <v>0</v>
      </c>
      <c r="L8" s="51" t="str">
        <f>IFERROR((VLOOKUP(B8,SEMANCES!$A$3:$T$102,18,FALSE)-K8),"")</f>
        <v/>
      </c>
    </row>
    <row r="9" spans="1:12" x14ac:dyDescent="0.25">
      <c r="A9" s="14"/>
      <c r="B9" s="14"/>
      <c r="C9" s="48"/>
      <c r="D9" s="11"/>
      <c r="E9" s="49"/>
      <c r="F9" s="49"/>
      <c r="G9" s="49"/>
      <c r="H9" s="11"/>
      <c r="I9" s="49"/>
      <c r="J9" s="11"/>
      <c r="K9" s="28">
        <v>0</v>
      </c>
      <c r="L9" s="51" t="str">
        <f>IFERROR((VLOOKUP(B9,SEMANCES!$A$3:$T$102,18,FALSE)-K9),"")</f>
        <v/>
      </c>
    </row>
    <row r="10" spans="1:12" x14ac:dyDescent="0.25">
      <c r="A10" s="14" t="str">
        <f>IFERROR(VLOOKUP(B10,SEMANCES!$A$3:$C$102,2,FALSE),"")</f>
        <v/>
      </c>
      <c r="B10" s="14"/>
      <c r="C10" s="48"/>
      <c r="D10" s="11"/>
      <c r="E10" s="49"/>
      <c r="F10" s="49"/>
      <c r="G10" s="49"/>
      <c r="H10" s="11"/>
      <c r="I10" s="49"/>
      <c r="J10" s="11"/>
      <c r="K10" s="28">
        <v>0</v>
      </c>
      <c r="L10" s="51" t="str">
        <f>IFERROR((VLOOKUP(B10,SEMANCES!$A$3:$T$102,18,FALSE)-K10),"")</f>
        <v/>
      </c>
    </row>
    <row r="11" spans="1:12" x14ac:dyDescent="0.25">
      <c r="A11" s="14" t="str">
        <f>IFERROR(VLOOKUP(B11,SEMANCES!$A$3:$C$102,2,FALSE),"")</f>
        <v/>
      </c>
      <c r="B11" s="14"/>
      <c r="C11" s="48"/>
      <c r="D11" s="11"/>
      <c r="E11" s="49"/>
      <c r="F11" s="49"/>
      <c r="G11" s="49"/>
      <c r="H11" s="11"/>
      <c r="I11" s="49"/>
      <c r="J11" s="11"/>
      <c r="K11" s="28">
        <v>0</v>
      </c>
      <c r="L11" s="51" t="str">
        <f>IFERROR((VLOOKUP(B11,SEMANCES!$A$3:$T$102,18,FALSE)-K11),"")</f>
        <v/>
      </c>
    </row>
    <row r="12" spans="1:12" x14ac:dyDescent="0.25">
      <c r="A12" s="14"/>
      <c r="B12" s="14"/>
      <c r="C12" s="48"/>
      <c r="D12" s="11"/>
      <c r="E12" s="49"/>
      <c r="F12" s="49"/>
      <c r="G12" s="49"/>
      <c r="H12" s="11"/>
      <c r="I12" s="49"/>
      <c r="J12" s="11"/>
      <c r="K12" s="28">
        <v>0</v>
      </c>
      <c r="L12" s="51" t="str">
        <f>IFERROR((VLOOKUP(B12,SEMANCES!$A$3:$T$102,18,FALSE)-K12),"")</f>
        <v/>
      </c>
    </row>
    <row r="13" spans="1:12" x14ac:dyDescent="0.25">
      <c r="A13" s="14"/>
      <c r="B13" s="14"/>
      <c r="C13" s="48"/>
      <c r="D13" s="11"/>
      <c r="E13" s="49"/>
      <c r="F13" s="49"/>
      <c r="G13" s="49"/>
      <c r="H13" s="11"/>
      <c r="I13" s="49"/>
      <c r="J13" s="11"/>
      <c r="K13" s="28">
        <v>0</v>
      </c>
      <c r="L13" s="51" t="str">
        <f>IFERROR((VLOOKUP(B13,SEMANCES!$A$3:$T$102,18,FALSE)-K13),"")</f>
        <v/>
      </c>
    </row>
    <row r="14" spans="1:12" x14ac:dyDescent="0.25">
      <c r="A14" s="14" t="str">
        <f>IFERROR(VLOOKUP(B14,SEMANCES!$A$3:$C$102,2,FALSE),"")</f>
        <v/>
      </c>
      <c r="B14" s="14"/>
      <c r="C14" s="48"/>
      <c r="D14" s="11"/>
      <c r="E14" s="49"/>
      <c r="F14" s="49"/>
      <c r="G14" s="49"/>
      <c r="H14" s="11"/>
      <c r="I14" s="49"/>
      <c r="J14" s="11"/>
      <c r="K14" s="28">
        <v>0</v>
      </c>
      <c r="L14" s="51" t="str">
        <f>IFERROR((VLOOKUP(B14,SEMANCES!$A$3:$T$102,18,FALSE)-K14),"")</f>
        <v/>
      </c>
    </row>
    <row r="15" spans="1:12" x14ac:dyDescent="0.25">
      <c r="A15" s="14" t="str">
        <f>IFERROR(VLOOKUP(B15,SEMANCES!$A$3:$C$102,2,FALSE),"")</f>
        <v/>
      </c>
      <c r="B15" s="14"/>
      <c r="C15" s="48"/>
      <c r="D15" s="11"/>
      <c r="E15" s="49"/>
      <c r="F15" s="49"/>
      <c r="G15" s="49"/>
      <c r="H15" s="11"/>
      <c r="I15" s="49"/>
      <c r="J15" s="11"/>
      <c r="K15" s="28">
        <v>0</v>
      </c>
      <c r="L15" s="51" t="str">
        <f>IFERROR((VLOOKUP(B15,SEMANCES!$A$3:$T$102,18,FALSE)-K15),"")</f>
        <v/>
      </c>
    </row>
    <row r="16" spans="1:12" x14ac:dyDescent="0.25">
      <c r="A16" s="14"/>
      <c r="B16" s="14"/>
      <c r="C16" s="48"/>
      <c r="D16" s="11"/>
      <c r="E16" s="49"/>
      <c r="F16" s="49"/>
      <c r="G16" s="49"/>
      <c r="H16" s="11"/>
      <c r="I16" s="49"/>
      <c r="J16" s="11"/>
      <c r="K16" s="28">
        <v>0</v>
      </c>
      <c r="L16" s="51" t="str">
        <f>IFERROR((VLOOKUP(B16,SEMANCES!$A$3:$T$102,18,FALSE)-K16),"")</f>
        <v/>
      </c>
    </row>
    <row r="17" spans="1:12" x14ac:dyDescent="0.25">
      <c r="A17" s="14"/>
      <c r="B17" s="14"/>
      <c r="C17" s="48"/>
      <c r="D17" s="11"/>
      <c r="E17" s="49"/>
      <c r="F17" s="49"/>
      <c r="G17" s="49"/>
      <c r="H17" s="11"/>
      <c r="I17" s="49"/>
      <c r="J17" s="11"/>
      <c r="K17" s="28">
        <v>0</v>
      </c>
      <c r="L17" s="51" t="str">
        <f>IFERROR((VLOOKUP(B17,SEMANCES!$A$3:$T$102,18,FALSE)-K17),"")</f>
        <v/>
      </c>
    </row>
    <row r="18" spans="1:12" x14ac:dyDescent="0.25">
      <c r="A18" s="14" t="str">
        <f>IFERROR(VLOOKUP(B18,SEMANCES!$A$3:$C$102,2,FALSE),"")</f>
        <v/>
      </c>
      <c r="B18" s="14"/>
      <c r="C18" s="48"/>
      <c r="D18" s="11"/>
      <c r="E18" s="49"/>
      <c r="F18" s="49"/>
      <c r="G18" s="49"/>
      <c r="H18" s="11"/>
      <c r="I18" s="49"/>
      <c r="J18" s="11"/>
      <c r="K18" s="28">
        <v>0</v>
      </c>
      <c r="L18" s="51" t="str">
        <f>IFERROR((VLOOKUP(B18,SEMANCES!$A$3:$T$102,18,FALSE)-K18),"")</f>
        <v/>
      </c>
    </row>
    <row r="19" spans="1:12" x14ac:dyDescent="0.25">
      <c r="A19" s="14" t="str">
        <f>IFERROR(VLOOKUP(B19,SEMANCES!$A$3:$C$102,2,FALSE),"")</f>
        <v/>
      </c>
      <c r="B19" s="14"/>
      <c r="C19" s="48"/>
      <c r="D19" s="11"/>
      <c r="E19" s="49"/>
      <c r="F19" s="49"/>
      <c r="G19" s="49"/>
      <c r="H19" s="11"/>
      <c r="I19" s="49"/>
      <c r="J19" s="11"/>
      <c r="K19" s="28">
        <v>0</v>
      </c>
      <c r="L19" s="51" t="str">
        <f>IFERROR((VLOOKUP(B19,SEMANCES!$A$3:$T$102,18,FALSE)-K19),"")</f>
        <v/>
      </c>
    </row>
    <row r="20" spans="1:12" x14ac:dyDescent="0.25">
      <c r="A20" s="14"/>
      <c r="B20" s="14"/>
      <c r="C20" s="48"/>
      <c r="D20" s="11"/>
      <c r="E20" s="49"/>
      <c r="F20" s="49"/>
      <c r="G20" s="49"/>
      <c r="H20" s="11"/>
      <c r="I20" s="49"/>
      <c r="J20" s="11"/>
      <c r="K20" s="28">
        <v>0</v>
      </c>
      <c r="L20" s="51" t="str">
        <f>IFERROR((VLOOKUP(B20,SEMANCES!$A$3:$T$102,18,FALSE)-K20),"")</f>
        <v/>
      </c>
    </row>
    <row r="21" spans="1:12" x14ac:dyDescent="0.25">
      <c r="A21" s="14"/>
      <c r="B21" s="14"/>
      <c r="C21" s="48"/>
      <c r="D21" s="11"/>
      <c r="E21" s="49"/>
      <c r="F21" s="49"/>
      <c r="G21" s="49"/>
      <c r="H21" s="11"/>
      <c r="I21" s="49"/>
      <c r="J21" s="11"/>
      <c r="K21" s="28">
        <v>0</v>
      </c>
      <c r="L21" s="51" t="str">
        <f>IFERROR((VLOOKUP(B21,SEMANCES!$A$3:$T$102,18,FALSE)-K21),"")</f>
        <v/>
      </c>
    </row>
    <row r="22" spans="1:12" x14ac:dyDescent="0.25">
      <c r="A22" s="14" t="str">
        <f>IFERROR(VLOOKUP(B22,SEMANCES!$A$3:$C$102,2,FALSE),"")</f>
        <v/>
      </c>
      <c r="B22" s="14"/>
      <c r="C22" s="48"/>
      <c r="D22" s="11"/>
      <c r="E22" s="49"/>
      <c r="F22" s="49"/>
      <c r="G22" s="49"/>
      <c r="H22" s="11"/>
      <c r="I22" s="49"/>
      <c r="J22" s="11"/>
      <c r="K22" s="28">
        <v>0</v>
      </c>
      <c r="L22" s="51" t="str">
        <f>IFERROR((VLOOKUP(B22,SEMANCES!$A$3:$T$102,18,FALSE)-K22),"")</f>
        <v/>
      </c>
    </row>
    <row r="23" spans="1:12" x14ac:dyDescent="0.25">
      <c r="A23" s="14" t="str">
        <f>IFERROR(VLOOKUP(B23,SEMANCES!$A$3:$C$102,2,FALSE),"")</f>
        <v/>
      </c>
      <c r="B23" s="14"/>
      <c r="C23" s="48"/>
      <c r="D23" s="11"/>
      <c r="E23" s="49"/>
      <c r="F23" s="49"/>
      <c r="G23" s="49"/>
      <c r="H23" s="11"/>
      <c r="I23" s="49"/>
      <c r="J23" s="11"/>
      <c r="K23" s="28">
        <v>0</v>
      </c>
      <c r="L23" s="51" t="str">
        <f>IFERROR((VLOOKUP(B23,SEMANCES!$A$3:$T$102,18,FALSE)-K23),"")</f>
        <v/>
      </c>
    </row>
    <row r="24" spans="1:12" x14ac:dyDescent="0.25">
      <c r="A24" s="14"/>
      <c r="B24" s="14"/>
      <c r="C24" s="48"/>
      <c r="D24" s="11"/>
      <c r="E24" s="49"/>
      <c r="F24" s="49"/>
      <c r="G24" s="49"/>
      <c r="H24" s="11"/>
      <c r="I24" s="49"/>
      <c r="J24" s="11"/>
      <c r="K24" s="28">
        <v>0</v>
      </c>
      <c r="L24" s="51" t="str">
        <f>IFERROR((VLOOKUP(B24,SEMANCES!$A$3:$T$102,18,FALSE)-K24),"")</f>
        <v/>
      </c>
    </row>
    <row r="25" spans="1:12" x14ac:dyDescent="0.25">
      <c r="A25" s="14"/>
      <c r="B25" s="14"/>
      <c r="C25" s="48"/>
      <c r="D25" s="11"/>
      <c r="E25" s="49"/>
      <c r="F25" s="49"/>
      <c r="G25" s="49"/>
      <c r="H25" s="11"/>
      <c r="I25" s="49"/>
      <c r="J25" s="11"/>
      <c r="K25" s="28">
        <v>0</v>
      </c>
      <c r="L25" s="51" t="str">
        <f>IFERROR((VLOOKUP(B25,SEMANCES!$A$3:$T$102,18,FALSE)-K25),"")</f>
        <v/>
      </c>
    </row>
    <row r="26" spans="1:12" x14ac:dyDescent="0.25">
      <c r="A26" s="14" t="str">
        <f>IFERROR(VLOOKUP(B26,SEMANCES!$A$3:$C$102,2,FALSE),"")</f>
        <v/>
      </c>
      <c r="B26" s="14"/>
      <c r="C26" s="48"/>
      <c r="D26" s="11"/>
      <c r="E26" s="49"/>
      <c r="F26" s="49"/>
      <c r="G26" s="49"/>
      <c r="H26" s="11"/>
      <c r="I26" s="49"/>
      <c r="J26" s="11"/>
      <c r="K26" s="28">
        <v>0</v>
      </c>
      <c r="L26" s="51" t="str">
        <f>IFERROR((VLOOKUP(B26,SEMANCES!$A$3:$T$102,18,FALSE)-K26),"")</f>
        <v/>
      </c>
    </row>
    <row r="27" spans="1:12" x14ac:dyDescent="0.25">
      <c r="A27" s="14" t="str">
        <f>IFERROR(VLOOKUP(B27,SEMANCES!$A$3:$C$102,2,FALSE),"")</f>
        <v/>
      </c>
      <c r="B27" s="14"/>
      <c r="C27" s="48"/>
      <c r="D27" s="11"/>
      <c r="E27" s="49"/>
      <c r="F27" s="49"/>
      <c r="G27" s="49"/>
      <c r="H27" s="11"/>
      <c r="I27" s="49"/>
      <c r="J27" s="11"/>
      <c r="K27" s="28">
        <v>0</v>
      </c>
      <c r="L27" s="51" t="str">
        <f>IFERROR((VLOOKUP(B27,SEMANCES!$A$3:$T$102,18,FALSE)-K27),"")</f>
        <v/>
      </c>
    </row>
    <row r="28" spans="1:12" x14ac:dyDescent="0.25">
      <c r="A28" s="14"/>
      <c r="B28" s="14"/>
      <c r="C28" s="48"/>
      <c r="D28" s="11"/>
      <c r="E28" s="49"/>
      <c r="F28" s="49"/>
      <c r="G28" s="49"/>
      <c r="H28" s="11"/>
      <c r="I28" s="49"/>
      <c r="J28" s="11"/>
      <c r="K28" s="28">
        <v>0</v>
      </c>
      <c r="L28" s="51" t="str">
        <f>IFERROR((VLOOKUP(B28,SEMANCES!$A$3:$T$102,18,FALSE)-K28),"")</f>
        <v/>
      </c>
    </row>
    <row r="29" spans="1:12" x14ac:dyDescent="0.25">
      <c r="A29" s="14"/>
      <c r="B29" s="14"/>
      <c r="C29" s="48"/>
      <c r="D29" s="11"/>
      <c r="E29" s="49"/>
      <c r="F29" s="49"/>
      <c r="G29" s="49"/>
      <c r="H29" s="11"/>
      <c r="I29" s="49"/>
      <c r="J29" s="11"/>
      <c r="K29" s="28">
        <v>0</v>
      </c>
      <c r="L29" s="51" t="str">
        <f>IFERROR((VLOOKUP(B29,SEMANCES!$A$3:$T$102,18,FALSE)-K29),"")</f>
        <v/>
      </c>
    </row>
    <row r="30" spans="1:12" x14ac:dyDescent="0.25">
      <c r="A30" s="14" t="str">
        <f>IFERROR(VLOOKUP(B30,SEMANCES!$A$3:$C$102,2,FALSE),"")</f>
        <v/>
      </c>
      <c r="B30" s="14"/>
      <c r="C30" s="48"/>
      <c r="D30" s="11"/>
      <c r="E30" s="49"/>
      <c r="F30" s="49"/>
      <c r="G30" s="49"/>
      <c r="H30" s="11"/>
      <c r="I30" s="49"/>
      <c r="J30" s="11"/>
      <c r="K30" s="28">
        <v>0</v>
      </c>
      <c r="L30" s="51" t="str">
        <f>IFERROR((VLOOKUP(B30,SEMANCES!$A$3:$T$102,18,FALSE)-K30),"")</f>
        <v/>
      </c>
    </row>
    <row r="31" spans="1:12" x14ac:dyDescent="0.25">
      <c r="A31" s="14" t="str">
        <f>IFERROR(VLOOKUP(B31,SEMANCES!$A$3:$C$102,2,FALSE),"")</f>
        <v/>
      </c>
      <c r="B31" s="14"/>
      <c r="C31" s="48"/>
      <c r="D31" s="11"/>
      <c r="E31" s="49"/>
      <c r="F31" s="49"/>
      <c r="G31" s="49"/>
      <c r="H31" s="11"/>
      <c r="I31" s="49"/>
      <c r="J31" s="11"/>
      <c r="K31" s="28">
        <v>0</v>
      </c>
      <c r="L31" s="51" t="str">
        <f>IFERROR((VLOOKUP(B31,SEMANCES!$A$3:$T$102,18,FALSE)-K31),"")</f>
        <v/>
      </c>
    </row>
    <row r="32" spans="1:12" x14ac:dyDescent="0.25">
      <c r="A32" s="14"/>
      <c r="B32" s="14"/>
      <c r="C32" s="48"/>
      <c r="D32" s="11"/>
      <c r="E32" s="49"/>
      <c r="F32" s="49"/>
      <c r="G32" s="49"/>
      <c r="H32" s="11"/>
      <c r="I32" s="49"/>
      <c r="J32" s="11"/>
      <c r="K32" s="28">
        <v>0</v>
      </c>
      <c r="L32" s="51" t="str">
        <f>IFERROR((VLOOKUP(B32,SEMANCES!$A$3:$T$102,18,FALSE)-K32),"")</f>
        <v/>
      </c>
    </row>
    <row r="33" spans="1:12" x14ac:dyDescent="0.25">
      <c r="A33" s="14"/>
      <c r="B33" s="14"/>
      <c r="C33" s="48"/>
      <c r="D33" s="11"/>
      <c r="E33" s="49"/>
      <c r="F33" s="49"/>
      <c r="G33" s="49"/>
      <c r="H33" s="11"/>
      <c r="I33" s="49"/>
      <c r="J33" s="11"/>
      <c r="K33" s="28">
        <v>0</v>
      </c>
      <c r="L33" s="51" t="str">
        <f>IFERROR((VLOOKUP(B33,SEMANCES!$A$3:$T$102,18,FALSE)-K33),"")</f>
        <v/>
      </c>
    </row>
    <row r="34" spans="1:12" x14ac:dyDescent="0.25">
      <c r="A34" s="14" t="str">
        <f>IFERROR(VLOOKUP(B34,SEMANCES!$A$3:$C$102,2,FALSE),"")</f>
        <v/>
      </c>
      <c r="B34" s="14"/>
      <c r="C34" s="48"/>
      <c r="D34" s="11"/>
      <c r="E34" s="49"/>
      <c r="F34" s="49"/>
      <c r="G34" s="49"/>
      <c r="H34" s="11"/>
      <c r="I34" s="49"/>
      <c r="J34" s="11"/>
      <c r="K34" s="28">
        <v>0</v>
      </c>
      <c r="L34" s="51" t="str">
        <f>IFERROR((VLOOKUP(B34,SEMANCES!$A$3:$T$102,18,FALSE)-K34),"")</f>
        <v/>
      </c>
    </row>
    <row r="35" spans="1:12" x14ac:dyDescent="0.25">
      <c r="A35" s="14" t="str">
        <f>IFERROR(VLOOKUP(B35,SEMANCES!$A$3:$C$102,2,FALSE),"")</f>
        <v/>
      </c>
      <c r="B35" s="14"/>
      <c r="C35" s="48"/>
      <c r="D35" s="11"/>
      <c r="E35" s="49"/>
      <c r="F35" s="49"/>
      <c r="G35" s="49"/>
      <c r="H35" s="11"/>
      <c r="I35" s="49"/>
      <c r="J35" s="11"/>
      <c r="K35" s="28">
        <v>0</v>
      </c>
      <c r="L35" s="51" t="str">
        <f>IFERROR((VLOOKUP(B35,SEMANCES!$A$3:$T$102,18,FALSE)-K35),"")</f>
        <v/>
      </c>
    </row>
    <row r="36" spans="1:12" x14ac:dyDescent="0.25">
      <c r="A36" s="14"/>
      <c r="B36" s="14"/>
      <c r="C36" s="48"/>
      <c r="D36" s="11"/>
      <c r="E36" s="49"/>
      <c r="F36" s="49"/>
      <c r="G36" s="49"/>
      <c r="H36" s="11"/>
      <c r="I36" s="49"/>
      <c r="J36" s="11"/>
      <c r="K36" s="28">
        <v>0</v>
      </c>
      <c r="L36" s="51" t="str">
        <f>IFERROR((VLOOKUP(B36,SEMANCES!$A$3:$T$102,18,FALSE)-K36),"")</f>
        <v/>
      </c>
    </row>
    <row r="37" spans="1:12" x14ac:dyDescent="0.25">
      <c r="A37" s="14"/>
      <c r="B37" s="14"/>
      <c r="C37" s="48"/>
      <c r="D37" s="11"/>
      <c r="E37" s="49"/>
      <c r="F37" s="49"/>
      <c r="G37" s="49"/>
      <c r="H37" s="11"/>
      <c r="I37" s="49"/>
      <c r="J37" s="11"/>
      <c r="K37" s="28">
        <v>0</v>
      </c>
      <c r="L37" s="51" t="str">
        <f>IFERROR((VLOOKUP(B37,SEMANCES!$A$3:$T$102,18,FALSE)-K37),"")</f>
        <v/>
      </c>
    </row>
    <row r="38" spans="1:12" x14ac:dyDescent="0.25">
      <c r="A38" s="14" t="str">
        <f>IFERROR(VLOOKUP(B38,SEMANCES!$A$3:$C$102,2,FALSE),"")</f>
        <v/>
      </c>
      <c r="B38" s="14"/>
      <c r="C38" s="48"/>
      <c r="D38" s="11"/>
      <c r="E38" s="49"/>
      <c r="F38" s="49"/>
      <c r="G38" s="49"/>
      <c r="H38" s="11"/>
      <c r="I38" s="49"/>
      <c r="J38" s="11"/>
      <c r="K38" s="28">
        <v>0</v>
      </c>
      <c r="L38" s="51" t="str">
        <f>IFERROR((VLOOKUP(B38,SEMANCES!$A$3:$T$102,18,FALSE)-K38),"")</f>
        <v/>
      </c>
    </row>
    <row r="39" spans="1:12" x14ac:dyDescent="0.25">
      <c r="A39" s="14" t="str">
        <f>IFERROR(VLOOKUP(B39,SEMANCES!$A$3:$C$102,2,FALSE),"")</f>
        <v/>
      </c>
      <c r="B39" s="14"/>
      <c r="C39" s="48"/>
      <c r="D39" s="11"/>
      <c r="E39" s="49"/>
      <c r="F39" s="49"/>
      <c r="G39" s="49"/>
      <c r="H39" s="11"/>
      <c r="I39" s="49"/>
      <c r="J39" s="11"/>
      <c r="K39" s="28">
        <v>0</v>
      </c>
      <c r="L39" s="51" t="str">
        <f>IFERROR((VLOOKUP(B39,SEMANCES!$A$3:$T$102,18,FALSE)-K39),"")</f>
        <v/>
      </c>
    </row>
    <row r="40" spans="1:12" x14ac:dyDescent="0.25">
      <c r="A40" s="14"/>
      <c r="B40" s="14"/>
      <c r="C40" s="48"/>
      <c r="D40" s="11"/>
      <c r="E40" s="49"/>
      <c r="F40" s="49"/>
      <c r="G40" s="49"/>
      <c r="H40" s="11"/>
      <c r="I40" s="49"/>
      <c r="J40" s="11"/>
      <c r="K40" s="28">
        <v>0</v>
      </c>
      <c r="L40" s="51" t="str">
        <f>IFERROR((VLOOKUP(B40,SEMANCES!$A$3:$T$102,18,FALSE)-K40),"")</f>
        <v/>
      </c>
    </row>
    <row r="41" spans="1:12" x14ac:dyDescent="0.25">
      <c r="A41" s="14"/>
      <c r="B41" s="14"/>
      <c r="C41" s="48"/>
      <c r="D41" s="11"/>
      <c r="E41" s="49"/>
      <c r="F41" s="49"/>
      <c r="G41" s="49"/>
      <c r="H41" s="11"/>
      <c r="I41" s="49"/>
      <c r="J41" s="11"/>
      <c r="K41" s="28">
        <v>0</v>
      </c>
      <c r="L41" s="51" t="str">
        <f>IFERROR((VLOOKUP(B41,SEMANCES!$A$3:$T$102,18,FALSE)-K41),"")</f>
        <v/>
      </c>
    </row>
    <row r="42" spans="1:12" x14ac:dyDescent="0.25">
      <c r="A42" s="14" t="str">
        <f>IFERROR(VLOOKUP(B42,SEMANCES!$A$3:$C$102,2,FALSE),"")</f>
        <v/>
      </c>
      <c r="B42" s="14"/>
      <c r="C42" s="48"/>
      <c r="D42" s="11"/>
      <c r="E42" s="49"/>
      <c r="F42" s="49"/>
      <c r="G42" s="49"/>
      <c r="H42" s="11"/>
      <c r="I42" s="49"/>
      <c r="J42" s="11"/>
      <c r="K42" s="28">
        <v>0</v>
      </c>
      <c r="L42" s="51" t="str">
        <f>IFERROR((VLOOKUP(B42,SEMANCES!$A$3:$T$102,18,FALSE)-K42),"")</f>
        <v/>
      </c>
    </row>
    <row r="43" spans="1:12" x14ac:dyDescent="0.25">
      <c r="A43" s="14" t="str">
        <f>IFERROR(VLOOKUP(B43,SEMANCES!$A$3:$C$102,2,FALSE),"")</f>
        <v/>
      </c>
      <c r="B43" s="14"/>
      <c r="C43" s="48"/>
      <c r="D43" s="11"/>
      <c r="E43" s="49"/>
      <c r="F43" s="49"/>
      <c r="G43" s="49"/>
      <c r="H43" s="11"/>
      <c r="I43" s="49"/>
      <c r="J43" s="11"/>
      <c r="K43" s="28">
        <v>0</v>
      </c>
      <c r="L43" s="51" t="str">
        <f>IFERROR((VLOOKUP(B43,SEMANCES!$A$3:$T$102,18,FALSE)-K43),"")</f>
        <v/>
      </c>
    </row>
    <row r="44" spans="1:12" x14ac:dyDescent="0.25">
      <c r="A44" s="14"/>
      <c r="B44" s="14"/>
      <c r="C44" s="48"/>
      <c r="D44" s="11"/>
      <c r="E44" s="49"/>
      <c r="F44" s="49"/>
      <c r="G44" s="49"/>
      <c r="H44" s="11"/>
      <c r="I44" s="49"/>
      <c r="J44" s="11"/>
      <c r="K44" s="28">
        <v>0</v>
      </c>
      <c r="L44" s="51" t="str">
        <f>IFERROR((VLOOKUP(B44,SEMANCES!$A$3:$T$102,18,FALSE)-K44),"")</f>
        <v/>
      </c>
    </row>
    <row r="45" spans="1:12" x14ac:dyDescent="0.25">
      <c r="A45" s="14"/>
      <c r="B45" s="14"/>
      <c r="C45" s="48"/>
      <c r="D45" s="11"/>
      <c r="E45" s="49"/>
      <c r="F45" s="49"/>
      <c r="G45" s="49"/>
      <c r="H45" s="11"/>
      <c r="I45" s="49"/>
      <c r="J45" s="11"/>
      <c r="K45" s="28">
        <v>0</v>
      </c>
      <c r="L45" s="51" t="str">
        <f>IFERROR((VLOOKUP(B45,SEMANCES!$A$3:$T$102,18,FALSE)-K45),"")</f>
        <v/>
      </c>
    </row>
    <row r="46" spans="1:12" x14ac:dyDescent="0.25">
      <c r="A46" s="14" t="str">
        <f>IFERROR(VLOOKUP(B46,SEMANCES!$A$3:$C$102,2,FALSE),"")</f>
        <v/>
      </c>
      <c r="B46" s="14"/>
      <c r="C46" s="48"/>
      <c r="D46" s="11"/>
      <c r="E46" s="49"/>
      <c r="F46" s="49"/>
      <c r="G46" s="49"/>
      <c r="H46" s="11"/>
      <c r="I46" s="49"/>
      <c r="J46" s="11"/>
      <c r="K46" s="28">
        <v>0</v>
      </c>
      <c r="L46" s="51" t="str">
        <f>IFERROR((VLOOKUP(B46,SEMANCES!$A$3:$T$102,18,FALSE)-K46),"")</f>
        <v/>
      </c>
    </row>
    <row r="47" spans="1:12" x14ac:dyDescent="0.25">
      <c r="A47" s="14" t="str">
        <f>IFERROR(VLOOKUP(B47,SEMANCES!$A$3:$C$102,2,FALSE),"")</f>
        <v/>
      </c>
      <c r="B47" s="14"/>
      <c r="C47" s="48"/>
      <c r="D47" s="11"/>
      <c r="E47" s="49"/>
      <c r="F47" s="49"/>
      <c r="G47" s="49"/>
      <c r="H47" s="11"/>
      <c r="I47" s="49"/>
      <c r="J47" s="11"/>
      <c r="K47" s="28">
        <v>0</v>
      </c>
      <c r="L47" s="51" t="str">
        <f>IFERROR((VLOOKUP(B47,SEMANCES!$A$3:$T$102,18,FALSE)-K47),"")</f>
        <v/>
      </c>
    </row>
    <row r="48" spans="1:12" x14ac:dyDescent="0.25">
      <c r="A48" s="14"/>
      <c r="B48" s="14"/>
      <c r="C48" s="48"/>
      <c r="D48" s="11"/>
      <c r="E48" s="49"/>
      <c r="F48" s="49"/>
      <c r="G48" s="49"/>
      <c r="H48" s="11"/>
      <c r="I48" s="49"/>
      <c r="J48" s="11"/>
      <c r="K48" s="28">
        <v>0</v>
      </c>
      <c r="L48" s="51" t="str">
        <f>IFERROR((VLOOKUP(B48,SEMANCES!$A$3:$T$102,18,FALSE)-K48),"")</f>
        <v/>
      </c>
    </row>
    <row r="49" spans="1:12" x14ac:dyDescent="0.25">
      <c r="A49" s="14"/>
      <c r="B49" s="14"/>
      <c r="C49" s="48"/>
      <c r="D49" s="11"/>
      <c r="E49" s="49"/>
      <c r="F49" s="49"/>
      <c r="G49" s="49"/>
      <c r="H49" s="11"/>
      <c r="I49" s="49"/>
      <c r="J49" s="11"/>
      <c r="K49" s="28">
        <v>0</v>
      </c>
      <c r="L49" s="51" t="str">
        <f>IFERROR((VLOOKUP(B49,SEMANCES!$A$3:$T$102,18,FALSE)-K49),"")</f>
        <v/>
      </c>
    </row>
    <row r="50" spans="1:12" x14ac:dyDescent="0.25">
      <c r="A50" s="14" t="str">
        <f>IFERROR(VLOOKUP(B50,SEMANCES!$A$3:$C$102,2,FALSE),"")</f>
        <v/>
      </c>
      <c r="B50" s="14"/>
      <c r="C50" s="48"/>
      <c r="D50" s="11"/>
      <c r="E50" s="49"/>
      <c r="F50" s="49"/>
      <c r="G50" s="49"/>
      <c r="H50" s="11"/>
      <c r="I50" s="49"/>
      <c r="J50" s="11"/>
      <c r="K50" s="28">
        <v>0</v>
      </c>
      <c r="L50" s="51" t="str">
        <f>IFERROR((VLOOKUP(B50,SEMANCES!$A$3:$T$102,18,FALSE)-K50),"")</f>
        <v/>
      </c>
    </row>
    <row r="51" spans="1:12" x14ac:dyDescent="0.25">
      <c r="A51" s="14" t="str">
        <f>IFERROR(VLOOKUP(B51,SEMANCES!$A$3:$C$102,2,FALSE),"")</f>
        <v/>
      </c>
      <c r="B51" s="14"/>
      <c r="C51" s="48"/>
      <c r="D51" s="11"/>
      <c r="E51" s="49"/>
      <c r="F51" s="49"/>
      <c r="G51" s="49"/>
      <c r="H51" s="11"/>
      <c r="I51" s="49"/>
      <c r="J51" s="11"/>
      <c r="K51" s="28">
        <v>0</v>
      </c>
      <c r="L51" s="51" t="str">
        <f>IFERROR((VLOOKUP(B51,SEMANCES!$A$3:$T$102,18,FALSE)-K51),"")</f>
        <v/>
      </c>
    </row>
    <row r="52" spans="1:12" x14ac:dyDescent="0.25">
      <c r="A52" s="14"/>
      <c r="B52" s="14"/>
      <c r="C52" s="48"/>
      <c r="D52" s="11"/>
      <c r="E52" s="49"/>
      <c r="F52" s="49"/>
      <c r="G52" s="49"/>
      <c r="H52" s="11"/>
      <c r="I52" s="49"/>
      <c r="J52" s="11"/>
      <c r="K52" s="28">
        <v>0</v>
      </c>
      <c r="L52" s="51" t="str">
        <f>IFERROR((VLOOKUP(B52,SEMANCES!$A$3:$T$102,18,FALSE)-K52),"")</f>
        <v/>
      </c>
    </row>
    <row r="53" spans="1:12" x14ac:dyDescent="0.25">
      <c r="A53" s="14"/>
      <c r="B53" s="14"/>
      <c r="C53" s="48"/>
      <c r="D53" s="11"/>
      <c r="E53" s="49"/>
      <c r="F53" s="49"/>
      <c r="G53" s="49"/>
      <c r="H53" s="11"/>
      <c r="I53" s="49"/>
      <c r="J53" s="11"/>
      <c r="K53" s="28">
        <v>0</v>
      </c>
      <c r="L53" s="51" t="str">
        <f>IFERROR((VLOOKUP(B53,SEMANCES!$A$3:$T$102,18,FALSE)-K53),"")</f>
        <v/>
      </c>
    </row>
    <row r="54" spans="1:12" x14ac:dyDescent="0.25">
      <c r="A54" s="14" t="str">
        <f>IFERROR(VLOOKUP(B54,SEMANCES!$A$3:$C$102,2,FALSE),"")</f>
        <v/>
      </c>
      <c r="B54" s="14"/>
      <c r="C54" s="48"/>
      <c r="D54" s="11"/>
      <c r="E54" s="49"/>
      <c r="F54" s="49"/>
      <c r="G54" s="49"/>
      <c r="H54" s="11"/>
      <c r="I54" s="49"/>
      <c r="J54" s="11"/>
      <c r="K54" s="28">
        <v>0</v>
      </c>
      <c r="L54" s="51" t="str">
        <f>IFERROR((VLOOKUP(B54,SEMANCES!$A$3:$T$102,18,FALSE)-K54),"")</f>
        <v/>
      </c>
    </row>
    <row r="55" spans="1:12" x14ac:dyDescent="0.25">
      <c r="A55" s="14" t="str">
        <f>IFERROR(VLOOKUP(B55,SEMANCES!$A$3:$C$102,2,FALSE),"")</f>
        <v/>
      </c>
      <c r="B55" s="14"/>
      <c r="C55" s="48"/>
      <c r="D55" s="11"/>
      <c r="E55" s="49"/>
      <c r="F55" s="49"/>
      <c r="G55" s="49"/>
      <c r="H55" s="11"/>
      <c r="I55" s="49"/>
      <c r="J55" s="11"/>
      <c r="K55" s="28">
        <v>0</v>
      </c>
      <c r="L55" s="51" t="str">
        <f>IFERROR((VLOOKUP(B55,SEMANCES!$A$3:$T$102,18,FALSE)-K55),"")</f>
        <v/>
      </c>
    </row>
    <row r="56" spans="1:12" x14ac:dyDescent="0.25">
      <c r="A56" s="14"/>
      <c r="B56" s="14"/>
      <c r="C56" s="48"/>
      <c r="D56" s="11"/>
      <c r="E56" s="49"/>
      <c r="F56" s="49"/>
      <c r="G56" s="49"/>
      <c r="H56" s="11"/>
      <c r="I56" s="49"/>
      <c r="J56" s="11"/>
      <c r="K56" s="28">
        <v>0</v>
      </c>
      <c r="L56" s="51" t="str">
        <f>IFERROR((VLOOKUP(B56,SEMANCES!$A$3:$T$102,18,FALSE)-K56),"")</f>
        <v/>
      </c>
    </row>
    <row r="57" spans="1:12" x14ac:dyDescent="0.25">
      <c r="A57" s="14"/>
      <c r="B57" s="14"/>
      <c r="C57" s="48"/>
      <c r="D57" s="11"/>
      <c r="E57" s="49"/>
      <c r="F57" s="49"/>
      <c r="G57" s="49"/>
      <c r="H57" s="11"/>
      <c r="I57" s="49"/>
      <c r="J57" s="11"/>
      <c r="K57" s="28">
        <v>0</v>
      </c>
      <c r="L57" s="51" t="str">
        <f>IFERROR((VLOOKUP(B57,SEMANCES!$A$3:$T$102,18,FALSE)-K57),"")</f>
        <v/>
      </c>
    </row>
    <row r="58" spans="1:12" x14ac:dyDescent="0.25">
      <c r="A58" s="14" t="str">
        <f>IFERROR(VLOOKUP(B58,SEMANCES!$A$3:$C$102,2,FALSE),"")</f>
        <v/>
      </c>
      <c r="B58" s="14"/>
      <c r="C58" s="48"/>
      <c r="D58" s="11"/>
      <c r="E58" s="49"/>
      <c r="F58" s="49"/>
      <c r="G58" s="49"/>
      <c r="H58" s="11"/>
      <c r="I58" s="49"/>
      <c r="J58" s="11"/>
      <c r="K58" s="28">
        <v>0</v>
      </c>
      <c r="L58" s="51" t="str">
        <f>IFERROR((VLOOKUP(B58,SEMANCES!$A$3:$T$102,18,FALSE)-K58),"")</f>
        <v/>
      </c>
    </row>
    <row r="59" spans="1:12" x14ac:dyDescent="0.25">
      <c r="A59" s="14" t="str">
        <f>IFERROR(VLOOKUP(B59,SEMANCES!$A$3:$C$102,2,FALSE),"")</f>
        <v/>
      </c>
      <c r="B59" s="14"/>
      <c r="C59" s="48"/>
      <c r="D59" s="11"/>
      <c r="E59" s="49"/>
      <c r="F59" s="49"/>
      <c r="G59" s="49"/>
      <c r="H59" s="11"/>
      <c r="I59" s="49"/>
      <c r="J59" s="11"/>
      <c r="K59" s="28">
        <v>0</v>
      </c>
      <c r="L59" s="51" t="str">
        <f>IFERROR((VLOOKUP(B59,SEMANCES!$A$3:$T$102,18,FALSE)-K59),"")</f>
        <v/>
      </c>
    </row>
    <row r="60" spans="1:12" x14ac:dyDescent="0.25">
      <c r="A60" s="14"/>
      <c r="B60" s="14"/>
      <c r="C60" s="48"/>
      <c r="D60" s="11"/>
      <c r="E60" s="49"/>
      <c r="F60" s="49"/>
      <c r="G60" s="49"/>
      <c r="H60" s="11"/>
      <c r="I60" s="49"/>
      <c r="J60" s="11"/>
      <c r="K60" s="28">
        <v>0</v>
      </c>
      <c r="L60" s="51" t="str">
        <f>IFERROR((VLOOKUP(B60,SEMANCES!$A$3:$T$102,18,FALSE)-K60),"")</f>
        <v/>
      </c>
    </row>
    <row r="61" spans="1:12" x14ac:dyDescent="0.25">
      <c r="A61" s="14"/>
      <c r="B61" s="14"/>
      <c r="C61" s="48"/>
      <c r="D61" s="11"/>
      <c r="E61" s="49"/>
      <c r="F61" s="49"/>
      <c r="G61" s="49"/>
      <c r="H61" s="11"/>
      <c r="I61" s="49"/>
      <c r="J61" s="11"/>
      <c r="K61" s="28">
        <v>0</v>
      </c>
      <c r="L61" s="51" t="str">
        <f>IFERROR((VLOOKUP(B61,SEMANCES!$A$3:$T$102,18,FALSE)-K61),"")</f>
        <v/>
      </c>
    </row>
    <row r="62" spans="1:12" x14ac:dyDescent="0.25">
      <c r="A62" s="14" t="str">
        <f>IFERROR(VLOOKUP(B62,SEMANCES!$A$3:$C$102,2,FALSE),"")</f>
        <v/>
      </c>
      <c r="B62" s="14"/>
      <c r="C62" s="48"/>
      <c r="D62" s="11"/>
      <c r="E62" s="49"/>
      <c r="F62" s="49"/>
      <c r="G62" s="49"/>
      <c r="H62" s="11"/>
      <c r="I62" s="49"/>
      <c r="J62" s="11"/>
      <c r="K62" s="28">
        <v>0</v>
      </c>
      <c r="L62" s="51" t="str">
        <f>IFERROR((VLOOKUP(B62,SEMANCES!$A$3:$T$102,18,FALSE)-K62),"")</f>
        <v/>
      </c>
    </row>
    <row r="63" spans="1:12" x14ac:dyDescent="0.25">
      <c r="A63" s="14" t="str">
        <f>IFERROR(VLOOKUP(B63,SEMANCES!$A$3:$C$102,2,FALSE),"")</f>
        <v/>
      </c>
      <c r="B63" s="14"/>
      <c r="C63" s="48"/>
      <c r="D63" s="11"/>
      <c r="E63" s="49"/>
      <c r="F63" s="49"/>
      <c r="G63" s="49"/>
      <c r="H63" s="11"/>
      <c r="I63" s="49"/>
      <c r="J63" s="11"/>
      <c r="K63" s="28">
        <v>0</v>
      </c>
      <c r="L63" s="51" t="str">
        <f>IFERROR((VLOOKUP(B63,SEMANCES!$A$3:$T$102,18,FALSE)-K63),"")</f>
        <v/>
      </c>
    </row>
    <row r="64" spans="1:12" x14ac:dyDescent="0.25">
      <c r="A64" s="14"/>
      <c r="B64" s="14"/>
      <c r="C64" s="48"/>
      <c r="D64" s="11"/>
      <c r="E64" s="49"/>
      <c r="F64" s="49"/>
      <c r="G64" s="49"/>
      <c r="H64" s="11"/>
      <c r="I64" s="49"/>
      <c r="J64" s="11"/>
      <c r="K64" s="28">
        <v>0</v>
      </c>
      <c r="L64" s="51" t="str">
        <f>IFERROR((VLOOKUP(B64,SEMANCES!$A$3:$T$102,18,FALSE)-K64),"")</f>
        <v/>
      </c>
    </row>
    <row r="65" spans="1:12" x14ac:dyDescent="0.25">
      <c r="A65" s="14"/>
      <c r="B65" s="14"/>
      <c r="C65" s="48"/>
      <c r="D65" s="11"/>
      <c r="E65" s="49"/>
      <c r="F65" s="49"/>
      <c r="G65" s="49"/>
      <c r="H65" s="11"/>
      <c r="I65" s="49"/>
      <c r="J65" s="11"/>
      <c r="K65" s="28">
        <v>0</v>
      </c>
      <c r="L65" s="51" t="str">
        <f>IFERROR((VLOOKUP(B65,SEMANCES!$A$3:$T$102,18,FALSE)-K65),"")</f>
        <v/>
      </c>
    </row>
    <row r="66" spans="1:12" x14ac:dyDescent="0.25">
      <c r="A66" s="14" t="str">
        <f>IFERROR(VLOOKUP(B66,SEMANCES!$A$3:$C$102,2,FALSE),"")</f>
        <v/>
      </c>
      <c r="B66" s="14"/>
      <c r="C66" s="48"/>
      <c r="D66" s="11"/>
      <c r="E66" s="49"/>
      <c r="F66" s="49"/>
      <c r="G66" s="49"/>
      <c r="H66" s="11"/>
      <c r="I66" s="49"/>
      <c r="J66" s="11"/>
      <c r="K66" s="28">
        <v>0</v>
      </c>
      <c r="L66" s="51" t="str">
        <f>IFERROR((VLOOKUP(B66,SEMANCES!$A$3:$T$102,18,FALSE)-K66),"")</f>
        <v/>
      </c>
    </row>
    <row r="67" spans="1:12" x14ac:dyDescent="0.25">
      <c r="A67" s="14" t="str">
        <f>IFERROR(VLOOKUP(B67,SEMANCES!$A$3:$C$102,2,FALSE),"")</f>
        <v/>
      </c>
      <c r="B67" s="14"/>
      <c r="C67" s="48"/>
      <c r="D67" s="11"/>
      <c r="E67" s="49"/>
      <c r="F67" s="49"/>
      <c r="G67" s="49"/>
      <c r="H67" s="11"/>
      <c r="I67" s="49"/>
      <c r="J67" s="11"/>
      <c r="K67" s="28">
        <v>0</v>
      </c>
      <c r="L67" s="51" t="str">
        <f>IFERROR((VLOOKUP(B67,SEMANCES!$A$3:$T$102,18,FALSE)-K67),"")</f>
        <v/>
      </c>
    </row>
    <row r="68" spans="1:12" x14ac:dyDescent="0.25">
      <c r="A68" s="14"/>
      <c r="B68" s="14"/>
      <c r="C68" s="48"/>
      <c r="D68" s="11"/>
      <c r="E68" s="49"/>
      <c r="F68" s="49"/>
      <c r="G68" s="49"/>
      <c r="H68" s="11"/>
      <c r="I68" s="49"/>
      <c r="J68" s="11"/>
      <c r="K68" s="28">
        <v>0</v>
      </c>
      <c r="L68" s="51" t="str">
        <f>IFERROR((VLOOKUP(B68,SEMANCES!$A$3:$T$102,18,FALSE)-K68),"")</f>
        <v/>
      </c>
    </row>
    <row r="69" spans="1:12" x14ac:dyDescent="0.25">
      <c r="A69" s="14"/>
      <c r="B69" s="14"/>
      <c r="C69" s="48"/>
      <c r="D69" s="11"/>
      <c r="E69" s="49"/>
      <c r="F69" s="49"/>
      <c r="G69" s="49"/>
      <c r="H69" s="11"/>
      <c r="I69" s="49"/>
      <c r="J69" s="11"/>
      <c r="K69" s="28">
        <v>0</v>
      </c>
      <c r="L69" s="51" t="str">
        <f>IFERROR((VLOOKUP(B69,SEMANCES!$A$3:$T$102,18,FALSE)-K69),"")</f>
        <v/>
      </c>
    </row>
    <row r="70" spans="1:12" x14ac:dyDescent="0.25">
      <c r="A70" s="14" t="str">
        <f>IFERROR(VLOOKUP(B70,SEMANCES!$A$3:$C$102,2,FALSE),"")</f>
        <v/>
      </c>
      <c r="B70" s="14"/>
      <c r="C70" s="48"/>
      <c r="D70" s="11"/>
      <c r="E70" s="49"/>
      <c r="F70" s="49"/>
      <c r="G70" s="49"/>
      <c r="H70" s="11"/>
      <c r="I70" s="49"/>
      <c r="J70" s="11"/>
      <c r="K70" s="28">
        <v>0</v>
      </c>
      <c r="L70" s="51" t="str">
        <f>IFERROR((VLOOKUP(B70,SEMANCES!$A$3:$T$102,18,FALSE)-K70),"")</f>
        <v/>
      </c>
    </row>
    <row r="71" spans="1:12" x14ac:dyDescent="0.25">
      <c r="A71" s="14" t="str">
        <f>IFERROR(VLOOKUP(B71,SEMANCES!$A$3:$C$102,2,FALSE),"")</f>
        <v/>
      </c>
      <c r="B71" s="14"/>
      <c r="C71" s="48"/>
      <c r="D71" s="11"/>
      <c r="E71" s="49"/>
      <c r="F71" s="49"/>
      <c r="G71" s="49"/>
      <c r="H71" s="11"/>
      <c r="I71" s="49"/>
      <c r="J71" s="11"/>
      <c r="K71" s="28">
        <v>0</v>
      </c>
      <c r="L71" s="51" t="str">
        <f>IFERROR((VLOOKUP(B71,SEMANCES!$A$3:$T$102,18,FALSE)-K71),"")</f>
        <v/>
      </c>
    </row>
    <row r="72" spans="1:12" x14ac:dyDescent="0.25">
      <c r="A72" s="14"/>
      <c r="B72" s="14"/>
      <c r="C72" s="48"/>
      <c r="D72" s="11"/>
      <c r="E72" s="49"/>
      <c r="F72" s="49"/>
      <c r="G72" s="49"/>
      <c r="H72" s="11"/>
      <c r="I72" s="49"/>
      <c r="J72" s="11"/>
      <c r="K72" s="28">
        <v>0</v>
      </c>
      <c r="L72" s="51" t="str">
        <f>IFERROR((VLOOKUP(B72,SEMANCES!$A$3:$T$102,18,FALSE)-K72),"")</f>
        <v/>
      </c>
    </row>
    <row r="73" spans="1:12" x14ac:dyDescent="0.25">
      <c r="A73" s="14"/>
      <c r="B73" s="14"/>
      <c r="C73" s="48"/>
      <c r="D73" s="11"/>
      <c r="E73" s="49"/>
      <c r="F73" s="49"/>
      <c r="G73" s="49"/>
      <c r="H73" s="11"/>
      <c r="I73" s="49"/>
      <c r="J73" s="11"/>
      <c r="K73" s="28">
        <v>0</v>
      </c>
      <c r="L73" s="51" t="str">
        <f>IFERROR((VLOOKUP(B73,SEMANCES!$A$3:$T$102,18,FALSE)-K73),"")</f>
        <v/>
      </c>
    </row>
    <row r="74" spans="1:12" x14ac:dyDescent="0.25">
      <c r="A74" s="14" t="str">
        <f>IFERROR(VLOOKUP(B74,SEMANCES!$A$3:$C$102,2,FALSE),"")</f>
        <v/>
      </c>
      <c r="B74" s="14"/>
      <c r="C74" s="48"/>
      <c r="D74" s="11"/>
      <c r="E74" s="49"/>
      <c r="F74" s="49"/>
      <c r="G74" s="49"/>
      <c r="H74" s="11"/>
      <c r="I74" s="49"/>
      <c r="J74" s="11"/>
      <c r="K74" s="28">
        <v>0</v>
      </c>
      <c r="L74" s="51" t="str">
        <f>IFERROR((VLOOKUP(B74,SEMANCES!$A$3:$T$102,18,FALSE)-K74),"")</f>
        <v/>
      </c>
    </row>
    <row r="75" spans="1:12" x14ac:dyDescent="0.25">
      <c r="A75" s="14" t="str">
        <f>IFERROR(VLOOKUP(B75,SEMANCES!$A$3:$C$102,2,FALSE),"")</f>
        <v/>
      </c>
      <c r="B75" s="14"/>
      <c r="C75" s="48"/>
      <c r="D75" s="11"/>
      <c r="E75" s="49"/>
      <c r="F75" s="49"/>
      <c r="G75" s="49"/>
      <c r="H75" s="11"/>
      <c r="I75" s="49"/>
      <c r="J75" s="11"/>
      <c r="K75" s="28">
        <v>0</v>
      </c>
      <c r="L75" s="51" t="str">
        <f>IFERROR((VLOOKUP(B75,SEMANCES!$A$3:$T$102,18,FALSE)-K75),"")</f>
        <v/>
      </c>
    </row>
    <row r="76" spans="1:12" x14ac:dyDescent="0.25">
      <c r="A76" s="14"/>
      <c r="B76" s="14"/>
      <c r="C76" s="48"/>
      <c r="D76" s="11"/>
      <c r="E76" s="49"/>
      <c r="F76" s="49"/>
      <c r="G76" s="49"/>
      <c r="H76" s="11"/>
      <c r="I76" s="49"/>
      <c r="J76" s="11"/>
      <c r="K76" s="28">
        <v>0</v>
      </c>
      <c r="L76" s="51" t="str">
        <f>IFERROR((VLOOKUP(B76,SEMANCES!$A$3:$T$102,18,FALSE)-K76),"")</f>
        <v/>
      </c>
    </row>
    <row r="77" spans="1:12" x14ac:dyDescent="0.25">
      <c r="A77" s="14"/>
      <c r="B77" s="14"/>
      <c r="C77" s="48"/>
      <c r="D77" s="11"/>
      <c r="E77" s="49"/>
      <c r="F77" s="49"/>
      <c r="G77" s="49"/>
      <c r="H77" s="11"/>
      <c r="I77" s="49"/>
      <c r="J77" s="11"/>
      <c r="K77" s="28">
        <v>0</v>
      </c>
      <c r="L77" s="51" t="str">
        <f>IFERROR((VLOOKUP(B77,SEMANCES!$A$3:$T$102,18,FALSE)-K77),"")</f>
        <v/>
      </c>
    </row>
    <row r="78" spans="1:12" x14ac:dyDescent="0.25">
      <c r="A78" s="14" t="str">
        <f>IFERROR(VLOOKUP(B78,SEMANCES!$A$3:$C$102,2,FALSE),"")</f>
        <v/>
      </c>
      <c r="B78" s="14"/>
      <c r="C78" s="48"/>
      <c r="D78" s="11"/>
      <c r="E78" s="49"/>
      <c r="F78" s="49"/>
      <c r="G78" s="49"/>
      <c r="H78" s="11"/>
      <c r="I78" s="49"/>
      <c r="J78" s="11"/>
      <c r="K78" s="28">
        <v>0</v>
      </c>
      <c r="L78" s="51" t="str">
        <f>IFERROR((VLOOKUP(B78,SEMANCES!$A$3:$T$102,18,FALSE)-K78),"")</f>
        <v/>
      </c>
    </row>
    <row r="79" spans="1:12" x14ac:dyDescent="0.25">
      <c r="A79" s="14" t="str">
        <f>IFERROR(VLOOKUP(B79,SEMANCES!$A$3:$C$102,2,FALSE),"")</f>
        <v/>
      </c>
      <c r="B79" s="14"/>
      <c r="C79" s="48"/>
      <c r="D79" s="11"/>
      <c r="E79" s="49"/>
      <c r="F79" s="49"/>
      <c r="G79" s="49"/>
      <c r="H79" s="11"/>
      <c r="I79" s="49"/>
      <c r="J79" s="11"/>
      <c r="K79" s="28">
        <v>0</v>
      </c>
      <c r="L79" s="51" t="str">
        <f>IFERROR((VLOOKUP(B79,SEMANCES!$A$3:$T$102,18,FALSE)-K79),"")</f>
        <v/>
      </c>
    </row>
    <row r="80" spans="1:12" x14ac:dyDescent="0.25">
      <c r="A80" s="14"/>
      <c r="B80" s="14"/>
      <c r="C80" s="48"/>
      <c r="D80" s="11"/>
      <c r="E80" s="49"/>
      <c r="F80" s="49"/>
      <c r="G80" s="49"/>
      <c r="H80" s="11"/>
      <c r="I80" s="49"/>
      <c r="J80" s="11"/>
      <c r="K80" s="28">
        <v>0</v>
      </c>
      <c r="L80" s="51" t="str">
        <f>IFERROR((VLOOKUP(B80,SEMANCES!$A$3:$T$102,18,FALSE)-K80),"")</f>
        <v/>
      </c>
    </row>
    <row r="81" spans="1:12" x14ac:dyDescent="0.25">
      <c r="A81" s="14"/>
      <c r="B81" s="14"/>
      <c r="C81" s="48"/>
      <c r="D81" s="11"/>
      <c r="E81" s="49"/>
      <c r="F81" s="49"/>
      <c r="G81" s="49"/>
      <c r="H81" s="11"/>
      <c r="I81" s="49"/>
      <c r="J81" s="11"/>
      <c r="K81" s="28">
        <v>0</v>
      </c>
      <c r="L81" s="51" t="str">
        <f>IFERROR((VLOOKUP(B81,SEMANCES!$A$3:$T$102,18,FALSE)-K81),"")</f>
        <v/>
      </c>
    </row>
    <row r="82" spans="1:12" x14ac:dyDescent="0.25">
      <c r="A82" s="14" t="str">
        <f>IFERROR(VLOOKUP(B82,SEMANCES!$A$3:$C$102,2,FALSE),"")</f>
        <v/>
      </c>
      <c r="B82" s="14"/>
      <c r="C82" s="48"/>
      <c r="D82" s="11"/>
      <c r="E82" s="49"/>
      <c r="F82" s="49"/>
      <c r="G82" s="49"/>
      <c r="H82" s="11"/>
      <c r="I82" s="49"/>
      <c r="J82" s="11"/>
      <c r="K82" s="28">
        <v>0</v>
      </c>
      <c r="L82" s="51" t="str">
        <f>IFERROR((VLOOKUP(B82,SEMANCES!$A$3:$T$102,18,FALSE)-K82),"")</f>
        <v/>
      </c>
    </row>
    <row r="83" spans="1:12" x14ac:dyDescent="0.25">
      <c r="A83" s="14" t="str">
        <f>IFERROR(VLOOKUP(B83,SEMANCES!$A$3:$C$102,2,FALSE),"")</f>
        <v/>
      </c>
      <c r="B83" s="14"/>
      <c r="C83" s="48"/>
      <c r="D83" s="11"/>
      <c r="E83" s="49"/>
      <c r="F83" s="49"/>
      <c r="G83" s="49"/>
      <c r="H83" s="11"/>
      <c r="I83" s="49"/>
      <c r="J83" s="11"/>
      <c r="K83" s="28">
        <v>0</v>
      </c>
      <c r="L83" s="51" t="str">
        <f>IFERROR((VLOOKUP(B83,SEMANCES!$A$3:$T$102,18,FALSE)-K83),"")</f>
        <v/>
      </c>
    </row>
    <row r="84" spans="1:12" x14ac:dyDescent="0.25">
      <c r="A84" s="14"/>
      <c r="B84" s="14"/>
      <c r="C84" s="48"/>
      <c r="D84" s="11"/>
      <c r="E84" s="49"/>
      <c r="F84" s="49"/>
      <c r="G84" s="49"/>
      <c r="H84" s="11"/>
      <c r="I84" s="49"/>
      <c r="J84" s="11"/>
      <c r="K84" s="28">
        <v>0</v>
      </c>
      <c r="L84" s="51" t="str">
        <f>IFERROR((VLOOKUP(B84,SEMANCES!$A$3:$T$102,18,FALSE)-K84),"")</f>
        <v/>
      </c>
    </row>
    <row r="85" spans="1:12" x14ac:dyDescent="0.25">
      <c r="A85" s="14"/>
      <c r="B85" s="14"/>
      <c r="C85" s="48"/>
      <c r="D85" s="11"/>
      <c r="E85" s="49"/>
      <c r="F85" s="49"/>
      <c r="G85" s="49"/>
      <c r="H85" s="11"/>
      <c r="I85" s="49"/>
      <c r="J85" s="11"/>
      <c r="K85" s="28">
        <v>0</v>
      </c>
      <c r="L85" s="51" t="str">
        <f>IFERROR((VLOOKUP(B85,SEMANCES!$A$3:$T$102,18,FALSE)-K85),"")</f>
        <v/>
      </c>
    </row>
    <row r="86" spans="1:12" x14ac:dyDescent="0.25">
      <c r="A86" s="14" t="str">
        <f>IFERROR(VLOOKUP(B86,SEMANCES!$A$3:$C$102,2,FALSE),"")</f>
        <v/>
      </c>
      <c r="B86" s="14"/>
      <c r="C86" s="48"/>
      <c r="D86" s="11"/>
      <c r="E86" s="49"/>
      <c r="F86" s="49"/>
      <c r="G86" s="49"/>
      <c r="H86" s="11"/>
      <c r="I86" s="49"/>
      <c r="J86" s="11"/>
      <c r="K86" s="28">
        <v>0</v>
      </c>
      <c r="L86" s="51" t="str">
        <f>IFERROR((VLOOKUP(B86,SEMANCES!$A$3:$T$102,18,FALSE)-K86),"")</f>
        <v/>
      </c>
    </row>
    <row r="87" spans="1:12" x14ac:dyDescent="0.25">
      <c r="A87" s="14" t="str">
        <f>IFERROR(VLOOKUP(B87,SEMANCES!$A$3:$C$102,2,FALSE),"")</f>
        <v/>
      </c>
      <c r="B87" s="14"/>
      <c r="C87" s="48"/>
      <c r="D87" s="11"/>
      <c r="E87" s="49"/>
      <c r="F87" s="49"/>
      <c r="G87" s="49"/>
      <c r="H87" s="11"/>
      <c r="I87" s="49"/>
      <c r="J87" s="11"/>
      <c r="K87" s="28">
        <v>0</v>
      </c>
      <c r="L87" s="51" t="str">
        <f>IFERROR((VLOOKUP(B87,SEMANCES!$A$3:$T$102,18,FALSE)-K87),"")</f>
        <v/>
      </c>
    </row>
    <row r="88" spans="1:12" x14ac:dyDescent="0.25">
      <c r="A88" s="14"/>
      <c r="B88" s="14"/>
      <c r="C88" s="48"/>
      <c r="D88" s="11"/>
      <c r="E88" s="49"/>
      <c r="F88" s="49"/>
      <c r="G88" s="49"/>
      <c r="H88" s="11"/>
      <c r="I88" s="49"/>
      <c r="J88" s="11"/>
      <c r="K88" s="28">
        <v>0</v>
      </c>
      <c r="L88" s="51" t="str">
        <f>IFERROR((VLOOKUP(B88,SEMANCES!$A$3:$T$102,18,FALSE)-K88),"")</f>
        <v/>
      </c>
    </row>
    <row r="89" spans="1:12" x14ac:dyDescent="0.25">
      <c r="A89" s="14"/>
      <c r="B89" s="14"/>
      <c r="C89" s="48"/>
      <c r="D89" s="11"/>
      <c r="E89" s="49"/>
      <c r="F89" s="49"/>
      <c r="G89" s="49"/>
      <c r="H89" s="11"/>
      <c r="I89" s="49"/>
      <c r="J89" s="11"/>
      <c r="K89" s="28">
        <v>0</v>
      </c>
      <c r="L89" s="51" t="str">
        <f>IFERROR((VLOOKUP(B89,SEMANCES!$A$3:$T$102,18,FALSE)-K89),"")</f>
        <v/>
      </c>
    </row>
    <row r="90" spans="1:12" x14ac:dyDescent="0.25">
      <c r="A90" s="14" t="str">
        <f>IFERROR(VLOOKUP(B90,SEMANCES!$A$3:$C$102,2,FALSE),"")</f>
        <v/>
      </c>
      <c r="B90" s="14"/>
      <c r="C90" s="48"/>
      <c r="D90" s="11"/>
      <c r="E90" s="49"/>
      <c r="F90" s="49"/>
      <c r="G90" s="49"/>
      <c r="H90" s="11"/>
      <c r="I90" s="49"/>
      <c r="J90" s="11"/>
      <c r="K90" s="28">
        <v>0</v>
      </c>
      <c r="L90" s="51" t="str">
        <f>IFERROR((VLOOKUP(B90,SEMANCES!$A$3:$T$102,18,FALSE)-K90),"")</f>
        <v/>
      </c>
    </row>
    <row r="91" spans="1:12" x14ac:dyDescent="0.25">
      <c r="A91" s="14" t="str">
        <f>IFERROR(VLOOKUP(B91,SEMANCES!$A$3:$C$102,2,FALSE),"")</f>
        <v/>
      </c>
      <c r="B91" s="14"/>
      <c r="C91" s="48"/>
      <c r="D91" s="11"/>
      <c r="E91" s="49"/>
      <c r="F91" s="49"/>
      <c r="G91" s="49"/>
      <c r="H91" s="11"/>
      <c r="I91" s="49"/>
      <c r="J91" s="11"/>
      <c r="K91" s="28">
        <v>0</v>
      </c>
      <c r="L91" s="51" t="str">
        <f>IFERROR((VLOOKUP(B91,SEMANCES!$A$3:$T$102,18,FALSE)-K91),"")</f>
        <v/>
      </c>
    </row>
    <row r="92" spans="1:12" x14ac:dyDescent="0.25">
      <c r="A92" s="14"/>
      <c r="B92" s="14"/>
      <c r="C92" s="48"/>
      <c r="D92" s="11"/>
      <c r="E92" s="49"/>
      <c r="F92" s="49"/>
      <c r="G92" s="49"/>
      <c r="H92" s="11"/>
      <c r="I92" s="49"/>
      <c r="J92" s="11"/>
      <c r="K92" s="28">
        <v>0</v>
      </c>
      <c r="L92" s="51" t="str">
        <f>IFERROR((VLOOKUP(B92,SEMANCES!$A$3:$T$102,18,FALSE)-K92),"")</f>
        <v/>
      </c>
    </row>
    <row r="93" spans="1:12" x14ac:dyDescent="0.25">
      <c r="A93" s="14"/>
      <c r="B93" s="14"/>
      <c r="C93" s="48"/>
      <c r="D93" s="11"/>
      <c r="E93" s="49"/>
      <c r="F93" s="49"/>
      <c r="G93" s="49"/>
      <c r="H93" s="11"/>
      <c r="I93" s="49"/>
      <c r="J93" s="11"/>
      <c r="K93" s="28">
        <v>0</v>
      </c>
      <c r="L93" s="51" t="str">
        <f>IFERROR((VLOOKUP(B93,SEMANCES!$A$3:$T$102,18,FALSE)-K93),"")</f>
        <v/>
      </c>
    </row>
    <row r="94" spans="1:12" x14ac:dyDescent="0.25">
      <c r="A94" s="14" t="str">
        <f>IFERROR(VLOOKUP(B94,SEMANCES!$A$3:$C$102,2,FALSE),"")</f>
        <v/>
      </c>
      <c r="B94" s="14"/>
      <c r="C94" s="48"/>
      <c r="D94" s="11"/>
      <c r="E94" s="49"/>
      <c r="F94" s="49"/>
      <c r="G94" s="49"/>
      <c r="H94" s="11"/>
      <c r="I94" s="49"/>
      <c r="J94" s="11"/>
      <c r="K94" s="28">
        <v>0</v>
      </c>
      <c r="L94" s="51" t="str">
        <f>IFERROR((VLOOKUP(B94,SEMANCES!$A$3:$T$102,18,FALSE)-K94),"")</f>
        <v/>
      </c>
    </row>
    <row r="95" spans="1:12" x14ac:dyDescent="0.25">
      <c r="A95" s="14" t="str">
        <f>IFERROR(VLOOKUP(B95,SEMANCES!$A$3:$C$102,2,FALSE),"")</f>
        <v/>
      </c>
      <c r="B95" s="14"/>
      <c r="C95" s="48"/>
      <c r="D95" s="11"/>
      <c r="E95" s="49"/>
      <c r="F95" s="49"/>
      <c r="G95" s="49"/>
      <c r="H95" s="11"/>
      <c r="I95" s="49"/>
      <c r="J95" s="11"/>
      <c r="K95" s="28">
        <v>0</v>
      </c>
      <c r="L95" s="51" t="str">
        <f>IFERROR((VLOOKUP(B95,SEMANCES!$A$3:$T$102,18,FALSE)-K95),"")</f>
        <v/>
      </c>
    </row>
    <row r="96" spans="1:12" x14ac:dyDescent="0.25">
      <c r="A96" s="14"/>
      <c r="B96" s="14"/>
      <c r="C96" s="48"/>
      <c r="D96" s="11"/>
      <c r="E96" s="49"/>
      <c r="F96" s="49"/>
      <c r="G96" s="49"/>
      <c r="H96" s="11"/>
      <c r="I96" s="49"/>
      <c r="J96" s="11"/>
      <c r="K96" s="28">
        <v>0</v>
      </c>
      <c r="L96" s="51" t="str">
        <f>IFERROR((VLOOKUP(B96,SEMANCES!$A$3:$T$102,18,FALSE)-K96),"")</f>
        <v/>
      </c>
    </row>
    <row r="97" spans="1:12" x14ac:dyDescent="0.25">
      <c r="A97" s="14"/>
      <c r="B97" s="14"/>
      <c r="C97" s="48"/>
      <c r="D97" s="11"/>
      <c r="E97" s="49"/>
      <c r="F97" s="49"/>
      <c r="G97" s="49"/>
      <c r="H97" s="11"/>
      <c r="I97" s="49"/>
      <c r="J97" s="11"/>
      <c r="K97" s="28">
        <v>0</v>
      </c>
      <c r="L97" s="51" t="str">
        <f>IFERROR((VLOOKUP(B97,SEMANCES!$A$3:$T$102,18,FALSE)-K97),"")</f>
        <v/>
      </c>
    </row>
    <row r="98" spans="1:12" x14ac:dyDescent="0.25">
      <c r="A98" s="14" t="str">
        <f>IFERROR(VLOOKUP(B98,SEMANCES!$A$3:$C$102,2,FALSE),"")</f>
        <v/>
      </c>
      <c r="B98" s="14"/>
      <c r="C98" s="48"/>
      <c r="D98" s="11"/>
      <c r="E98" s="49"/>
      <c r="F98" s="49"/>
      <c r="G98" s="49"/>
      <c r="H98" s="11"/>
      <c r="I98" s="49"/>
      <c r="J98" s="11"/>
      <c r="K98" s="28">
        <v>0</v>
      </c>
      <c r="L98" s="51" t="str">
        <f>IFERROR((VLOOKUP(B98,SEMANCES!$A$3:$T$102,18,FALSE)-K98),"")</f>
        <v/>
      </c>
    </row>
    <row r="99" spans="1:12" x14ac:dyDescent="0.25">
      <c r="A99" s="14" t="str">
        <f>IFERROR(VLOOKUP(B99,SEMANCES!$A$3:$C$102,2,FALSE),"")</f>
        <v/>
      </c>
      <c r="B99" s="14"/>
      <c r="C99" s="48"/>
      <c r="D99" s="11"/>
      <c r="E99" s="49"/>
      <c r="F99" s="49"/>
      <c r="G99" s="49"/>
      <c r="H99" s="11"/>
      <c r="I99" s="49"/>
      <c r="J99" s="11"/>
      <c r="K99" s="28">
        <v>0</v>
      </c>
      <c r="L99" s="51" t="str">
        <f>IFERROR((VLOOKUP(B99,SEMANCES!$A$3:$T$102,18,FALSE)-K99),"")</f>
        <v/>
      </c>
    </row>
    <row r="100" spans="1:12" x14ac:dyDescent="0.25">
      <c r="A100" s="14"/>
      <c r="B100" s="14"/>
      <c r="C100" s="48"/>
      <c r="D100" s="11"/>
      <c r="E100" s="49"/>
      <c r="F100" s="49"/>
      <c r="G100" s="49"/>
      <c r="H100" s="11"/>
      <c r="I100" s="49"/>
      <c r="J100" s="11"/>
      <c r="K100" s="28">
        <v>0</v>
      </c>
      <c r="L100" s="51" t="str">
        <f>IFERROR((VLOOKUP(B100,SEMANCES!$A$3:$T$102,18,FALSE)-K100),"")</f>
        <v/>
      </c>
    </row>
    <row r="101" spans="1:12" x14ac:dyDescent="0.25">
      <c r="A101" s="14"/>
      <c r="B101" s="14"/>
      <c r="C101" s="48"/>
      <c r="D101" s="11"/>
      <c r="E101" s="49"/>
      <c r="F101" s="49"/>
      <c r="G101" s="49"/>
      <c r="H101" s="11"/>
      <c r="I101" s="49"/>
      <c r="J101" s="11"/>
      <c r="K101" s="28">
        <v>0</v>
      </c>
      <c r="L101" s="51" t="str">
        <f>IFERROR((VLOOKUP(B101,SEMANCES!$A$3:$T$102,18,FALSE)-K101),"")</f>
        <v/>
      </c>
    </row>
    <row r="102" spans="1:12" x14ac:dyDescent="0.25">
      <c r="A102" s="14" t="str">
        <f>IFERROR(VLOOKUP(B102,SEMANCES!$A$3:$C$102,2,FALSE),"")</f>
        <v/>
      </c>
      <c r="B102" s="14"/>
      <c r="C102" s="48"/>
      <c r="D102" s="11"/>
      <c r="E102" s="49"/>
      <c r="F102" s="49"/>
      <c r="G102" s="49"/>
      <c r="H102" s="11"/>
      <c r="I102" s="49"/>
      <c r="J102" s="11"/>
      <c r="K102" s="28">
        <v>0</v>
      </c>
      <c r="L102" s="51" t="str">
        <f>IFERROR((VLOOKUP(B102,SEMANCES!$A$3:$T$102,18,FALSE)-K102),"")</f>
        <v/>
      </c>
    </row>
    <row r="103" spans="1:12" x14ac:dyDescent="0.25">
      <c r="A103" s="14" t="str">
        <f>IFERROR(VLOOKUP(B103,SEMANCES!$A$3:$C$102,2,FALSE),"")</f>
        <v/>
      </c>
      <c r="B103" s="14"/>
      <c r="C103" s="48"/>
      <c r="D103" s="11"/>
      <c r="E103" s="49"/>
      <c r="F103" s="49"/>
      <c r="G103" s="49"/>
      <c r="H103" s="11"/>
      <c r="I103" s="49"/>
      <c r="J103" s="11"/>
      <c r="K103" s="28">
        <v>0</v>
      </c>
      <c r="L103" s="51" t="str">
        <f>IFERROR((VLOOKUP(B103,SEMANCES!$A$3:$T$102,18,FALSE)-K103),"")</f>
        <v/>
      </c>
    </row>
    <row r="104" spans="1:12" x14ac:dyDescent="0.25">
      <c r="A104" s="14"/>
      <c r="B104" s="14"/>
      <c r="C104" s="48"/>
      <c r="D104" s="11"/>
      <c r="E104" s="49"/>
      <c r="F104" s="49"/>
      <c r="G104" s="49"/>
      <c r="H104" s="11"/>
      <c r="I104" s="49"/>
      <c r="J104" s="11"/>
      <c r="K104" s="28">
        <v>0</v>
      </c>
      <c r="L104" s="51" t="str">
        <f>IFERROR((VLOOKUP(B104,SEMANCES!$A$3:$T$102,18,FALSE)-K104),"")</f>
        <v/>
      </c>
    </row>
    <row r="105" spans="1:12" x14ac:dyDescent="0.25">
      <c r="A105" s="14"/>
      <c r="B105" s="14"/>
      <c r="C105" s="48"/>
      <c r="D105" s="11"/>
      <c r="E105" s="49"/>
      <c r="F105" s="49"/>
      <c r="G105" s="49"/>
      <c r="H105" s="11"/>
      <c r="I105" s="49"/>
      <c r="J105" s="11"/>
      <c r="K105" s="28">
        <v>0</v>
      </c>
      <c r="L105" s="51" t="str">
        <f>IFERROR((VLOOKUP(B105,SEMANCES!$A$3:$T$102,18,FALSE)-K105),"")</f>
        <v/>
      </c>
    </row>
    <row r="106" spans="1:12" x14ac:dyDescent="0.25">
      <c r="A106" s="14" t="str">
        <f>IFERROR(VLOOKUP(B106,SEMANCES!$A$3:$C$102,2,FALSE),"")</f>
        <v/>
      </c>
      <c r="B106" s="14"/>
      <c r="C106" s="48"/>
      <c r="D106" s="11"/>
      <c r="E106" s="49"/>
      <c r="F106" s="49"/>
      <c r="G106" s="49"/>
      <c r="H106" s="11"/>
      <c r="I106" s="49"/>
      <c r="J106" s="11"/>
      <c r="K106" s="28">
        <v>0</v>
      </c>
      <c r="L106" s="51" t="str">
        <f>IFERROR((VLOOKUP(B106,SEMANCES!$A$3:$T$102,18,FALSE)-K106),"")</f>
        <v/>
      </c>
    </row>
    <row r="107" spans="1:12" x14ac:dyDescent="0.25">
      <c r="A107" s="14" t="str">
        <f>IFERROR(VLOOKUP(B107,SEMANCES!$A$3:$C$102,2,FALSE),"")</f>
        <v/>
      </c>
      <c r="B107" s="14"/>
      <c r="C107" s="48"/>
      <c r="D107" s="11"/>
      <c r="E107" s="49"/>
      <c r="F107" s="49"/>
      <c r="G107" s="49"/>
      <c r="H107" s="11"/>
      <c r="I107" s="49"/>
      <c r="J107" s="11"/>
      <c r="K107" s="28">
        <v>0</v>
      </c>
      <c r="L107" s="51" t="str">
        <f>IFERROR((VLOOKUP(B107,SEMANCES!$A$3:$T$102,18,FALSE)-K107),"")</f>
        <v/>
      </c>
    </row>
    <row r="108" spans="1:12" x14ac:dyDescent="0.25">
      <c r="A108" s="14"/>
      <c r="B108" s="14"/>
      <c r="C108" s="48"/>
      <c r="D108" s="11"/>
      <c r="E108" s="49"/>
      <c r="F108" s="49"/>
      <c r="G108" s="49"/>
      <c r="H108" s="11"/>
      <c r="I108" s="49"/>
      <c r="J108" s="11"/>
      <c r="K108" s="28">
        <v>0</v>
      </c>
      <c r="L108" s="51" t="str">
        <f>IFERROR((VLOOKUP(B108,SEMANCES!$A$3:$T$102,18,FALSE)-K108),"")</f>
        <v/>
      </c>
    </row>
    <row r="109" spans="1:12" x14ac:dyDescent="0.25">
      <c r="A109" s="14"/>
      <c r="B109" s="14"/>
      <c r="C109" s="48"/>
      <c r="D109" s="11"/>
      <c r="E109" s="49"/>
      <c r="F109" s="49"/>
      <c r="G109" s="49"/>
      <c r="H109" s="11"/>
      <c r="I109" s="49"/>
      <c r="J109" s="11"/>
      <c r="K109" s="28">
        <v>0</v>
      </c>
      <c r="L109" s="51" t="str">
        <f>IFERROR((VLOOKUP(B109,SEMANCES!$A$3:$T$102,18,FALSE)-K109),"")</f>
        <v/>
      </c>
    </row>
    <row r="110" spans="1:12" x14ac:dyDescent="0.25">
      <c r="A110" s="14" t="str">
        <f>IFERROR(VLOOKUP(B110,SEMANCES!$A$3:$C$102,2,FALSE),"")</f>
        <v/>
      </c>
      <c r="B110" s="14"/>
      <c r="C110" s="48"/>
      <c r="D110" s="11"/>
      <c r="E110" s="49"/>
      <c r="F110" s="49"/>
      <c r="G110" s="49"/>
      <c r="H110" s="11"/>
      <c r="I110" s="49"/>
      <c r="J110" s="11"/>
      <c r="K110" s="28">
        <v>0</v>
      </c>
      <c r="L110" s="51" t="str">
        <f>IFERROR((VLOOKUP(B110,SEMANCES!$A$3:$T$102,18,FALSE)-K110),"")</f>
        <v/>
      </c>
    </row>
    <row r="111" spans="1:12" x14ac:dyDescent="0.25">
      <c r="A111" s="14" t="str">
        <f>IFERROR(VLOOKUP(B111,SEMANCES!$A$3:$C$102,2,FALSE),"")</f>
        <v/>
      </c>
      <c r="B111" s="14"/>
      <c r="C111" s="48"/>
      <c r="D111" s="11"/>
      <c r="E111" s="49"/>
      <c r="F111" s="49"/>
      <c r="G111" s="49"/>
      <c r="H111" s="11"/>
      <c r="I111" s="49"/>
      <c r="J111" s="11"/>
      <c r="K111" s="28">
        <v>0</v>
      </c>
      <c r="L111" s="51" t="str">
        <f>IFERROR((VLOOKUP(B111,SEMANCES!$A$3:$T$102,18,FALSE)-K111),"")</f>
        <v/>
      </c>
    </row>
    <row r="112" spans="1:12" x14ac:dyDescent="0.25">
      <c r="A112" s="14"/>
      <c r="B112" s="14"/>
      <c r="C112" s="48"/>
      <c r="D112" s="11"/>
      <c r="E112" s="49"/>
      <c r="F112" s="49"/>
      <c r="G112" s="49"/>
      <c r="H112" s="11"/>
      <c r="I112" s="49"/>
      <c r="J112" s="11"/>
      <c r="K112" s="28">
        <v>0</v>
      </c>
      <c r="L112" s="51" t="str">
        <f>IFERROR((VLOOKUP(B112,SEMANCES!$A$3:$T$102,18,FALSE)-K112),"")</f>
        <v/>
      </c>
    </row>
    <row r="113" spans="1:12" x14ac:dyDescent="0.25">
      <c r="A113" s="14"/>
      <c r="B113" s="14"/>
      <c r="C113" s="48"/>
      <c r="D113" s="11"/>
      <c r="E113" s="49"/>
      <c r="F113" s="49"/>
      <c r="G113" s="49"/>
      <c r="H113" s="11"/>
      <c r="I113" s="49"/>
      <c r="J113" s="11"/>
      <c r="K113" s="28">
        <v>0</v>
      </c>
      <c r="L113" s="51" t="str">
        <f>IFERROR((VLOOKUP(B113,SEMANCES!$A$3:$T$102,18,FALSE)-K113),"")</f>
        <v/>
      </c>
    </row>
    <row r="114" spans="1:12" x14ac:dyDescent="0.25">
      <c r="A114" s="14" t="str">
        <f>IFERROR(VLOOKUP(B114,SEMANCES!$A$3:$C$102,2,FALSE),"")</f>
        <v/>
      </c>
      <c r="B114" s="14"/>
      <c r="C114" s="48"/>
      <c r="D114" s="11"/>
      <c r="E114" s="49"/>
      <c r="F114" s="49"/>
      <c r="G114" s="49"/>
      <c r="H114" s="11"/>
      <c r="I114" s="49"/>
      <c r="J114" s="11"/>
      <c r="K114" s="28">
        <v>0</v>
      </c>
      <c r="L114" s="51" t="str">
        <f>IFERROR((VLOOKUP(B114,SEMANCES!$A$3:$T$102,18,FALSE)-K114),"")</f>
        <v/>
      </c>
    </row>
    <row r="115" spans="1:12" x14ac:dyDescent="0.25">
      <c r="A115" s="14" t="str">
        <f>IFERROR(VLOOKUP(B115,SEMANCES!$A$3:$C$102,2,FALSE),"")</f>
        <v/>
      </c>
      <c r="B115" s="14"/>
      <c r="C115" s="48"/>
      <c r="D115" s="11"/>
      <c r="E115" s="49"/>
      <c r="F115" s="49"/>
      <c r="G115" s="49"/>
      <c r="H115" s="11"/>
      <c r="I115" s="49"/>
      <c r="J115" s="11"/>
      <c r="K115" s="28">
        <v>0</v>
      </c>
      <c r="L115" s="51" t="str">
        <f>IFERROR((VLOOKUP(B115,SEMANCES!$A$3:$T$102,18,FALSE)-K115),"")</f>
        <v/>
      </c>
    </row>
    <row r="116" spans="1:12" x14ac:dyDescent="0.25">
      <c r="A116" s="14"/>
      <c r="B116" s="14"/>
      <c r="C116" s="48"/>
      <c r="D116" s="11"/>
      <c r="E116" s="49"/>
      <c r="F116" s="49"/>
      <c r="G116" s="49"/>
      <c r="H116" s="11"/>
      <c r="I116" s="49"/>
      <c r="J116" s="11"/>
      <c r="K116" s="28">
        <v>0</v>
      </c>
      <c r="L116" s="51" t="str">
        <f>IFERROR((VLOOKUP(B116,SEMANCES!$A$3:$T$102,18,FALSE)-K116),"")</f>
        <v/>
      </c>
    </row>
    <row r="117" spans="1:12" x14ac:dyDescent="0.25">
      <c r="A117" s="14"/>
      <c r="B117" s="14"/>
      <c r="C117" s="48"/>
      <c r="D117" s="11"/>
      <c r="E117" s="49"/>
      <c r="F117" s="49"/>
      <c r="G117" s="49"/>
      <c r="H117" s="11"/>
      <c r="I117" s="49"/>
      <c r="J117" s="11"/>
      <c r="K117" s="28">
        <v>0</v>
      </c>
      <c r="L117" s="51" t="str">
        <f>IFERROR((VLOOKUP(B117,SEMANCES!$A$3:$T$102,18,FALSE)-K117),"")</f>
        <v/>
      </c>
    </row>
    <row r="118" spans="1:12" x14ac:dyDescent="0.25">
      <c r="A118" s="14" t="str">
        <f>IFERROR(VLOOKUP(B118,SEMANCES!$A$3:$C$102,2,FALSE),"")</f>
        <v/>
      </c>
      <c r="B118" s="14"/>
      <c r="C118" s="48"/>
      <c r="D118" s="11"/>
      <c r="E118" s="49"/>
      <c r="F118" s="49"/>
      <c r="G118" s="49"/>
      <c r="H118" s="11"/>
      <c r="I118" s="49"/>
      <c r="J118" s="11"/>
      <c r="K118" s="28">
        <v>0</v>
      </c>
      <c r="L118" s="51" t="str">
        <f>IFERROR((VLOOKUP(B118,SEMANCES!$A$3:$T$102,18,FALSE)-K118),"")</f>
        <v/>
      </c>
    </row>
    <row r="119" spans="1:12" x14ac:dyDescent="0.25">
      <c r="A119" s="14" t="str">
        <f>IFERROR(VLOOKUP(B119,SEMANCES!$A$3:$C$102,2,FALSE),"")</f>
        <v/>
      </c>
      <c r="B119" s="14"/>
      <c r="C119" s="48"/>
      <c r="D119" s="11"/>
      <c r="E119" s="49"/>
      <c r="F119" s="49"/>
      <c r="G119" s="49"/>
      <c r="H119" s="11"/>
      <c r="I119" s="49"/>
      <c r="J119" s="11"/>
      <c r="K119" s="28">
        <v>0</v>
      </c>
      <c r="L119" s="51" t="str">
        <f>IFERROR((VLOOKUP(B119,SEMANCES!$A$3:$T$102,18,FALSE)-K119),"")</f>
        <v/>
      </c>
    </row>
    <row r="120" spans="1:12" x14ac:dyDescent="0.25">
      <c r="A120" s="14"/>
      <c r="B120" s="14"/>
      <c r="C120" s="48"/>
      <c r="D120" s="11"/>
      <c r="E120" s="49"/>
      <c r="F120" s="49"/>
      <c r="G120" s="49"/>
      <c r="H120" s="11"/>
      <c r="I120" s="49"/>
      <c r="J120" s="11"/>
      <c r="K120" s="28">
        <v>0</v>
      </c>
      <c r="L120" s="51" t="str">
        <f>IFERROR((VLOOKUP(B120,SEMANCES!$A$3:$T$102,18,FALSE)-K120),"")</f>
        <v/>
      </c>
    </row>
    <row r="121" spans="1:12" x14ac:dyDescent="0.25">
      <c r="A121" s="14"/>
      <c r="B121" s="14"/>
      <c r="C121" s="48"/>
      <c r="D121" s="11"/>
      <c r="E121" s="49"/>
      <c r="F121" s="49"/>
      <c r="G121" s="49"/>
      <c r="H121" s="11"/>
      <c r="I121" s="49"/>
      <c r="J121" s="11"/>
      <c r="K121" s="28">
        <v>0</v>
      </c>
      <c r="L121" s="51" t="str">
        <f>IFERROR((VLOOKUP(B121,SEMANCES!$A$3:$T$102,18,FALSE)-K121),"")</f>
        <v/>
      </c>
    </row>
    <row r="122" spans="1:12" x14ac:dyDescent="0.25">
      <c r="A122" s="14" t="str">
        <f>IFERROR(VLOOKUP(B122,SEMANCES!$A$3:$C$102,2,FALSE),"")</f>
        <v/>
      </c>
      <c r="B122" s="14"/>
      <c r="C122" s="48"/>
      <c r="D122" s="11"/>
      <c r="E122" s="49"/>
      <c r="F122" s="49"/>
      <c r="G122" s="49"/>
      <c r="H122" s="11"/>
      <c r="I122" s="49"/>
      <c r="J122" s="11"/>
      <c r="K122" s="28">
        <v>0</v>
      </c>
      <c r="L122" s="51" t="str">
        <f>IFERROR((VLOOKUP(B122,SEMANCES!$A$3:$T$102,18,FALSE)-K122),"")</f>
        <v/>
      </c>
    </row>
    <row r="123" spans="1:12" x14ac:dyDescent="0.25">
      <c r="A123" s="14" t="str">
        <f>IFERROR(VLOOKUP(B123,SEMANCES!$A$3:$C$102,2,FALSE),"")</f>
        <v/>
      </c>
      <c r="B123" s="14"/>
      <c r="C123" s="48"/>
      <c r="D123" s="11"/>
      <c r="E123" s="49"/>
      <c r="F123" s="49"/>
      <c r="G123" s="49"/>
      <c r="H123" s="11"/>
      <c r="I123" s="49"/>
      <c r="J123" s="11"/>
      <c r="K123" s="28">
        <v>0</v>
      </c>
      <c r="L123" s="51" t="str">
        <f>IFERROR((VLOOKUP(B123,SEMANCES!$A$3:$T$102,18,FALSE)-K123),"")</f>
        <v/>
      </c>
    </row>
    <row r="124" spans="1:12" x14ac:dyDescent="0.25">
      <c r="A124" s="14"/>
      <c r="B124" s="14"/>
      <c r="C124" s="48"/>
      <c r="D124" s="11"/>
      <c r="E124" s="49"/>
      <c r="F124" s="49"/>
      <c r="G124" s="49"/>
      <c r="H124" s="11"/>
      <c r="I124" s="49"/>
      <c r="J124" s="11"/>
      <c r="K124" s="28">
        <v>0</v>
      </c>
      <c r="L124" s="51" t="str">
        <f>IFERROR((VLOOKUP(B124,SEMANCES!$A$3:$T$102,18,FALSE)-K124),"")</f>
        <v/>
      </c>
    </row>
    <row r="125" spans="1:12" x14ac:dyDescent="0.25">
      <c r="A125" s="14"/>
      <c r="B125" s="14"/>
      <c r="C125" s="48"/>
      <c r="D125" s="11"/>
      <c r="E125" s="49"/>
      <c r="F125" s="49"/>
      <c r="G125" s="49"/>
      <c r="H125" s="11"/>
      <c r="I125" s="49"/>
      <c r="J125" s="11"/>
      <c r="K125" s="28">
        <v>0</v>
      </c>
      <c r="L125" s="51" t="str">
        <f>IFERROR((VLOOKUP(B125,SEMANCES!$A$3:$T$102,18,FALSE)-K125),"")</f>
        <v/>
      </c>
    </row>
    <row r="126" spans="1:12" x14ac:dyDescent="0.25">
      <c r="A126" s="14" t="str">
        <f>IFERROR(VLOOKUP(B126,SEMANCES!$A$3:$C$102,2,FALSE),"")</f>
        <v/>
      </c>
      <c r="B126" s="14"/>
      <c r="C126" s="48"/>
      <c r="D126" s="11"/>
      <c r="E126" s="49"/>
      <c r="F126" s="49"/>
      <c r="G126" s="49"/>
      <c r="H126" s="11"/>
      <c r="I126" s="49"/>
      <c r="J126" s="11"/>
      <c r="K126" s="28">
        <v>0</v>
      </c>
      <c r="L126" s="51" t="str">
        <f>IFERROR((VLOOKUP(B126,SEMANCES!$A$3:$T$102,18,FALSE)-K126),"")</f>
        <v/>
      </c>
    </row>
    <row r="127" spans="1:12" x14ac:dyDescent="0.25">
      <c r="A127" s="14" t="str">
        <f>IFERROR(VLOOKUP(B127,SEMANCES!$A$3:$C$102,2,FALSE),"")</f>
        <v/>
      </c>
      <c r="B127" s="14"/>
      <c r="C127" s="48"/>
      <c r="D127" s="11"/>
      <c r="E127" s="49"/>
      <c r="F127" s="49"/>
      <c r="G127" s="49"/>
      <c r="H127" s="11"/>
      <c r="I127" s="49"/>
      <c r="J127" s="11"/>
      <c r="K127" s="28">
        <v>0</v>
      </c>
      <c r="L127" s="51" t="str">
        <f>IFERROR((VLOOKUP(B127,SEMANCES!$A$3:$T$102,18,FALSE)-K127),"")</f>
        <v/>
      </c>
    </row>
    <row r="128" spans="1:12" x14ac:dyDescent="0.25">
      <c r="A128" s="14"/>
      <c r="B128" s="14"/>
      <c r="C128" s="48"/>
      <c r="D128" s="11"/>
      <c r="E128" s="49"/>
      <c r="F128" s="49"/>
      <c r="G128" s="49"/>
      <c r="H128" s="11"/>
      <c r="I128" s="49"/>
      <c r="J128" s="11"/>
      <c r="K128" s="28">
        <v>0</v>
      </c>
      <c r="L128" s="51" t="str">
        <f>IFERROR((VLOOKUP(B128,SEMANCES!$A$3:$T$102,18,FALSE)-K128),"")</f>
        <v/>
      </c>
    </row>
    <row r="129" spans="1:12" x14ac:dyDescent="0.25">
      <c r="A129" s="14"/>
      <c r="B129" s="14"/>
      <c r="C129" s="48"/>
      <c r="D129" s="11"/>
      <c r="E129" s="49"/>
      <c r="F129" s="49"/>
      <c r="G129" s="49"/>
      <c r="H129" s="11"/>
      <c r="I129" s="49"/>
      <c r="J129" s="11"/>
      <c r="K129" s="28">
        <v>0</v>
      </c>
      <c r="L129" s="51" t="str">
        <f>IFERROR((VLOOKUP(B129,SEMANCES!$A$3:$T$102,18,FALSE)-K129),"")</f>
        <v/>
      </c>
    </row>
    <row r="130" spans="1:12" x14ac:dyDescent="0.25">
      <c r="A130" s="14" t="str">
        <f>IFERROR(VLOOKUP(B130,SEMANCES!$A$3:$C$102,2,FALSE),"")</f>
        <v/>
      </c>
      <c r="B130" s="14"/>
      <c r="C130" s="48"/>
      <c r="D130" s="11"/>
      <c r="E130" s="49"/>
      <c r="F130" s="49"/>
      <c r="G130" s="49"/>
      <c r="H130" s="11"/>
      <c r="I130" s="49"/>
      <c r="J130" s="11"/>
      <c r="K130" s="28">
        <v>0</v>
      </c>
      <c r="L130" s="51" t="str">
        <f>IFERROR((VLOOKUP(B130,SEMANCES!$A$3:$T$102,18,FALSE)-K130),"")</f>
        <v/>
      </c>
    </row>
    <row r="131" spans="1:12" x14ac:dyDescent="0.25">
      <c r="A131" s="14" t="str">
        <f>IFERROR(VLOOKUP(B131,SEMANCES!$A$3:$C$102,2,FALSE),"")</f>
        <v/>
      </c>
      <c r="B131" s="14"/>
      <c r="C131" s="48"/>
      <c r="D131" s="11"/>
      <c r="E131" s="49"/>
      <c r="F131" s="49"/>
      <c r="G131" s="49"/>
      <c r="H131" s="11"/>
      <c r="I131" s="49"/>
      <c r="J131" s="11"/>
      <c r="K131" s="28">
        <v>0</v>
      </c>
      <c r="L131" s="51" t="str">
        <f>IFERROR((VLOOKUP(B131,SEMANCES!$A$3:$T$102,18,FALSE)-K131),"")</f>
        <v/>
      </c>
    </row>
    <row r="132" spans="1:12" x14ac:dyDescent="0.25">
      <c r="A132" s="14"/>
      <c r="B132" s="14"/>
      <c r="C132" s="48"/>
      <c r="D132" s="11"/>
      <c r="E132" s="49"/>
      <c r="F132" s="49"/>
      <c r="G132" s="49"/>
      <c r="H132" s="11"/>
      <c r="I132" s="49"/>
      <c r="J132" s="11"/>
      <c r="K132" s="28">
        <v>0</v>
      </c>
      <c r="L132" s="51" t="str">
        <f>IFERROR((VLOOKUP(B132,SEMANCES!$A$3:$T$102,18,FALSE)-K132),"")</f>
        <v/>
      </c>
    </row>
    <row r="133" spans="1:12" x14ac:dyDescent="0.25">
      <c r="A133" s="14"/>
      <c r="B133" s="14"/>
      <c r="C133" s="48"/>
      <c r="D133" s="11"/>
      <c r="E133" s="49"/>
      <c r="F133" s="49"/>
      <c r="G133" s="49"/>
      <c r="H133" s="11"/>
      <c r="I133" s="49"/>
      <c r="J133" s="11"/>
      <c r="K133" s="28">
        <v>0</v>
      </c>
      <c r="L133" s="51" t="str">
        <f>IFERROR((VLOOKUP(B133,SEMANCES!$A$3:$T$102,18,FALSE)-K133),"")</f>
        <v/>
      </c>
    </row>
    <row r="134" spans="1:12" x14ac:dyDescent="0.25">
      <c r="A134" s="14" t="str">
        <f>IFERROR(VLOOKUP(B134,SEMANCES!$A$3:$C$102,2,FALSE),"")</f>
        <v/>
      </c>
      <c r="B134" s="14"/>
      <c r="C134" s="48"/>
      <c r="D134" s="11"/>
      <c r="E134" s="49"/>
      <c r="F134" s="49"/>
      <c r="G134" s="49"/>
      <c r="H134" s="11"/>
      <c r="I134" s="49"/>
      <c r="J134" s="11"/>
      <c r="K134" s="28">
        <v>0</v>
      </c>
      <c r="L134" s="51" t="str">
        <f>IFERROR((VLOOKUP(B134,SEMANCES!$A$3:$T$102,18,FALSE)-K134),"")</f>
        <v/>
      </c>
    </row>
    <row r="135" spans="1:12" x14ac:dyDescent="0.25">
      <c r="A135" s="14" t="str">
        <f>IFERROR(VLOOKUP(B135,SEMANCES!$A$3:$C$102,2,FALSE),"")</f>
        <v/>
      </c>
      <c r="B135" s="14"/>
      <c r="C135" s="48"/>
      <c r="D135" s="11"/>
      <c r="E135" s="49"/>
      <c r="F135" s="49"/>
      <c r="G135" s="49"/>
      <c r="H135" s="11"/>
      <c r="I135" s="49"/>
      <c r="J135" s="11"/>
      <c r="K135" s="28">
        <v>0</v>
      </c>
      <c r="L135" s="51" t="str">
        <f>IFERROR((VLOOKUP(B135,SEMANCES!$A$3:$T$102,18,FALSE)-K135),"")</f>
        <v/>
      </c>
    </row>
    <row r="136" spans="1:12" x14ac:dyDescent="0.25">
      <c r="A136" s="14"/>
      <c r="B136" s="14"/>
      <c r="C136" s="48"/>
      <c r="D136" s="11"/>
      <c r="E136" s="49"/>
      <c r="F136" s="49"/>
      <c r="G136" s="49"/>
      <c r="H136" s="11"/>
      <c r="I136" s="49"/>
      <c r="J136" s="11"/>
      <c r="K136" s="28">
        <v>0</v>
      </c>
      <c r="L136" s="51" t="str">
        <f>IFERROR((VLOOKUP(B136,SEMANCES!$A$3:$T$102,18,FALSE)-K136),"")</f>
        <v/>
      </c>
    </row>
    <row r="137" spans="1:12" x14ac:dyDescent="0.25">
      <c r="A137" s="14"/>
      <c r="B137" s="14"/>
      <c r="C137" s="48"/>
      <c r="D137" s="11"/>
      <c r="E137" s="49"/>
      <c r="F137" s="49"/>
      <c r="G137" s="49"/>
      <c r="H137" s="11"/>
      <c r="I137" s="49"/>
      <c r="J137" s="11"/>
      <c r="K137" s="28">
        <v>0</v>
      </c>
      <c r="L137" s="51" t="str">
        <f>IFERROR((VLOOKUP(B137,SEMANCES!$A$3:$T$102,18,FALSE)-K137),"")</f>
        <v/>
      </c>
    </row>
    <row r="138" spans="1:12" x14ac:dyDescent="0.25">
      <c r="A138" s="14" t="str">
        <f>IFERROR(VLOOKUP(B138,SEMANCES!$A$3:$C$102,2,FALSE),"")</f>
        <v/>
      </c>
      <c r="B138" s="14"/>
      <c r="C138" s="48"/>
      <c r="D138" s="11"/>
      <c r="E138" s="49"/>
      <c r="F138" s="49"/>
      <c r="G138" s="49"/>
      <c r="H138" s="11"/>
      <c r="I138" s="49"/>
      <c r="J138" s="11"/>
      <c r="K138" s="28">
        <v>0</v>
      </c>
      <c r="L138" s="51" t="str">
        <f>IFERROR((VLOOKUP(B138,SEMANCES!$A$3:$T$102,18,FALSE)-K138),"")</f>
        <v/>
      </c>
    </row>
    <row r="139" spans="1:12" x14ac:dyDescent="0.25">
      <c r="A139" s="14" t="str">
        <f>IFERROR(VLOOKUP(B139,SEMANCES!$A$3:$C$102,2,FALSE),"")</f>
        <v/>
      </c>
      <c r="B139" s="14"/>
      <c r="C139" s="48"/>
      <c r="D139" s="11"/>
      <c r="E139" s="49"/>
      <c r="F139" s="49"/>
      <c r="G139" s="49"/>
      <c r="H139" s="11"/>
      <c r="I139" s="49"/>
      <c r="J139" s="11"/>
      <c r="K139" s="28">
        <v>0</v>
      </c>
      <c r="L139" s="51" t="str">
        <f>IFERROR((VLOOKUP(B139,SEMANCES!$A$3:$T$102,18,FALSE)-K139),"")</f>
        <v/>
      </c>
    </row>
    <row r="140" spans="1:12" x14ac:dyDescent="0.25">
      <c r="A140" s="14"/>
      <c r="B140" s="14"/>
      <c r="C140" s="48"/>
      <c r="D140" s="11"/>
      <c r="E140" s="49"/>
      <c r="F140" s="49"/>
      <c r="G140" s="49"/>
      <c r="H140" s="11"/>
      <c r="I140" s="49"/>
      <c r="J140" s="11"/>
      <c r="K140" s="28">
        <v>0</v>
      </c>
      <c r="L140" s="51" t="str">
        <f>IFERROR((VLOOKUP(B140,SEMANCES!$A$3:$T$102,18,FALSE)-K140),"")</f>
        <v/>
      </c>
    </row>
    <row r="141" spans="1:12" x14ac:dyDescent="0.25">
      <c r="A141" s="14"/>
      <c r="B141" s="14"/>
      <c r="C141" s="48"/>
      <c r="D141" s="11"/>
      <c r="E141" s="49"/>
      <c r="F141" s="49"/>
      <c r="G141" s="49"/>
      <c r="H141" s="11"/>
      <c r="I141" s="49"/>
      <c r="J141" s="11"/>
      <c r="K141" s="28">
        <v>0</v>
      </c>
      <c r="L141" s="51" t="str">
        <f>IFERROR((VLOOKUP(B141,SEMANCES!$A$3:$T$102,18,FALSE)-K141),"")</f>
        <v/>
      </c>
    </row>
    <row r="142" spans="1:12" x14ac:dyDescent="0.25">
      <c r="A142" s="14" t="str">
        <f>IFERROR(VLOOKUP(B142,SEMANCES!$A$3:$C$102,2,FALSE),"")</f>
        <v/>
      </c>
      <c r="B142" s="14"/>
      <c r="C142" s="48"/>
      <c r="D142" s="11"/>
      <c r="E142" s="49"/>
      <c r="F142" s="49"/>
      <c r="G142" s="49"/>
      <c r="H142" s="11"/>
      <c r="I142" s="49"/>
      <c r="J142" s="11"/>
      <c r="K142" s="28">
        <v>0</v>
      </c>
      <c r="L142" s="51" t="str">
        <f>IFERROR((VLOOKUP(B142,SEMANCES!$A$3:$T$102,18,FALSE)-K142),"")</f>
        <v/>
      </c>
    </row>
    <row r="143" spans="1:12" x14ac:dyDescent="0.25">
      <c r="A143" s="14" t="str">
        <f>IFERROR(VLOOKUP(B143,SEMANCES!$A$3:$C$102,2,FALSE),"")</f>
        <v/>
      </c>
      <c r="B143" s="14"/>
      <c r="C143" s="48"/>
      <c r="D143" s="11"/>
      <c r="E143" s="49"/>
      <c r="F143" s="49"/>
      <c r="G143" s="49"/>
      <c r="H143" s="11"/>
      <c r="I143" s="49"/>
      <c r="J143" s="11"/>
      <c r="K143" s="28">
        <v>0</v>
      </c>
      <c r="L143" s="51" t="str">
        <f>IFERROR((VLOOKUP(B143,SEMANCES!$A$3:$T$102,18,FALSE)-K143),"")</f>
        <v/>
      </c>
    </row>
    <row r="144" spans="1:12" x14ac:dyDescent="0.25">
      <c r="A144" s="14"/>
      <c r="B144" s="14"/>
      <c r="C144" s="48"/>
      <c r="D144" s="11"/>
      <c r="E144" s="49"/>
      <c r="F144" s="49"/>
      <c r="G144" s="49"/>
      <c r="H144" s="11"/>
      <c r="I144" s="49"/>
      <c r="J144" s="11"/>
      <c r="K144" s="28">
        <v>0</v>
      </c>
      <c r="L144" s="51" t="str">
        <f>IFERROR((VLOOKUP(B144,SEMANCES!$A$3:$T$102,18,FALSE)-K144),"")</f>
        <v/>
      </c>
    </row>
    <row r="145" spans="1:12" x14ac:dyDescent="0.25">
      <c r="A145" s="14"/>
      <c r="B145" s="14"/>
      <c r="C145" s="48"/>
      <c r="D145" s="11"/>
      <c r="E145" s="49"/>
      <c r="F145" s="49"/>
      <c r="G145" s="49"/>
      <c r="H145" s="11"/>
      <c r="I145" s="49"/>
      <c r="J145" s="11"/>
      <c r="K145" s="28">
        <v>0</v>
      </c>
      <c r="L145" s="51" t="str">
        <f>IFERROR((VLOOKUP(B145,SEMANCES!$A$3:$T$102,18,FALSE)-K145),"")</f>
        <v/>
      </c>
    </row>
    <row r="146" spans="1:12" x14ac:dyDescent="0.25">
      <c r="A146" s="14" t="str">
        <f>IFERROR(VLOOKUP(B146,SEMANCES!$A$3:$C$102,2,FALSE),"")</f>
        <v/>
      </c>
      <c r="B146" s="14"/>
      <c r="C146" s="48"/>
      <c r="D146" s="11"/>
      <c r="E146" s="49"/>
      <c r="F146" s="49"/>
      <c r="G146" s="49"/>
      <c r="H146" s="11"/>
      <c r="I146" s="49"/>
      <c r="J146" s="11"/>
      <c r="K146" s="28">
        <v>0</v>
      </c>
      <c r="L146" s="51" t="str">
        <f>IFERROR((VLOOKUP(B146,SEMANCES!$A$3:$T$102,18,FALSE)-K146),"")</f>
        <v/>
      </c>
    </row>
    <row r="147" spans="1:12" x14ac:dyDescent="0.25">
      <c r="A147" s="14" t="str">
        <f>IFERROR(VLOOKUP(B147,SEMANCES!$A$3:$C$102,2,FALSE),"")</f>
        <v/>
      </c>
      <c r="B147" s="14"/>
      <c r="C147" s="48"/>
      <c r="D147" s="11"/>
      <c r="E147" s="49"/>
      <c r="F147" s="49"/>
      <c r="G147" s="49"/>
      <c r="H147" s="11"/>
      <c r="I147" s="49"/>
      <c r="J147" s="11"/>
      <c r="K147" s="28">
        <v>0</v>
      </c>
      <c r="L147" s="51" t="str">
        <f>IFERROR((VLOOKUP(B147,SEMANCES!$A$3:$T$102,18,FALSE)-K147),"")</f>
        <v/>
      </c>
    </row>
    <row r="148" spans="1:12" x14ac:dyDescent="0.25">
      <c r="A148" s="14"/>
      <c r="B148" s="14"/>
      <c r="C148" s="48"/>
      <c r="D148" s="11"/>
      <c r="E148" s="49"/>
      <c r="F148" s="49"/>
      <c r="G148" s="49"/>
      <c r="H148" s="11"/>
      <c r="I148" s="49"/>
      <c r="J148" s="11"/>
      <c r="K148" s="28">
        <v>0</v>
      </c>
      <c r="L148" s="51" t="str">
        <f>IFERROR((VLOOKUP(B148,SEMANCES!$A$3:$T$102,18,FALSE)-K148),"")</f>
        <v/>
      </c>
    </row>
    <row r="149" spans="1:12" x14ac:dyDescent="0.25">
      <c r="A149" s="14"/>
      <c r="B149" s="14"/>
      <c r="C149" s="48"/>
      <c r="D149" s="11"/>
      <c r="E149" s="49"/>
      <c r="F149" s="49"/>
      <c r="G149" s="49"/>
      <c r="H149" s="11"/>
      <c r="I149" s="49"/>
      <c r="J149" s="11"/>
      <c r="K149" s="28">
        <v>0</v>
      </c>
      <c r="L149" s="51" t="str">
        <f>IFERROR((VLOOKUP(B149,SEMANCES!$A$3:$T$102,18,FALSE)-K149),"")</f>
        <v/>
      </c>
    </row>
    <row r="150" spans="1:12" x14ac:dyDescent="0.25">
      <c r="A150" s="14" t="str">
        <f>IFERROR(VLOOKUP(B150,SEMANCES!$A$3:$C$102,2,FALSE),"")</f>
        <v/>
      </c>
      <c r="B150" s="14"/>
      <c r="C150" s="48"/>
      <c r="D150" s="11"/>
      <c r="E150" s="49"/>
      <c r="F150" s="49"/>
      <c r="G150" s="49"/>
      <c r="H150" s="11"/>
      <c r="I150" s="49"/>
      <c r="J150" s="11"/>
      <c r="K150" s="28">
        <v>0</v>
      </c>
      <c r="L150" s="51" t="str">
        <f>IFERROR((VLOOKUP(B150,SEMANCES!$A$3:$T$102,18,FALSE)-K150),"")</f>
        <v/>
      </c>
    </row>
    <row r="151" spans="1:12" x14ac:dyDescent="0.25">
      <c r="A151" s="14" t="str">
        <f>IFERROR(VLOOKUP(B151,SEMANCES!$A$3:$C$102,2,FALSE),"")</f>
        <v/>
      </c>
      <c r="B151" s="14"/>
      <c r="C151" s="48"/>
      <c r="D151" s="11"/>
      <c r="E151" s="49"/>
      <c r="F151" s="49"/>
      <c r="G151" s="49"/>
      <c r="H151" s="11"/>
      <c r="I151" s="49"/>
      <c r="J151" s="11"/>
      <c r="K151" s="28">
        <v>0</v>
      </c>
      <c r="L151" s="51" t="str">
        <f>IFERROR((VLOOKUP(B151,SEMANCES!$A$3:$T$102,18,FALSE)-K151),"")</f>
        <v/>
      </c>
    </row>
    <row r="152" spans="1:12" x14ac:dyDescent="0.25">
      <c r="A152" s="14"/>
      <c r="B152" s="14"/>
      <c r="C152" s="48"/>
      <c r="D152" s="11"/>
      <c r="E152" s="49"/>
      <c r="F152" s="49"/>
      <c r="G152" s="49"/>
      <c r="H152" s="11"/>
      <c r="I152" s="49"/>
      <c r="J152" s="11"/>
      <c r="K152" s="28">
        <v>0</v>
      </c>
      <c r="L152" s="51" t="str">
        <f>IFERROR((VLOOKUP(B152,SEMANCES!$A$3:$T$102,18,FALSE)-K152),"")</f>
        <v/>
      </c>
    </row>
    <row r="153" spans="1:12" x14ac:dyDescent="0.25">
      <c r="A153" s="14"/>
      <c r="B153" s="14"/>
      <c r="C153" s="48"/>
      <c r="D153" s="11"/>
      <c r="E153" s="49"/>
      <c r="F153" s="49"/>
      <c r="G153" s="49"/>
      <c r="H153" s="11"/>
      <c r="I153" s="49"/>
      <c r="J153" s="11"/>
      <c r="K153" s="28">
        <v>0</v>
      </c>
      <c r="L153" s="51" t="str">
        <f>IFERROR((VLOOKUP(B153,SEMANCES!$A$3:$T$102,18,FALSE)-K153),"")</f>
        <v/>
      </c>
    </row>
    <row r="154" spans="1:12" x14ac:dyDescent="0.25">
      <c r="A154" s="14" t="str">
        <f>IFERROR(VLOOKUP(B154,SEMANCES!$A$3:$C$102,2,FALSE),"")</f>
        <v/>
      </c>
      <c r="B154" s="14"/>
      <c r="C154" s="48"/>
      <c r="D154" s="11"/>
      <c r="E154" s="49"/>
      <c r="F154" s="49"/>
      <c r="G154" s="49"/>
      <c r="H154" s="11"/>
      <c r="I154" s="49"/>
      <c r="J154" s="11"/>
      <c r="K154" s="28">
        <v>0</v>
      </c>
      <c r="L154" s="51" t="str">
        <f>IFERROR((VLOOKUP(B154,SEMANCES!$A$3:$T$102,18,FALSE)-K154),"")</f>
        <v/>
      </c>
    </row>
    <row r="155" spans="1:12" x14ac:dyDescent="0.25">
      <c r="A155" s="14" t="str">
        <f>IFERROR(VLOOKUP(B155,SEMANCES!$A$3:$C$102,2,FALSE),"")</f>
        <v/>
      </c>
      <c r="B155" s="14"/>
      <c r="C155" s="48"/>
      <c r="D155" s="11"/>
      <c r="E155" s="49"/>
      <c r="F155" s="49"/>
      <c r="G155" s="49"/>
      <c r="H155" s="11"/>
      <c r="I155" s="49"/>
      <c r="J155" s="11"/>
      <c r="K155" s="28">
        <v>0</v>
      </c>
      <c r="L155" s="51" t="str">
        <f>IFERROR((VLOOKUP(B155,SEMANCES!$A$3:$T$102,18,FALSE)-K155),"")</f>
        <v/>
      </c>
    </row>
    <row r="156" spans="1:12" x14ac:dyDescent="0.25">
      <c r="A156" s="14"/>
      <c r="B156" s="14"/>
      <c r="C156" s="48"/>
      <c r="D156" s="11"/>
      <c r="E156" s="49"/>
      <c r="F156" s="49"/>
      <c r="G156" s="49"/>
      <c r="H156" s="11"/>
      <c r="I156" s="49"/>
      <c r="J156" s="11"/>
      <c r="K156" s="28">
        <v>0</v>
      </c>
      <c r="L156" s="51" t="str">
        <f>IFERROR((VLOOKUP(B156,SEMANCES!$A$3:$T$102,18,FALSE)-K156),"")</f>
        <v/>
      </c>
    </row>
    <row r="157" spans="1:12" x14ac:dyDescent="0.25">
      <c r="A157" s="14"/>
      <c r="B157" s="14"/>
      <c r="C157" s="48"/>
      <c r="D157" s="11"/>
      <c r="E157" s="49"/>
      <c r="F157" s="49"/>
      <c r="G157" s="49"/>
      <c r="H157" s="11"/>
      <c r="I157" s="49"/>
      <c r="J157" s="11"/>
      <c r="K157" s="28">
        <v>0</v>
      </c>
      <c r="L157" s="51" t="str">
        <f>IFERROR((VLOOKUP(B157,SEMANCES!$A$3:$T$102,18,FALSE)-K157),"")</f>
        <v/>
      </c>
    </row>
    <row r="158" spans="1:12" x14ac:dyDescent="0.25">
      <c r="A158" s="14" t="str">
        <f>IFERROR(VLOOKUP(B158,SEMANCES!$A$3:$C$102,2,FALSE),"")</f>
        <v/>
      </c>
      <c r="B158" s="14"/>
      <c r="C158" s="48"/>
      <c r="D158" s="11"/>
      <c r="E158" s="49"/>
      <c r="F158" s="49"/>
      <c r="G158" s="49"/>
      <c r="H158" s="11"/>
      <c r="I158" s="49"/>
      <c r="J158" s="11"/>
      <c r="K158" s="28">
        <v>0</v>
      </c>
      <c r="L158" s="51" t="str">
        <f>IFERROR((VLOOKUP(B158,SEMANCES!$A$3:$T$102,18,FALSE)-K158),"")</f>
        <v/>
      </c>
    </row>
    <row r="159" spans="1:12" x14ac:dyDescent="0.25">
      <c r="A159" s="14" t="str">
        <f>IFERROR(VLOOKUP(B159,SEMANCES!$A$3:$C$102,2,FALSE),"")</f>
        <v/>
      </c>
      <c r="B159" s="14"/>
      <c r="C159" s="48"/>
      <c r="D159" s="11"/>
      <c r="E159" s="49"/>
      <c r="F159" s="49"/>
      <c r="G159" s="49"/>
      <c r="H159" s="11"/>
      <c r="I159" s="49"/>
      <c r="J159" s="11"/>
      <c r="K159" s="28">
        <v>0</v>
      </c>
      <c r="L159" s="51" t="str">
        <f>IFERROR((VLOOKUP(B159,SEMANCES!$A$3:$T$102,18,FALSE)-K159),"")</f>
        <v/>
      </c>
    </row>
    <row r="160" spans="1:12" x14ac:dyDescent="0.25">
      <c r="A160" s="14"/>
      <c r="B160" s="14"/>
      <c r="C160" s="48"/>
      <c r="D160" s="11"/>
      <c r="E160" s="49"/>
      <c r="F160" s="49"/>
      <c r="G160" s="49"/>
      <c r="H160" s="11"/>
      <c r="I160" s="49"/>
      <c r="J160" s="11"/>
      <c r="K160" s="28">
        <v>0</v>
      </c>
      <c r="L160" s="51" t="str">
        <f>IFERROR((VLOOKUP(B160,SEMANCES!$A$3:$T$102,18,FALSE)-K160),"")</f>
        <v/>
      </c>
    </row>
    <row r="161" spans="1:12" x14ac:dyDescent="0.25">
      <c r="A161" s="14"/>
      <c r="B161" s="14"/>
      <c r="C161" s="48"/>
      <c r="D161" s="11"/>
      <c r="E161" s="49"/>
      <c r="F161" s="49"/>
      <c r="G161" s="49"/>
      <c r="H161" s="11"/>
      <c r="I161" s="49"/>
      <c r="J161" s="11"/>
      <c r="K161" s="28">
        <v>0</v>
      </c>
      <c r="L161" s="51" t="str">
        <f>IFERROR((VLOOKUP(B161,SEMANCES!$A$3:$T$102,18,FALSE)-K161),"")</f>
        <v/>
      </c>
    </row>
    <row r="162" spans="1:12" x14ac:dyDescent="0.25">
      <c r="A162" s="14" t="str">
        <f>IFERROR(VLOOKUP(B162,SEMANCES!$A$3:$C$102,2,FALSE),"")</f>
        <v/>
      </c>
      <c r="B162" s="14"/>
      <c r="C162" s="48"/>
      <c r="D162" s="11"/>
      <c r="E162" s="49"/>
      <c r="F162" s="49"/>
      <c r="G162" s="49"/>
      <c r="H162" s="11"/>
      <c r="I162" s="49"/>
      <c r="J162" s="11"/>
      <c r="K162" s="28">
        <v>0</v>
      </c>
      <c r="L162" s="51" t="str">
        <f>IFERROR((VLOOKUP(B162,SEMANCES!$A$3:$T$102,18,FALSE)-K162),"")</f>
        <v/>
      </c>
    </row>
    <row r="163" spans="1:12" x14ac:dyDescent="0.25">
      <c r="A163" s="14" t="str">
        <f>IFERROR(VLOOKUP(B163,SEMANCES!$A$3:$C$102,2,FALSE),"")</f>
        <v/>
      </c>
      <c r="B163" s="14"/>
      <c r="C163" s="48"/>
      <c r="D163" s="11"/>
      <c r="E163" s="49"/>
      <c r="F163" s="49"/>
      <c r="G163" s="49"/>
      <c r="H163" s="11"/>
      <c r="I163" s="49"/>
      <c r="J163" s="11"/>
      <c r="K163" s="28">
        <v>0</v>
      </c>
      <c r="L163" s="51" t="str">
        <f>IFERROR((VLOOKUP(B163,SEMANCES!$A$3:$T$102,18,FALSE)-K163),"")</f>
        <v/>
      </c>
    </row>
    <row r="164" spans="1:12" x14ac:dyDescent="0.25">
      <c r="A164" s="14"/>
      <c r="B164" s="14"/>
      <c r="C164" s="48"/>
      <c r="D164" s="11"/>
      <c r="E164" s="49"/>
      <c r="F164" s="49"/>
      <c r="G164" s="49"/>
      <c r="H164" s="11"/>
      <c r="I164" s="49"/>
      <c r="J164" s="11"/>
      <c r="K164" s="28">
        <v>0</v>
      </c>
      <c r="L164" s="51" t="str">
        <f>IFERROR((VLOOKUP(B164,SEMANCES!$A$3:$T$102,18,FALSE)-K164),"")</f>
        <v/>
      </c>
    </row>
    <row r="165" spans="1:12" x14ac:dyDescent="0.25">
      <c r="A165" s="14"/>
      <c r="B165" s="14"/>
      <c r="C165" s="48"/>
      <c r="D165" s="11"/>
      <c r="E165" s="49"/>
      <c r="F165" s="49"/>
      <c r="G165" s="49"/>
      <c r="H165" s="11"/>
      <c r="I165" s="49"/>
      <c r="J165" s="11"/>
      <c r="K165" s="28">
        <v>0</v>
      </c>
      <c r="L165" s="51" t="str">
        <f>IFERROR((VLOOKUP(B165,SEMANCES!$A$3:$T$102,18,FALSE)-K165),"")</f>
        <v/>
      </c>
    </row>
    <row r="166" spans="1:12" x14ac:dyDescent="0.25">
      <c r="A166" s="14" t="str">
        <f>IFERROR(VLOOKUP(B166,SEMANCES!$A$3:$C$102,2,FALSE),"")</f>
        <v/>
      </c>
      <c r="B166" s="14"/>
      <c r="C166" s="48"/>
      <c r="D166" s="11"/>
      <c r="E166" s="49"/>
      <c r="F166" s="49"/>
      <c r="G166" s="49"/>
      <c r="H166" s="11"/>
      <c r="I166" s="49"/>
      <c r="J166" s="11"/>
      <c r="K166" s="28">
        <v>0</v>
      </c>
      <c r="L166" s="51" t="str">
        <f>IFERROR((VLOOKUP(B166,SEMANCES!$A$3:$T$102,18,FALSE)-K166),"")</f>
        <v/>
      </c>
    </row>
    <row r="167" spans="1:12" x14ac:dyDescent="0.25">
      <c r="A167" s="14" t="str">
        <f>IFERROR(VLOOKUP(B167,SEMANCES!$A$3:$C$102,2,FALSE),"")</f>
        <v/>
      </c>
      <c r="B167" s="14"/>
      <c r="C167" s="48"/>
      <c r="D167" s="11"/>
      <c r="E167" s="49"/>
      <c r="F167" s="49"/>
      <c r="G167" s="49"/>
      <c r="H167" s="11"/>
      <c r="I167" s="49"/>
      <c r="J167" s="11"/>
      <c r="K167" s="28">
        <v>0</v>
      </c>
      <c r="L167" s="51" t="str">
        <f>IFERROR((VLOOKUP(B167,SEMANCES!$A$3:$T$102,18,FALSE)-K167),"")</f>
        <v/>
      </c>
    </row>
    <row r="168" spans="1:12" x14ac:dyDescent="0.25">
      <c r="A168" s="14"/>
      <c r="B168" s="14"/>
      <c r="C168" s="48"/>
      <c r="D168" s="11"/>
      <c r="E168" s="49"/>
      <c r="F168" s="49"/>
      <c r="G168" s="49"/>
      <c r="H168" s="11"/>
      <c r="I168" s="49"/>
      <c r="J168" s="11"/>
      <c r="K168" s="28">
        <v>0</v>
      </c>
      <c r="L168" s="51" t="str">
        <f>IFERROR((VLOOKUP(B168,SEMANCES!$A$3:$T$102,18,FALSE)-K168),"")</f>
        <v/>
      </c>
    </row>
    <row r="169" spans="1:12" x14ac:dyDescent="0.25">
      <c r="A169" s="14"/>
      <c r="B169" s="14"/>
      <c r="C169" s="48"/>
      <c r="D169" s="11"/>
      <c r="E169" s="49"/>
      <c r="F169" s="49"/>
      <c r="G169" s="49"/>
      <c r="H169" s="11"/>
      <c r="I169" s="49"/>
      <c r="J169" s="11"/>
      <c r="K169" s="28">
        <v>0</v>
      </c>
      <c r="L169" s="51" t="str">
        <f>IFERROR((VLOOKUP(B169,SEMANCES!$A$3:$T$102,18,FALSE)-K169),"")</f>
        <v/>
      </c>
    </row>
    <row r="170" spans="1:12" x14ac:dyDescent="0.25">
      <c r="A170" s="14" t="str">
        <f>IFERROR(VLOOKUP(B170,SEMANCES!$A$3:$C$102,2,FALSE),"")</f>
        <v/>
      </c>
      <c r="B170" s="14"/>
      <c r="C170" s="48"/>
      <c r="D170" s="11"/>
      <c r="E170" s="49"/>
      <c r="F170" s="49"/>
      <c r="G170" s="49"/>
      <c r="H170" s="11"/>
      <c r="I170" s="49"/>
      <c r="J170" s="11"/>
      <c r="K170" s="28">
        <v>0</v>
      </c>
      <c r="L170" s="51" t="str">
        <f>IFERROR((VLOOKUP(B170,SEMANCES!$A$3:$T$102,18,FALSE)-K170),"")</f>
        <v/>
      </c>
    </row>
    <row r="171" spans="1:12" x14ac:dyDescent="0.25">
      <c r="A171" s="14" t="str">
        <f>IFERROR(VLOOKUP(B171,SEMANCES!$A$3:$C$102,2,FALSE),"")</f>
        <v/>
      </c>
      <c r="B171" s="14"/>
      <c r="C171" s="48"/>
      <c r="D171" s="11"/>
      <c r="E171" s="49"/>
      <c r="F171" s="49"/>
      <c r="G171" s="49"/>
      <c r="H171" s="11"/>
      <c r="I171" s="49"/>
      <c r="J171" s="11"/>
      <c r="K171" s="28">
        <v>0</v>
      </c>
      <c r="L171" s="51" t="str">
        <f>IFERROR((VLOOKUP(B171,SEMANCES!$A$3:$T$102,18,FALSE)-K171),"")</f>
        <v/>
      </c>
    </row>
    <row r="172" spans="1:12" x14ac:dyDescent="0.25">
      <c r="A172" s="14"/>
      <c r="B172" s="14"/>
      <c r="C172" s="48"/>
      <c r="D172" s="11"/>
      <c r="E172" s="49"/>
      <c r="F172" s="49"/>
      <c r="G172" s="49"/>
      <c r="H172" s="11"/>
      <c r="I172" s="49"/>
      <c r="J172" s="11"/>
      <c r="K172" s="28">
        <v>0</v>
      </c>
      <c r="L172" s="51" t="str">
        <f>IFERROR((VLOOKUP(B172,SEMANCES!$A$3:$T$102,18,FALSE)-K172),"")</f>
        <v/>
      </c>
    </row>
    <row r="173" spans="1:12" x14ac:dyDescent="0.25">
      <c r="A173" s="14"/>
      <c r="B173" s="14"/>
      <c r="C173" s="48"/>
      <c r="D173" s="11"/>
      <c r="E173" s="49"/>
      <c r="F173" s="49"/>
      <c r="G173" s="49"/>
      <c r="H173" s="11"/>
      <c r="I173" s="49"/>
      <c r="J173" s="11"/>
      <c r="K173" s="28">
        <v>0</v>
      </c>
      <c r="L173" s="51" t="str">
        <f>IFERROR((VLOOKUP(B173,SEMANCES!$A$3:$T$102,18,FALSE)-K173),"")</f>
        <v/>
      </c>
    </row>
    <row r="174" spans="1:12" x14ac:dyDescent="0.25">
      <c r="A174" s="14" t="str">
        <f>IFERROR(VLOOKUP(B174,SEMANCES!$A$3:$C$102,2,FALSE),"")</f>
        <v/>
      </c>
      <c r="B174" s="14"/>
      <c r="C174" s="48"/>
      <c r="D174" s="11"/>
      <c r="E174" s="49"/>
      <c r="F174" s="49"/>
      <c r="G174" s="49"/>
      <c r="H174" s="11"/>
      <c r="I174" s="49"/>
      <c r="J174" s="11"/>
      <c r="K174" s="28">
        <v>0</v>
      </c>
      <c r="L174" s="51" t="str">
        <f>IFERROR((VLOOKUP(B174,SEMANCES!$A$3:$T$102,18,FALSE)-K174),"")</f>
        <v/>
      </c>
    </row>
    <row r="175" spans="1:12" x14ac:dyDescent="0.25">
      <c r="A175" s="14" t="str">
        <f>IFERROR(VLOOKUP(B175,SEMANCES!$A$3:$C$102,2,FALSE),"")</f>
        <v/>
      </c>
      <c r="B175" s="14"/>
      <c r="C175" s="48"/>
      <c r="D175" s="11"/>
      <c r="E175" s="49"/>
      <c r="F175" s="49"/>
      <c r="G175" s="49"/>
      <c r="H175" s="11"/>
      <c r="I175" s="49"/>
      <c r="J175" s="11"/>
      <c r="K175" s="28">
        <v>0</v>
      </c>
      <c r="L175" s="51" t="str">
        <f>IFERROR((VLOOKUP(B175,SEMANCES!$A$3:$T$102,18,FALSE)-K175),"")</f>
        <v/>
      </c>
    </row>
    <row r="176" spans="1:12" x14ac:dyDescent="0.25">
      <c r="A176" s="14"/>
      <c r="B176" s="14"/>
      <c r="C176" s="48"/>
      <c r="D176" s="11"/>
      <c r="E176" s="49"/>
      <c r="F176" s="49"/>
      <c r="G176" s="49"/>
      <c r="H176" s="11"/>
      <c r="I176" s="49"/>
      <c r="J176" s="11"/>
      <c r="K176" s="28">
        <v>0</v>
      </c>
      <c r="L176" s="51" t="str">
        <f>IFERROR((VLOOKUP(B176,SEMANCES!$A$3:$T$102,18,FALSE)-K176),"")</f>
        <v/>
      </c>
    </row>
    <row r="177" spans="1:12" x14ac:dyDescent="0.25">
      <c r="A177" s="14"/>
      <c r="B177" s="14"/>
      <c r="C177" s="48"/>
      <c r="D177" s="11"/>
      <c r="E177" s="49"/>
      <c r="F177" s="49"/>
      <c r="G177" s="49"/>
      <c r="H177" s="11"/>
      <c r="I177" s="49"/>
      <c r="J177" s="11"/>
      <c r="K177" s="28">
        <v>0</v>
      </c>
      <c r="L177" s="51" t="str">
        <f>IFERROR((VLOOKUP(B177,SEMANCES!$A$3:$T$102,18,FALSE)-K177),"")</f>
        <v/>
      </c>
    </row>
    <row r="178" spans="1:12" x14ac:dyDescent="0.25">
      <c r="A178" s="14" t="str">
        <f>IFERROR(VLOOKUP(B178,SEMANCES!$A$3:$C$102,2,FALSE),"")</f>
        <v/>
      </c>
      <c r="B178" s="14"/>
      <c r="C178" s="48"/>
      <c r="D178" s="11"/>
      <c r="E178" s="49"/>
      <c r="F178" s="49"/>
      <c r="G178" s="49"/>
      <c r="H178" s="11"/>
      <c r="I178" s="49"/>
      <c r="J178" s="11"/>
      <c r="K178" s="28">
        <v>0</v>
      </c>
      <c r="L178" s="51" t="str">
        <f>IFERROR((VLOOKUP(B178,SEMANCES!$A$3:$T$102,18,FALSE)-K178),"")</f>
        <v/>
      </c>
    </row>
    <row r="179" spans="1:12" x14ac:dyDescent="0.25">
      <c r="A179" s="14" t="str">
        <f>IFERROR(VLOOKUP(B179,SEMANCES!$A$3:$C$102,2,FALSE),"")</f>
        <v/>
      </c>
      <c r="B179" s="14"/>
      <c r="C179" s="48"/>
      <c r="D179" s="11"/>
      <c r="E179" s="49"/>
      <c r="F179" s="49"/>
      <c r="G179" s="49"/>
      <c r="H179" s="11"/>
      <c r="I179" s="49"/>
      <c r="J179" s="11"/>
      <c r="K179" s="28">
        <v>0</v>
      </c>
      <c r="L179" s="51" t="str">
        <f>IFERROR((VLOOKUP(B179,SEMANCES!$A$3:$T$102,18,FALSE)-K179),"")</f>
        <v/>
      </c>
    </row>
    <row r="180" spans="1:12" x14ac:dyDescent="0.25">
      <c r="A180" s="14"/>
      <c r="B180" s="14"/>
      <c r="C180" s="48"/>
      <c r="D180" s="11"/>
      <c r="E180" s="49"/>
      <c r="F180" s="49"/>
      <c r="G180" s="49"/>
      <c r="H180" s="11"/>
      <c r="I180" s="49"/>
      <c r="J180" s="11"/>
      <c r="K180" s="28">
        <v>0</v>
      </c>
      <c r="L180" s="51" t="str">
        <f>IFERROR((VLOOKUP(B180,SEMANCES!$A$3:$T$102,18,FALSE)-K180),"")</f>
        <v/>
      </c>
    </row>
    <row r="181" spans="1:12" x14ac:dyDescent="0.25">
      <c r="A181" s="14"/>
      <c r="B181" s="14"/>
      <c r="C181" s="48"/>
      <c r="D181" s="11"/>
      <c r="E181" s="49"/>
      <c r="F181" s="49"/>
      <c r="G181" s="49"/>
      <c r="H181" s="11"/>
      <c r="I181" s="49"/>
      <c r="J181" s="11"/>
      <c r="K181" s="28">
        <v>0</v>
      </c>
      <c r="L181" s="51" t="str">
        <f>IFERROR((VLOOKUP(B181,SEMANCES!$A$3:$T$102,18,FALSE)-K181),"")</f>
        <v/>
      </c>
    </row>
    <row r="182" spans="1:12" x14ac:dyDescent="0.25">
      <c r="A182" s="14" t="str">
        <f>IFERROR(VLOOKUP(B182,SEMANCES!$A$3:$C$102,2,FALSE),"")</f>
        <v/>
      </c>
      <c r="B182" s="14"/>
      <c r="C182" s="48"/>
      <c r="D182" s="11"/>
      <c r="E182" s="49"/>
      <c r="F182" s="49"/>
      <c r="G182" s="49"/>
      <c r="H182" s="11"/>
      <c r="I182" s="49"/>
      <c r="J182" s="11"/>
      <c r="K182" s="28">
        <v>0</v>
      </c>
      <c r="L182" s="51" t="str">
        <f>IFERROR((VLOOKUP(B182,SEMANCES!$A$3:$T$102,18,FALSE)-K182),"")</f>
        <v/>
      </c>
    </row>
    <row r="183" spans="1:12" x14ac:dyDescent="0.25">
      <c r="A183" s="14" t="str">
        <f>IFERROR(VLOOKUP(B183,SEMANCES!$A$3:$C$102,2,FALSE),"")</f>
        <v/>
      </c>
      <c r="B183" s="14"/>
      <c r="C183" s="48"/>
      <c r="D183" s="11"/>
      <c r="E183" s="49"/>
      <c r="F183" s="49"/>
      <c r="G183" s="49"/>
      <c r="H183" s="11"/>
      <c r="I183" s="49"/>
      <c r="J183" s="11"/>
      <c r="K183" s="28">
        <v>0</v>
      </c>
      <c r="L183" s="51" t="str">
        <f>IFERROR((VLOOKUP(B183,SEMANCES!$A$3:$T$102,18,FALSE)-K183),"")</f>
        <v/>
      </c>
    </row>
    <row r="184" spans="1:12" x14ac:dyDescent="0.25">
      <c r="A184" s="14"/>
      <c r="B184" s="14"/>
      <c r="C184" s="48"/>
      <c r="D184" s="11"/>
      <c r="E184" s="49"/>
      <c r="F184" s="49"/>
      <c r="G184" s="49"/>
      <c r="H184" s="11"/>
      <c r="I184" s="49"/>
      <c r="J184" s="11"/>
      <c r="K184" s="28">
        <v>0</v>
      </c>
      <c r="L184" s="51" t="str">
        <f>IFERROR((VLOOKUP(B184,SEMANCES!$A$3:$T$102,18,FALSE)-K184),"")</f>
        <v/>
      </c>
    </row>
    <row r="185" spans="1:12" x14ac:dyDescent="0.25">
      <c r="A185" s="14"/>
      <c r="B185" s="14"/>
      <c r="C185" s="48"/>
      <c r="D185" s="11"/>
      <c r="E185" s="49"/>
      <c r="F185" s="49"/>
      <c r="G185" s="49"/>
      <c r="H185" s="11"/>
      <c r="I185" s="49"/>
      <c r="J185" s="11"/>
      <c r="K185" s="28">
        <v>0</v>
      </c>
      <c r="L185" s="51" t="str">
        <f>IFERROR((VLOOKUP(B185,SEMANCES!$A$3:$T$102,18,FALSE)-K185),"")</f>
        <v/>
      </c>
    </row>
    <row r="186" spans="1:12" x14ac:dyDescent="0.25">
      <c r="A186" s="14" t="str">
        <f>IFERROR(VLOOKUP(B186,SEMANCES!$A$3:$C$102,2,FALSE),"")</f>
        <v/>
      </c>
      <c r="B186" s="14"/>
      <c r="C186" s="48"/>
      <c r="D186" s="11"/>
      <c r="E186" s="49"/>
      <c r="F186" s="49"/>
      <c r="G186" s="49"/>
      <c r="H186" s="11"/>
      <c r="I186" s="49"/>
      <c r="J186" s="11"/>
      <c r="K186" s="28">
        <v>0</v>
      </c>
      <c r="L186" s="51" t="str">
        <f>IFERROR((VLOOKUP(B186,SEMANCES!$A$3:$T$102,18,FALSE)-K186),"")</f>
        <v/>
      </c>
    </row>
    <row r="187" spans="1:12" x14ac:dyDescent="0.25">
      <c r="A187" s="14" t="str">
        <f>IFERROR(VLOOKUP(B187,SEMANCES!$A$3:$C$102,2,FALSE),"")</f>
        <v/>
      </c>
      <c r="B187" s="14"/>
      <c r="C187" s="48"/>
      <c r="D187" s="11"/>
      <c r="E187" s="49"/>
      <c r="F187" s="49"/>
      <c r="G187" s="49"/>
      <c r="H187" s="11"/>
      <c r="I187" s="49"/>
      <c r="J187" s="11"/>
      <c r="K187" s="28">
        <v>0</v>
      </c>
      <c r="L187" s="51" t="str">
        <f>IFERROR((VLOOKUP(B187,SEMANCES!$A$3:$T$102,18,FALSE)-K187),"")</f>
        <v/>
      </c>
    </row>
    <row r="188" spans="1:12" x14ac:dyDescent="0.25">
      <c r="A188" s="14"/>
      <c r="B188" s="14"/>
      <c r="C188" s="48"/>
      <c r="D188" s="11"/>
      <c r="E188" s="49"/>
      <c r="F188" s="49"/>
      <c r="G188" s="49"/>
      <c r="H188" s="11"/>
      <c r="I188" s="49"/>
      <c r="J188" s="11"/>
      <c r="K188" s="28">
        <v>0</v>
      </c>
      <c r="L188" s="51" t="str">
        <f>IFERROR((VLOOKUP(B188,SEMANCES!$A$3:$T$102,18,FALSE)-K188),"")</f>
        <v/>
      </c>
    </row>
    <row r="189" spans="1:12" x14ac:dyDescent="0.25">
      <c r="A189" s="14"/>
      <c r="B189" s="14"/>
      <c r="C189" s="48"/>
      <c r="D189" s="11"/>
      <c r="E189" s="49"/>
      <c r="F189" s="49"/>
      <c r="G189" s="49"/>
      <c r="H189" s="11"/>
      <c r="I189" s="49"/>
      <c r="J189" s="11"/>
      <c r="K189" s="28">
        <v>0</v>
      </c>
      <c r="L189" s="51" t="str">
        <f>IFERROR((VLOOKUP(B189,SEMANCES!$A$3:$T$102,18,FALSE)-K189),"")</f>
        <v/>
      </c>
    </row>
    <row r="190" spans="1:12" x14ac:dyDescent="0.25">
      <c r="A190" s="14" t="str">
        <f>IFERROR(VLOOKUP(B190,SEMANCES!$A$3:$C$102,2,FALSE),"")</f>
        <v/>
      </c>
      <c r="B190" s="14"/>
      <c r="C190" s="48"/>
      <c r="D190" s="11"/>
      <c r="E190" s="49"/>
      <c r="F190" s="49"/>
      <c r="G190" s="49"/>
      <c r="H190" s="11"/>
      <c r="I190" s="49"/>
      <c r="J190" s="11"/>
      <c r="K190" s="28">
        <v>0</v>
      </c>
      <c r="L190" s="51" t="str">
        <f>IFERROR((VLOOKUP(B190,SEMANCES!$A$3:$T$102,18,FALSE)-K190),"")</f>
        <v/>
      </c>
    </row>
    <row r="191" spans="1:12" x14ac:dyDescent="0.25">
      <c r="A191" s="14" t="str">
        <f>IFERROR(VLOOKUP(B191,SEMANCES!$A$3:$C$102,2,FALSE),"")</f>
        <v/>
      </c>
      <c r="B191" s="14"/>
      <c r="C191" s="48"/>
      <c r="D191" s="11"/>
      <c r="E191" s="49"/>
      <c r="F191" s="49"/>
      <c r="G191" s="49"/>
      <c r="H191" s="11"/>
      <c r="I191" s="49"/>
      <c r="J191" s="11"/>
      <c r="K191" s="28">
        <v>0</v>
      </c>
      <c r="L191" s="51" t="str">
        <f>IFERROR((VLOOKUP(B191,SEMANCES!$A$3:$T$102,18,FALSE)-K191),"")</f>
        <v/>
      </c>
    </row>
    <row r="192" spans="1:12" x14ac:dyDescent="0.25">
      <c r="A192" s="14"/>
      <c r="B192" s="14"/>
      <c r="C192" s="48"/>
      <c r="D192" s="11"/>
      <c r="E192" s="49"/>
      <c r="F192" s="49"/>
      <c r="G192" s="49"/>
      <c r="H192" s="11"/>
      <c r="I192" s="49"/>
      <c r="J192" s="11"/>
      <c r="K192" s="28">
        <v>0</v>
      </c>
      <c r="L192" s="51" t="str">
        <f>IFERROR((VLOOKUP(B192,SEMANCES!$A$3:$T$102,18,FALSE)-K192),"")</f>
        <v/>
      </c>
    </row>
    <row r="193" spans="1:12" x14ac:dyDescent="0.25">
      <c r="A193" s="14"/>
      <c r="B193" s="14"/>
      <c r="C193" s="48"/>
      <c r="D193" s="11"/>
      <c r="E193" s="49"/>
      <c r="F193" s="49"/>
      <c r="G193" s="49"/>
      <c r="H193" s="11"/>
      <c r="I193" s="49"/>
      <c r="J193" s="11"/>
      <c r="K193" s="28">
        <v>0</v>
      </c>
      <c r="L193" s="51" t="str">
        <f>IFERROR((VLOOKUP(B193,SEMANCES!$A$3:$T$102,18,FALSE)-K193),"")</f>
        <v/>
      </c>
    </row>
    <row r="194" spans="1:12" x14ac:dyDescent="0.25">
      <c r="A194" s="14" t="str">
        <f>IFERROR(VLOOKUP(B194,SEMANCES!$A$3:$C$102,2,FALSE),"")</f>
        <v/>
      </c>
      <c r="B194" s="14"/>
      <c r="C194" s="48"/>
      <c r="D194" s="11"/>
      <c r="E194" s="49"/>
      <c r="F194" s="49"/>
      <c r="G194" s="49"/>
      <c r="H194" s="11"/>
      <c r="I194" s="49"/>
      <c r="J194" s="11"/>
      <c r="K194" s="28">
        <v>0</v>
      </c>
      <c r="L194" s="51" t="str">
        <f>IFERROR((VLOOKUP(B194,SEMANCES!$A$3:$T$102,18,FALSE)-K194),"")</f>
        <v/>
      </c>
    </row>
    <row r="195" spans="1:12" x14ac:dyDescent="0.25">
      <c r="A195" s="14" t="str">
        <f>IFERROR(VLOOKUP(B195,SEMANCES!$A$3:$C$102,2,FALSE),"")</f>
        <v/>
      </c>
      <c r="B195" s="14"/>
      <c r="C195" s="48"/>
      <c r="D195" s="11"/>
      <c r="E195" s="49"/>
      <c r="F195" s="49"/>
      <c r="G195" s="49"/>
      <c r="H195" s="11"/>
      <c r="I195" s="49"/>
      <c r="J195" s="11"/>
      <c r="K195" s="28">
        <v>0</v>
      </c>
      <c r="L195" s="51" t="str">
        <f>IFERROR((VLOOKUP(B195,SEMANCES!$A$3:$T$102,18,FALSE)-K195),"")</f>
        <v/>
      </c>
    </row>
    <row r="196" spans="1:12" x14ac:dyDescent="0.25">
      <c r="A196" s="14"/>
      <c r="B196" s="14"/>
      <c r="C196" s="48"/>
      <c r="D196" s="11"/>
      <c r="E196" s="49"/>
      <c r="F196" s="49"/>
      <c r="G196" s="49"/>
      <c r="H196" s="11"/>
      <c r="I196" s="49"/>
      <c r="J196" s="11"/>
      <c r="K196" s="28">
        <v>0</v>
      </c>
      <c r="L196" s="51" t="str">
        <f>IFERROR((VLOOKUP(B196,SEMANCES!$A$3:$T$102,18,FALSE)-K196),"")</f>
        <v/>
      </c>
    </row>
    <row r="197" spans="1:12" x14ac:dyDescent="0.25">
      <c r="A197" s="14"/>
      <c r="B197" s="14"/>
      <c r="C197" s="48"/>
      <c r="D197" s="11"/>
      <c r="E197" s="49"/>
      <c r="F197" s="49"/>
      <c r="G197" s="49"/>
      <c r="H197" s="11"/>
      <c r="I197" s="49"/>
      <c r="J197" s="11"/>
      <c r="K197" s="28">
        <v>0</v>
      </c>
      <c r="L197" s="51" t="str">
        <f>IFERROR((VLOOKUP(B197,SEMANCES!$A$3:$T$102,18,FALSE)-K197),"")</f>
        <v/>
      </c>
    </row>
    <row r="198" spans="1:12" x14ac:dyDescent="0.25">
      <c r="A198" s="14" t="str">
        <f>IFERROR(VLOOKUP(B198,SEMANCES!$A$3:$C$102,2,FALSE),"")</f>
        <v/>
      </c>
      <c r="B198" s="14"/>
      <c r="C198" s="48"/>
      <c r="D198" s="11"/>
      <c r="E198" s="49"/>
      <c r="F198" s="49"/>
      <c r="G198" s="49"/>
      <c r="H198" s="11"/>
      <c r="I198" s="49"/>
      <c r="J198" s="11"/>
      <c r="K198" s="28">
        <v>0</v>
      </c>
      <c r="L198" s="51" t="str">
        <f>IFERROR((VLOOKUP(B198,SEMANCES!$A$3:$T$102,18,FALSE)-K198),"")</f>
        <v/>
      </c>
    </row>
    <row r="199" spans="1:12" x14ac:dyDescent="0.25">
      <c r="A199" s="14" t="str">
        <f>IFERROR(VLOOKUP(B199,SEMANCES!$A$3:$C$102,2,FALSE),"")</f>
        <v/>
      </c>
      <c r="B199" s="14"/>
      <c r="C199" s="48"/>
      <c r="D199" s="11"/>
      <c r="E199" s="49"/>
      <c r="F199" s="49"/>
      <c r="G199" s="49"/>
      <c r="H199" s="11"/>
      <c r="I199" s="49"/>
      <c r="J199" s="11"/>
      <c r="K199" s="28">
        <v>0</v>
      </c>
      <c r="L199" s="51" t="str">
        <f>IFERROR((VLOOKUP(B199,SEMANCES!$A$3:$T$102,18,FALSE)-K199),"")</f>
        <v/>
      </c>
    </row>
    <row r="200" spans="1:12" x14ac:dyDescent="0.25">
      <c r="A200" s="14"/>
      <c r="B200" s="14"/>
      <c r="C200" s="48"/>
      <c r="D200" s="11"/>
      <c r="E200" s="49"/>
      <c r="F200" s="49"/>
      <c r="G200" s="49"/>
      <c r="H200" s="11"/>
      <c r="I200" s="49"/>
      <c r="J200" s="11"/>
      <c r="K200" s="28">
        <v>0</v>
      </c>
      <c r="L200" s="51" t="str">
        <f>IFERROR((VLOOKUP(B200,SEMANCES!$A$3:$T$102,18,FALSE)-K200),"")</f>
        <v/>
      </c>
    </row>
  </sheetData>
  <dataValidations count="2">
    <dataValidation type="list" allowBlank="1" showInputMessage="1" showErrorMessage="1" sqref="J2:J200">
      <formula1>INDIRECT("Tableau13[Statusfin]")</formula1>
    </dataValidation>
    <dataValidation type="list" allowBlank="1" showInputMessage="1" showErrorMessage="1" sqref="D2:D200">
      <formula1>INDIRECT("Tableau12[Status]")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B2:B200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9"/>
  <sheetViews>
    <sheetView workbookViewId="0">
      <selection activeCell="A9" sqref="A9"/>
    </sheetView>
  </sheetViews>
  <sheetFormatPr baseColWidth="10" defaultRowHeight="15" x14ac:dyDescent="0.25"/>
  <cols>
    <col min="1" max="1" width="10.7109375" bestFit="1" customWidth="1"/>
    <col min="2" max="2" width="8.28515625" bestFit="1" customWidth="1"/>
    <col min="3" max="3" width="4.5703125" bestFit="1" customWidth="1"/>
    <col min="4" max="4" width="6.85546875" bestFit="1" customWidth="1"/>
    <col min="5" max="5" width="13.140625" bestFit="1" customWidth="1"/>
    <col min="6" max="6" width="5.5703125" bestFit="1" customWidth="1"/>
    <col min="7" max="7" width="6.5703125" bestFit="1" customWidth="1"/>
    <col min="8" max="8" width="12.5703125" bestFit="1" customWidth="1"/>
    <col min="9" max="9" width="18.85546875" bestFit="1" customWidth="1"/>
    <col min="10" max="10" width="9.7109375" bestFit="1" customWidth="1"/>
    <col min="11" max="11" width="18.85546875" bestFit="1" customWidth="1"/>
    <col min="12" max="12" width="9.7109375" bestFit="1" customWidth="1"/>
    <col min="13" max="13" width="18.85546875" bestFit="1" customWidth="1"/>
    <col min="14" max="14" width="9.7109375" bestFit="1" customWidth="1"/>
    <col min="15" max="15" width="9.5703125" bestFit="1" customWidth="1"/>
    <col min="16" max="16" width="8.42578125" bestFit="1" customWidth="1"/>
    <col min="17" max="17" width="10.5703125" bestFit="1" customWidth="1"/>
    <col min="18" max="18" width="11.7109375" bestFit="1" customWidth="1"/>
    <col min="19" max="19" width="16.42578125" bestFit="1" customWidth="1"/>
  </cols>
  <sheetData>
    <row r="1" spans="1:19" x14ac:dyDescent="0.25">
      <c r="A1" s="39" t="s">
        <v>111</v>
      </c>
      <c r="B1" s="39" t="s">
        <v>112</v>
      </c>
      <c r="C1" s="39" t="s">
        <v>113</v>
      </c>
      <c r="D1" s="39" t="s">
        <v>114</v>
      </c>
      <c r="E1" s="39" t="s">
        <v>115</v>
      </c>
      <c r="F1" s="39" t="s">
        <v>116</v>
      </c>
      <c r="G1" s="39" t="s">
        <v>117</v>
      </c>
      <c r="H1" s="39" t="s">
        <v>118</v>
      </c>
      <c r="I1" s="39" t="s">
        <v>119</v>
      </c>
      <c r="J1" s="39" t="s">
        <v>120</v>
      </c>
      <c r="K1" s="39" t="s">
        <v>121</v>
      </c>
      <c r="L1" s="39" t="s">
        <v>122</v>
      </c>
      <c r="M1" s="39" t="s">
        <v>123</v>
      </c>
      <c r="N1" s="39" t="s">
        <v>124</v>
      </c>
      <c r="O1" s="39" t="s">
        <v>125</v>
      </c>
      <c r="P1" s="39" t="s">
        <v>126</v>
      </c>
      <c r="Q1" s="39" t="s">
        <v>127</v>
      </c>
      <c r="R1" s="39" t="s">
        <v>128</v>
      </c>
      <c r="S1" s="39" t="s">
        <v>95</v>
      </c>
    </row>
    <row r="2" spans="1:19" x14ac:dyDescent="0.25">
      <c r="A2" s="15">
        <v>44343</v>
      </c>
      <c r="B2" s="25">
        <v>14</v>
      </c>
      <c r="C2" s="16">
        <v>7.2</v>
      </c>
      <c r="D2" s="40">
        <v>0</v>
      </c>
      <c r="E2" s="41">
        <f>(C2*100)/DATA!$J$3</f>
        <v>101.40845070422536</v>
      </c>
      <c r="F2" s="17">
        <v>0.25</v>
      </c>
      <c r="G2" s="40">
        <v>0</v>
      </c>
      <c r="H2" s="41">
        <f>(F2*100)/1.5</f>
        <v>16.666666666666668</v>
      </c>
      <c r="I2" s="11"/>
      <c r="J2" s="26"/>
      <c r="K2" s="11"/>
      <c r="L2" s="26"/>
      <c r="M2" s="11"/>
      <c r="N2" s="26"/>
      <c r="O2" s="11" t="s">
        <v>10</v>
      </c>
      <c r="P2" s="27">
        <v>50</v>
      </c>
      <c r="Q2" s="41">
        <f>(P2*100)/DATA!$B$3</f>
        <v>100</v>
      </c>
      <c r="R2" s="46">
        <f ca="1">((TODAY()-A2)*(CONSO!E4/365))+(P2*(DATA!P3/1000)+(J2+L2+N2)*(DATA!E3/500))</f>
        <v>0.42925999999999992</v>
      </c>
      <c r="S2" s="11" t="s">
        <v>142</v>
      </c>
    </row>
    <row r="3" spans="1:19" x14ac:dyDescent="0.25">
      <c r="A3" s="15">
        <v>44344</v>
      </c>
      <c r="B3" s="25">
        <v>19</v>
      </c>
      <c r="C3" s="16">
        <v>6.7</v>
      </c>
      <c r="D3" s="40">
        <f>C3-C2</f>
        <v>-0.5</v>
      </c>
      <c r="E3" s="41">
        <f>(C3*100)/DATA!$J$3</f>
        <v>94.366197183098592</v>
      </c>
      <c r="F3" s="17">
        <v>0.41</v>
      </c>
      <c r="G3" s="40">
        <f>F3-F2</f>
        <v>0.15999999999999998</v>
      </c>
      <c r="H3" s="41">
        <f t="shared" ref="H3:H8" si="0">(F3*100)/1.5</f>
        <v>27.333333333333332</v>
      </c>
      <c r="I3" s="11" t="s">
        <v>8</v>
      </c>
      <c r="J3" s="26">
        <v>50</v>
      </c>
      <c r="K3" s="11" t="s">
        <v>6</v>
      </c>
      <c r="L3" s="26">
        <v>50</v>
      </c>
      <c r="M3" s="11"/>
      <c r="N3" s="26"/>
      <c r="O3" s="11"/>
      <c r="P3" s="27"/>
      <c r="Q3" s="41">
        <f>(P3*100)/DATA!$B$3</f>
        <v>0</v>
      </c>
      <c r="R3" s="46">
        <f ca="1">((TODAY()-A3)*(CONSO!E5/365))+(P3*(DATA!P4/1000)+(J3+L3+N3)*(DATA!E4/500))+R2</f>
        <v>2.7302</v>
      </c>
      <c r="S3" s="11" t="s">
        <v>143</v>
      </c>
    </row>
    <row r="4" spans="1:19" x14ac:dyDescent="0.25">
      <c r="A4" s="15">
        <v>44345</v>
      </c>
      <c r="B4" s="25">
        <v>22</v>
      </c>
      <c r="C4" s="16">
        <v>7.24</v>
      </c>
      <c r="D4" s="40">
        <f t="shared" ref="D4:D7" si="1">C4-C3</f>
        <v>0.54</v>
      </c>
      <c r="E4" s="41">
        <f>(C4*100)/DATA!$J$3</f>
        <v>101.9718309859155</v>
      </c>
      <c r="F4" s="17">
        <v>0.79800000000000004</v>
      </c>
      <c r="G4" s="40">
        <f t="shared" ref="G4:G7" si="2">F4-F3</f>
        <v>0.38800000000000007</v>
      </c>
      <c r="H4" s="41">
        <f t="shared" si="0"/>
        <v>53.20000000000001</v>
      </c>
      <c r="I4" s="11"/>
      <c r="J4" s="26"/>
      <c r="K4" s="11"/>
      <c r="L4" s="26"/>
      <c r="M4" s="11"/>
      <c r="N4" s="26"/>
      <c r="O4" s="11"/>
      <c r="P4" s="27"/>
      <c r="Q4" s="41">
        <f>(P4*100)/DATA!$B$3</f>
        <v>0</v>
      </c>
      <c r="R4" s="46">
        <f ca="1">((TODAY()-A4)*(CONSO!E6/365))+(P4*(DATA!P5/1000)+(J4+L4+N4)*(DATA!E5/500))+R3</f>
        <v>3.01532</v>
      </c>
      <c r="S4" s="11" t="s">
        <v>144</v>
      </c>
    </row>
    <row r="5" spans="1:19" x14ac:dyDescent="0.25">
      <c r="A5" s="15">
        <v>44346</v>
      </c>
      <c r="B5" s="25">
        <v>21</v>
      </c>
      <c r="C5" s="16">
        <v>7.34</v>
      </c>
      <c r="D5" s="40">
        <f t="shared" si="1"/>
        <v>9.9999999999999645E-2</v>
      </c>
      <c r="E5" s="41">
        <f>(C5*100)/DATA!$J$3</f>
        <v>103.38028169014085</v>
      </c>
      <c r="F5" s="17">
        <v>0.85</v>
      </c>
      <c r="G5" s="40">
        <f t="shared" si="2"/>
        <v>5.1999999999999935E-2</v>
      </c>
      <c r="H5" s="41">
        <f t="shared" si="0"/>
        <v>56.666666666666664</v>
      </c>
      <c r="I5" s="11"/>
      <c r="J5" s="26"/>
      <c r="K5" s="11"/>
      <c r="L5" s="26"/>
      <c r="M5" s="11"/>
      <c r="N5" s="26"/>
      <c r="O5" s="11"/>
      <c r="P5" s="27"/>
      <c r="Q5" s="41">
        <f>(P5*100)/DATA!$B$3</f>
        <v>0</v>
      </c>
      <c r="R5" s="46">
        <f ca="1">((TODAY()-A5)*(CONSO!E7/365))+(P5*(DATA!P6/1000)+(J5+L5+N5)*(DATA!E6/500))+R4</f>
        <v>3.2826200000000001</v>
      </c>
      <c r="S5" s="11"/>
    </row>
    <row r="6" spans="1:19" x14ac:dyDescent="0.25">
      <c r="A6" s="15">
        <v>44347</v>
      </c>
      <c r="B6" s="25">
        <v>23.6</v>
      </c>
      <c r="C6" s="16">
        <v>7.77</v>
      </c>
      <c r="D6" s="40">
        <f t="shared" si="1"/>
        <v>0.42999999999999972</v>
      </c>
      <c r="E6" s="41">
        <f>(C6*100)/DATA!$J$3</f>
        <v>109.43661971830987</v>
      </c>
      <c r="F6" s="17">
        <v>0.89900000000000002</v>
      </c>
      <c r="G6" s="40">
        <f t="shared" si="2"/>
        <v>4.9000000000000044E-2</v>
      </c>
      <c r="H6" s="41">
        <f t="shared" si="0"/>
        <v>59.933333333333337</v>
      </c>
      <c r="I6" s="11"/>
      <c r="J6" s="26"/>
      <c r="K6" s="11"/>
      <c r="L6" s="26"/>
      <c r="M6" s="11"/>
      <c r="N6" s="26"/>
      <c r="O6" s="11"/>
      <c r="P6" s="27"/>
      <c r="Q6" s="41">
        <f>(P6*100)/DATA!$B$3</f>
        <v>0</v>
      </c>
      <c r="R6" s="46">
        <f ca="1">((TODAY()-A6)*(CONSO!E8/365))+(P6*(DATA!P7/1000)+(J6+L6+N6)*(DATA!E7/500))+R5</f>
        <v>3.5320999999999998</v>
      </c>
      <c r="S6" s="11"/>
    </row>
    <row r="7" spans="1:19" x14ac:dyDescent="0.25">
      <c r="A7" s="15">
        <v>44354</v>
      </c>
      <c r="B7" s="25">
        <v>25</v>
      </c>
      <c r="C7" s="16">
        <v>7.86</v>
      </c>
      <c r="D7" s="40">
        <f t="shared" si="1"/>
        <v>9.0000000000000746E-2</v>
      </c>
      <c r="E7" s="41">
        <f>(C7*100)/DATA!$J$3</f>
        <v>110.70422535211269</v>
      </c>
      <c r="F7" s="17">
        <v>0.84799999999999998</v>
      </c>
      <c r="G7" s="40">
        <f t="shared" si="2"/>
        <v>-5.1000000000000045E-2</v>
      </c>
      <c r="H7" s="41">
        <f t="shared" si="0"/>
        <v>56.533333333333331</v>
      </c>
      <c r="I7" s="11"/>
      <c r="J7" s="26"/>
      <c r="K7" s="11"/>
      <c r="L7" s="26"/>
      <c r="M7" s="11"/>
      <c r="N7" s="26"/>
      <c r="O7" s="11"/>
      <c r="P7" s="27"/>
      <c r="Q7" s="41">
        <f>(P7*100)/DATA!$B$3</f>
        <v>0</v>
      </c>
      <c r="R7" s="46">
        <f ca="1">((TODAY()-A7)*(CONSO!E9/365))+(P7*(DATA!P8/1000)+(J7+L7+N7)*(DATA!E8/500))+R6</f>
        <v>3.5320999999999998</v>
      </c>
      <c r="S7" s="11"/>
    </row>
    <row r="8" spans="1:19" x14ac:dyDescent="0.25">
      <c r="A8" s="11"/>
      <c r="B8" s="25"/>
      <c r="C8" s="11"/>
      <c r="D8" s="39"/>
      <c r="E8" s="41">
        <f>(C8*100)/DATA!$J$3</f>
        <v>0</v>
      </c>
      <c r="F8" s="11"/>
      <c r="G8" s="39"/>
      <c r="H8" s="41">
        <f t="shared" si="0"/>
        <v>0</v>
      </c>
      <c r="I8" s="11"/>
      <c r="J8" s="26"/>
      <c r="K8" s="11"/>
      <c r="L8" s="26"/>
      <c r="M8" s="11"/>
      <c r="N8" s="26"/>
      <c r="O8" s="11"/>
      <c r="P8" s="27"/>
      <c r="Q8" s="41">
        <f>(P8*100)/DATA!$B$3</f>
        <v>0</v>
      </c>
      <c r="R8" s="46">
        <f ca="1">((TODAY()-A8)*(CONSO!E10/365))+(P8*(DATA!P9/1000)+(J8+L8+N8)*(DATA!E9/500))+R7</f>
        <v>3.5320999999999998</v>
      </c>
      <c r="S8" s="11"/>
    </row>
    <row r="9" spans="1:19" x14ac:dyDescent="0.25">
      <c r="A9" s="18"/>
      <c r="B9" s="39" t="s">
        <v>129</v>
      </c>
      <c r="C9" s="42">
        <f>IFERROR(AVERAGE(C2:C7),"")</f>
        <v>7.3516666666666666</v>
      </c>
      <c r="D9" s="19"/>
      <c r="E9" s="39" t="s">
        <v>130</v>
      </c>
      <c r="F9" s="43">
        <f>IFERROR(AVERAGE(F2:F7),"")</f>
        <v>0.67583333333333329</v>
      </c>
      <c r="G9" s="20"/>
      <c r="H9" s="18"/>
      <c r="I9" s="39" t="s">
        <v>131</v>
      </c>
      <c r="J9" s="44">
        <f>SUM(J2:J8)</f>
        <v>50</v>
      </c>
      <c r="K9" s="39" t="s">
        <v>132</v>
      </c>
      <c r="L9" s="44">
        <f>SUM(L2:L8)</f>
        <v>50</v>
      </c>
      <c r="M9" s="39" t="s">
        <v>133</v>
      </c>
      <c r="N9" s="44">
        <f>SUM(N2:N8)</f>
        <v>0</v>
      </c>
      <c r="O9" s="39" t="s">
        <v>134</v>
      </c>
      <c r="P9" s="45">
        <f>SUM(P2:P8)</f>
        <v>50</v>
      </c>
      <c r="Q9" s="20"/>
      <c r="R9" s="21"/>
      <c r="S9" s="21"/>
    </row>
  </sheetData>
  <dataValidations count="2">
    <dataValidation type="list" allowBlank="1" showInputMessage="1" showErrorMessage="1" sqref="I2:I8 K2:K8 M2:M8">
      <formula1>INDIRECT("Tableau1[NUT]")</formula1>
    </dataValidation>
    <dataValidation type="list" allowBlank="1" showInputMessage="1" showErrorMessage="1" sqref="O2:O8">
      <formula1>INDIRECT("Tableau6[PROV H2O]")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200"/>
  <sheetViews>
    <sheetView workbookViewId="0">
      <selection activeCell="E9" sqref="E9"/>
    </sheetView>
  </sheetViews>
  <sheetFormatPr baseColWidth="10" defaultRowHeight="15" x14ac:dyDescent="0.25"/>
  <cols>
    <col min="1" max="1" width="13" bestFit="1" customWidth="1"/>
    <col min="2" max="2" width="28" bestFit="1" customWidth="1"/>
    <col min="3" max="3" width="9.42578125" bestFit="1" customWidth="1"/>
    <col min="4" max="4" width="10.42578125" bestFit="1" customWidth="1"/>
    <col min="9" max="9" width="14.7109375" bestFit="1" customWidth="1"/>
  </cols>
  <sheetData>
    <row r="1" spans="1:12" x14ac:dyDescent="0.25">
      <c r="A1" s="47" t="s">
        <v>61</v>
      </c>
      <c r="B1" s="47" t="s">
        <v>154</v>
      </c>
      <c r="C1" s="47" t="s">
        <v>167</v>
      </c>
      <c r="D1" s="47" t="s">
        <v>168</v>
      </c>
      <c r="E1" s="47" t="s">
        <v>169</v>
      </c>
      <c r="F1" s="47" t="s">
        <v>170</v>
      </c>
      <c r="G1" s="47" t="s">
        <v>171</v>
      </c>
      <c r="H1" s="47" t="s">
        <v>172</v>
      </c>
      <c r="I1" s="47" t="s">
        <v>173</v>
      </c>
      <c r="J1" s="47" t="s">
        <v>174</v>
      </c>
      <c r="K1" s="47" t="s">
        <v>175</v>
      </c>
      <c r="L1" s="47" t="s">
        <v>176</v>
      </c>
    </row>
    <row r="2" spans="1:12" x14ac:dyDescent="0.25">
      <c r="A2" s="14" t="str">
        <f>IFERROR(VLOOKUP(B2,SEMANCES!$A$3:$C$102,2,FALSE),"")</f>
        <v/>
      </c>
      <c r="B2" s="14"/>
      <c r="C2" s="48"/>
      <c r="D2" s="11"/>
      <c r="E2" s="49"/>
      <c r="F2" s="49"/>
      <c r="G2" s="49"/>
      <c r="H2" s="11"/>
      <c r="I2" s="49"/>
      <c r="J2" s="11"/>
      <c r="K2" s="28">
        <v>0</v>
      </c>
      <c r="L2" s="51" t="str">
        <f>IFERROR((VLOOKUP(B2,SEMANCES!$A$3:$T$102,18,FALSE)-K2),"")</f>
        <v/>
      </c>
    </row>
    <row r="3" spans="1:12" x14ac:dyDescent="0.25">
      <c r="A3" s="14" t="str">
        <f>IFERROR(VLOOKUP(B3,SEMANCES!$A$3:$C$102,2,FALSE),"")</f>
        <v/>
      </c>
      <c r="B3" s="14"/>
      <c r="C3" s="48"/>
      <c r="D3" s="11"/>
      <c r="E3" s="49"/>
      <c r="F3" s="49"/>
      <c r="G3" s="49"/>
      <c r="H3" s="11"/>
      <c r="I3" s="49"/>
      <c r="J3" s="11"/>
      <c r="K3" s="28">
        <v>0</v>
      </c>
      <c r="L3" s="51" t="str">
        <f>IFERROR((VLOOKUP(B3,SEMANCES!$A$3:$T$102,18,FALSE)-K3),"")</f>
        <v/>
      </c>
    </row>
    <row r="4" spans="1:12" x14ac:dyDescent="0.25">
      <c r="A4" s="14"/>
      <c r="B4" s="14"/>
      <c r="C4" s="48"/>
      <c r="D4" s="11"/>
      <c r="E4" s="49"/>
      <c r="F4" s="49"/>
      <c r="G4" s="49"/>
      <c r="H4" s="11"/>
      <c r="I4" s="49"/>
      <c r="J4" s="11"/>
      <c r="K4" s="28">
        <v>0</v>
      </c>
      <c r="L4" s="51" t="str">
        <f>IFERROR((VLOOKUP(B4,SEMANCES!$A$3:$T$102,18,FALSE)-K4),"")</f>
        <v/>
      </c>
    </row>
    <row r="5" spans="1:12" x14ac:dyDescent="0.25">
      <c r="A5" s="14"/>
      <c r="B5" s="14"/>
      <c r="C5" s="48"/>
      <c r="D5" s="11"/>
      <c r="E5" s="49"/>
      <c r="F5" s="49"/>
      <c r="G5" s="49"/>
      <c r="H5" s="11"/>
      <c r="I5" s="49"/>
      <c r="J5" s="11"/>
      <c r="K5" s="28">
        <v>0</v>
      </c>
      <c r="L5" s="51" t="str">
        <f>IFERROR((VLOOKUP(B5,SEMANCES!$A$3:$T$102,18,FALSE)-K5),"")</f>
        <v/>
      </c>
    </row>
    <row r="6" spans="1:12" x14ac:dyDescent="0.25">
      <c r="A6" s="14" t="str">
        <f>IFERROR(VLOOKUP(B6,SEMANCES!$A$3:$C$102,2,FALSE),"")</f>
        <v/>
      </c>
      <c r="B6" s="14"/>
      <c r="C6" s="48"/>
      <c r="D6" s="11"/>
      <c r="E6" s="49"/>
      <c r="F6" s="49"/>
      <c r="G6" s="49"/>
      <c r="H6" s="11"/>
      <c r="I6" s="49"/>
      <c r="J6" s="11"/>
      <c r="K6" s="28">
        <v>0</v>
      </c>
      <c r="L6" s="51" t="str">
        <f>IFERROR((VLOOKUP(B6,SEMANCES!$A$3:$T$102,18,FALSE)-K6),"")</f>
        <v/>
      </c>
    </row>
    <row r="7" spans="1:12" x14ac:dyDescent="0.25">
      <c r="A7" s="14" t="str">
        <f>IFERROR(VLOOKUP(B7,SEMANCES!$A$3:$C$102,2,FALSE),"")</f>
        <v/>
      </c>
      <c r="B7" s="14"/>
      <c r="C7" s="48"/>
      <c r="D7" s="11"/>
      <c r="E7" s="49"/>
      <c r="F7" s="49"/>
      <c r="G7" s="49"/>
      <c r="H7" s="11"/>
      <c r="I7" s="49"/>
      <c r="J7" s="11"/>
      <c r="K7" s="28">
        <v>0</v>
      </c>
      <c r="L7" s="51" t="str">
        <f>IFERROR((VLOOKUP(B7,SEMANCES!$A$3:$T$102,18,FALSE)-K7),"")</f>
        <v/>
      </c>
    </row>
    <row r="8" spans="1:12" x14ac:dyDescent="0.25">
      <c r="A8" s="14"/>
      <c r="B8" s="14"/>
      <c r="C8" s="48"/>
      <c r="D8" s="11"/>
      <c r="E8" s="49"/>
      <c r="F8" s="49"/>
      <c r="G8" s="49"/>
      <c r="H8" s="11"/>
      <c r="I8" s="49"/>
      <c r="J8" s="11"/>
      <c r="K8" s="28">
        <v>0</v>
      </c>
      <c r="L8" s="51" t="str">
        <f>IFERROR((VLOOKUP(B8,SEMANCES!$A$3:$T$102,18,FALSE)-K8),"")</f>
        <v/>
      </c>
    </row>
    <row r="9" spans="1:12" x14ac:dyDescent="0.25">
      <c r="A9" s="14"/>
      <c r="B9" s="14"/>
      <c r="C9" s="48"/>
      <c r="D9" s="11"/>
      <c r="E9" s="49"/>
      <c r="F9" s="49"/>
      <c r="G9" s="49"/>
      <c r="H9" s="11"/>
      <c r="I9" s="49"/>
      <c r="J9" s="11"/>
      <c r="K9" s="28">
        <v>0</v>
      </c>
      <c r="L9" s="51" t="str">
        <f>IFERROR((VLOOKUP(B9,SEMANCES!$A$3:$T$102,18,FALSE)-K9),"")</f>
        <v/>
      </c>
    </row>
    <row r="10" spans="1:12" x14ac:dyDescent="0.25">
      <c r="A10" s="14" t="str">
        <f>IFERROR(VLOOKUP(B10,SEMANCES!$A$3:$C$102,2,FALSE),"")</f>
        <v/>
      </c>
      <c r="B10" s="14"/>
      <c r="C10" s="48"/>
      <c r="D10" s="11"/>
      <c r="E10" s="49"/>
      <c r="F10" s="49"/>
      <c r="G10" s="49"/>
      <c r="H10" s="11"/>
      <c r="I10" s="49"/>
      <c r="J10" s="11"/>
      <c r="K10" s="28">
        <v>0</v>
      </c>
      <c r="L10" s="51" t="str">
        <f>IFERROR((VLOOKUP(B10,SEMANCES!$A$3:$T$102,18,FALSE)-K10),"")</f>
        <v/>
      </c>
    </row>
    <row r="11" spans="1:12" x14ac:dyDescent="0.25">
      <c r="A11" s="14" t="str">
        <f>IFERROR(VLOOKUP(B11,SEMANCES!$A$3:$C$102,2,FALSE),"")</f>
        <v/>
      </c>
      <c r="B11" s="14"/>
      <c r="C11" s="48"/>
      <c r="D11" s="11"/>
      <c r="E11" s="49"/>
      <c r="F11" s="49"/>
      <c r="G11" s="49"/>
      <c r="H11" s="11"/>
      <c r="I11" s="49"/>
      <c r="J11" s="11"/>
      <c r="K11" s="28">
        <v>0</v>
      </c>
      <c r="L11" s="51" t="str">
        <f>IFERROR((VLOOKUP(B11,SEMANCES!$A$3:$T$102,18,FALSE)-K11),"")</f>
        <v/>
      </c>
    </row>
    <row r="12" spans="1:12" x14ac:dyDescent="0.25">
      <c r="A12" s="14"/>
      <c r="B12" s="14"/>
      <c r="C12" s="48"/>
      <c r="D12" s="11"/>
      <c r="E12" s="49"/>
      <c r="F12" s="49"/>
      <c r="G12" s="49"/>
      <c r="H12" s="11"/>
      <c r="I12" s="49"/>
      <c r="J12" s="11"/>
      <c r="K12" s="28">
        <v>0</v>
      </c>
      <c r="L12" s="51" t="str">
        <f>IFERROR((VLOOKUP(B12,SEMANCES!$A$3:$T$102,18,FALSE)-K12),"")</f>
        <v/>
      </c>
    </row>
    <row r="13" spans="1:12" x14ac:dyDescent="0.25">
      <c r="A13" s="14"/>
      <c r="B13" s="14"/>
      <c r="C13" s="48"/>
      <c r="D13" s="11"/>
      <c r="E13" s="49"/>
      <c r="F13" s="49"/>
      <c r="G13" s="49"/>
      <c r="H13" s="11"/>
      <c r="I13" s="49"/>
      <c r="J13" s="11"/>
      <c r="K13" s="28">
        <v>0</v>
      </c>
      <c r="L13" s="51" t="str">
        <f>IFERROR((VLOOKUP(B13,SEMANCES!$A$3:$T$102,18,FALSE)-K13),"")</f>
        <v/>
      </c>
    </row>
    <row r="14" spans="1:12" x14ac:dyDescent="0.25">
      <c r="A14" s="14" t="str">
        <f>IFERROR(VLOOKUP(B14,SEMANCES!$A$3:$C$102,2,FALSE),"")</f>
        <v/>
      </c>
      <c r="B14" s="14"/>
      <c r="C14" s="48"/>
      <c r="D14" s="11"/>
      <c r="E14" s="49"/>
      <c r="F14" s="49"/>
      <c r="G14" s="49"/>
      <c r="H14" s="11"/>
      <c r="I14" s="49"/>
      <c r="J14" s="11"/>
      <c r="K14" s="28">
        <v>0</v>
      </c>
      <c r="L14" s="51" t="str">
        <f>IFERROR((VLOOKUP(B14,SEMANCES!$A$3:$T$102,18,FALSE)-K14),"")</f>
        <v/>
      </c>
    </row>
    <row r="15" spans="1:12" x14ac:dyDescent="0.25">
      <c r="A15" s="14" t="str">
        <f>IFERROR(VLOOKUP(B15,SEMANCES!$A$3:$C$102,2,FALSE),"")</f>
        <v/>
      </c>
      <c r="B15" s="14"/>
      <c r="C15" s="48"/>
      <c r="D15" s="11"/>
      <c r="E15" s="49"/>
      <c r="F15" s="49"/>
      <c r="G15" s="49"/>
      <c r="H15" s="11"/>
      <c r="I15" s="49"/>
      <c r="J15" s="11"/>
      <c r="K15" s="28">
        <v>0</v>
      </c>
      <c r="L15" s="51" t="str">
        <f>IFERROR((VLOOKUP(B15,SEMANCES!$A$3:$T$102,18,FALSE)-K15),"")</f>
        <v/>
      </c>
    </row>
    <row r="16" spans="1:12" x14ac:dyDescent="0.25">
      <c r="A16" s="14"/>
      <c r="B16" s="14"/>
      <c r="C16" s="48"/>
      <c r="D16" s="11"/>
      <c r="E16" s="49"/>
      <c r="F16" s="49"/>
      <c r="G16" s="49"/>
      <c r="H16" s="11"/>
      <c r="I16" s="49"/>
      <c r="J16" s="11"/>
      <c r="K16" s="28">
        <v>0</v>
      </c>
      <c r="L16" s="51" t="str">
        <f>IFERROR((VLOOKUP(B16,SEMANCES!$A$3:$T$102,18,FALSE)-K16),"")</f>
        <v/>
      </c>
    </row>
    <row r="17" spans="1:12" x14ac:dyDescent="0.25">
      <c r="A17" s="14"/>
      <c r="B17" s="14"/>
      <c r="C17" s="48"/>
      <c r="D17" s="11"/>
      <c r="E17" s="49"/>
      <c r="F17" s="49"/>
      <c r="G17" s="49"/>
      <c r="H17" s="11"/>
      <c r="I17" s="49"/>
      <c r="J17" s="11"/>
      <c r="K17" s="28">
        <v>0</v>
      </c>
      <c r="L17" s="51" t="str">
        <f>IFERROR((VLOOKUP(B17,SEMANCES!$A$3:$T$102,18,FALSE)-K17),"")</f>
        <v/>
      </c>
    </row>
    <row r="18" spans="1:12" x14ac:dyDescent="0.25">
      <c r="A18" s="14" t="str">
        <f>IFERROR(VLOOKUP(B18,SEMANCES!$A$3:$C$102,2,FALSE),"")</f>
        <v/>
      </c>
      <c r="B18" s="14"/>
      <c r="C18" s="48"/>
      <c r="D18" s="11"/>
      <c r="E18" s="49"/>
      <c r="F18" s="49"/>
      <c r="G18" s="49"/>
      <c r="H18" s="11"/>
      <c r="I18" s="49"/>
      <c r="J18" s="11"/>
      <c r="K18" s="28">
        <v>0</v>
      </c>
      <c r="L18" s="51" t="str">
        <f>IFERROR((VLOOKUP(B18,SEMANCES!$A$3:$T$102,18,FALSE)-K18),"")</f>
        <v/>
      </c>
    </row>
    <row r="19" spans="1:12" x14ac:dyDescent="0.25">
      <c r="A19" s="14" t="str">
        <f>IFERROR(VLOOKUP(B19,SEMANCES!$A$3:$C$102,2,FALSE),"")</f>
        <v/>
      </c>
      <c r="B19" s="14"/>
      <c r="C19" s="48"/>
      <c r="D19" s="11"/>
      <c r="E19" s="49"/>
      <c r="F19" s="49"/>
      <c r="G19" s="49"/>
      <c r="H19" s="11"/>
      <c r="I19" s="49"/>
      <c r="J19" s="11"/>
      <c r="K19" s="28">
        <v>0</v>
      </c>
      <c r="L19" s="51" t="str">
        <f>IFERROR((VLOOKUP(B19,SEMANCES!$A$3:$T$102,18,FALSE)-K19),"")</f>
        <v/>
      </c>
    </row>
    <row r="20" spans="1:12" x14ac:dyDescent="0.25">
      <c r="A20" s="14"/>
      <c r="B20" s="14"/>
      <c r="C20" s="48"/>
      <c r="D20" s="11"/>
      <c r="E20" s="49"/>
      <c r="F20" s="49"/>
      <c r="G20" s="49"/>
      <c r="H20" s="11"/>
      <c r="I20" s="49"/>
      <c r="J20" s="11"/>
      <c r="K20" s="28">
        <v>0</v>
      </c>
      <c r="L20" s="51" t="str">
        <f>IFERROR((VLOOKUP(B20,SEMANCES!$A$3:$T$102,18,FALSE)-K20),"")</f>
        <v/>
      </c>
    </row>
    <row r="21" spans="1:12" x14ac:dyDescent="0.25">
      <c r="A21" s="14"/>
      <c r="B21" s="14"/>
      <c r="C21" s="48"/>
      <c r="D21" s="11"/>
      <c r="E21" s="49"/>
      <c r="F21" s="49"/>
      <c r="G21" s="49"/>
      <c r="H21" s="11"/>
      <c r="I21" s="49"/>
      <c r="J21" s="11"/>
      <c r="K21" s="28">
        <v>0</v>
      </c>
      <c r="L21" s="51" t="str">
        <f>IFERROR((VLOOKUP(B21,SEMANCES!$A$3:$T$102,18,FALSE)-K21),"")</f>
        <v/>
      </c>
    </row>
    <row r="22" spans="1:12" x14ac:dyDescent="0.25">
      <c r="A22" s="14" t="str">
        <f>IFERROR(VLOOKUP(B22,SEMANCES!$A$3:$C$102,2,FALSE),"")</f>
        <v/>
      </c>
      <c r="B22" s="14"/>
      <c r="C22" s="48"/>
      <c r="D22" s="11"/>
      <c r="E22" s="49"/>
      <c r="F22" s="49"/>
      <c r="G22" s="49"/>
      <c r="H22" s="11"/>
      <c r="I22" s="49"/>
      <c r="J22" s="11"/>
      <c r="K22" s="28">
        <v>0</v>
      </c>
      <c r="L22" s="51" t="str">
        <f>IFERROR((VLOOKUP(B22,SEMANCES!$A$3:$T$102,18,FALSE)-K22),"")</f>
        <v/>
      </c>
    </row>
    <row r="23" spans="1:12" x14ac:dyDescent="0.25">
      <c r="A23" s="14" t="str">
        <f>IFERROR(VLOOKUP(B23,SEMANCES!$A$3:$C$102,2,FALSE),"")</f>
        <v/>
      </c>
      <c r="B23" s="14"/>
      <c r="C23" s="48"/>
      <c r="D23" s="11"/>
      <c r="E23" s="49"/>
      <c r="F23" s="49"/>
      <c r="G23" s="49"/>
      <c r="H23" s="11"/>
      <c r="I23" s="49"/>
      <c r="J23" s="11"/>
      <c r="K23" s="28">
        <v>0</v>
      </c>
      <c r="L23" s="51" t="str">
        <f>IFERROR((VLOOKUP(B23,SEMANCES!$A$3:$T$102,18,FALSE)-K23),"")</f>
        <v/>
      </c>
    </row>
    <row r="24" spans="1:12" x14ac:dyDescent="0.25">
      <c r="A24" s="14"/>
      <c r="B24" s="14"/>
      <c r="C24" s="48"/>
      <c r="D24" s="11"/>
      <c r="E24" s="49"/>
      <c r="F24" s="49"/>
      <c r="G24" s="49"/>
      <c r="H24" s="11"/>
      <c r="I24" s="49"/>
      <c r="J24" s="11"/>
      <c r="K24" s="28">
        <v>0</v>
      </c>
      <c r="L24" s="51" t="str">
        <f>IFERROR((VLOOKUP(B24,SEMANCES!$A$3:$T$102,18,FALSE)-K24),"")</f>
        <v/>
      </c>
    </row>
    <row r="25" spans="1:12" x14ac:dyDescent="0.25">
      <c r="A25" s="14"/>
      <c r="B25" s="14"/>
      <c r="C25" s="48"/>
      <c r="D25" s="11"/>
      <c r="E25" s="49"/>
      <c r="F25" s="49"/>
      <c r="G25" s="49"/>
      <c r="H25" s="11"/>
      <c r="I25" s="49"/>
      <c r="J25" s="11"/>
      <c r="K25" s="28">
        <v>0</v>
      </c>
      <c r="L25" s="51" t="str">
        <f>IFERROR((VLOOKUP(B25,SEMANCES!$A$3:$T$102,18,FALSE)-K25),"")</f>
        <v/>
      </c>
    </row>
    <row r="26" spans="1:12" x14ac:dyDescent="0.25">
      <c r="A26" s="14" t="str">
        <f>IFERROR(VLOOKUP(B26,SEMANCES!$A$3:$C$102,2,FALSE),"")</f>
        <v/>
      </c>
      <c r="B26" s="14"/>
      <c r="C26" s="48"/>
      <c r="D26" s="11"/>
      <c r="E26" s="49"/>
      <c r="F26" s="49"/>
      <c r="G26" s="49"/>
      <c r="H26" s="11"/>
      <c r="I26" s="49"/>
      <c r="J26" s="11"/>
      <c r="K26" s="28">
        <v>0</v>
      </c>
      <c r="L26" s="51" t="str">
        <f>IFERROR((VLOOKUP(B26,SEMANCES!$A$3:$T$102,18,FALSE)-K26),"")</f>
        <v/>
      </c>
    </row>
    <row r="27" spans="1:12" x14ac:dyDescent="0.25">
      <c r="A27" s="14" t="str">
        <f>IFERROR(VLOOKUP(B27,SEMANCES!$A$3:$C$102,2,FALSE),"")</f>
        <v/>
      </c>
      <c r="B27" s="14"/>
      <c r="C27" s="48"/>
      <c r="D27" s="11"/>
      <c r="E27" s="49"/>
      <c r="F27" s="49"/>
      <c r="G27" s="49"/>
      <c r="H27" s="11"/>
      <c r="I27" s="49"/>
      <c r="J27" s="11"/>
      <c r="K27" s="28">
        <v>0</v>
      </c>
      <c r="L27" s="51" t="str">
        <f>IFERROR((VLOOKUP(B27,SEMANCES!$A$3:$T$102,18,FALSE)-K27),"")</f>
        <v/>
      </c>
    </row>
    <row r="28" spans="1:12" x14ac:dyDescent="0.25">
      <c r="A28" s="14"/>
      <c r="B28" s="14"/>
      <c r="C28" s="48"/>
      <c r="D28" s="11"/>
      <c r="E28" s="49"/>
      <c r="F28" s="49"/>
      <c r="G28" s="49"/>
      <c r="H28" s="11"/>
      <c r="I28" s="49"/>
      <c r="J28" s="11"/>
      <c r="K28" s="28">
        <v>0</v>
      </c>
      <c r="L28" s="51" t="str">
        <f>IFERROR((VLOOKUP(B28,SEMANCES!$A$3:$T$102,18,FALSE)-K28),"")</f>
        <v/>
      </c>
    </row>
    <row r="29" spans="1:12" x14ac:dyDescent="0.25">
      <c r="A29" s="14"/>
      <c r="B29" s="14"/>
      <c r="C29" s="48"/>
      <c r="D29" s="11"/>
      <c r="E29" s="49"/>
      <c r="F29" s="49"/>
      <c r="G29" s="49"/>
      <c r="H29" s="11"/>
      <c r="I29" s="49"/>
      <c r="J29" s="11"/>
      <c r="K29" s="28">
        <v>0</v>
      </c>
      <c r="L29" s="51" t="str">
        <f>IFERROR((VLOOKUP(B29,SEMANCES!$A$3:$T$102,18,FALSE)-K29),"")</f>
        <v/>
      </c>
    </row>
    <row r="30" spans="1:12" x14ac:dyDescent="0.25">
      <c r="A30" s="14" t="str">
        <f>IFERROR(VLOOKUP(B30,SEMANCES!$A$3:$C$102,2,FALSE),"")</f>
        <v/>
      </c>
      <c r="B30" s="14"/>
      <c r="C30" s="48"/>
      <c r="D30" s="11"/>
      <c r="E30" s="49"/>
      <c r="F30" s="49"/>
      <c r="G30" s="49"/>
      <c r="H30" s="11"/>
      <c r="I30" s="49"/>
      <c r="J30" s="11"/>
      <c r="K30" s="28">
        <v>0</v>
      </c>
      <c r="L30" s="51" t="str">
        <f>IFERROR((VLOOKUP(B30,SEMANCES!$A$3:$T$102,18,FALSE)-K30),"")</f>
        <v/>
      </c>
    </row>
    <row r="31" spans="1:12" x14ac:dyDescent="0.25">
      <c r="A31" s="14" t="str">
        <f>IFERROR(VLOOKUP(B31,SEMANCES!$A$3:$C$102,2,FALSE),"")</f>
        <v/>
      </c>
      <c r="B31" s="14"/>
      <c r="C31" s="48"/>
      <c r="D31" s="11"/>
      <c r="E31" s="49"/>
      <c r="F31" s="49"/>
      <c r="G31" s="49"/>
      <c r="H31" s="11"/>
      <c r="I31" s="49"/>
      <c r="J31" s="11"/>
      <c r="K31" s="28">
        <v>0</v>
      </c>
      <c r="L31" s="51" t="str">
        <f>IFERROR((VLOOKUP(B31,SEMANCES!$A$3:$T$102,18,FALSE)-K31),"")</f>
        <v/>
      </c>
    </row>
    <row r="32" spans="1:12" x14ac:dyDescent="0.25">
      <c r="A32" s="14"/>
      <c r="B32" s="14"/>
      <c r="C32" s="48"/>
      <c r="D32" s="11"/>
      <c r="E32" s="49"/>
      <c r="F32" s="49"/>
      <c r="G32" s="49"/>
      <c r="H32" s="11"/>
      <c r="I32" s="49"/>
      <c r="J32" s="11"/>
      <c r="K32" s="28">
        <v>0</v>
      </c>
      <c r="L32" s="51" t="str">
        <f>IFERROR((VLOOKUP(B32,SEMANCES!$A$3:$T$102,18,FALSE)-K32),"")</f>
        <v/>
      </c>
    </row>
    <row r="33" spans="1:12" x14ac:dyDescent="0.25">
      <c r="A33" s="14"/>
      <c r="B33" s="14"/>
      <c r="C33" s="48"/>
      <c r="D33" s="11"/>
      <c r="E33" s="49"/>
      <c r="F33" s="49"/>
      <c r="G33" s="49"/>
      <c r="H33" s="11"/>
      <c r="I33" s="49"/>
      <c r="J33" s="11"/>
      <c r="K33" s="28">
        <v>0</v>
      </c>
      <c r="L33" s="51" t="str">
        <f>IFERROR((VLOOKUP(B33,SEMANCES!$A$3:$T$102,18,FALSE)-K33),"")</f>
        <v/>
      </c>
    </row>
    <row r="34" spans="1:12" x14ac:dyDescent="0.25">
      <c r="A34" s="14" t="str">
        <f>IFERROR(VLOOKUP(B34,SEMANCES!$A$3:$C$102,2,FALSE),"")</f>
        <v/>
      </c>
      <c r="B34" s="14"/>
      <c r="C34" s="48"/>
      <c r="D34" s="11"/>
      <c r="E34" s="49"/>
      <c r="F34" s="49"/>
      <c r="G34" s="49"/>
      <c r="H34" s="11"/>
      <c r="I34" s="49"/>
      <c r="J34" s="11"/>
      <c r="K34" s="28">
        <v>0</v>
      </c>
      <c r="L34" s="51" t="str">
        <f>IFERROR((VLOOKUP(B34,SEMANCES!$A$3:$T$102,18,FALSE)-K34),"")</f>
        <v/>
      </c>
    </row>
    <row r="35" spans="1:12" x14ac:dyDescent="0.25">
      <c r="A35" s="14" t="str">
        <f>IFERROR(VLOOKUP(B35,SEMANCES!$A$3:$C$102,2,FALSE),"")</f>
        <v/>
      </c>
      <c r="B35" s="14"/>
      <c r="C35" s="48"/>
      <c r="D35" s="11"/>
      <c r="E35" s="49"/>
      <c r="F35" s="49"/>
      <c r="G35" s="49"/>
      <c r="H35" s="11"/>
      <c r="I35" s="49"/>
      <c r="J35" s="11"/>
      <c r="K35" s="28">
        <v>0</v>
      </c>
      <c r="L35" s="51" t="str">
        <f>IFERROR((VLOOKUP(B35,SEMANCES!$A$3:$T$102,18,FALSE)-K35),"")</f>
        <v/>
      </c>
    </row>
    <row r="36" spans="1:12" x14ac:dyDescent="0.25">
      <c r="A36" s="14"/>
      <c r="B36" s="14"/>
      <c r="C36" s="48"/>
      <c r="D36" s="11"/>
      <c r="E36" s="49"/>
      <c r="F36" s="49"/>
      <c r="G36" s="49"/>
      <c r="H36" s="11"/>
      <c r="I36" s="49"/>
      <c r="J36" s="11"/>
      <c r="K36" s="28">
        <v>0</v>
      </c>
      <c r="L36" s="51" t="str">
        <f>IFERROR((VLOOKUP(B36,SEMANCES!$A$3:$T$102,18,FALSE)-K36),"")</f>
        <v/>
      </c>
    </row>
    <row r="37" spans="1:12" x14ac:dyDescent="0.25">
      <c r="A37" s="14"/>
      <c r="B37" s="14"/>
      <c r="C37" s="48"/>
      <c r="D37" s="11"/>
      <c r="E37" s="49"/>
      <c r="F37" s="49"/>
      <c r="G37" s="49"/>
      <c r="H37" s="11"/>
      <c r="I37" s="49"/>
      <c r="J37" s="11"/>
      <c r="K37" s="28">
        <v>0</v>
      </c>
      <c r="L37" s="51" t="str">
        <f>IFERROR((VLOOKUP(B37,SEMANCES!$A$3:$T$102,18,FALSE)-K37),"")</f>
        <v/>
      </c>
    </row>
    <row r="38" spans="1:12" x14ac:dyDescent="0.25">
      <c r="A38" s="14" t="str">
        <f>IFERROR(VLOOKUP(B38,SEMANCES!$A$3:$C$102,2,FALSE),"")</f>
        <v/>
      </c>
      <c r="B38" s="14"/>
      <c r="C38" s="48"/>
      <c r="D38" s="11"/>
      <c r="E38" s="49"/>
      <c r="F38" s="49"/>
      <c r="G38" s="49"/>
      <c r="H38" s="11"/>
      <c r="I38" s="49"/>
      <c r="J38" s="11"/>
      <c r="K38" s="28">
        <v>0</v>
      </c>
      <c r="L38" s="51" t="str">
        <f>IFERROR((VLOOKUP(B38,SEMANCES!$A$3:$T$102,18,FALSE)-K38),"")</f>
        <v/>
      </c>
    </row>
    <row r="39" spans="1:12" x14ac:dyDescent="0.25">
      <c r="A39" s="14" t="str">
        <f>IFERROR(VLOOKUP(B39,SEMANCES!$A$3:$C$102,2,FALSE),"")</f>
        <v/>
      </c>
      <c r="B39" s="14"/>
      <c r="C39" s="48"/>
      <c r="D39" s="11"/>
      <c r="E39" s="49"/>
      <c r="F39" s="49"/>
      <c r="G39" s="49"/>
      <c r="H39" s="11"/>
      <c r="I39" s="49"/>
      <c r="J39" s="11"/>
      <c r="K39" s="28">
        <v>0</v>
      </c>
      <c r="L39" s="51" t="str">
        <f>IFERROR((VLOOKUP(B39,SEMANCES!$A$3:$T$102,18,FALSE)-K39),"")</f>
        <v/>
      </c>
    </row>
    <row r="40" spans="1:12" x14ac:dyDescent="0.25">
      <c r="A40" s="14"/>
      <c r="B40" s="14"/>
      <c r="C40" s="48"/>
      <c r="D40" s="11"/>
      <c r="E40" s="49"/>
      <c r="F40" s="49"/>
      <c r="G40" s="49"/>
      <c r="H40" s="11"/>
      <c r="I40" s="49"/>
      <c r="J40" s="11"/>
      <c r="K40" s="28">
        <v>0</v>
      </c>
      <c r="L40" s="51" t="str">
        <f>IFERROR((VLOOKUP(B40,SEMANCES!$A$3:$T$102,18,FALSE)-K40),"")</f>
        <v/>
      </c>
    </row>
    <row r="41" spans="1:12" x14ac:dyDescent="0.25">
      <c r="A41" s="14"/>
      <c r="B41" s="14"/>
      <c r="C41" s="48"/>
      <c r="D41" s="11"/>
      <c r="E41" s="49"/>
      <c r="F41" s="49"/>
      <c r="G41" s="49"/>
      <c r="H41" s="11"/>
      <c r="I41" s="49"/>
      <c r="J41" s="11"/>
      <c r="K41" s="28">
        <v>0</v>
      </c>
      <c r="L41" s="51" t="str">
        <f>IFERROR((VLOOKUP(B41,SEMANCES!$A$3:$T$102,18,FALSE)-K41),"")</f>
        <v/>
      </c>
    </row>
    <row r="42" spans="1:12" x14ac:dyDescent="0.25">
      <c r="A42" s="14" t="str">
        <f>IFERROR(VLOOKUP(B42,SEMANCES!$A$3:$C$102,2,FALSE),"")</f>
        <v/>
      </c>
      <c r="B42" s="14"/>
      <c r="C42" s="48"/>
      <c r="D42" s="11"/>
      <c r="E42" s="49"/>
      <c r="F42" s="49"/>
      <c r="G42" s="49"/>
      <c r="H42" s="11"/>
      <c r="I42" s="49"/>
      <c r="J42" s="11"/>
      <c r="K42" s="28">
        <v>0</v>
      </c>
      <c r="L42" s="51" t="str">
        <f>IFERROR((VLOOKUP(B42,SEMANCES!$A$3:$T$102,18,FALSE)-K42),"")</f>
        <v/>
      </c>
    </row>
    <row r="43" spans="1:12" x14ac:dyDescent="0.25">
      <c r="A43" s="14" t="str">
        <f>IFERROR(VLOOKUP(B43,SEMANCES!$A$3:$C$102,2,FALSE),"")</f>
        <v/>
      </c>
      <c r="B43" s="14"/>
      <c r="C43" s="48"/>
      <c r="D43" s="11"/>
      <c r="E43" s="49"/>
      <c r="F43" s="49"/>
      <c r="G43" s="49"/>
      <c r="H43" s="11"/>
      <c r="I43" s="49"/>
      <c r="J43" s="11"/>
      <c r="K43" s="28">
        <v>0</v>
      </c>
      <c r="L43" s="51" t="str">
        <f>IFERROR((VLOOKUP(B43,SEMANCES!$A$3:$T$102,18,FALSE)-K43),"")</f>
        <v/>
      </c>
    </row>
    <row r="44" spans="1:12" x14ac:dyDescent="0.25">
      <c r="A44" s="14"/>
      <c r="B44" s="14"/>
      <c r="C44" s="48"/>
      <c r="D44" s="11"/>
      <c r="E44" s="49"/>
      <c r="F44" s="49"/>
      <c r="G44" s="49"/>
      <c r="H44" s="11"/>
      <c r="I44" s="49"/>
      <c r="J44" s="11"/>
      <c r="K44" s="28">
        <v>0</v>
      </c>
      <c r="L44" s="51" t="str">
        <f>IFERROR((VLOOKUP(B44,SEMANCES!$A$3:$T$102,18,FALSE)-K44),"")</f>
        <v/>
      </c>
    </row>
    <row r="45" spans="1:12" x14ac:dyDescent="0.25">
      <c r="A45" s="14"/>
      <c r="B45" s="14"/>
      <c r="C45" s="48"/>
      <c r="D45" s="11"/>
      <c r="E45" s="49"/>
      <c r="F45" s="49"/>
      <c r="G45" s="49"/>
      <c r="H45" s="11"/>
      <c r="I45" s="49"/>
      <c r="J45" s="11"/>
      <c r="K45" s="28">
        <v>0</v>
      </c>
      <c r="L45" s="51" t="str">
        <f>IFERROR((VLOOKUP(B45,SEMANCES!$A$3:$T$102,18,FALSE)-K45),"")</f>
        <v/>
      </c>
    </row>
    <row r="46" spans="1:12" x14ac:dyDescent="0.25">
      <c r="A46" s="14" t="str">
        <f>IFERROR(VLOOKUP(B46,SEMANCES!$A$3:$C$102,2,FALSE),"")</f>
        <v/>
      </c>
      <c r="B46" s="14"/>
      <c r="C46" s="48"/>
      <c r="D46" s="11"/>
      <c r="E46" s="49"/>
      <c r="F46" s="49"/>
      <c r="G46" s="49"/>
      <c r="H46" s="11"/>
      <c r="I46" s="49"/>
      <c r="J46" s="11"/>
      <c r="K46" s="28">
        <v>0</v>
      </c>
      <c r="L46" s="51" t="str">
        <f>IFERROR((VLOOKUP(B46,SEMANCES!$A$3:$T$102,18,FALSE)-K46),"")</f>
        <v/>
      </c>
    </row>
    <row r="47" spans="1:12" x14ac:dyDescent="0.25">
      <c r="A47" s="14" t="str">
        <f>IFERROR(VLOOKUP(B47,SEMANCES!$A$3:$C$102,2,FALSE),"")</f>
        <v/>
      </c>
      <c r="B47" s="14"/>
      <c r="C47" s="48"/>
      <c r="D47" s="11"/>
      <c r="E47" s="49"/>
      <c r="F47" s="49"/>
      <c r="G47" s="49"/>
      <c r="H47" s="11"/>
      <c r="I47" s="49"/>
      <c r="J47" s="11"/>
      <c r="K47" s="28">
        <v>0</v>
      </c>
      <c r="L47" s="51" t="str">
        <f>IFERROR((VLOOKUP(B47,SEMANCES!$A$3:$T$102,18,FALSE)-K47),"")</f>
        <v/>
      </c>
    </row>
    <row r="48" spans="1:12" x14ac:dyDescent="0.25">
      <c r="A48" s="14"/>
      <c r="B48" s="14"/>
      <c r="C48" s="48"/>
      <c r="D48" s="11"/>
      <c r="E48" s="49"/>
      <c r="F48" s="49"/>
      <c r="G48" s="49"/>
      <c r="H48" s="11"/>
      <c r="I48" s="49"/>
      <c r="J48" s="11"/>
      <c r="K48" s="28">
        <v>0</v>
      </c>
      <c r="L48" s="51" t="str">
        <f>IFERROR((VLOOKUP(B48,SEMANCES!$A$3:$T$102,18,FALSE)-K48),"")</f>
        <v/>
      </c>
    </row>
    <row r="49" spans="1:12" x14ac:dyDescent="0.25">
      <c r="A49" s="14"/>
      <c r="B49" s="14"/>
      <c r="C49" s="48"/>
      <c r="D49" s="11"/>
      <c r="E49" s="49"/>
      <c r="F49" s="49"/>
      <c r="G49" s="49"/>
      <c r="H49" s="11"/>
      <c r="I49" s="49"/>
      <c r="J49" s="11"/>
      <c r="K49" s="28">
        <v>0</v>
      </c>
      <c r="L49" s="51" t="str">
        <f>IFERROR((VLOOKUP(B49,SEMANCES!$A$3:$T$102,18,FALSE)-K49),"")</f>
        <v/>
      </c>
    </row>
    <row r="50" spans="1:12" x14ac:dyDescent="0.25">
      <c r="A50" s="14" t="str">
        <f>IFERROR(VLOOKUP(B50,SEMANCES!$A$3:$C$102,2,FALSE),"")</f>
        <v/>
      </c>
      <c r="B50" s="14"/>
      <c r="C50" s="48"/>
      <c r="D50" s="11"/>
      <c r="E50" s="49"/>
      <c r="F50" s="49"/>
      <c r="G50" s="49"/>
      <c r="H50" s="11"/>
      <c r="I50" s="49"/>
      <c r="J50" s="11"/>
      <c r="K50" s="28">
        <v>0</v>
      </c>
      <c r="L50" s="51" t="str">
        <f>IFERROR((VLOOKUP(B50,SEMANCES!$A$3:$T$102,18,FALSE)-K50),"")</f>
        <v/>
      </c>
    </row>
    <row r="51" spans="1:12" x14ac:dyDescent="0.25">
      <c r="A51" s="14" t="str">
        <f>IFERROR(VLOOKUP(B51,SEMANCES!$A$3:$C$102,2,FALSE),"")</f>
        <v/>
      </c>
      <c r="B51" s="14"/>
      <c r="C51" s="48"/>
      <c r="D51" s="11"/>
      <c r="E51" s="49"/>
      <c r="F51" s="49"/>
      <c r="G51" s="49"/>
      <c r="H51" s="11"/>
      <c r="I51" s="49"/>
      <c r="J51" s="11"/>
      <c r="K51" s="28">
        <v>0</v>
      </c>
      <c r="L51" s="51" t="str">
        <f>IFERROR((VLOOKUP(B51,SEMANCES!$A$3:$T$102,18,FALSE)-K51),"")</f>
        <v/>
      </c>
    </row>
    <row r="52" spans="1:12" x14ac:dyDescent="0.25">
      <c r="A52" s="14"/>
      <c r="B52" s="14"/>
      <c r="C52" s="48"/>
      <c r="D52" s="11"/>
      <c r="E52" s="49"/>
      <c r="F52" s="49"/>
      <c r="G52" s="49"/>
      <c r="H52" s="11"/>
      <c r="I52" s="49"/>
      <c r="J52" s="11"/>
      <c r="K52" s="28">
        <v>0</v>
      </c>
      <c r="L52" s="51" t="str">
        <f>IFERROR((VLOOKUP(B52,SEMANCES!$A$3:$T$102,18,FALSE)-K52),"")</f>
        <v/>
      </c>
    </row>
    <row r="53" spans="1:12" x14ac:dyDescent="0.25">
      <c r="A53" s="14"/>
      <c r="B53" s="14"/>
      <c r="C53" s="48"/>
      <c r="D53" s="11"/>
      <c r="E53" s="49"/>
      <c r="F53" s="49"/>
      <c r="G53" s="49"/>
      <c r="H53" s="11"/>
      <c r="I53" s="49"/>
      <c r="J53" s="11"/>
      <c r="K53" s="28">
        <v>0</v>
      </c>
      <c r="L53" s="51" t="str">
        <f>IFERROR((VLOOKUP(B53,SEMANCES!$A$3:$T$102,18,FALSE)-K53),"")</f>
        <v/>
      </c>
    </row>
    <row r="54" spans="1:12" x14ac:dyDescent="0.25">
      <c r="A54" s="14" t="str">
        <f>IFERROR(VLOOKUP(B54,SEMANCES!$A$3:$C$102,2,FALSE),"")</f>
        <v/>
      </c>
      <c r="B54" s="14"/>
      <c r="C54" s="48"/>
      <c r="D54" s="11"/>
      <c r="E54" s="49"/>
      <c r="F54" s="49"/>
      <c r="G54" s="49"/>
      <c r="H54" s="11"/>
      <c r="I54" s="49"/>
      <c r="J54" s="11"/>
      <c r="K54" s="28">
        <v>0</v>
      </c>
      <c r="L54" s="51" t="str">
        <f>IFERROR((VLOOKUP(B54,SEMANCES!$A$3:$T$102,18,FALSE)-K54),"")</f>
        <v/>
      </c>
    </row>
    <row r="55" spans="1:12" x14ac:dyDescent="0.25">
      <c r="A55" s="14" t="str">
        <f>IFERROR(VLOOKUP(B55,SEMANCES!$A$3:$C$102,2,FALSE),"")</f>
        <v/>
      </c>
      <c r="B55" s="14"/>
      <c r="C55" s="48"/>
      <c r="D55" s="11"/>
      <c r="E55" s="49"/>
      <c r="F55" s="49"/>
      <c r="G55" s="49"/>
      <c r="H55" s="11"/>
      <c r="I55" s="49"/>
      <c r="J55" s="11"/>
      <c r="K55" s="28">
        <v>0</v>
      </c>
      <c r="L55" s="51" t="str">
        <f>IFERROR((VLOOKUP(B55,SEMANCES!$A$3:$T$102,18,FALSE)-K55),"")</f>
        <v/>
      </c>
    </row>
    <row r="56" spans="1:12" x14ac:dyDescent="0.25">
      <c r="A56" s="14"/>
      <c r="B56" s="14"/>
      <c r="C56" s="48"/>
      <c r="D56" s="11"/>
      <c r="E56" s="49"/>
      <c r="F56" s="49"/>
      <c r="G56" s="49"/>
      <c r="H56" s="11"/>
      <c r="I56" s="49"/>
      <c r="J56" s="11"/>
      <c r="K56" s="28">
        <v>0</v>
      </c>
      <c r="L56" s="51" t="str">
        <f>IFERROR((VLOOKUP(B56,SEMANCES!$A$3:$T$102,18,FALSE)-K56),"")</f>
        <v/>
      </c>
    </row>
    <row r="57" spans="1:12" x14ac:dyDescent="0.25">
      <c r="A57" s="14"/>
      <c r="B57" s="14"/>
      <c r="C57" s="48"/>
      <c r="D57" s="11"/>
      <c r="E57" s="49"/>
      <c r="F57" s="49"/>
      <c r="G57" s="49"/>
      <c r="H57" s="11"/>
      <c r="I57" s="49"/>
      <c r="J57" s="11"/>
      <c r="K57" s="28">
        <v>0</v>
      </c>
      <c r="L57" s="51" t="str">
        <f>IFERROR((VLOOKUP(B57,SEMANCES!$A$3:$T$102,18,FALSE)-K57),"")</f>
        <v/>
      </c>
    </row>
    <row r="58" spans="1:12" x14ac:dyDescent="0.25">
      <c r="A58" s="14" t="str">
        <f>IFERROR(VLOOKUP(B58,SEMANCES!$A$3:$C$102,2,FALSE),"")</f>
        <v/>
      </c>
      <c r="B58" s="14"/>
      <c r="C58" s="48"/>
      <c r="D58" s="11"/>
      <c r="E58" s="49"/>
      <c r="F58" s="49"/>
      <c r="G58" s="49"/>
      <c r="H58" s="11"/>
      <c r="I58" s="49"/>
      <c r="J58" s="11"/>
      <c r="K58" s="28">
        <v>0</v>
      </c>
      <c r="L58" s="51" t="str">
        <f>IFERROR((VLOOKUP(B58,SEMANCES!$A$3:$T$102,18,FALSE)-K58),"")</f>
        <v/>
      </c>
    </row>
    <row r="59" spans="1:12" x14ac:dyDescent="0.25">
      <c r="A59" s="14" t="str">
        <f>IFERROR(VLOOKUP(B59,SEMANCES!$A$3:$C$102,2,FALSE),"")</f>
        <v/>
      </c>
      <c r="B59" s="14"/>
      <c r="C59" s="48"/>
      <c r="D59" s="11"/>
      <c r="E59" s="49"/>
      <c r="F59" s="49"/>
      <c r="G59" s="49"/>
      <c r="H59" s="11"/>
      <c r="I59" s="49"/>
      <c r="J59" s="11"/>
      <c r="K59" s="28">
        <v>0</v>
      </c>
      <c r="L59" s="51" t="str">
        <f>IFERROR((VLOOKUP(B59,SEMANCES!$A$3:$T$102,18,FALSE)-K59),"")</f>
        <v/>
      </c>
    </row>
    <row r="60" spans="1:12" x14ac:dyDescent="0.25">
      <c r="A60" s="14"/>
      <c r="B60" s="14"/>
      <c r="C60" s="48"/>
      <c r="D60" s="11"/>
      <c r="E60" s="49"/>
      <c r="F60" s="49"/>
      <c r="G60" s="49"/>
      <c r="H60" s="11"/>
      <c r="I60" s="49"/>
      <c r="J60" s="11"/>
      <c r="K60" s="28">
        <v>0</v>
      </c>
      <c r="L60" s="51" t="str">
        <f>IFERROR((VLOOKUP(B60,SEMANCES!$A$3:$T$102,18,FALSE)-K60),"")</f>
        <v/>
      </c>
    </row>
    <row r="61" spans="1:12" x14ac:dyDescent="0.25">
      <c r="A61" s="14"/>
      <c r="B61" s="14"/>
      <c r="C61" s="48"/>
      <c r="D61" s="11"/>
      <c r="E61" s="49"/>
      <c r="F61" s="49"/>
      <c r="G61" s="49"/>
      <c r="H61" s="11"/>
      <c r="I61" s="49"/>
      <c r="J61" s="11"/>
      <c r="K61" s="28">
        <v>0</v>
      </c>
      <c r="L61" s="51" t="str">
        <f>IFERROR((VLOOKUP(B61,SEMANCES!$A$3:$T$102,18,FALSE)-K61),"")</f>
        <v/>
      </c>
    </row>
    <row r="62" spans="1:12" x14ac:dyDescent="0.25">
      <c r="A62" s="14" t="str">
        <f>IFERROR(VLOOKUP(B62,SEMANCES!$A$3:$C$102,2,FALSE),"")</f>
        <v/>
      </c>
      <c r="B62" s="14"/>
      <c r="C62" s="48"/>
      <c r="D62" s="11"/>
      <c r="E62" s="49"/>
      <c r="F62" s="49"/>
      <c r="G62" s="49"/>
      <c r="H62" s="11"/>
      <c r="I62" s="49"/>
      <c r="J62" s="11"/>
      <c r="K62" s="28">
        <v>0</v>
      </c>
      <c r="L62" s="51" t="str">
        <f>IFERROR((VLOOKUP(B62,SEMANCES!$A$3:$T$102,18,FALSE)-K62),"")</f>
        <v/>
      </c>
    </row>
    <row r="63" spans="1:12" x14ac:dyDescent="0.25">
      <c r="A63" s="14" t="str">
        <f>IFERROR(VLOOKUP(B63,SEMANCES!$A$3:$C$102,2,FALSE),"")</f>
        <v/>
      </c>
      <c r="B63" s="14"/>
      <c r="C63" s="48"/>
      <c r="D63" s="11"/>
      <c r="E63" s="49"/>
      <c r="F63" s="49"/>
      <c r="G63" s="49"/>
      <c r="H63" s="11"/>
      <c r="I63" s="49"/>
      <c r="J63" s="11"/>
      <c r="K63" s="28">
        <v>0</v>
      </c>
      <c r="L63" s="51" t="str">
        <f>IFERROR((VLOOKUP(B63,SEMANCES!$A$3:$T$102,18,FALSE)-K63),"")</f>
        <v/>
      </c>
    </row>
    <row r="64" spans="1:12" x14ac:dyDescent="0.25">
      <c r="A64" s="14"/>
      <c r="B64" s="14"/>
      <c r="C64" s="48"/>
      <c r="D64" s="11"/>
      <c r="E64" s="49"/>
      <c r="F64" s="49"/>
      <c r="G64" s="49"/>
      <c r="H64" s="11"/>
      <c r="I64" s="49"/>
      <c r="J64" s="11"/>
      <c r="K64" s="28">
        <v>0</v>
      </c>
      <c r="L64" s="51" t="str">
        <f>IFERROR((VLOOKUP(B64,SEMANCES!$A$3:$T$102,18,FALSE)-K64),"")</f>
        <v/>
      </c>
    </row>
    <row r="65" spans="1:12" x14ac:dyDescent="0.25">
      <c r="A65" s="14"/>
      <c r="B65" s="14"/>
      <c r="C65" s="48"/>
      <c r="D65" s="11"/>
      <c r="E65" s="49"/>
      <c r="F65" s="49"/>
      <c r="G65" s="49"/>
      <c r="H65" s="11"/>
      <c r="I65" s="49"/>
      <c r="J65" s="11"/>
      <c r="K65" s="28">
        <v>0</v>
      </c>
      <c r="L65" s="51" t="str">
        <f>IFERROR((VLOOKUP(B65,SEMANCES!$A$3:$T$102,18,FALSE)-K65),"")</f>
        <v/>
      </c>
    </row>
    <row r="66" spans="1:12" x14ac:dyDescent="0.25">
      <c r="A66" s="14" t="str">
        <f>IFERROR(VLOOKUP(B66,SEMANCES!$A$3:$C$102,2,FALSE),"")</f>
        <v/>
      </c>
      <c r="B66" s="14"/>
      <c r="C66" s="48"/>
      <c r="D66" s="11"/>
      <c r="E66" s="49"/>
      <c r="F66" s="49"/>
      <c r="G66" s="49"/>
      <c r="H66" s="11"/>
      <c r="I66" s="49"/>
      <c r="J66" s="11"/>
      <c r="K66" s="28">
        <v>0</v>
      </c>
      <c r="L66" s="51" t="str">
        <f>IFERROR((VLOOKUP(B66,SEMANCES!$A$3:$T$102,18,FALSE)-K66),"")</f>
        <v/>
      </c>
    </row>
    <row r="67" spans="1:12" x14ac:dyDescent="0.25">
      <c r="A67" s="14" t="str">
        <f>IFERROR(VLOOKUP(B67,SEMANCES!$A$3:$C$102,2,FALSE),"")</f>
        <v/>
      </c>
      <c r="B67" s="14"/>
      <c r="C67" s="48"/>
      <c r="D67" s="11"/>
      <c r="E67" s="49"/>
      <c r="F67" s="49"/>
      <c r="G67" s="49"/>
      <c r="H67" s="11"/>
      <c r="I67" s="49"/>
      <c r="J67" s="11"/>
      <c r="K67" s="28">
        <v>0</v>
      </c>
      <c r="L67" s="51" t="str">
        <f>IFERROR((VLOOKUP(B67,SEMANCES!$A$3:$T$102,18,FALSE)-K67),"")</f>
        <v/>
      </c>
    </row>
    <row r="68" spans="1:12" x14ac:dyDescent="0.25">
      <c r="A68" s="14"/>
      <c r="B68" s="14"/>
      <c r="C68" s="48"/>
      <c r="D68" s="11"/>
      <c r="E68" s="49"/>
      <c r="F68" s="49"/>
      <c r="G68" s="49"/>
      <c r="H68" s="11"/>
      <c r="I68" s="49"/>
      <c r="J68" s="11"/>
      <c r="K68" s="28">
        <v>0</v>
      </c>
      <c r="L68" s="51" t="str">
        <f>IFERROR((VLOOKUP(B68,SEMANCES!$A$3:$T$102,18,FALSE)-K68),"")</f>
        <v/>
      </c>
    </row>
    <row r="69" spans="1:12" x14ac:dyDescent="0.25">
      <c r="A69" s="14"/>
      <c r="B69" s="14"/>
      <c r="C69" s="48"/>
      <c r="D69" s="11"/>
      <c r="E69" s="49"/>
      <c r="F69" s="49"/>
      <c r="G69" s="49"/>
      <c r="H69" s="11"/>
      <c r="I69" s="49"/>
      <c r="J69" s="11"/>
      <c r="K69" s="28">
        <v>0</v>
      </c>
      <c r="L69" s="51" t="str">
        <f>IFERROR((VLOOKUP(B69,SEMANCES!$A$3:$T$102,18,FALSE)-K69),"")</f>
        <v/>
      </c>
    </row>
    <row r="70" spans="1:12" x14ac:dyDescent="0.25">
      <c r="A70" s="14" t="str">
        <f>IFERROR(VLOOKUP(B70,SEMANCES!$A$3:$C$102,2,FALSE),"")</f>
        <v/>
      </c>
      <c r="B70" s="14"/>
      <c r="C70" s="48"/>
      <c r="D70" s="11"/>
      <c r="E70" s="49"/>
      <c r="F70" s="49"/>
      <c r="G70" s="49"/>
      <c r="H70" s="11"/>
      <c r="I70" s="49"/>
      <c r="J70" s="11"/>
      <c r="K70" s="28">
        <v>0</v>
      </c>
      <c r="L70" s="51" t="str">
        <f>IFERROR((VLOOKUP(B70,SEMANCES!$A$3:$T$102,18,FALSE)-K70),"")</f>
        <v/>
      </c>
    </row>
    <row r="71" spans="1:12" x14ac:dyDescent="0.25">
      <c r="A71" s="14" t="str">
        <f>IFERROR(VLOOKUP(B71,SEMANCES!$A$3:$C$102,2,FALSE),"")</f>
        <v/>
      </c>
      <c r="B71" s="14"/>
      <c r="C71" s="48"/>
      <c r="D71" s="11"/>
      <c r="E71" s="49"/>
      <c r="F71" s="49"/>
      <c r="G71" s="49"/>
      <c r="H71" s="11"/>
      <c r="I71" s="49"/>
      <c r="J71" s="11"/>
      <c r="K71" s="28">
        <v>0</v>
      </c>
      <c r="L71" s="51" t="str">
        <f>IFERROR((VLOOKUP(B71,SEMANCES!$A$3:$T$102,18,FALSE)-K71),"")</f>
        <v/>
      </c>
    </row>
    <row r="72" spans="1:12" x14ac:dyDescent="0.25">
      <c r="A72" s="14"/>
      <c r="B72" s="14"/>
      <c r="C72" s="48"/>
      <c r="D72" s="11"/>
      <c r="E72" s="49"/>
      <c r="F72" s="49"/>
      <c r="G72" s="49"/>
      <c r="H72" s="11"/>
      <c r="I72" s="49"/>
      <c r="J72" s="11"/>
      <c r="K72" s="28">
        <v>0</v>
      </c>
      <c r="L72" s="51" t="str">
        <f>IFERROR((VLOOKUP(B72,SEMANCES!$A$3:$T$102,18,FALSE)-K72),"")</f>
        <v/>
      </c>
    </row>
    <row r="73" spans="1:12" x14ac:dyDescent="0.25">
      <c r="A73" s="14"/>
      <c r="B73" s="14"/>
      <c r="C73" s="48"/>
      <c r="D73" s="11"/>
      <c r="E73" s="49"/>
      <c r="F73" s="49"/>
      <c r="G73" s="49"/>
      <c r="H73" s="11"/>
      <c r="I73" s="49"/>
      <c r="J73" s="11"/>
      <c r="K73" s="28">
        <v>0</v>
      </c>
      <c r="L73" s="51" t="str">
        <f>IFERROR((VLOOKUP(B73,SEMANCES!$A$3:$T$102,18,FALSE)-K73),"")</f>
        <v/>
      </c>
    </row>
    <row r="74" spans="1:12" x14ac:dyDescent="0.25">
      <c r="A74" s="14" t="str">
        <f>IFERROR(VLOOKUP(B74,SEMANCES!$A$3:$C$102,2,FALSE),"")</f>
        <v/>
      </c>
      <c r="B74" s="14"/>
      <c r="C74" s="48"/>
      <c r="D74" s="11"/>
      <c r="E74" s="49"/>
      <c r="F74" s="49"/>
      <c r="G74" s="49"/>
      <c r="H74" s="11"/>
      <c r="I74" s="49"/>
      <c r="J74" s="11"/>
      <c r="K74" s="28">
        <v>0</v>
      </c>
      <c r="L74" s="51" t="str">
        <f>IFERROR((VLOOKUP(B74,SEMANCES!$A$3:$T$102,18,FALSE)-K74),"")</f>
        <v/>
      </c>
    </row>
    <row r="75" spans="1:12" x14ac:dyDescent="0.25">
      <c r="A75" s="14" t="str">
        <f>IFERROR(VLOOKUP(B75,SEMANCES!$A$3:$C$102,2,FALSE),"")</f>
        <v/>
      </c>
      <c r="B75" s="14"/>
      <c r="C75" s="48"/>
      <c r="D75" s="11"/>
      <c r="E75" s="49"/>
      <c r="F75" s="49"/>
      <c r="G75" s="49"/>
      <c r="H75" s="11"/>
      <c r="I75" s="49"/>
      <c r="J75" s="11"/>
      <c r="K75" s="28">
        <v>0</v>
      </c>
      <c r="L75" s="51" t="str">
        <f>IFERROR((VLOOKUP(B75,SEMANCES!$A$3:$T$102,18,FALSE)-K75),"")</f>
        <v/>
      </c>
    </row>
    <row r="76" spans="1:12" x14ac:dyDescent="0.25">
      <c r="A76" s="14"/>
      <c r="B76" s="14"/>
      <c r="C76" s="48"/>
      <c r="D76" s="11"/>
      <c r="E76" s="49"/>
      <c r="F76" s="49"/>
      <c r="G76" s="49"/>
      <c r="H76" s="11"/>
      <c r="I76" s="49"/>
      <c r="J76" s="11"/>
      <c r="K76" s="28">
        <v>0</v>
      </c>
      <c r="L76" s="51" t="str">
        <f>IFERROR((VLOOKUP(B76,SEMANCES!$A$3:$T$102,18,FALSE)-K76),"")</f>
        <v/>
      </c>
    </row>
    <row r="77" spans="1:12" x14ac:dyDescent="0.25">
      <c r="A77" s="14"/>
      <c r="B77" s="14"/>
      <c r="C77" s="48"/>
      <c r="D77" s="11"/>
      <c r="E77" s="49"/>
      <c r="F77" s="49"/>
      <c r="G77" s="49"/>
      <c r="H77" s="11"/>
      <c r="I77" s="49"/>
      <c r="J77" s="11"/>
      <c r="K77" s="28">
        <v>0</v>
      </c>
      <c r="L77" s="51" t="str">
        <f>IFERROR((VLOOKUP(B77,SEMANCES!$A$3:$T$102,18,FALSE)-K77),"")</f>
        <v/>
      </c>
    </row>
    <row r="78" spans="1:12" x14ac:dyDescent="0.25">
      <c r="A78" s="14" t="str">
        <f>IFERROR(VLOOKUP(B78,SEMANCES!$A$3:$C$102,2,FALSE),"")</f>
        <v/>
      </c>
      <c r="B78" s="14"/>
      <c r="C78" s="48"/>
      <c r="D78" s="11"/>
      <c r="E78" s="49"/>
      <c r="F78" s="49"/>
      <c r="G78" s="49"/>
      <c r="H78" s="11"/>
      <c r="I78" s="49"/>
      <c r="J78" s="11"/>
      <c r="K78" s="28">
        <v>0</v>
      </c>
      <c r="L78" s="51" t="str">
        <f>IFERROR((VLOOKUP(B78,SEMANCES!$A$3:$T$102,18,FALSE)-K78),"")</f>
        <v/>
      </c>
    </row>
    <row r="79" spans="1:12" x14ac:dyDescent="0.25">
      <c r="A79" s="14" t="str">
        <f>IFERROR(VLOOKUP(B79,SEMANCES!$A$3:$C$102,2,FALSE),"")</f>
        <v/>
      </c>
      <c r="B79" s="14"/>
      <c r="C79" s="48"/>
      <c r="D79" s="11"/>
      <c r="E79" s="49"/>
      <c r="F79" s="49"/>
      <c r="G79" s="49"/>
      <c r="H79" s="11"/>
      <c r="I79" s="49"/>
      <c r="J79" s="11"/>
      <c r="K79" s="28">
        <v>0</v>
      </c>
      <c r="L79" s="51" t="str">
        <f>IFERROR((VLOOKUP(B79,SEMANCES!$A$3:$T$102,18,FALSE)-K79),"")</f>
        <v/>
      </c>
    </row>
    <row r="80" spans="1:12" x14ac:dyDescent="0.25">
      <c r="A80" s="14"/>
      <c r="B80" s="14"/>
      <c r="C80" s="48"/>
      <c r="D80" s="11"/>
      <c r="E80" s="49"/>
      <c r="F80" s="49"/>
      <c r="G80" s="49"/>
      <c r="H80" s="11"/>
      <c r="I80" s="49"/>
      <c r="J80" s="11"/>
      <c r="K80" s="28">
        <v>0</v>
      </c>
      <c r="L80" s="51" t="str">
        <f>IFERROR((VLOOKUP(B80,SEMANCES!$A$3:$T$102,18,FALSE)-K80),"")</f>
        <v/>
      </c>
    </row>
    <row r="81" spans="1:12" x14ac:dyDescent="0.25">
      <c r="A81" s="14"/>
      <c r="B81" s="14"/>
      <c r="C81" s="48"/>
      <c r="D81" s="11"/>
      <c r="E81" s="49"/>
      <c r="F81" s="49"/>
      <c r="G81" s="49"/>
      <c r="H81" s="11"/>
      <c r="I81" s="49"/>
      <c r="J81" s="11"/>
      <c r="K81" s="28">
        <v>0</v>
      </c>
      <c r="L81" s="51" t="str">
        <f>IFERROR((VLOOKUP(B81,SEMANCES!$A$3:$T$102,18,FALSE)-K81),"")</f>
        <v/>
      </c>
    </row>
    <row r="82" spans="1:12" x14ac:dyDescent="0.25">
      <c r="A82" s="14" t="str">
        <f>IFERROR(VLOOKUP(B82,SEMANCES!$A$3:$C$102,2,FALSE),"")</f>
        <v/>
      </c>
      <c r="B82" s="14"/>
      <c r="C82" s="48"/>
      <c r="D82" s="11"/>
      <c r="E82" s="49"/>
      <c r="F82" s="49"/>
      <c r="G82" s="49"/>
      <c r="H82" s="11"/>
      <c r="I82" s="49"/>
      <c r="J82" s="11"/>
      <c r="K82" s="28">
        <v>0</v>
      </c>
      <c r="L82" s="51" t="str">
        <f>IFERROR((VLOOKUP(B82,SEMANCES!$A$3:$T$102,18,FALSE)-K82),"")</f>
        <v/>
      </c>
    </row>
    <row r="83" spans="1:12" x14ac:dyDescent="0.25">
      <c r="A83" s="14" t="str">
        <f>IFERROR(VLOOKUP(B83,SEMANCES!$A$3:$C$102,2,FALSE),"")</f>
        <v/>
      </c>
      <c r="B83" s="14"/>
      <c r="C83" s="48"/>
      <c r="D83" s="11"/>
      <c r="E83" s="49"/>
      <c r="F83" s="49"/>
      <c r="G83" s="49"/>
      <c r="H83" s="11"/>
      <c r="I83" s="49"/>
      <c r="J83" s="11"/>
      <c r="K83" s="28">
        <v>0</v>
      </c>
      <c r="L83" s="51" t="str">
        <f>IFERROR((VLOOKUP(B83,SEMANCES!$A$3:$T$102,18,FALSE)-K83),"")</f>
        <v/>
      </c>
    </row>
    <row r="84" spans="1:12" x14ac:dyDescent="0.25">
      <c r="A84" s="14"/>
      <c r="B84" s="14"/>
      <c r="C84" s="48"/>
      <c r="D84" s="11"/>
      <c r="E84" s="49"/>
      <c r="F84" s="49"/>
      <c r="G84" s="49"/>
      <c r="H84" s="11"/>
      <c r="I84" s="49"/>
      <c r="J84" s="11"/>
      <c r="K84" s="28">
        <v>0</v>
      </c>
      <c r="L84" s="51" t="str">
        <f>IFERROR((VLOOKUP(B84,SEMANCES!$A$3:$T$102,18,FALSE)-K84),"")</f>
        <v/>
      </c>
    </row>
    <row r="85" spans="1:12" x14ac:dyDescent="0.25">
      <c r="A85" s="14"/>
      <c r="B85" s="14"/>
      <c r="C85" s="48"/>
      <c r="D85" s="11"/>
      <c r="E85" s="49"/>
      <c r="F85" s="49"/>
      <c r="G85" s="49"/>
      <c r="H85" s="11"/>
      <c r="I85" s="49"/>
      <c r="J85" s="11"/>
      <c r="K85" s="28">
        <v>0</v>
      </c>
      <c r="L85" s="51" t="str">
        <f>IFERROR((VLOOKUP(B85,SEMANCES!$A$3:$T$102,18,FALSE)-K85),"")</f>
        <v/>
      </c>
    </row>
    <row r="86" spans="1:12" x14ac:dyDescent="0.25">
      <c r="A86" s="14" t="str">
        <f>IFERROR(VLOOKUP(B86,SEMANCES!$A$3:$C$102,2,FALSE),"")</f>
        <v/>
      </c>
      <c r="B86" s="14"/>
      <c r="C86" s="48"/>
      <c r="D86" s="11"/>
      <c r="E86" s="49"/>
      <c r="F86" s="49"/>
      <c r="G86" s="49"/>
      <c r="H86" s="11"/>
      <c r="I86" s="49"/>
      <c r="J86" s="11"/>
      <c r="K86" s="28">
        <v>0</v>
      </c>
      <c r="L86" s="51" t="str">
        <f>IFERROR((VLOOKUP(B86,SEMANCES!$A$3:$T$102,18,FALSE)-K86),"")</f>
        <v/>
      </c>
    </row>
    <row r="87" spans="1:12" x14ac:dyDescent="0.25">
      <c r="A87" s="14" t="str">
        <f>IFERROR(VLOOKUP(B87,SEMANCES!$A$3:$C$102,2,FALSE),"")</f>
        <v/>
      </c>
      <c r="B87" s="14"/>
      <c r="C87" s="48"/>
      <c r="D87" s="11"/>
      <c r="E87" s="49"/>
      <c r="F87" s="49"/>
      <c r="G87" s="49"/>
      <c r="H87" s="11"/>
      <c r="I87" s="49"/>
      <c r="J87" s="11"/>
      <c r="K87" s="28">
        <v>0</v>
      </c>
      <c r="L87" s="51" t="str">
        <f>IFERROR((VLOOKUP(B87,SEMANCES!$A$3:$T$102,18,FALSE)-K87),"")</f>
        <v/>
      </c>
    </row>
    <row r="88" spans="1:12" x14ac:dyDescent="0.25">
      <c r="A88" s="14"/>
      <c r="B88" s="14"/>
      <c r="C88" s="48"/>
      <c r="D88" s="11"/>
      <c r="E88" s="49"/>
      <c r="F88" s="49"/>
      <c r="G88" s="49"/>
      <c r="H88" s="11"/>
      <c r="I88" s="49"/>
      <c r="J88" s="11"/>
      <c r="K88" s="28">
        <v>0</v>
      </c>
      <c r="L88" s="51" t="str">
        <f>IFERROR((VLOOKUP(B88,SEMANCES!$A$3:$T$102,18,FALSE)-K88),"")</f>
        <v/>
      </c>
    </row>
    <row r="89" spans="1:12" x14ac:dyDescent="0.25">
      <c r="A89" s="14"/>
      <c r="B89" s="14"/>
      <c r="C89" s="48"/>
      <c r="D89" s="11"/>
      <c r="E89" s="49"/>
      <c r="F89" s="49"/>
      <c r="G89" s="49"/>
      <c r="H89" s="11"/>
      <c r="I89" s="49"/>
      <c r="J89" s="11"/>
      <c r="K89" s="28">
        <v>0</v>
      </c>
      <c r="L89" s="51" t="str">
        <f>IFERROR((VLOOKUP(B89,SEMANCES!$A$3:$T$102,18,FALSE)-K89),"")</f>
        <v/>
      </c>
    </row>
    <row r="90" spans="1:12" x14ac:dyDescent="0.25">
      <c r="A90" s="14" t="str">
        <f>IFERROR(VLOOKUP(B90,SEMANCES!$A$3:$C$102,2,FALSE),"")</f>
        <v/>
      </c>
      <c r="B90" s="14"/>
      <c r="C90" s="48"/>
      <c r="D90" s="11"/>
      <c r="E90" s="49"/>
      <c r="F90" s="49"/>
      <c r="G90" s="49"/>
      <c r="H90" s="11"/>
      <c r="I90" s="49"/>
      <c r="J90" s="11"/>
      <c r="K90" s="28">
        <v>0</v>
      </c>
      <c r="L90" s="51" t="str">
        <f>IFERROR((VLOOKUP(B90,SEMANCES!$A$3:$T$102,18,FALSE)-K90),"")</f>
        <v/>
      </c>
    </row>
    <row r="91" spans="1:12" x14ac:dyDescent="0.25">
      <c r="A91" s="14" t="str">
        <f>IFERROR(VLOOKUP(B91,SEMANCES!$A$3:$C$102,2,FALSE),"")</f>
        <v/>
      </c>
      <c r="B91" s="14"/>
      <c r="C91" s="48"/>
      <c r="D91" s="11"/>
      <c r="E91" s="49"/>
      <c r="F91" s="49"/>
      <c r="G91" s="49"/>
      <c r="H91" s="11"/>
      <c r="I91" s="49"/>
      <c r="J91" s="11"/>
      <c r="K91" s="28">
        <v>0</v>
      </c>
      <c r="L91" s="51" t="str">
        <f>IFERROR((VLOOKUP(B91,SEMANCES!$A$3:$T$102,18,FALSE)-K91),"")</f>
        <v/>
      </c>
    </row>
    <row r="92" spans="1:12" x14ac:dyDescent="0.25">
      <c r="A92" s="14"/>
      <c r="B92" s="14"/>
      <c r="C92" s="48"/>
      <c r="D92" s="11"/>
      <c r="E92" s="49"/>
      <c r="F92" s="49"/>
      <c r="G92" s="49"/>
      <c r="H92" s="11"/>
      <c r="I92" s="49"/>
      <c r="J92" s="11"/>
      <c r="K92" s="28">
        <v>0</v>
      </c>
      <c r="L92" s="51" t="str">
        <f>IFERROR((VLOOKUP(B92,SEMANCES!$A$3:$T$102,18,FALSE)-K92),"")</f>
        <v/>
      </c>
    </row>
    <row r="93" spans="1:12" x14ac:dyDescent="0.25">
      <c r="A93" s="14"/>
      <c r="B93" s="14"/>
      <c r="C93" s="48"/>
      <c r="D93" s="11"/>
      <c r="E93" s="49"/>
      <c r="F93" s="49"/>
      <c r="G93" s="49"/>
      <c r="H93" s="11"/>
      <c r="I93" s="49"/>
      <c r="J93" s="11"/>
      <c r="K93" s="28">
        <v>0</v>
      </c>
      <c r="L93" s="51" t="str">
        <f>IFERROR((VLOOKUP(B93,SEMANCES!$A$3:$T$102,18,FALSE)-K93),"")</f>
        <v/>
      </c>
    </row>
    <row r="94" spans="1:12" x14ac:dyDescent="0.25">
      <c r="A94" s="14" t="str">
        <f>IFERROR(VLOOKUP(B94,SEMANCES!$A$3:$C$102,2,FALSE),"")</f>
        <v/>
      </c>
      <c r="B94" s="14"/>
      <c r="C94" s="48"/>
      <c r="D94" s="11"/>
      <c r="E94" s="49"/>
      <c r="F94" s="49"/>
      <c r="G94" s="49"/>
      <c r="H94" s="11"/>
      <c r="I94" s="49"/>
      <c r="J94" s="11"/>
      <c r="K94" s="28">
        <v>0</v>
      </c>
      <c r="L94" s="51" t="str">
        <f>IFERROR((VLOOKUP(B94,SEMANCES!$A$3:$T$102,18,FALSE)-K94),"")</f>
        <v/>
      </c>
    </row>
    <row r="95" spans="1:12" x14ac:dyDescent="0.25">
      <c r="A95" s="14" t="str">
        <f>IFERROR(VLOOKUP(B95,SEMANCES!$A$3:$C$102,2,FALSE),"")</f>
        <v/>
      </c>
      <c r="B95" s="14"/>
      <c r="C95" s="48"/>
      <c r="D95" s="11"/>
      <c r="E95" s="49"/>
      <c r="F95" s="49"/>
      <c r="G95" s="49"/>
      <c r="H95" s="11"/>
      <c r="I95" s="49"/>
      <c r="J95" s="11"/>
      <c r="K95" s="28">
        <v>0</v>
      </c>
      <c r="L95" s="51" t="str">
        <f>IFERROR((VLOOKUP(B95,SEMANCES!$A$3:$T$102,18,FALSE)-K95),"")</f>
        <v/>
      </c>
    </row>
    <row r="96" spans="1:12" x14ac:dyDescent="0.25">
      <c r="A96" s="14"/>
      <c r="B96" s="14"/>
      <c r="C96" s="48"/>
      <c r="D96" s="11"/>
      <c r="E96" s="49"/>
      <c r="F96" s="49"/>
      <c r="G96" s="49"/>
      <c r="H96" s="11"/>
      <c r="I96" s="49"/>
      <c r="J96" s="11"/>
      <c r="K96" s="28">
        <v>0</v>
      </c>
      <c r="L96" s="51" t="str">
        <f>IFERROR((VLOOKUP(B96,SEMANCES!$A$3:$T$102,18,FALSE)-K96),"")</f>
        <v/>
      </c>
    </row>
    <row r="97" spans="1:12" x14ac:dyDescent="0.25">
      <c r="A97" s="14"/>
      <c r="B97" s="14"/>
      <c r="C97" s="48"/>
      <c r="D97" s="11"/>
      <c r="E97" s="49"/>
      <c r="F97" s="49"/>
      <c r="G97" s="49"/>
      <c r="H97" s="11"/>
      <c r="I97" s="49"/>
      <c r="J97" s="11"/>
      <c r="K97" s="28">
        <v>0</v>
      </c>
      <c r="L97" s="51" t="str">
        <f>IFERROR((VLOOKUP(B97,SEMANCES!$A$3:$T$102,18,FALSE)-K97),"")</f>
        <v/>
      </c>
    </row>
    <row r="98" spans="1:12" x14ac:dyDescent="0.25">
      <c r="A98" s="14" t="str">
        <f>IFERROR(VLOOKUP(B98,SEMANCES!$A$3:$C$102,2,FALSE),"")</f>
        <v/>
      </c>
      <c r="B98" s="14"/>
      <c r="C98" s="48"/>
      <c r="D98" s="11"/>
      <c r="E98" s="49"/>
      <c r="F98" s="49"/>
      <c r="G98" s="49"/>
      <c r="H98" s="11"/>
      <c r="I98" s="49"/>
      <c r="J98" s="11"/>
      <c r="K98" s="28">
        <v>0</v>
      </c>
      <c r="L98" s="51" t="str">
        <f>IFERROR((VLOOKUP(B98,SEMANCES!$A$3:$T$102,18,FALSE)-K98),"")</f>
        <v/>
      </c>
    </row>
    <row r="99" spans="1:12" x14ac:dyDescent="0.25">
      <c r="A99" s="14" t="str">
        <f>IFERROR(VLOOKUP(B99,SEMANCES!$A$3:$C$102,2,FALSE),"")</f>
        <v/>
      </c>
      <c r="B99" s="14"/>
      <c r="C99" s="48"/>
      <c r="D99" s="11"/>
      <c r="E99" s="49"/>
      <c r="F99" s="49"/>
      <c r="G99" s="49"/>
      <c r="H99" s="11"/>
      <c r="I99" s="49"/>
      <c r="J99" s="11"/>
      <c r="K99" s="28">
        <v>0</v>
      </c>
      <c r="L99" s="51" t="str">
        <f>IFERROR((VLOOKUP(B99,SEMANCES!$A$3:$T$102,18,FALSE)-K99),"")</f>
        <v/>
      </c>
    </row>
    <row r="100" spans="1:12" x14ac:dyDescent="0.25">
      <c r="A100" s="14"/>
      <c r="B100" s="14"/>
      <c r="C100" s="48"/>
      <c r="D100" s="11"/>
      <c r="E100" s="49"/>
      <c r="F100" s="49"/>
      <c r="G100" s="49"/>
      <c r="H100" s="11"/>
      <c r="I100" s="49"/>
      <c r="J100" s="11"/>
      <c r="K100" s="28">
        <v>0</v>
      </c>
      <c r="L100" s="51" t="str">
        <f>IFERROR((VLOOKUP(B100,SEMANCES!$A$3:$T$102,18,FALSE)-K100),"")</f>
        <v/>
      </c>
    </row>
    <row r="101" spans="1:12" x14ac:dyDescent="0.25">
      <c r="A101" s="14"/>
      <c r="B101" s="14"/>
      <c r="C101" s="48"/>
      <c r="D101" s="11"/>
      <c r="E101" s="49"/>
      <c r="F101" s="49"/>
      <c r="G101" s="49"/>
      <c r="H101" s="11"/>
      <c r="I101" s="49"/>
      <c r="J101" s="11"/>
      <c r="K101" s="28">
        <v>0</v>
      </c>
      <c r="L101" s="51" t="str">
        <f>IFERROR((VLOOKUP(B101,SEMANCES!$A$3:$T$102,18,FALSE)-K101),"")</f>
        <v/>
      </c>
    </row>
    <row r="102" spans="1:12" x14ac:dyDescent="0.25">
      <c r="A102" s="14" t="str">
        <f>IFERROR(VLOOKUP(B102,SEMANCES!$A$3:$C$102,2,FALSE),"")</f>
        <v/>
      </c>
      <c r="B102" s="14"/>
      <c r="C102" s="48"/>
      <c r="D102" s="11"/>
      <c r="E102" s="49"/>
      <c r="F102" s="49"/>
      <c r="G102" s="49"/>
      <c r="H102" s="11"/>
      <c r="I102" s="49"/>
      <c r="J102" s="11"/>
      <c r="K102" s="28">
        <v>0</v>
      </c>
      <c r="L102" s="51" t="str">
        <f>IFERROR((VLOOKUP(B102,SEMANCES!$A$3:$T$102,18,FALSE)-K102),"")</f>
        <v/>
      </c>
    </row>
    <row r="103" spans="1:12" x14ac:dyDescent="0.25">
      <c r="A103" s="14" t="str">
        <f>IFERROR(VLOOKUP(B103,SEMANCES!$A$3:$C$102,2,FALSE),"")</f>
        <v/>
      </c>
      <c r="B103" s="14"/>
      <c r="C103" s="48"/>
      <c r="D103" s="11"/>
      <c r="E103" s="49"/>
      <c r="F103" s="49"/>
      <c r="G103" s="49"/>
      <c r="H103" s="11"/>
      <c r="I103" s="49"/>
      <c r="J103" s="11"/>
      <c r="K103" s="28">
        <v>0</v>
      </c>
      <c r="L103" s="51" t="str">
        <f>IFERROR((VLOOKUP(B103,SEMANCES!$A$3:$T$102,18,FALSE)-K103),"")</f>
        <v/>
      </c>
    </row>
    <row r="104" spans="1:12" x14ac:dyDescent="0.25">
      <c r="A104" s="14"/>
      <c r="B104" s="14"/>
      <c r="C104" s="48"/>
      <c r="D104" s="11"/>
      <c r="E104" s="49"/>
      <c r="F104" s="49"/>
      <c r="G104" s="49"/>
      <c r="H104" s="11"/>
      <c r="I104" s="49"/>
      <c r="J104" s="11"/>
      <c r="K104" s="28">
        <v>0</v>
      </c>
      <c r="L104" s="51" t="str">
        <f>IFERROR((VLOOKUP(B104,SEMANCES!$A$3:$T$102,18,FALSE)-K104),"")</f>
        <v/>
      </c>
    </row>
    <row r="105" spans="1:12" x14ac:dyDescent="0.25">
      <c r="A105" s="14"/>
      <c r="B105" s="14"/>
      <c r="C105" s="48"/>
      <c r="D105" s="11"/>
      <c r="E105" s="49"/>
      <c r="F105" s="49"/>
      <c r="G105" s="49"/>
      <c r="H105" s="11"/>
      <c r="I105" s="49"/>
      <c r="J105" s="11"/>
      <c r="K105" s="28">
        <v>0</v>
      </c>
      <c r="L105" s="51" t="str">
        <f>IFERROR((VLOOKUP(B105,SEMANCES!$A$3:$T$102,18,FALSE)-K105),"")</f>
        <v/>
      </c>
    </row>
    <row r="106" spans="1:12" x14ac:dyDescent="0.25">
      <c r="A106" s="14" t="str">
        <f>IFERROR(VLOOKUP(B106,SEMANCES!$A$3:$C$102,2,FALSE),"")</f>
        <v/>
      </c>
      <c r="B106" s="14"/>
      <c r="C106" s="48"/>
      <c r="D106" s="11"/>
      <c r="E106" s="49"/>
      <c r="F106" s="49"/>
      <c r="G106" s="49"/>
      <c r="H106" s="11"/>
      <c r="I106" s="49"/>
      <c r="J106" s="11"/>
      <c r="K106" s="28">
        <v>0</v>
      </c>
      <c r="L106" s="51" t="str">
        <f>IFERROR((VLOOKUP(B106,SEMANCES!$A$3:$T$102,18,FALSE)-K106),"")</f>
        <v/>
      </c>
    </row>
    <row r="107" spans="1:12" x14ac:dyDescent="0.25">
      <c r="A107" s="14" t="str">
        <f>IFERROR(VLOOKUP(B107,SEMANCES!$A$3:$C$102,2,FALSE),"")</f>
        <v/>
      </c>
      <c r="B107" s="14"/>
      <c r="C107" s="48"/>
      <c r="D107" s="11"/>
      <c r="E107" s="49"/>
      <c r="F107" s="49"/>
      <c r="G107" s="49"/>
      <c r="H107" s="11"/>
      <c r="I107" s="49"/>
      <c r="J107" s="11"/>
      <c r="K107" s="28">
        <v>0</v>
      </c>
      <c r="L107" s="51" t="str">
        <f>IFERROR((VLOOKUP(B107,SEMANCES!$A$3:$T$102,18,FALSE)-K107),"")</f>
        <v/>
      </c>
    </row>
    <row r="108" spans="1:12" x14ac:dyDescent="0.25">
      <c r="A108" s="14"/>
      <c r="B108" s="14"/>
      <c r="C108" s="48"/>
      <c r="D108" s="11"/>
      <c r="E108" s="49"/>
      <c r="F108" s="49"/>
      <c r="G108" s="49"/>
      <c r="H108" s="11"/>
      <c r="I108" s="49"/>
      <c r="J108" s="11"/>
      <c r="K108" s="28">
        <v>0</v>
      </c>
      <c r="L108" s="51" t="str">
        <f>IFERROR((VLOOKUP(B108,SEMANCES!$A$3:$T$102,18,FALSE)-K108),"")</f>
        <v/>
      </c>
    </row>
    <row r="109" spans="1:12" x14ac:dyDescent="0.25">
      <c r="A109" s="14"/>
      <c r="B109" s="14"/>
      <c r="C109" s="48"/>
      <c r="D109" s="11"/>
      <c r="E109" s="49"/>
      <c r="F109" s="49"/>
      <c r="G109" s="49"/>
      <c r="H109" s="11"/>
      <c r="I109" s="49"/>
      <c r="J109" s="11"/>
      <c r="K109" s="28">
        <v>0</v>
      </c>
      <c r="L109" s="51" t="str">
        <f>IFERROR((VLOOKUP(B109,SEMANCES!$A$3:$T$102,18,FALSE)-K109),"")</f>
        <v/>
      </c>
    </row>
    <row r="110" spans="1:12" x14ac:dyDescent="0.25">
      <c r="A110" s="14" t="str">
        <f>IFERROR(VLOOKUP(B110,SEMANCES!$A$3:$C$102,2,FALSE),"")</f>
        <v/>
      </c>
      <c r="B110" s="14"/>
      <c r="C110" s="48"/>
      <c r="D110" s="11"/>
      <c r="E110" s="49"/>
      <c r="F110" s="49"/>
      <c r="G110" s="49"/>
      <c r="H110" s="11"/>
      <c r="I110" s="49"/>
      <c r="J110" s="11"/>
      <c r="K110" s="28">
        <v>0</v>
      </c>
      <c r="L110" s="51" t="str">
        <f>IFERROR((VLOOKUP(B110,SEMANCES!$A$3:$T$102,18,FALSE)-K110),"")</f>
        <v/>
      </c>
    </row>
    <row r="111" spans="1:12" x14ac:dyDescent="0.25">
      <c r="A111" s="14" t="str">
        <f>IFERROR(VLOOKUP(B111,SEMANCES!$A$3:$C$102,2,FALSE),"")</f>
        <v/>
      </c>
      <c r="B111" s="14"/>
      <c r="C111" s="48"/>
      <c r="D111" s="11"/>
      <c r="E111" s="49"/>
      <c r="F111" s="49"/>
      <c r="G111" s="49"/>
      <c r="H111" s="11"/>
      <c r="I111" s="49"/>
      <c r="J111" s="11"/>
      <c r="K111" s="28">
        <v>0</v>
      </c>
      <c r="L111" s="51" t="str">
        <f>IFERROR((VLOOKUP(B111,SEMANCES!$A$3:$T$102,18,FALSE)-K111),"")</f>
        <v/>
      </c>
    </row>
    <row r="112" spans="1:12" x14ac:dyDescent="0.25">
      <c r="A112" s="14"/>
      <c r="B112" s="14"/>
      <c r="C112" s="48"/>
      <c r="D112" s="11"/>
      <c r="E112" s="49"/>
      <c r="F112" s="49"/>
      <c r="G112" s="49"/>
      <c r="H112" s="11"/>
      <c r="I112" s="49"/>
      <c r="J112" s="11"/>
      <c r="K112" s="28">
        <v>0</v>
      </c>
      <c r="L112" s="51" t="str">
        <f>IFERROR((VLOOKUP(B112,SEMANCES!$A$3:$T$102,18,FALSE)-K112),"")</f>
        <v/>
      </c>
    </row>
    <row r="113" spans="1:12" x14ac:dyDescent="0.25">
      <c r="A113" s="14"/>
      <c r="B113" s="14"/>
      <c r="C113" s="48"/>
      <c r="D113" s="11"/>
      <c r="E113" s="49"/>
      <c r="F113" s="49"/>
      <c r="G113" s="49"/>
      <c r="H113" s="11"/>
      <c r="I113" s="49"/>
      <c r="J113" s="11"/>
      <c r="K113" s="28">
        <v>0</v>
      </c>
      <c r="L113" s="51" t="str">
        <f>IFERROR((VLOOKUP(B113,SEMANCES!$A$3:$T$102,18,FALSE)-K113),"")</f>
        <v/>
      </c>
    </row>
    <row r="114" spans="1:12" x14ac:dyDescent="0.25">
      <c r="A114" s="14" t="str">
        <f>IFERROR(VLOOKUP(B114,SEMANCES!$A$3:$C$102,2,FALSE),"")</f>
        <v/>
      </c>
      <c r="B114" s="14"/>
      <c r="C114" s="48"/>
      <c r="D114" s="11"/>
      <c r="E114" s="49"/>
      <c r="F114" s="49"/>
      <c r="G114" s="49"/>
      <c r="H114" s="11"/>
      <c r="I114" s="49"/>
      <c r="J114" s="11"/>
      <c r="K114" s="28">
        <v>0</v>
      </c>
      <c r="L114" s="51" t="str">
        <f>IFERROR((VLOOKUP(B114,SEMANCES!$A$3:$T$102,18,FALSE)-K114),"")</f>
        <v/>
      </c>
    </row>
    <row r="115" spans="1:12" x14ac:dyDescent="0.25">
      <c r="A115" s="14" t="str">
        <f>IFERROR(VLOOKUP(B115,SEMANCES!$A$3:$C$102,2,FALSE),"")</f>
        <v/>
      </c>
      <c r="B115" s="14"/>
      <c r="C115" s="48"/>
      <c r="D115" s="11"/>
      <c r="E115" s="49"/>
      <c r="F115" s="49"/>
      <c r="G115" s="49"/>
      <c r="H115" s="11"/>
      <c r="I115" s="49"/>
      <c r="J115" s="11"/>
      <c r="K115" s="28">
        <v>0</v>
      </c>
      <c r="L115" s="51" t="str">
        <f>IFERROR((VLOOKUP(B115,SEMANCES!$A$3:$T$102,18,FALSE)-K115),"")</f>
        <v/>
      </c>
    </row>
    <row r="116" spans="1:12" x14ac:dyDescent="0.25">
      <c r="A116" s="14"/>
      <c r="B116" s="14"/>
      <c r="C116" s="48"/>
      <c r="D116" s="11"/>
      <c r="E116" s="49"/>
      <c r="F116" s="49"/>
      <c r="G116" s="49"/>
      <c r="H116" s="11"/>
      <c r="I116" s="49"/>
      <c r="J116" s="11"/>
      <c r="K116" s="28">
        <v>0</v>
      </c>
      <c r="L116" s="51" t="str">
        <f>IFERROR((VLOOKUP(B116,SEMANCES!$A$3:$T$102,18,FALSE)-K116),"")</f>
        <v/>
      </c>
    </row>
    <row r="117" spans="1:12" x14ac:dyDescent="0.25">
      <c r="A117" s="14"/>
      <c r="B117" s="14"/>
      <c r="C117" s="48"/>
      <c r="D117" s="11"/>
      <c r="E117" s="49"/>
      <c r="F117" s="49"/>
      <c r="G117" s="49"/>
      <c r="H117" s="11"/>
      <c r="I117" s="49"/>
      <c r="J117" s="11"/>
      <c r="K117" s="28">
        <v>0</v>
      </c>
      <c r="L117" s="51" t="str">
        <f>IFERROR((VLOOKUP(B117,SEMANCES!$A$3:$T$102,18,FALSE)-K117),"")</f>
        <v/>
      </c>
    </row>
    <row r="118" spans="1:12" x14ac:dyDescent="0.25">
      <c r="A118" s="14" t="str">
        <f>IFERROR(VLOOKUP(B118,SEMANCES!$A$3:$C$102,2,FALSE),"")</f>
        <v/>
      </c>
      <c r="B118" s="14"/>
      <c r="C118" s="48"/>
      <c r="D118" s="11"/>
      <c r="E118" s="49"/>
      <c r="F118" s="49"/>
      <c r="G118" s="49"/>
      <c r="H118" s="11"/>
      <c r="I118" s="49"/>
      <c r="J118" s="11"/>
      <c r="K118" s="28">
        <v>0</v>
      </c>
      <c r="L118" s="51" t="str">
        <f>IFERROR((VLOOKUP(B118,SEMANCES!$A$3:$T$102,18,FALSE)-K118),"")</f>
        <v/>
      </c>
    </row>
    <row r="119" spans="1:12" x14ac:dyDescent="0.25">
      <c r="A119" s="14" t="str">
        <f>IFERROR(VLOOKUP(B119,SEMANCES!$A$3:$C$102,2,FALSE),"")</f>
        <v/>
      </c>
      <c r="B119" s="14"/>
      <c r="C119" s="48"/>
      <c r="D119" s="11"/>
      <c r="E119" s="49"/>
      <c r="F119" s="49"/>
      <c r="G119" s="49"/>
      <c r="H119" s="11"/>
      <c r="I119" s="49"/>
      <c r="J119" s="11"/>
      <c r="K119" s="28">
        <v>0</v>
      </c>
      <c r="L119" s="51" t="str">
        <f>IFERROR((VLOOKUP(B119,SEMANCES!$A$3:$T$102,18,FALSE)-K119),"")</f>
        <v/>
      </c>
    </row>
    <row r="120" spans="1:12" x14ac:dyDescent="0.25">
      <c r="A120" s="14"/>
      <c r="B120" s="14"/>
      <c r="C120" s="48"/>
      <c r="D120" s="11"/>
      <c r="E120" s="49"/>
      <c r="F120" s="49"/>
      <c r="G120" s="49"/>
      <c r="H120" s="11"/>
      <c r="I120" s="49"/>
      <c r="J120" s="11"/>
      <c r="K120" s="28">
        <v>0</v>
      </c>
      <c r="L120" s="51" t="str">
        <f>IFERROR((VLOOKUP(B120,SEMANCES!$A$3:$T$102,18,FALSE)-K120),"")</f>
        <v/>
      </c>
    </row>
    <row r="121" spans="1:12" x14ac:dyDescent="0.25">
      <c r="A121" s="14"/>
      <c r="B121" s="14"/>
      <c r="C121" s="48"/>
      <c r="D121" s="11"/>
      <c r="E121" s="49"/>
      <c r="F121" s="49"/>
      <c r="G121" s="49"/>
      <c r="H121" s="11"/>
      <c r="I121" s="49"/>
      <c r="J121" s="11"/>
      <c r="K121" s="28">
        <v>0</v>
      </c>
      <c r="L121" s="51" t="str">
        <f>IFERROR((VLOOKUP(B121,SEMANCES!$A$3:$T$102,18,FALSE)-K121),"")</f>
        <v/>
      </c>
    </row>
    <row r="122" spans="1:12" x14ac:dyDescent="0.25">
      <c r="A122" s="14" t="str">
        <f>IFERROR(VLOOKUP(B122,SEMANCES!$A$3:$C$102,2,FALSE),"")</f>
        <v/>
      </c>
      <c r="B122" s="14"/>
      <c r="C122" s="48"/>
      <c r="D122" s="11"/>
      <c r="E122" s="49"/>
      <c r="F122" s="49"/>
      <c r="G122" s="49"/>
      <c r="H122" s="11"/>
      <c r="I122" s="49"/>
      <c r="J122" s="11"/>
      <c r="K122" s="28">
        <v>0</v>
      </c>
      <c r="L122" s="51" t="str">
        <f>IFERROR((VLOOKUP(B122,SEMANCES!$A$3:$T$102,18,FALSE)-K122),"")</f>
        <v/>
      </c>
    </row>
    <row r="123" spans="1:12" x14ac:dyDescent="0.25">
      <c r="A123" s="14" t="str">
        <f>IFERROR(VLOOKUP(B123,SEMANCES!$A$3:$C$102,2,FALSE),"")</f>
        <v/>
      </c>
      <c r="B123" s="14"/>
      <c r="C123" s="48"/>
      <c r="D123" s="11"/>
      <c r="E123" s="49"/>
      <c r="F123" s="49"/>
      <c r="G123" s="49"/>
      <c r="H123" s="11"/>
      <c r="I123" s="49"/>
      <c r="J123" s="11"/>
      <c r="K123" s="28">
        <v>0</v>
      </c>
      <c r="L123" s="51" t="str">
        <f>IFERROR((VLOOKUP(B123,SEMANCES!$A$3:$T$102,18,FALSE)-K123),"")</f>
        <v/>
      </c>
    </row>
    <row r="124" spans="1:12" x14ac:dyDescent="0.25">
      <c r="A124" s="14"/>
      <c r="B124" s="14"/>
      <c r="C124" s="48"/>
      <c r="D124" s="11"/>
      <c r="E124" s="49"/>
      <c r="F124" s="49"/>
      <c r="G124" s="49"/>
      <c r="H124" s="11"/>
      <c r="I124" s="49"/>
      <c r="J124" s="11"/>
      <c r="K124" s="28">
        <v>0</v>
      </c>
      <c r="L124" s="51" t="str">
        <f>IFERROR((VLOOKUP(B124,SEMANCES!$A$3:$T$102,18,FALSE)-K124),"")</f>
        <v/>
      </c>
    </row>
    <row r="125" spans="1:12" x14ac:dyDescent="0.25">
      <c r="A125" s="14"/>
      <c r="B125" s="14"/>
      <c r="C125" s="48"/>
      <c r="D125" s="11"/>
      <c r="E125" s="49"/>
      <c r="F125" s="49"/>
      <c r="G125" s="49"/>
      <c r="H125" s="11"/>
      <c r="I125" s="49"/>
      <c r="J125" s="11"/>
      <c r="K125" s="28">
        <v>0</v>
      </c>
      <c r="L125" s="51" t="str">
        <f>IFERROR((VLOOKUP(B125,SEMANCES!$A$3:$T$102,18,FALSE)-K125),"")</f>
        <v/>
      </c>
    </row>
    <row r="126" spans="1:12" x14ac:dyDescent="0.25">
      <c r="A126" s="14" t="str">
        <f>IFERROR(VLOOKUP(B126,SEMANCES!$A$3:$C$102,2,FALSE),"")</f>
        <v/>
      </c>
      <c r="B126" s="14"/>
      <c r="C126" s="48"/>
      <c r="D126" s="11"/>
      <c r="E126" s="49"/>
      <c r="F126" s="49"/>
      <c r="G126" s="49"/>
      <c r="H126" s="11"/>
      <c r="I126" s="49"/>
      <c r="J126" s="11"/>
      <c r="K126" s="28">
        <v>0</v>
      </c>
      <c r="L126" s="51" t="str">
        <f>IFERROR((VLOOKUP(B126,SEMANCES!$A$3:$T$102,18,FALSE)-K126),"")</f>
        <v/>
      </c>
    </row>
    <row r="127" spans="1:12" x14ac:dyDescent="0.25">
      <c r="A127" s="14" t="str">
        <f>IFERROR(VLOOKUP(B127,SEMANCES!$A$3:$C$102,2,FALSE),"")</f>
        <v/>
      </c>
      <c r="B127" s="14"/>
      <c r="C127" s="48"/>
      <c r="D127" s="11"/>
      <c r="E127" s="49"/>
      <c r="F127" s="49"/>
      <c r="G127" s="49"/>
      <c r="H127" s="11"/>
      <c r="I127" s="49"/>
      <c r="J127" s="11"/>
      <c r="K127" s="28">
        <v>0</v>
      </c>
      <c r="L127" s="51" t="str">
        <f>IFERROR((VLOOKUP(B127,SEMANCES!$A$3:$T$102,18,FALSE)-K127),"")</f>
        <v/>
      </c>
    </row>
    <row r="128" spans="1:12" x14ac:dyDescent="0.25">
      <c r="A128" s="14"/>
      <c r="B128" s="14"/>
      <c r="C128" s="48"/>
      <c r="D128" s="11"/>
      <c r="E128" s="49"/>
      <c r="F128" s="49"/>
      <c r="G128" s="49"/>
      <c r="H128" s="11"/>
      <c r="I128" s="49"/>
      <c r="J128" s="11"/>
      <c r="K128" s="28">
        <v>0</v>
      </c>
      <c r="L128" s="51" t="str">
        <f>IFERROR((VLOOKUP(B128,SEMANCES!$A$3:$T$102,18,FALSE)-K128),"")</f>
        <v/>
      </c>
    </row>
    <row r="129" spans="1:12" x14ac:dyDescent="0.25">
      <c r="A129" s="14"/>
      <c r="B129" s="14"/>
      <c r="C129" s="48"/>
      <c r="D129" s="11"/>
      <c r="E129" s="49"/>
      <c r="F129" s="49"/>
      <c r="G129" s="49"/>
      <c r="H129" s="11"/>
      <c r="I129" s="49"/>
      <c r="J129" s="11"/>
      <c r="K129" s="28">
        <v>0</v>
      </c>
      <c r="L129" s="51" t="str">
        <f>IFERROR((VLOOKUP(B129,SEMANCES!$A$3:$T$102,18,FALSE)-K129),"")</f>
        <v/>
      </c>
    </row>
    <row r="130" spans="1:12" x14ac:dyDescent="0.25">
      <c r="A130" s="14" t="str">
        <f>IFERROR(VLOOKUP(B130,SEMANCES!$A$3:$C$102,2,FALSE),"")</f>
        <v/>
      </c>
      <c r="B130" s="14"/>
      <c r="C130" s="48"/>
      <c r="D130" s="11"/>
      <c r="E130" s="49"/>
      <c r="F130" s="49"/>
      <c r="G130" s="49"/>
      <c r="H130" s="11"/>
      <c r="I130" s="49"/>
      <c r="J130" s="11"/>
      <c r="K130" s="28">
        <v>0</v>
      </c>
      <c r="L130" s="51" t="str">
        <f>IFERROR((VLOOKUP(B130,SEMANCES!$A$3:$T$102,18,FALSE)-K130),"")</f>
        <v/>
      </c>
    </row>
    <row r="131" spans="1:12" x14ac:dyDescent="0.25">
      <c r="A131" s="14" t="str">
        <f>IFERROR(VLOOKUP(B131,SEMANCES!$A$3:$C$102,2,FALSE),"")</f>
        <v/>
      </c>
      <c r="B131" s="14"/>
      <c r="C131" s="48"/>
      <c r="D131" s="11"/>
      <c r="E131" s="49"/>
      <c r="F131" s="49"/>
      <c r="G131" s="49"/>
      <c r="H131" s="11"/>
      <c r="I131" s="49"/>
      <c r="J131" s="11"/>
      <c r="K131" s="28">
        <v>0</v>
      </c>
      <c r="L131" s="51" t="str">
        <f>IFERROR((VLOOKUP(B131,SEMANCES!$A$3:$T$102,18,FALSE)-K131),"")</f>
        <v/>
      </c>
    </row>
    <row r="132" spans="1:12" x14ac:dyDescent="0.25">
      <c r="A132" s="14"/>
      <c r="B132" s="14"/>
      <c r="C132" s="48"/>
      <c r="D132" s="11"/>
      <c r="E132" s="49"/>
      <c r="F132" s="49"/>
      <c r="G132" s="49"/>
      <c r="H132" s="11"/>
      <c r="I132" s="49"/>
      <c r="J132" s="11"/>
      <c r="K132" s="28">
        <v>0</v>
      </c>
      <c r="L132" s="51" t="str">
        <f>IFERROR((VLOOKUP(B132,SEMANCES!$A$3:$T$102,18,FALSE)-K132),"")</f>
        <v/>
      </c>
    </row>
    <row r="133" spans="1:12" x14ac:dyDescent="0.25">
      <c r="A133" s="14"/>
      <c r="B133" s="14"/>
      <c r="C133" s="48"/>
      <c r="D133" s="11"/>
      <c r="E133" s="49"/>
      <c r="F133" s="49"/>
      <c r="G133" s="49"/>
      <c r="H133" s="11"/>
      <c r="I133" s="49"/>
      <c r="J133" s="11"/>
      <c r="K133" s="28">
        <v>0</v>
      </c>
      <c r="L133" s="51" t="str">
        <f>IFERROR((VLOOKUP(B133,SEMANCES!$A$3:$T$102,18,FALSE)-K133),"")</f>
        <v/>
      </c>
    </row>
    <row r="134" spans="1:12" x14ac:dyDescent="0.25">
      <c r="A134" s="14" t="str">
        <f>IFERROR(VLOOKUP(B134,SEMANCES!$A$3:$C$102,2,FALSE),"")</f>
        <v/>
      </c>
      <c r="B134" s="14"/>
      <c r="C134" s="48"/>
      <c r="D134" s="11"/>
      <c r="E134" s="49"/>
      <c r="F134" s="49"/>
      <c r="G134" s="49"/>
      <c r="H134" s="11"/>
      <c r="I134" s="49"/>
      <c r="J134" s="11"/>
      <c r="K134" s="28">
        <v>0</v>
      </c>
      <c r="L134" s="51" t="str">
        <f>IFERROR((VLOOKUP(B134,SEMANCES!$A$3:$T$102,18,FALSE)-K134),"")</f>
        <v/>
      </c>
    </row>
    <row r="135" spans="1:12" x14ac:dyDescent="0.25">
      <c r="A135" s="14" t="str">
        <f>IFERROR(VLOOKUP(B135,SEMANCES!$A$3:$C$102,2,FALSE),"")</f>
        <v/>
      </c>
      <c r="B135" s="14"/>
      <c r="C135" s="48"/>
      <c r="D135" s="11"/>
      <c r="E135" s="49"/>
      <c r="F135" s="49"/>
      <c r="G135" s="49"/>
      <c r="H135" s="11"/>
      <c r="I135" s="49"/>
      <c r="J135" s="11"/>
      <c r="K135" s="28">
        <v>0</v>
      </c>
      <c r="L135" s="51" t="str">
        <f>IFERROR((VLOOKUP(B135,SEMANCES!$A$3:$T$102,18,FALSE)-K135),"")</f>
        <v/>
      </c>
    </row>
    <row r="136" spans="1:12" x14ac:dyDescent="0.25">
      <c r="A136" s="14"/>
      <c r="B136" s="14"/>
      <c r="C136" s="48"/>
      <c r="D136" s="11"/>
      <c r="E136" s="49"/>
      <c r="F136" s="49"/>
      <c r="G136" s="49"/>
      <c r="H136" s="11"/>
      <c r="I136" s="49"/>
      <c r="J136" s="11"/>
      <c r="K136" s="28">
        <v>0</v>
      </c>
      <c r="L136" s="51" t="str">
        <f>IFERROR((VLOOKUP(B136,SEMANCES!$A$3:$T$102,18,FALSE)-K136),"")</f>
        <v/>
      </c>
    </row>
    <row r="137" spans="1:12" x14ac:dyDescent="0.25">
      <c r="A137" s="14"/>
      <c r="B137" s="14"/>
      <c r="C137" s="48"/>
      <c r="D137" s="11"/>
      <c r="E137" s="49"/>
      <c r="F137" s="49"/>
      <c r="G137" s="49"/>
      <c r="H137" s="11"/>
      <c r="I137" s="49"/>
      <c r="J137" s="11"/>
      <c r="K137" s="28">
        <v>0</v>
      </c>
      <c r="L137" s="51" t="str">
        <f>IFERROR((VLOOKUP(B137,SEMANCES!$A$3:$T$102,18,FALSE)-K137),"")</f>
        <v/>
      </c>
    </row>
    <row r="138" spans="1:12" x14ac:dyDescent="0.25">
      <c r="A138" s="14" t="str">
        <f>IFERROR(VLOOKUP(B138,SEMANCES!$A$3:$C$102,2,FALSE),"")</f>
        <v/>
      </c>
      <c r="B138" s="14"/>
      <c r="C138" s="48"/>
      <c r="D138" s="11"/>
      <c r="E138" s="49"/>
      <c r="F138" s="49"/>
      <c r="G138" s="49"/>
      <c r="H138" s="11"/>
      <c r="I138" s="49"/>
      <c r="J138" s="11"/>
      <c r="K138" s="28">
        <v>0</v>
      </c>
      <c r="L138" s="51" t="str">
        <f>IFERROR((VLOOKUP(B138,SEMANCES!$A$3:$T$102,18,FALSE)-K138),"")</f>
        <v/>
      </c>
    </row>
    <row r="139" spans="1:12" x14ac:dyDescent="0.25">
      <c r="A139" s="14" t="str">
        <f>IFERROR(VLOOKUP(B139,SEMANCES!$A$3:$C$102,2,FALSE),"")</f>
        <v/>
      </c>
      <c r="B139" s="14"/>
      <c r="C139" s="48"/>
      <c r="D139" s="11"/>
      <c r="E139" s="49"/>
      <c r="F139" s="49"/>
      <c r="G139" s="49"/>
      <c r="H139" s="11"/>
      <c r="I139" s="49"/>
      <c r="J139" s="11"/>
      <c r="K139" s="28">
        <v>0</v>
      </c>
      <c r="L139" s="51" t="str">
        <f>IFERROR((VLOOKUP(B139,SEMANCES!$A$3:$T$102,18,FALSE)-K139),"")</f>
        <v/>
      </c>
    </row>
    <row r="140" spans="1:12" x14ac:dyDescent="0.25">
      <c r="A140" s="14"/>
      <c r="B140" s="14"/>
      <c r="C140" s="48"/>
      <c r="D140" s="11"/>
      <c r="E140" s="49"/>
      <c r="F140" s="49"/>
      <c r="G140" s="49"/>
      <c r="H140" s="11"/>
      <c r="I140" s="49"/>
      <c r="J140" s="11"/>
      <c r="K140" s="28">
        <v>0</v>
      </c>
      <c r="L140" s="51" t="str">
        <f>IFERROR((VLOOKUP(B140,SEMANCES!$A$3:$T$102,18,FALSE)-K140),"")</f>
        <v/>
      </c>
    </row>
    <row r="141" spans="1:12" x14ac:dyDescent="0.25">
      <c r="A141" s="14"/>
      <c r="B141" s="14"/>
      <c r="C141" s="48"/>
      <c r="D141" s="11"/>
      <c r="E141" s="49"/>
      <c r="F141" s="49"/>
      <c r="G141" s="49"/>
      <c r="H141" s="11"/>
      <c r="I141" s="49"/>
      <c r="J141" s="11"/>
      <c r="K141" s="28">
        <v>0</v>
      </c>
      <c r="L141" s="51" t="str">
        <f>IFERROR((VLOOKUP(B141,SEMANCES!$A$3:$T$102,18,FALSE)-K141),"")</f>
        <v/>
      </c>
    </row>
    <row r="142" spans="1:12" x14ac:dyDescent="0.25">
      <c r="A142" s="14" t="str">
        <f>IFERROR(VLOOKUP(B142,SEMANCES!$A$3:$C$102,2,FALSE),"")</f>
        <v/>
      </c>
      <c r="B142" s="14"/>
      <c r="C142" s="48"/>
      <c r="D142" s="11"/>
      <c r="E142" s="49"/>
      <c r="F142" s="49"/>
      <c r="G142" s="49"/>
      <c r="H142" s="11"/>
      <c r="I142" s="49"/>
      <c r="J142" s="11"/>
      <c r="K142" s="28">
        <v>0</v>
      </c>
      <c r="L142" s="51" t="str">
        <f>IFERROR((VLOOKUP(B142,SEMANCES!$A$3:$T$102,18,FALSE)-K142),"")</f>
        <v/>
      </c>
    </row>
    <row r="143" spans="1:12" x14ac:dyDescent="0.25">
      <c r="A143" s="14" t="str">
        <f>IFERROR(VLOOKUP(B143,SEMANCES!$A$3:$C$102,2,FALSE),"")</f>
        <v/>
      </c>
      <c r="B143" s="14"/>
      <c r="C143" s="48"/>
      <c r="D143" s="11"/>
      <c r="E143" s="49"/>
      <c r="F143" s="49"/>
      <c r="G143" s="49"/>
      <c r="H143" s="11"/>
      <c r="I143" s="49"/>
      <c r="J143" s="11"/>
      <c r="K143" s="28">
        <v>0</v>
      </c>
      <c r="L143" s="51" t="str">
        <f>IFERROR((VLOOKUP(B143,SEMANCES!$A$3:$T$102,18,FALSE)-K143),"")</f>
        <v/>
      </c>
    </row>
    <row r="144" spans="1:12" x14ac:dyDescent="0.25">
      <c r="A144" s="14"/>
      <c r="B144" s="14"/>
      <c r="C144" s="48"/>
      <c r="D144" s="11"/>
      <c r="E144" s="49"/>
      <c r="F144" s="49"/>
      <c r="G144" s="49"/>
      <c r="H144" s="11"/>
      <c r="I144" s="49"/>
      <c r="J144" s="11"/>
      <c r="K144" s="28">
        <v>0</v>
      </c>
      <c r="L144" s="51" t="str">
        <f>IFERROR((VLOOKUP(B144,SEMANCES!$A$3:$T$102,18,FALSE)-K144),"")</f>
        <v/>
      </c>
    </row>
    <row r="145" spans="1:12" x14ac:dyDescent="0.25">
      <c r="A145" s="14"/>
      <c r="B145" s="14"/>
      <c r="C145" s="48"/>
      <c r="D145" s="11"/>
      <c r="E145" s="49"/>
      <c r="F145" s="49"/>
      <c r="G145" s="49"/>
      <c r="H145" s="11"/>
      <c r="I145" s="49"/>
      <c r="J145" s="11"/>
      <c r="K145" s="28">
        <v>0</v>
      </c>
      <c r="L145" s="51" t="str">
        <f>IFERROR((VLOOKUP(B145,SEMANCES!$A$3:$T$102,18,FALSE)-K145),"")</f>
        <v/>
      </c>
    </row>
    <row r="146" spans="1:12" x14ac:dyDescent="0.25">
      <c r="A146" s="14" t="str">
        <f>IFERROR(VLOOKUP(B146,SEMANCES!$A$3:$C$102,2,FALSE),"")</f>
        <v/>
      </c>
      <c r="B146" s="14"/>
      <c r="C146" s="48"/>
      <c r="D146" s="11"/>
      <c r="E146" s="49"/>
      <c r="F146" s="49"/>
      <c r="G146" s="49"/>
      <c r="H146" s="11"/>
      <c r="I146" s="49"/>
      <c r="J146" s="11"/>
      <c r="K146" s="28">
        <v>0</v>
      </c>
      <c r="L146" s="51" t="str">
        <f>IFERROR((VLOOKUP(B146,SEMANCES!$A$3:$T$102,18,FALSE)-K146),"")</f>
        <v/>
      </c>
    </row>
    <row r="147" spans="1:12" x14ac:dyDescent="0.25">
      <c r="A147" s="14" t="str">
        <f>IFERROR(VLOOKUP(B147,SEMANCES!$A$3:$C$102,2,FALSE),"")</f>
        <v/>
      </c>
      <c r="B147" s="14"/>
      <c r="C147" s="48"/>
      <c r="D147" s="11"/>
      <c r="E147" s="49"/>
      <c r="F147" s="49"/>
      <c r="G147" s="49"/>
      <c r="H147" s="11"/>
      <c r="I147" s="49"/>
      <c r="J147" s="11"/>
      <c r="K147" s="28">
        <v>0</v>
      </c>
      <c r="L147" s="51" t="str">
        <f>IFERROR((VLOOKUP(B147,SEMANCES!$A$3:$T$102,18,FALSE)-K147),"")</f>
        <v/>
      </c>
    </row>
    <row r="148" spans="1:12" x14ac:dyDescent="0.25">
      <c r="A148" s="14"/>
      <c r="B148" s="14"/>
      <c r="C148" s="48"/>
      <c r="D148" s="11"/>
      <c r="E148" s="49"/>
      <c r="F148" s="49"/>
      <c r="G148" s="49"/>
      <c r="H148" s="11"/>
      <c r="I148" s="49"/>
      <c r="J148" s="11"/>
      <c r="K148" s="28">
        <v>0</v>
      </c>
      <c r="L148" s="51" t="str">
        <f>IFERROR((VLOOKUP(B148,SEMANCES!$A$3:$T$102,18,FALSE)-K148),"")</f>
        <v/>
      </c>
    </row>
    <row r="149" spans="1:12" x14ac:dyDescent="0.25">
      <c r="A149" s="14"/>
      <c r="B149" s="14"/>
      <c r="C149" s="48"/>
      <c r="D149" s="11"/>
      <c r="E149" s="49"/>
      <c r="F149" s="49"/>
      <c r="G149" s="49"/>
      <c r="H149" s="11"/>
      <c r="I149" s="49"/>
      <c r="J149" s="11"/>
      <c r="K149" s="28">
        <v>0</v>
      </c>
      <c r="L149" s="51" t="str">
        <f>IFERROR((VLOOKUP(B149,SEMANCES!$A$3:$T$102,18,FALSE)-K149),"")</f>
        <v/>
      </c>
    </row>
    <row r="150" spans="1:12" x14ac:dyDescent="0.25">
      <c r="A150" s="14" t="str">
        <f>IFERROR(VLOOKUP(B150,SEMANCES!$A$3:$C$102,2,FALSE),"")</f>
        <v/>
      </c>
      <c r="B150" s="14"/>
      <c r="C150" s="48"/>
      <c r="D150" s="11"/>
      <c r="E150" s="49"/>
      <c r="F150" s="49"/>
      <c r="G150" s="49"/>
      <c r="H150" s="11"/>
      <c r="I150" s="49"/>
      <c r="J150" s="11"/>
      <c r="K150" s="28">
        <v>0</v>
      </c>
      <c r="L150" s="51" t="str">
        <f>IFERROR((VLOOKUP(B150,SEMANCES!$A$3:$T$102,18,FALSE)-K150),"")</f>
        <v/>
      </c>
    </row>
    <row r="151" spans="1:12" x14ac:dyDescent="0.25">
      <c r="A151" s="14" t="str">
        <f>IFERROR(VLOOKUP(B151,SEMANCES!$A$3:$C$102,2,FALSE),"")</f>
        <v/>
      </c>
      <c r="B151" s="14"/>
      <c r="C151" s="48"/>
      <c r="D151" s="11"/>
      <c r="E151" s="49"/>
      <c r="F151" s="49"/>
      <c r="G151" s="49"/>
      <c r="H151" s="11"/>
      <c r="I151" s="49"/>
      <c r="J151" s="11"/>
      <c r="K151" s="28">
        <v>0</v>
      </c>
      <c r="L151" s="51" t="str">
        <f>IFERROR((VLOOKUP(B151,SEMANCES!$A$3:$T$102,18,FALSE)-K151),"")</f>
        <v/>
      </c>
    </row>
    <row r="152" spans="1:12" x14ac:dyDescent="0.25">
      <c r="A152" s="14"/>
      <c r="B152" s="14"/>
      <c r="C152" s="48"/>
      <c r="D152" s="11"/>
      <c r="E152" s="49"/>
      <c r="F152" s="49"/>
      <c r="G152" s="49"/>
      <c r="H152" s="11"/>
      <c r="I152" s="49"/>
      <c r="J152" s="11"/>
      <c r="K152" s="28">
        <v>0</v>
      </c>
      <c r="L152" s="51" t="str">
        <f>IFERROR((VLOOKUP(B152,SEMANCES!$A$3:$T$102,18,FALSE)-K152),"")</f>
        <v/>
      </c>
    </row>
    <row r="153" spans="1:12" x14ac:dyDescent="0.25">
      <c r="A153" s="14"/>
      <c r="B153" s="14"/>
      <c r="C153" s="48"/>
      <c r="D153" s="11"/>
      <c r="E153" s="49"/>
      <c r="F153" s="49"/>
      <c r="G153" s="49"/>
      <c r="H153" s="11"/>
      <c r="I153" s="49"/>
      <c r="J153" s="11"/>
      <c r="K153" s="28">
        <v>0</v>
      </c>
      <c r="L153" s="51" t="str">
        <f>IFERROR((VLOOKUP(B153,SEMANCES!$A$3:$T$102,18,FALSE)-K153),"")</f>
        <v/>
      </c>
    </row>
    <row r="154" spans="1:12" x14ac:dyDescent="0.25">
      <c r="A154" s="14" t="str">
        <f>IFERROR(VLOOKUP(B154,SEMANCES!$A$3:$C$102,2,FALSE),"")</f>
        <v/>
      </c>
      <c r="B154" s="14"/>
      <c r="C154" s="48"/>
      <c r="D154" s="11"/>
      <c r="E154" s="49"/>
      <c r="F154" s="49"/>
      <c r="G154" s="49"/>
      <c r="H154" s="11"/>
      <c r="I154" s="49"/>
      <c r="J154" s="11"/>
      <c r="K154" s="28">
        <v>0</v>
      </c>
      <c r="L154" s="51" t="str">
        <f>IFERROR((VLOOKUP(B154,SEMANCES!$A$3:$T$102,18,FALSE)-K154),"")</f>
        <v/>
      </c>
    </row>
    <row r="155" spans="1:12" x14ac:dyDescent="0.25">
      <c r="A155" s="14" t="str">
        <f>IFERROR(VLOOKUP(B155,SEMANCES!$A$3:$C$102,2,FALSE),"")</f>
        <v/>
      </c>
      <c r="B155" s="14"/>
      <c r="C155" s="48"/>
      <c r="D155" s="11"/>
      <c r="E155" s="49"/>
      <c r="F155" s="49"/>
      <c r="G155" s="49"/>
      <c r="H155" s="11"/>
      <c r="I155" s="49"/>
      <c r="J155" s="11"/>
      <c r="K155" s="28">
        <v>0</v>
      </c>
      <c r="L155" s="51" t="str">
        <f>IFERROR((VLOOKUP(B155,SEMANCES!$A$3:$T$102,18,FALSE)-K155),"")</f>
        <v/>
      </c>
    </row>
    <row r="156" spans="1:12" x14ac:dyDescent="0.25">
      <c r="A156" s="14"/>
      <c r="B156" s="14"/>
      <c r="C156" s="48"/>
      <c r="D156" s="11"/>
      <c r="E156" s="49"/>
      <c r="F156" s="49"/>
      <c r="G156" s="49"/>
      <c r="H156" s="11"/>
      <c r="I156" s="49"/>
      <c r="J156" s="11"/>
      <c r="K156" s="28">
        <v>0</v>
      </c>
      <c r="L156" s="51" t="str">
        <f>IFERROR((VLOOKUP(B156,SEMANCES!$A$3:$T$102,18,FALSE)-K156),"")</f>
        <v/>
      </c>
    </row>
    <row r="157" spans="1:12" x14ac:dyDescent="0.25">
      <c r="A157" s="14"/>
      <c r="B157" s="14"/>
      <c r="C157" s="48"/>
      <c r="D157" s="11"/>
      <c r="E157" s="49"/>
      <c r="F157" s="49"/>
      <c r="G157" s="49"/>
      <c r="H157" s="11"/>
      <c r="I157" s="49"/>
      <c r="J157" s="11"/>
      <c r="K157" s="28">
        <v>0</v>
      </c>
      <c r="L157" s="51" t="str">
        <f>IFERROR((VLOOKUP(B157,SEMANCES!$A$3:$T$102,18,FALSE)-K157),"")</f>
        <v/>
      </c>
    </row>
    <row r="158" spans="1:12" x14ac:dyDescent="0.25">
      <c r="A158" s="14" t="str">
        <f>IFERROR(VLOOKUP(B158,SEMANCES!$A$3:$C$102,2,FALSE),"")</f>
        <v/>
      </c>
      <c r="B158" s="14"/>
      <c r="C158" s="48"/>
      <c r="D158" s="11"/>
      <c r="E158" s="49"/>
      <c r="F158" s="49"/>
      <c r="G158" s="49"/>
      <c r="H158" s="11"/>
      <c r="I158" s="49"/>
      <c r="J158" s="11"/>
      <c r="K158" s="28">
        <v>0</v>
      </c>
      <c r="L158" s="51" t="str">
        <f>IFERROR((VLOOKUP(B158,SEMANCES!$A$3:$T$102,18,FALSE)-K158),"")</f>
        <v/>
      </c>
    </row>
    <row r="159" spans="1:12" x14ac:dyDescent="0.25">
      <c r="A159" s="14" t="str">
        <f>IFERROR(VLOOKUP(B159,SEMANCES!$A$3:$C$102,2,FALSE),"")</f>
        <v/>
      </c>
      <c r="B159" s="14"/>
      <c r="C159" s="48"/>
      <c r="D159" s="11"/>
      <c r="E159" s="49"/>
      <c r="F159" s="49"/>
      <c r="G159" s="49"/>
      <c r="H159" s="11"/>
      <c r="I159" s="49"/>
      <c r="J159" s="11"/>
      <c r="K159" s="28">
        <v>0</v>
      </c>
      <c r="L159" s="51" t="str">
        <f>IFERROR((VLOOKUP(B159,SEMANCES!$A$3:$T$102,18,FALSE)-K159),"")</f>
        <v/>
      </c>
    </row>
    <row r="160" spans="1:12" x14ac:dyDescent="0.25">
      <c r="A160" s="14"/>
      <c r="B160" s="14"/>
      <c r="C160" s="48"/>
      <c r="D160" s="11"/>
      <c r="E160" s="49"/>
      <c r="F160" s="49"/>
      <c r="G160" s="49"/>
      <c r="H160" s="11"/>
      <c r="I160" s="49"/>
      <c r="J160" s="11"/>
      <c r="K160" s="28">
        <v>0</v>
      </c>
      <c r="L160" s="51" t="str">
        <f>IFERROR((VLOOKUP(B160,SEMANCES!$A$3:$T$102,18,FALSE)-K160),"")</f>
        <v/>
      </c>
    </row>
    <row r="161" spans="1:12" x14ac:dyDescent="0.25">
      <c r="A161" s="14"/>
      <c r="B161" s="14"/>
      <c r="C161" s="48"/>
      <c r="D161" s="11"/>
      <c r="E161" s="49"/>
      <c r="F161" s="49"/>
      <c r="G161" s="49"/>
      <c r="H161" s="11"/>
      <c r="I161" s="49"/>
      <c r="J161" s="11"/>
      <c r="K161" s="28">
        <v>0</v>
      </c>
      <c r="L161" s="51" t="str">
        <f>IFERROR((VLOOKUP(B161,SEMANCES!$A$3:$T$102,18,FALSE)-K161),"")</f>
        <v/>
      </c>
    </row>
    <row r="162" spans="1:12" x14ac:dyDescent="0.25">
      <c r="A162" s="14" t="str">
        <f>IFERROR(VLOOKUP(B162,SEMANCES!$A$3:$C$102,2,FALSE),"")</f>
        <v/>
      </c>
      <c r="B162" s="14"/>
      <c r="C162" s="48"/>
      <c r="D162" s="11"/>
      <c r="E162" s="49"/>
      <c r="F162" s="49"/>
      <c r="G162" s="49"/>
      <c r="H162" s="11"/>
      <c r="I162" s="49"/>
      <c r="J162" s="11"/>
      <c r="K162" s="28">
        <v>0</v>
      </c>
      <c r="L162" s="51" t="str">
        <f>IFERROR((VLOOKUP(B162,SEMANCES!$A$3:$T$102,18,FALSE)-K162),"")</f>
        <v/>
      </c>
    </row>
    <row r="163" spans="1:12" x14ac:dyDescent="0.25">
      <c r="A163" s="14" t="str">
        <f>IFERROR(VLOOKUP(B163,SEMANCES!$A$3:$C$102,2,FALSE),"")</f>
        <v/>
      </c>
      <c r="B163" s="14"/>
      <c r="C163" s="48"/>
      <c r="D163" s="11"/>
      <c r="E163" s="49"/>
      <c r="F163" s="49"/>
      <c r="G163" s="49"/>
      <c r="H163" s="11"/>
      <c r="I163" s="49"/>
      <c r="J163" s="11"/>
      <c r="K163" s="28">
        <v>0</v>
      </c>
      <c r="L163" s="51" t="str">
        <f>IFERROR((VLOOKUP(B163,SEMANCES!$A$3:$T$102,18,FALSE)-K163),"")</f>
        <v/>
      </c>
    </row>
    <row r="164" spans="1:12" x14ac:dyDescent="0.25">
      <c r="A164" s="14"/>
      <c r="B164" s="14"/>
      <c r="C164" s="48"/>
      <c r="D164" s="11"/>
      <c r="E164" s="49"/>
      <c r="F164" s="49"/>
      <c r="G164" s="49"/>
      <c r="H164" s="11"/>
      <c r="I164" s="49"/>
      <c r="J164" s="11"/>
      <c r="K164" s="28">
        <v>0</v>
      </c>
      <c r="L164" s="51" t="str">
        <f>IFERROR((VLOOKUP(B164,SEMANCES!$A$3:$T$102,18,FALSE)-K164),"")</f>
        <v/>
      </c>
    </row>
    <row r="165" spans="1:12" x14ac:dyDescent="0.25">
      <c r="A165" s="14"/>
      <c r="B165" s="14"/>
      <c r="C165" s="48"/>
      <c r="D165" s="11"/>
      <c r="E165" s="49"/>
      <c r="F165" s="49"/>
      <c r="G165" s="49"/>
      <c r="H165" s="11"/>
      <c r="I165" s="49"/>
      <c r="J165" s="11"/>
      <c r="K165" s="28">
        <v>0</v>
      </c>
      <c r="L165" s="51" t="str">
        <f>IFERROR((VLOOKUP(B165,SEMANCES!$A$3:$T$102,18,FALSE)-K165),"")</f>
        <v/>
      </c>
    </row>
    <row r="166" spans="1:12" x14ac:dyDescent="0.25">
      <c r="A166" s="14" t="str">
        <f>IFERROR(VLOOKUP(B166,SEMANCES!$A$3:$C$102,2,FALSE),"")</f>
        <v/>
      </c>
      <c r="B166" s="14"/>
      <c r="C166" s="48"/>
      <c r="D166" s="11"/>
      <c r="E166" s="49"/>
      <c r="F166" s="49"/>
      <c r="G166" s="49"/>
      <c r="H166" s="11"/>
      <c r="I166" s="49"/>
      <c r="J166" s="11"/>
      <c r="K166" s="28">
        <v>0</v>
      </c>
      <c r="L166" s="51" t="str">
        <f>IFERROR((VLOOKUP(B166,SEMANCES!$A$3:$T$102,18,FALSE)-K166),"")</f>
        <v/>
      </c>
    </row>
    <row r="167" spans="1:12" x14ac:dyDescent="0.25">
      <c r="A167" s="14" t="str">
        <f>IFERROR(VLOOKUP(B167,SEMANCES!$A$3:$C$102,2,FALSE),"")</f>
        <v/>
      </c>
      <c r="B167" s="14"/>
      <c r="C167" s="48"/>
      <c r="D167" s="11"/>
      <c r="E167" s="49"/>
      <c r="F167" s="49"/>
      <c r="G167" s="49"/>
      <c r="H167" s="11"/>
      <c r="I167" s="49"/>
      <c r="J167" s="11"/>
      <c r="K167" s="28">
        <v>0</v>
      </c>
      <c r="L167" s="51" t="str">
        <f>IFERROR((VLOOKUP(B167,SEMANCES!$A$3:$T$102,18,FALSE)-K167),"")</f>
        <v/>
      </c>
    </row>
    <row r="168" spans="1:12" x14ac:dyDescent="0.25">
      <c r="A168" s="14"/>
      <c r="B168" s="14"/>
      <c r="C168" s="48"/>
      <c r="D168" s="11"/>
      <c r="E168" s="49"/>
      <c r="F168" s="49"/>
      <c r="G168" s="49"/>
      <c r="H168" s="11"/>
      <c r="I168" s="49"/>
      <c r="J168" s="11"/>
      <c r="K168" s="28">
        <v>0</v>
      </c>
      <c r="L168" s="51" t="str">
        <f>IFERROR((VLOOKUP(B168,SEMANCES!$A$3:$T$102,18,FALSE)-K168),"")</f>
        <v/>
      </c>
    </row>
    <row r="169" spans="1:12" x14ac:dyDescent="0.25">
      <c r="A169" s="14"/>
      <c r="B169" s="14"/>
      <c r="C169" s="48"/>
      <c r="D169" s="11"/>
      <c r="E169" s="49"/>
      <c r="F169" s="49"/>
      <c r="G169" s="49"/>
      <c r="H169" s="11"/>
      <c r="I169" s="49"/>
      <c r="J169" s="11"/>
      <c r="K169" s="28">
        <v>0</v>
      </c>
      <c r="L169" s="51" t="str">
        <f>IFERROR((VLOOKUP(B169,SEMANCES!$A$3:$T$102,18,FALSE)-K169),"")</f>
        <v/>
      </c>
    </row>
    <row r="170" spans="1:12" x14ac:dyDescent="0.25">
      <c r="A170" s="14" t="str">
        <f>IFERROR(VLOOKUP(B170,SEMANCES!$A$3:$C$102,2,FALSE),"")</f>
        <v/>
      </c>
      <c r="B170" s="14"/>
      <c r="C170" s="48"/>
      <c r="D170" s="11"/>
      <c r="E170" s="49"/>
      <c r="F170" s="49"/>
      <c r="G170" s="49"/>
      <c r="H170" s="11"/>
      <c r="I170" s="49"/>
      <c r="J170" s="11"/>
      <c r="K170" s="28">
        <v>0</v>
      </c>
      <c r="L170" s="51" t="str">
        <f>IFERROR((VLOOKUP(B170,SEMANCES!$A$3:$T$102,18,FALSE)-K170),"")</f>
        <v/>
      </c>
    </row>
    <row r="171" spans="1:12" x14ac:dyDescent="0.25">
      <c r="A171" s="14" t="str">
        <f>IFERROR(VLOOKUP(B171,SEMANCES!$A$3:$C$102,2,FALSE),"")</f>
        <v/>
      </c>
      <c r="B171" s="14"/>
      <c r="C171" s="48"/>
      <c r="D171" s="11"/>
      <c r="E171" s="49"/>
      <c r="F171" s="49"/>
      <c r="G171" s="49"/>
      <c r="H171" s="11"/>
      <c r="I171" s="49"/>
      <c r="J171" s="11"/>
      <c r="K171" s="28">
        <v>0</v>
      </c>
      <c r="L171" s="51" t="str">
        <f>IFERROR((VLOOKUP(B171,SEMANCES!$A$3:$T$102,18,FALSE)-K171),"")</f>
        <v/>
      </c>
    </row>
    <row r="172" spans="1:12" x14ac:dyDescent="0.25">
      <c r="A172" s="14"/>
      <c r="B172" s="14"/>
      <c r="C172" s="48"/>
      <c r="D172" s="11"/>
      <c r="E172" s="49"/>
      <c r="F172" s="49"/>
      <c r="G172" s="49"/>
      <c r="H172" s="11"/>
      <c r="I172" s="49"/>
      <c r="J172" s="11"/>
      <c r="K172" s="28">
        <v>0</v>
      </c>
      <c r="L172" s="51" t="str">
        <f>IFERROR((VLOOKUP(B172,SEMANCES!$A$3:$T$102,18,FALSE)-K172),"")</f>
        <v/>
      </c>
    </row>
    <row r="173" spans="1:12" x14ac:dyDescent="0.25">
      <c r="A173" s="14"/>
      <c r="B173" s="14"/>
      <c r="C173" s="48"/>
      <c r="D173" s="11"/>
      <c r="E173" s="49"/>
      <c r="F173" s="49"/>
      <c r="G173" s="49"/>
      <c r="H173" s="11"/>
      <c r="I173" s="49"/>
      <c r="J173" s="11"/>
      <c r="K173" s="28">
        <v>0</v>
      </c>
      <c r="L173" s="51" t="str">
        <f>IFERROR((VLOOKUP(B173,SEMANCES!$A$3:$T$102,18,FALSE)-K173),"")</f>
        <v/>
      </c>
    </row>
    <row r="174" spans="1:12" x14ac:dyDescent="0.25">
      <c r="A174" s="14" t="str">
        <f>IFERROR(VLOOKUP(B174,SEMANCES!$A$3:$C$102,2,FALSE),"")</f>
        <v/>
      </c>
      <c r="B174" s="14"/>
      <c r="C174" s="48"/>
      <c r="D174" s="11"/>
      <c r="E174" s="49"/>
      <c r="F174" s="49"/>
      <c r="G174" s="49"/>
      <c r="H174" s="11"/>
      <c r="I174" s="49"/>
      <c r="J174" s="11"/>
      <c r="K174" s="28">
        <v>0</v>
      </c>
      <c r="L174" s="51" t="str">
        <f>IFERROR((VLOOKUP(B174,SEMANCES!$A$3:$T$102,18,FALSE)-K174),"")</f>
        <v/>
      </c>
    </row>
    <row r="175" spans="1:12" x14ac:dyDescent="0.25">
      <c r="A175" s="14" t="str">
        <f>IFERROR(VLOOKUP(B175,SEMANCES!$A$3:$C$102,2,FALSE),"")</f>
        <v/>
      </c>
      <c r="B175" s="14"/>
      <c r="C175" s="48"/>
      <c r="D175" s="11"/>
      <c r="E175" s="49"/>
      <c r="F175" s="49"/>
      <c r="G175" s="49"/>
      <c r="H175" s="11"/>
      <c r="I175" s="49"/>
      <c r="J175" s="11"/>
      <c r="K175" s="28">
        <v>0</v>
      </c>
      <c r="L175" s="51" t="str">
        <f>IFERROR((VLOOKUP(B175,SEMANCES!$A$3:$T$102,18,FALSE)-K175),"")</f>
        <v/>
      </c>
    </row>
    <row r="176" spans="1:12" x14ac:dyDescent="0.25">
      <c r="A176" s="14"/>
      <c r="B176" s="14"/>
      <c r="C176" s="48"/>
      <c r="D176" s="11"/>
      <c r="E176" s="49"/>
      <c r="F176" s="49"/>
      <c r="G176" s="49"/>
      <c r="H176" s="11"/>
      <c r="I176" s="49"/>
      <c r="J176" s="11"/>
      <c r="K176" s="28">
        <v>0</v>
      </c>
      <c r="L176" s="51" t="str">
        <f>IFERROR((VLOOKUP(B176,SEMANCES!$A$3:$T$102,18,FALSE)-K176),"")</f>
        <v/>
      </c>
    </row>
    <row r="177" spans="1:12" x14ac:dyDescent="0.25">
      <c r="A177" s="14"/>
      <c r="B177" s="14"/>
      <c r="C177" s="48"/>
      <c r="D177" s="11"/>
      <c r="E177" s="49"/>
      <c r="F177" s="49"/>
      <c r="G177" s="49"/>
      <c r="H177" s="11"/>
      <c r="I177" s="49"/>
      <c r="J177" s="11"/>
      <c r="K177" s="28">
        <v>0</v>
      </c>
      <c r="L177" s="51" t="str">
        <f>IFERROR((VLOOKUP(B177,SEMANCES!$A$3:$T$102,18,FALSE)-K177),"")</f>
        <v/>
      </c>
    </row>
    <row r="178" spans="1:12" x14ac:dyDescent="0.25">
      <c r="A178" s="14" t="str">
        <f>IFERROR(VLOOKUP(B178,SEMANCES!$A$3:$C$102,2,FALSE),"")</f>
        <v/>
      </c>
      <c r="B178" s="14"/>
      <c r="C178" s="48"/>
      <c r="D178" s="11"/>
      <c r="E178" s="49"/>
      <c r="F178" s="49"/>
      <c r="G178" s="49"/>
      <c r="H178" s="11"/>
      <c r="I178" s="49"/>
      <c r="J178" s="11"/>
      <c r="K178" s="28">
        <v>0</v>
      </c>
      <c r="L178" s="51" t="str">
        <f>IFERROR((VLOOKUP(B178,SEMANCES!$A$3:$T$102,18,FALSE)-K178),"")</f>
        <v/>
      </c>
    </row>
    <row r="179" spans="1:12" x14ac:dyDescent="0.25">
      <c r="A179" s="14" t="str">
        <f>IFERROR(VLOOKUP(B179,SEMANCES!$A$3:$C$102,2,FALSE),"")</f>
        <v/>
      </c>
      <c r="B179" s="14"/>
      <c r="C179" s="48"/>
      <c r="D179" s="11"/>
      <c r="E179" s="49"/>
      <c r="F179" s="49"/>
      <c r="G179" s="49"/>
      <c r="H179" s="11"/>
      <c r="I179" s="49"/>
      <c r="J179" s="11"/>
      <c r="K179" s="28">
        <v>0</v>
      </c>
      <c r="L179" s="51" t="str">
        <f>IFERROR((VLOOKUP(B179,SEMANCES!$A$3:$T$102,18,FALSE)-K179),"")</f>
        <v/>
      </c>
    </row>
    <row r="180" spans="1:12" x14ac:dyDescent="0.25">
      <c r="A180" s="14"/>
      <c r="B180" s="14"/>
      <c r="C180" s="48"/>
      <c r="D180" s="11"/>
      <c r="E180" s="49"/>
      <c r="F180" s="49"/>
      <c r="G180" s="49"/>
      <c r="H180" s="11"/>
      <c r="I180" s="49"/>
      <c r="J180" s="11"/>
      <c r="K180" s="28">
        <v>0</v>
      </c>
      <c r="L180" s="51" t="str">
        <f>IFERROR((VLOOKUP(B180,SEMANCES!$A$3:$T$102,18,FALSE)-K180),"")</f>
        <v/>
      </c>
    </row>
    <row r="181" spans="1:12" x14ac:dyDescent="0.25">
      <c r="A181" s="14"/>
      <c r="B181" s="14"/>
      <c r="C181" s="48"/>
      <c r="D181" s="11"/>
      <c r="E181" s="49"/>
      <c r="F181" s="49"/>
      <c r="G181" s="49"/>
      <c r="H181" s="11"/>
      <c r="I181" s="49"/>
      <c r="J181" s="11"/>
      <c r="K181" s="28">
        <v>0</v>
      </c>
      <c r="L181" s="51" t="str">
        <f>IFERROR((VLOOKUP(B181,SEMANCES!$A$3:$T$102,18,FALSE)-K181),"")</f>
        <v/>
      </c>
    </row>
    <row r="182" spans="1:12" x14ac:dyDescent="0.25">
      <c r="A182" s="14" t="str">
        <f>IFERROR(VLOOKUP(B182,SEMANCES!$A$3:$C$102,2,FALSE),"")</f>
        <v/>
      </c>
      <c r="B182" s="14"/>
      <c r="C182" s="48"/>
      <c r="D182" s="11"/>
      <c r="E182" s="49"/>
      <c r="F182" s="49"/>
      <c r="G182" s="49"/>
      <c r="H182" s="11"/>
      <c r="I182" s="49"/>
      <c r="J182" s="11"/>
      <c r="K182" s="28">
        <v>0</v>
      </c>
      <c r="L182" s="51" t="str">
        <f>IFERROR((VLOOKUP(B182,SEMANCES!$A$3:$T$102,18,FALSE)-K182),"")</f>
        <v/>
      </c>
    </row>
    <row r="183" spans="1:12" x14ac:dyDescent="0.25">
      <c r="A183" s="14" t="str">
        <f>IFERROR(VLOOKUP(B183,SEMANCES!$A$3:$C$102,2,FALSE),"")</f>
        <v/>
      </c>
      <c r="B183" s="14"/>
      <c r="C183" s="48"/>
      <c r="D183" s="11"/>
      <c r="E183" s="49"/>
      <c r="F183" s="49"/>
      <c r="G183" s="49"/>
      <c r="H183" s="11"/>
      <c r="I183" s="49"/>
      <c r="J183" s="11"/>
      <c r="K183" s="28">
        <v>0</v>
      </c>
      <c r="L183" s="51" t="str">
        <f>IFERROR((VLOOKUP(B183,SEMANCES!$A$3:$T$102,18,FALSE)-K183),"")</f>
        <v/>
      </c>
    </row>
    <row r="184" spans="1:12" x14ac:dyDescent="0.25">
      <c r="A184" s="14"/>
      <c r="B184" s="14"/>
      <c r="C184" s="48"/>
      <c r="D184" s="11"/>
      <c r="E184" s="49"/>
      <c r="F184" s="49"/>
      <c r="G184" s="49"/>
      <c r="H184" s="11"/>
      <c r="I184" s="49"/>
      <c r="J184" s="11"/>
      <c r="K184" s="28">
        <v>0</v>
      </c>
      <c r="L184" s="51" t="str">
        <f>IFERROR((VLOOKUP(B184,SEMANCES!$A$3:$T$102,18,FALSE)-K184),"")</f>
        <v/>
      </c>
    </row>
    <row r="185" spans="1:12" x14ac:dyDescent="0.25">
      <c r="A185" s="14"/>
      <c r="B185" s="14"/>
      <c r="C185" s="48"/>
      <c r="D185" s="11"/>
      <c r="E185" s="49"/>
      <c r="F185" s="49"/>
      <c r="G185" s="49"/>
      <c r="H185" s="11"/>
      <c r="I185" s="49"/>
      <c r="J185" s="11"/>
      <c r="K185" s="28">
        <v>0</v>
      </c>
      <c r="L185" s="51" t="str">
        <f>IFERROR((VLOOKUP(B185,SEMANCES!$A$3:$T$102,18,FALSE)-K185),"")</f>
        <v/>
      </c>
    </row>
    <row r="186" spans="1:12" x14ac:dyDescent="0.25">
      <c r="A186" s="14" t="str">
        <f>IFERROR(VLOOKUP(B186,SEMANCES!$A$3:$C$102,2,FALSE),"")</f>
        <v/>
      </c>
      <c r="B186" s="14"/>
      <c r="C186" s="48"/>
      <c r="D186" s="11"/>
      <c r="E186" s="49"/>
      <c r="F186" s="49"/>
      <c r="G186" s="49"/>
      <c r="H186" s="11"/>
      <c r="I186" s="49"/>
      <c r="J186" s="11"/>
      <c r="K186" s="28">
        <v>0</v>
      </c>
      <c r="L186" s="51" t="str">
        <f>IFERROR((VLOOKUP(B186,SEMANCES!$A$3:$T$102,18,FALSE)-K186),"")</f>
        <v/>
      </c>
    </row>
    <row r="187" spans="1:12" x14ac:dyDescent="0.25">
      <c r="A187" s="14" t="str">
        <f>IFERROR(VLOOKUP(B187,SEMANCES!$A$3:$C$102,2,FALSE),"")</f>
        <v/>
      </c>
      <c r="B187" s="14"/>
      <c r="C187" s="48"/>
      <c r="D187" s="11"/>
      <c r="E187" s="49"/>
      <c r="F187" s="49"/>
      <c r="G187" s="49"/>
      <c r="H187" s="11"/>
      <c r="I187" s="49"/>
      <c r="J187" s="11"/>
      <c r="K187" s="28">
        <v>0</v>
      </c>
      <c r="L187" s="51" t="str">
        <f>IFERROR((VLOOKUP(B187,SEMANCES!$A$3:$T$102,18,FALSE)-K187),"")</f>
        <v/>
      </c>
    </row>
    <row r="188" spans="1:12" x14ac:dyDescent="0.25">
      <c r="A188" s="14"/>
      <c r="B188" s="14"/>
      <c r="C188" s="48"/>
      <c r="D188" s="11"/>
      <c r="E188" s="49"/>
      <c r="F188" s="49"/>
      <c r="G188" s="49"/>
      <c r="H188" s="11"/>
      <c r="I188" s="49"/>
      <c r="J188" s="11"/>
      <c r="K188" s="28">
        <v>0</v>
      </c>
      <c r="L188" s="51" t="str">
        <f>IFERROR((VLOOKUP(B188,SEMANCES!$A$3:$T$102,18,FALSE)-K188),"")</f>
        <v/>
      </c>
    </row>
    <row r="189" spans="1:12" x14ac:dyDescent="0.25">
      <c r="A189" s="14"/>
      <c r="B189" s="14"/>
      <c r="C189" s="48"/>
      <c r="D189" s="11"/>
      <c r="E189" s="49"/>
      <c r="F189" s="49"/>
      <c r="G189" s="49"/>
      <c r="H189" s="11"/>
      <c r="I189" s="49"/>
      <c r="J189" s="11"/>
      <c r="K189" s="28">
        <v>0</v>
      </c>
      <c r="L189" s="51" t="str">
        <f>IFERROR((VLOOKUP(B189,SEMANCES!$A$3:$T$102,18,FALSE)-K189),"")</f>
        <v/>
      </c>
    </row>
    <row r="190" spans="1:12" x14ac:dyDescent="0.25">
      <c r="A190" s="14" t="str">
        <f>IFERROR(VLOOKUP(B190,SEMANCES!$A$3:$C$102,2,FALSE),"")</f>
        <v/>
      </c>
      <c r="B190" s="14"/>
      <c r="C190" s="48"/>
      <c r="D190" s="11"/>
      <c r="E190" s="49"/>
      <c r="F190" s="49"/>
      <c r="G190" s="49"/>
      <c r="H190" s="11"/>
      <c r="I190" s="49"/>
      <c r="J190" s="11"/>
      <c r="K190" s="28">
        <v>0</v>
      </c>
      <c r="L190" s="51" t="str">
        <f>IFERROR((VLOOKUP(B190,SEMANCES!$A$3:$T$102,18,FALSE)-K190),"")</f>
        <v/>
      </c>
    </row>
    <row r="191" spans="1:12" x14ac:dyDescent="0.25">
      <c r="A191" s="14" t="str">
        <f>IFERROR(VLOOKUP(B191,SEMANCES!$A$3:$C$102,2,FALSE),"")</f>
        <v/>
      </c>
      <c r="B191" s="14"/>
      <c r="C191" s="48"/>
      <c r="D191" s="11"/>
      <c r="E191" s="49"/>
      <c r="F191" s="49"/>
      <c r="G191" s="49"/>
      <c r="H191" s="11"/>
      <c r="I191" s="49"/>
      <c r="J191" s="11"/>
      <c r="K191" s="28">
        <v>0</v>
      </c>
      <c r="L191" s="51" t="str">
        <f>IFERROR((VLOOKUP(B191,SEMANCES!$A$3:$T$102,18,FALSE)-K191),"")</f>
        <v/>
      </c>
    </row>
    <row r="192" spans="1:12" x14ac:dyDescent="0.25">
      <c r="A192" s="14"/>
      <c r="B192" s="14"/>
      <c r="C192" s="48"/>
      <c r="D192" s="11"/>
      <c r="E192" s="49"/>
      <c r="F192" s="49"/>
      <c r="G192" s="49"/>
      <c r="H192" s="11"/>
      <c r="I192" s="49"/>
      <c r="J192" s="11"/>
      <c r="K192" s="28">
        <v>0</v>
      </c>
      <c r="L192" s="51" t="str">
        <f>IFERROR((VLOOKUP(B192,SEMANCES!$A$3:$T$102,18,FALSE)-K192),"")</f>
        <v/>
      </c>
    </row>
    <row r="193" spans="1:12" x14ac:dyDescent="0.25">
      <c r="A193" s="14"/>
      <c r="B193" s="14"/>
      <c r="C193" s="48"/>
      <c r="D193" s="11"/>
      <c r="E193" s="49"/>
      <c r="F193" s="49"/>
      <c r="G193" s="49"/>
      <c r="H193" s="11"/>
      <c r="I193" s="49"/>
      <c r="J193" s="11"/>
      <c r="K193" s="28">
        <v>0</v>
      </c>
      <c r="L193" s="51" t="str">
        <f>IFERROR((VLOOKUP(B193,SEMANCES!$A$3:$T$102,18,FALSE)-K193),"")</f>
        <v/>
      </c>
    </row>
    <row r="194" spans="1:12" x14ac:dyDescent="0.25">
      <c r="A194" s="14" t="str">
        <f>IFERROR(VLOOKUP(B194,SEMANCES!$A$3:$C$102,2,FALSE),"")</f>
        <v/>
      </c>
      <c r="B194" s="14"/>
      <c r="C194" s="48"/>
      <c r="D194" s="11"/>
      <c r="E194" s="49"/>
      <c r="F194" s="49"/>
      <c r="G194" s="49"/>
      <c r="H194" s="11"/>
      <c r="I194" s="49"/>
      <c r="J194" s="11"/>
      <c r="K194" s="28">
        <v>0</v>
      </c>
      <c r="L194" s="51" t="str">
        <f>IFERROR((VLOOKUP(B194,SEMANCES!$A$3:$T$102,18,FALSE)-K194),"")</f>
        <v/>
      </c>
    </row>
    <row r="195" spans="1:12" x14ac:dyDescent="0.25">
      <c r="A195" s="14" t="str">
        <f>IFERROR(VLOOKUP(B195,SEMANCES!$A$3:$C$102,2,FALSE),"")</f>
        <v/>
      </c>
      <c r="B195" s="14"/>
      <c r="C195" s="48"/>
      <c r="D195" s="11"/>
      <c r="E195" s="49"/>
      <c r="F195" s="49"/>
      <c r="G195" s="49"/>
      <c r="H195" s="11"/>
      <c r="I195" s="49"/>
      <c r="J195" s="11"/>
      <c r="K195" s="28">
        <v>0</v>
      </c>
      <c r="L195" s="51" t="str">
        <f>IFERROR((VLOOKUP(B195,SEMANCES!$A$3:$T$102,18,FALSE)-K195),"")</f>
        <v/>
      </c>
    </row>
    <row r="196" spans="1:12" x14ac:dyDescent="0.25">
      <c r="A196" s="14"/>
      <c r="B196" s="14"/>
      <c r="C196" s="48"/>
      <c r="D196" s="11"/>
      <c r="E196" s="49"/>
      <c r="F196" s="49"/>
      <c r="G196" s="49"/>
      <c r="H196" s="11"/>
      <c r="I196" s="49"/>
      <c r="J196" s="11"/>
      <c r="K196" s="28">
        <v>0</v>
      </c>
      <c r="L196" s="51" t="str">
        <f>IFERROR((VLOOKUP(B196,SEMANCES!$A$3:$T$102,18,FALSE)-K196),"")</f>
        <v/>
      </c>
    </row>
    <row r="197" spans="1:12" x14ac:dyDescent="0.25">
      <c r="A197" s="14"/>
      <c r="B197" s="14"/>
      <c r="C197" s="48"/>
      <c r="D197" s="11"/>
      <c r="E197" s="49"/>
      <c r="F197" s="49"/>
      <c r="G197" s="49"/>
      <c r="H197" s="11"/>
      <c r="I197" s="49"/>
      <c r="J197" s="11"/>
      <c r="K197" s="28">
        <v>0</v>
      </c>
      <c r="L197" s="51" t="str">
        <f>IFERROR((VLOOKUP(B197,SEMANCES!$A$3:$T$102,18,FALSE)-K197),"")</f>
        <v/>
      </c>
    </row>
    <row r="198" spans="1:12" x14ac:dyDescent="0.25">
      <c r="A198" s="14" t="str">
        <f>IFERROR(VLOOKUP(B198,SEMANCES!$A$3:$C$102,2,FALSE),"")</f>
        <v/>
      </c>
      <c r="B198" s="14"/>
      <c r="C198" s="48"/>
      <c r="D198" s="11"/>
      <c r="E198" s="49"/>
      <c r="F198" s="49"/>
      <c r="G198" s="49"/>
      <c r="H198" s="11"/>
      <c r="I198" s="49"/>
      <c r="J198" s="11"/>
      <c r="K198" s="28">
        <v>0</v>
      </c>
      <c r="L198" s="51" t="str">
        <f>IFERROR((VLOOKUP(B198,SEMANCES!$A$3:$T$102,18,FALSE)-K198),"")</f>
        <v/>
      </c>
    </row>
    <row r="199" spans="1:12" x14ac:dyDescent="0.25">
      <c r="A199" s="14" t="str">
        <f>IFERROR(VLOOKUP(B199,SEMANCES!$A$3:$C$102,2,FALSE),"")</f>
        <v/>
      </c>
      <c r="B199" s="14"/>
      <c r="C199" s="48"/>
      <c r="D199" s="11"/>
      <c r="E199" s="49"/>
      <c r="F199" s="49"/>
      <c r="G199" s="49"/>
      <c r="H199" s="11"/>
      <c r="I199" s="49"/>
      <c r="J199" s="11"/>
      <c r="K199" s="28">
        <v>0</v>
      </c>
      <c r="L199" s="51" t="str">
        <f>IFERROR((VLOOKUP(B199,SEMANCES!$A$3:$T$102,18,FALSE)-K199),"")</f>
        <v/>
      </c>
    </row>
    <row r="200" spans="1:12" x14ac:dyDescent="0.25">
      <c r="A200" s="14"/>
      <c r="B200" s="14"/>
      <c r="C200" s="48"/>
      <c r="D200" s="11"/>
      <c r="E200" s="49"/>
      <c r="F200" s="49"/>
      <c r="G200" s="49"/>
      <c r="H200" s="11"/>
      <c r="I200" s="49"/>
      <c r="J200" s="11"/>
      <c r="K200" s="28">
        <v>0</v>
      </c>
      <c r="L200" s="51" t="str">
        <f>IFERROR((VLOOKUP(B200,SEMANCES!$A$3:$T$102,18,FALSE)-K200),"")</f>
        <v/>
      </c>
    </row>
  </sheetData>
  <dataValidations count="2">
    <dataValidation type="list" allowBlank="1" showInputMessage="1" showErrorMessage="1" sqref="D2:D200">
      <formula1>INDIRECT("Tableau12[Status]")</formula1>
    </dataValidation>
    <dataValidation type="list" allowBlank="1" showInputMessage="1" showErrorMessage="1" sqref="J2:J200">
      <formula1>INDIRECT("Tableau13[Statusfin]")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OFFSET(SEMANCES!$AA$3,0,0,COUNT(SEMANCES!$Z$3:$Z$102))</xm:f>
          </x14:formula1>
          <xm:sqref>B2:B200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A102"/>
  <sheetViews>
    <sheetView zoomScale="70" zoomScaleNormal="70" workbookViewId="0">
      <pane ySplit="2" topLeftCell="A3" activePane="bottomLeft" state="frozen"/>
      <selection pane="bottomLeft" activeCell="N3" sqref="N3"/>
    </sheetView>
  </sheetViews>
  <sheetFormatPr baseColWidth="10" defaultRowHeight="15" x14ac:dyDescent="0.25"/>
  <cols>
    <col min="1" max="1" width="34.140625" style="1" customWidth="1"/>
    <col min="2" max="2" width="13.7109375" bestFit="1" customWidth="1"/>
    <col min="3" max="3" width="13.7109375" customWidth="1"/>
    <col min="4" max="4" width="28.7109375" customWidth="1"/>
    <col min="7" max="7" width="13.5703125" bestFit="1" customWidth="1"/>
    <col min="8" max="8" width="13.5703125" customWidth="1"/>
    <col min="9" max="9" width="16.85546875" bestFit="1" customWidth="1"/>
    <col min="10" max="10" width="16.85546875" customWidth="1"/>
    <col min="11" max="11" width="12.85546875" bestFit="1" customWidth="1"/>
    <col min="12" max="12" width="12.85546875" customWidth="1"/>
    <col min="13" max="13" width="17.7109375" bestFit="1" customWidth="1"/>
    <col min="14" max="18" width="17.7109375" customWidth="1"/>
    <col min="19" max="19" width="13.42578125" bestFit="1" customWidth="1"/>
    <col min="20" max="20" width="50.28515625" customWidth="1"/>
    <col min="21" max="21" width="2.28515625" customWidth="1"/>
    <col min="23" max="23" width="13.140625" bestFit="1" customWidth="1"/>
    <col min="24" max="24" width="6.5703125" bestFit="1" customWidth="1"/>
    <col min="25" max="25" width="13.42578125" bestFit="1" customWidth="1"/>
    <col min="26" max="26" width="12.140625" bestFit="1" customWidth="1"/>
    <col min="27" max="27" width="28" bestFit="1" customWidth="1"/>
  </cols>
  <sheetData>
    <row r="1" spans="1:27" x14ac:dyDescent="0.25">
      <c r="A1" s="67" t="s">
        <v>100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9"/>
      <c r="N1" s="13"/>
      <c r="O1" s="67" t="s">
        <v>89</v>
      </c>
      <c r="P1" s="68"/>
      <c r="Q1" s="68"/>
      <c r="R1" s="68"/>
      <c r="S1" s="68"/>
      <c r="T1" s="69"/>
      <c r="U1" s="2"/>
    </row>
    <row r="2" spans="1:27" x14ac:dyDescent="0.25">
      <c r="A2" s="3" t="s">
        <v>60</v>
      </c>
      <c r="B2" s="3" t="s">
        <v>61</v>
      </c>
      <c r="C2" s="3" t="s">
        <v>62</v>
      </c>
      <c r="D2" s="3" t="s">
        <v>63</v>
      </c>
      <c r="E2" s="3" t="s">
        <v>64</v>
      </c>
      <c r="F2" s="3" t="s">
        <v>65</v>
      </c>
      <c r="G2" s="3" t="s">
        <v>66</v>
      </c>
      <c r="H2" s="3" t="s">
        <v>67</v>
      </c>
      <c r="I2" s="3" t="s">
        <v>68</v>
      </c>
      <c r="J2" s="3" t="s">
        <v>69</v>
      </c>
      <c r="K2" s="3" t="s">
        <v>70</v>
      </c>
      <c r="L2" s="3" t="s">
        <v>71</v>
      </c>
      <c r="M2" s="3" t="s">
        <v>72</v>
      </c>
      <c r="N2" s="14" t="s">
        <v>189</v>
      </c>
      <c r="O2" s="3" t="s">
        <v>90</v>
      </c>
      <c r="P2" s="3" t="s">
        <v>91</v>
      </c>
      <c r="Q2" s="3" t="s">
        <v>92</v>
      </c>
      <c r="R2" s="3" t="s">
        <v>93</v>
      </c>
      <c r="S2" s="3" t="s">
        <v>94</v>
      </c>
      <c r="T2" s="3" t="s">
        <v>95</v>
      </c>
      <c r="U2" s="2"/>
      <c r="V2" s="4"/>
      <c r="X2" s="4" t="s">
        <v>96</v>
      </c>
      <c r="Y2" t="s">
        <v>97</v>
      </c>
      <c r="Z2" t="s">
        <v>98</v>
      </c>
      <c r="AA2" t="s">
        <v>99</v>
      </c>
    </row>
    <row r="3" spans="1:27" x14ac:dyDescent="0.25">
      <c r="A3" s="3" t="s">
        <v>73</v>
      </c>
      <c r="B3" s="3" t="s">
        <v>74</v>
      </c>
      <c r="C3" s="3" t="s">
        <v>74</v>
      </c>
      <c r="D3" s="3" t="s">
        <v>75</v>
      </c>
      <c r="E3" s="3" t="s">
        <v>27</v>
      </c>
      <c r="F3" s="3" t="s">
        <v>30</v>
      </c>
      <c r="G3" s="3" t="s">
        <v>29</v>
      </c>
      <c r="H3" s="3" t="s">
        <v>34</v>
      </c>
      <c r="I3" s="5">
        <v>0.25</v>
      </c>
      <c r="J3" s="6">
        <v>800</v>
      </c>
      <c r="K3" s="7">
        <v>3</v>
      </c>
      <c r="L3" s="8">
        <v>5</v>
      </c>
      <c r="M3" s="9">
        <f t="shared" ref="M3:M66" si="0">IFERROR((K3*L3)/(I3*J3),0)</f>
        <v>7.4999999999999997E-2</v>
      </c>
      <c r="N3" s="9"/>
      <c r="O3" s="9"/>
      <c r="P3" s="9"/>
      <c r="Q3" s="9"/>
      <c r="R3" s="9"/>
      <c r="S3" s="50"/>
      <c r="T3" s="3"/>
      <c r="U3" s="2"/>
      <c r="X3">
        <f>ROW()-2</f>
        <v>1</v>
      </c>
      <c r="Y3">
        <f>IF(COUNTIF($A$3:A3,A3)=1,ROW()-2,"")</f>
        <v>1</v>
      </c>
      <c r="Z3">
        <f>IFERROR(SMALL(Y:Y,X3),"")</f>
        <v>1</v>
      </c>
      <c r="AA3" t="str">
        <f>IFERROR(INDEX($A$1:$A$102,Z3+2),"")</f>
        <v>Basilic Grand Vert</v>
      </c>
    </row>
    <row r="4" spans="1:27" x14ac:dyDescent="0.25">
      <c r="A4" s="3" t="s">
        <v>76</v>
      </c>
      <c r="B4" s="3" t="s">
        <v>74</v>
      </c>
      <c r="C4" s="3" t="s">
        <v>77</v>
      </c>
      <c r="D4" s="3" t="s">
        <v>75</v>
      </c>
      <c r="E4" s="3" t="s">
        <v>27</v>
      </c>
      <c r="F4" s="3" t="s">
        <v>30</v>
      </c>
      <c r="G4" s="3" t="s">
        <v>29</v>
      </c>
      <c r="H4" s="3" t="s">
        <v>34</v>
      </c>
      <c r="I4" s="5">
        <v>0.25</v>
      </c>
      <c r="J4" s="6">
        <v>800</v>
      </c>
      <c r="K4" s="7">
        <v>3</v>
      </c>
      <c r="L4" s="8">
        <v>5</v>
      </c>
      <c r="M4" s="9">
        <f t="shared" si="0"/>
        <v>7.4999999999999997E-2</v>
      </c>
      <c r="N4" s="9"/>
      <c r="O4" s="9"/>
      <c r="P4" s="9"/>
      <c r="Q4" s="9"/>
      <c r="R4" s="9"/>
      <c r="S4" s="50"/>
      <c r="T4" s="3"/>
      <c r="U4" s="2"/>
      <c r="X4">
        <f t="shared" ref="X4:X67" si="1">ROW()-2</f>
        <v>2</v>
      </c>
      <c r="Y4">
        <f>IF(COUNTIF($A$3:A4,A4)=1,ROW()-2,"")</f>
        <v>2</v>
      </c>
      <c r="Z4">
        <f t="shared" ref="Z4:Z67" si="2">IFERROR(SMALL(Y:Y,X4),"")</f>
        <v>2</v>
      </c>
      <c r="AA4" t="str">
        <f t="shared" ref="AA4:AA67" si="3">IFERROR(INDEX($A$1:$A$102,Z4+2),"")</f>
        <v>Basilic Canelle</v>
      </c>
    </row>
    <row r="5" spans="1:27" x14ac:dyDescent="0.25">
      <c r="A5" s="3" t="s">
        <v>78</v>
      </c>
      <c r="B5" s="3" t="s">
        <v>74</v>
      </c>
      <c r="C5" s="3" t="s">
        <v>77</v>
      </c>
      <c r="D5" s="3" t="s">
        <v>79</v>
      </c>
      <c r="E5" s="3" t="s">
        <v>32</v>
      </c>
      <c r="F5" s="3" t="s">
        <v>33</v>
      </c>
      <c r="G5" s="3" t="s">
        <v>34</v>
      </c>
      <c r="H5" s="3" t="s">
        <v>26</v>
      </c>
      <c r="I5" s="5">
        <v>1.5</v>
      </c>
      <c r="J5" s="6">
        <v>2000</v>
      </c>
      <c r="K5" s="7">
        <v>3</v>
      </c>
      <c r="L5" s="8">
        <v>5</v>
      </c>
      <c r="M5" s="9">
        <f t="shared" si="0"/>
        <v>5.0000000000000001E-3</v>
      </c>
      <c r="N5" s="9"/>
      <c r="O5" s="9"/>
      <c r="P5" s="9"/>
      <c r="Q5" s="9"/>
      <c r="R5" s="9"/>
      <c r="S5" s="50"/>
      <c r="T5" s="3"/>
      <c r="U5" s="2"/>
      <c r="X5">
        <f t="shared" si="1"/>
        <v>3</v>
      </c>
      <c r="Y5">
        <f>IF(COUNTIF($A$3:A5,A5)=1,ROW()-2,"")</f>
        <v>3</v>
      </c>
      <c r="Z5">
        <f t="shared" si="2"/>
        <v>3</v>
      </c>
      <c r="AA5" t="str">
        <f t="shared" si="3"/>
        <v>Claytone de Cuda</v>
      </c>
    </row>
    <row r="6" spans="1:27" x14ac:dyDescent="0.25">
      <c r="A6" s="3" t="s">
        <v>80</v>
      </c>
      <c r="B6" s="3" t="s">
        <v>74</v>
      </c>
      <c r="C6" s="3" t="s">
        <v>81</v>
      </c>
      <c r="D6" s="3" t="s">
        <v>82</v>
      </c>
      <c r="E6" s="3" t="s">
        <v>26</v>
      </c>
      <c r="F6" s="3" t="s">
        <v>28</v>
      </c>
      <c r="G6" s="3" t="s">
        <v>31</v>
      </c>
      <c r="H6" s="3" t="s">
        <v>33</v>
      </c>
      <c r="I6" s="5">
        <v>6.25E-2</v>
      </c>
      <c r="J6" s="6">
        <v>400</v>
      </c>
      <c r="K6" s="7">
        <v>3</v>
      </c>
      <c r="L6" s="8">
        <v>1</v>
      </c>
      <c r="M6" s="9">
        <f t="shared" si="0"/>
        <v>0.12</v>
      </c>
      <c r="N6" s="9"/>
      <c r="O6" s="9"/>
      <c r="P6" s="9"/>
      <c r="Q6" s="9"/>
      <c r="R6" s="9"/>
      <c r="S6" s="50"/>
      <c r="T6" s="3"/>
      <c r="U6" s="2"/>
      <c r="X6">
        <f t="shared" si="1"/>
        <v>4</v>
      </c>
      <c r="Y6">
        <f>IF(COUNTIF($A$3:A6,A6)=1,ROW()-2,"")</f>
        <v>4</v>
      </c>
      <c r="Z6">
        <f t="shared" si="2"/>
        <v>4</v>
      </c>
      <c r="AA6" t="str">
        <f t="shared" si="3"/>
        <v>Tomate Cœur de Bœuf</v>
      </c>
    </row>
    <row r="7" spans="1:27" x14ac:dyDescent="0.25">
      <c r="A7" s="3" t="s">
        <v>83</v>
      </c>
      <c r="B7" s="3" t="s">
        <v>74</v>
      </c>
      <c r="C7" s="3" t="s">
        <v>74</v>
      </c>
      <c r="D7" s="3" t="s">
        <v>82</v>
      </c>
      <c r="E7" s="3" t="s">
        <v>26</v>
      </c>
      <c r="F7" s="3" t="s">
        <v>28</v>
      </c>
      <c r="G7" s="3" t="s">
        <v>31</v>
      </c>
      <c r="H7" s="3" t="s">
        <v>33</v>
      </c>
      <c r="I7" s="5">
        <v>1</v>
      </c>
      <c r="J7" s="6">
        <v>40</v>
      </c>
      <c r="K7" s="7">
        <v>3</v>
      </c>
      <c r="L7" s="8">
        <v>1</v>
      </c>
      <c r="M7" s="9">
        <f t="shared" si="0"/>
        <v>7.4999999999999997E-2</v>
      </c>
      <c r="N7" s="9"/>
      <c r="O7" s="9"/>
      <c r="P7" s="9"/>
      <c r="Q7" s="9"/>
      <c r="R7" s="9"/>
      <c r="S7" s="50"/>
      <c r="T7" s="3"/>
      <c r="U7" s="2"/>
      <c r="X7">
        <f t="shared" si="1"/>
        <v>5</v>
      </c>
      <c r="Y7">
        <f>IF(COUNTIF($A$3:A7,A7)=1,ROW()-2,"")</f>
        <v>5</v>
      </c>
      <c r="Z7">
        <f t="shared" si="2"/>
        <v>5</v>
      </c>
      <c r="AA7" t="str">
        <f t="shared" si="3"/>
        <v>Tomate Big White Pink Stripes</v>
      </c>
    </row>
    <row r="8" spans="1:27" x14ac:dyDescent="0.25">
      <c r="A8" s="3" t="s">
        <v>84</v>
      </c>
      <c r="B8" s="3" t="s">
        <v>74</v>
      </c>
      <c r="C8" s="3" t="s">
        <v>77</v>
      </c>
      <c r="D8" s="3" t="s">
        <v>82</v>
      </c>
      <c r="E8" s="3" t="s">
        <v>26</v>
      </c>
      <c r="F8" s="3" t="s">
        <v>28</v>
      </c>
      <c r="G8" s="3" t="s">
        <v>31</v>
      </c>
      <c r="H8" s="3" t="s">
        <v>33</v>
      </c>
      <c r="I8" s="5">
        <v>7.6899999999999996E-2</v>
      </c>
      <c r="J8" s="6">
        <v>325</v>
      </c>
      <c r="K8" s="7">
        <v>3</v>
      </c>
      <c r="L8" s="8">
        <v>1</v>
      </c>
      <c r="M8" s="9">
        <f t="shared" si="0"/>
        <v>0.12003601080324097</v>
      </c>
      <c r="N8" s="9"/>
      <c r="O8" s="9"/>
      <c r="P8" s="9"/>
      <c r="Q8" s="9"/>
      <c r="R8" s="9"/>
      <c r="S8" s="50"/>
      <c r="T8" s="3"/>
      <c r="U8" s="2"/>
      <c r="X8">
        <f t="shared" si="1"/>
        <v>6</v>
      </c>
      <c r="Y8">
        <f>IF(COUNTIF($A$3:A8,A8)=1,ROW()-2,"")</f>
        <v>6</v>
      </c>
      <c r="Z8">
        <f t="shared" si="2"/>
        <v>6</v>
      </c>
      <c r="AA8" t="str">
        <f t="shared" si="3"/>
        <v>Tomate Noire de Crimée</v>
      </c>
    </row>
    <row r="9" spans="1:27" x14ac:dyDescent="0.25">
      <c r="A9" s="3" t="s">
        <v>85</v>
      </c>
      <c r="B9" s="3" t="s">
        <v>86</v>
      </c>
      <c r="C9" s="3" t="s">
        <v>86</v>
      </c>
      <c r="D9" s="3" t="s">
        <v>87</v>
      </c>
      <c r="E9" s="3" t="s">
        <v>27</v>
      </c>
      <c r="F9" s="3" t="s">
        <v>33</v>
      </c>
      <c r="G9" s="3" t="s">
        <v>25</v>
      </c>
      <c r="H9" s="3" t="s">
        <v>36</v>
      </c>
      <c r="I9" s="5">
        <v>1.1499999999999999</v>
      </c>
      <c r="J9" s="6">
        <v>800</v>
      </c>
      <c r="K9" s="7">
        <v>3</v>
      </c>
      <c r="L9" s="8">
        <v>5</v>
      </c>
      <c r="M9" s="9">
        <f t="shared" si="0"/>
        <v>1.630434782608696E-2</v>
      </c>
      <c r="N9" s="9"/>
      <c r="O9" s="9"/>
      <c r="P9" s="9"/>
      <c r="Q9" s="9"/>
      <c r="R9" s="9"/>
      <c r="S9" s="50"/>
      <c r="T9" s="3"/>
      <c r="U9" s="2"/>
      <c r="X9">
        <f t="shared" si="1"/>
        <v>7</v>
      </c>
      <c r="Y9">
        <f>IF(COUNTIF($A$3:A9,A9)=1,ROW()-2,"")</f>
        <v>7</v>
      </c>
      <c r="Z9">
        <f t="shared" si="2"/>
        <v>7</v>
      </c>
      <c r="AA9" t="str">
        <f t="shared" si="3"/>
        <v>Feuilles de chêne blonde</v>
      </c>
    </row>
    <row r="10" spans="1:27" x14ac:dyDescent="0.25">
      <c r="A10" s="3" t="s">
        <v>88</v>
      </c>
      <c r="B10" s="3" t="s">
        <v>86</v>
      </c>
      <c r="C10" s="3" t="s">
        <v>86</v>
      </c>
      <c r="D10" s="3" t="s">
        <v>87</v>
      </c>
      <c r="E10" s="3" t="s">
        <v>28</v>
      </c>
      <c r="F10" s="3" t="s">
        <v>30</v>
      </c>
      <c r="G10" s="3" t="s">
        <v>32</v>
      </c>
      <c r="H10" s="3" t="s">
        <v>33</v>
      </c>
      <c r="I10" s="10"/>
      <c r="J10" s="6">
        <v>30</v>
      </c>
      <c r="K10" s="7">
        <v>5</v>
      </c>
      <c r="L10" s="8">
        <v>1</v>
      </c>
      <c r="M10" s="9">
        <f t="shared" si="0"/>
        <v>0</v>
      </c>
      <c r="N10" s="9"/>
      <c r="O10" s="9"/>
      <c r="P10" s="9"/>
      <c r="Q10" s="9"/>
      <c r="R10" s="9"/>
      <c r="S10" s="50"/>
      <c r="T10" s="3"/>
      <c r="U10" s="2"/>
      <c r="X10">
        <f t="shared" si="1"/>
        <v>8</v>
      </c>
      <c r="Y10">
        <f>IF(COUNTIF($A$3:A10,A10)=1,ROW()-2,"")</f>
        <v>8</v>
      </c>
      <c r="Z10">
        <f t="shared" si="2"/>
        <v>8</v>
      </c>
      <c r="AA10" t="str">
        <f t="shared" si="3"/>
        <v>Cornichon fin de Meaux</v>
      </c>
    </row>
    <row r="11" spans="1:27" x14ac:dyDescent="0.25">
      <c r="A11" s="3"/>
      <c r="B11" s="3"/>
      <c r="C11" s="3"/>
      <c r="D11" s="3"/>
      <c r="E11" s="3"/>
      <c r="F11" s="3"/>
      <c r="G11" s="3"/>
      <c r="H11" s="3"/>
      <c r="I11" s="5"/>
      <c r="J11" s="6"/>
      <c r="K11" s="7"/>
      <c r="L11" s="8"/>
      <c r="M11" s="9">
        <f t="shared" si="0"/>
        <v>0</v>
      </c>
      <c r="N11" s="9"/>
      <c r="O11" s="9"/>
      <c r="P11" s="9"/>
      <c r="Q11" s="9"/>
      <c r="R11" s="9"/>
      <c r="S11" s="50"/>
      <c r="T11" s="3"/>
      <c r="U11" s="2"/>
      <c r="X11">
        <f t="shared" si="1"/>
        <v>9</v>
      </c>
      <c r="Y11" t="str">
        <f>IF(COUNTIF($A$3:A11,A11)=1,ROW()-2,"")</f>
        <v/>
      </c>
      <c r="Z11" t="str">
        <f t="shared" si="2"/>
        <v/>
      </c>
      <c r="AA11" t="str">
        <f t="shared" si="3"/>
        <v/>
      </c>
    </row>
    <row r="12" spans="1:27" x14ac:dyDescent="0.25">
      <c r="A12" s="3"/>
      <c r="B12" s="3"/>
      <c r="C12" s="3"/>
      <c r="D12" s="3"/>
      <c r="E12" s="3"/>
      <c r="F12" s="3"/>
      <c r="G12" s="3"/>
      <c r="H12" s="3"/>
      <c r="I12" s="5"/>
      <c r="J12" s="6"/>
      <c r="K12" s="7"/>
      <c r="L12" s="8"/>
      <c r="M12" s="9">
        <f t="shared" si="0"/>
        <v>0</v>
      </c>
      <c r="N12" s="9"/>
      <c r="O12" s="9"/>
      <c r="P12" s="9"/>
      <c r="Q12" s="9"/>
      <c r="R12" s="9"/>
      <c r="S12" s="50"/>
      <c r="T12" s="3"/>
      <c r="U12" s="2"/>
      <c r="X12">
        <f t="shared" si="1"/>
        <v>10</v>
      </c>
      <c r="Y12" t="str">
        <f>IF(COUNTIF($A$3:A12,A12)=1,ROW()-2,"")</f>
        <v/>
      </c>
      <c r="Z12" t="str">
        <f t="shared" si="2"/>
        <v/>
      </c>
      <c r="AA12" t="str">
        <f t="shared" si="3"/>
        <v/>
      </c>
    </row>
    <row r="13" spans="1:27" x14ac:dyDescent="0.25">
      <c r="A13" s="3"/>
      <c r="B13" s="3"/>
      <c r="C13" s="3"/>
      <c r="D13" s="3"/>
      <c r="E13" s="3"/>
      <c r="F13" s="3"/>
      <c r="G13" s="3"/>
      <c r="H13" s="3"/>
      <c r="I13" s="5"/>
      <c r="J13" s="6"/>
      <c r="K13" s="7"/>
      <c r="L13" s="8"/>
      <c r="M13" s="9">
        <f t="shared" si="0"/>
        <v>0</v>
      </c>
      <c r="N13" s="9"/>
      <c r="O13" s="9"/>
      <c r="P13" s="9"/>
      <c r="Q13" s="9"/>
      <c r="R13" s="9"/>
      <c r="S13" s="50"/>
      <c r="T13" s="3"/>
      <c r="U13" s="2"/>
      <c r="X13">
        <f t="shared" si="1"/>
        <v>11</v>
      </c>
      <c r="Y13" t="str">
        <f>IF(COUNTIF($A$3:A13,A13)=1,ROW()-2,"")</f>
        <v/>
      </c>
      <c r="Z13" t="str">
        <f t="shared" si="2"/>
        <v/>
      </c>
      <c r="AA13" t="str">
        <f t="shared" si="3"/>
        <v/>
      </c>
    </row>
    <row r="14" spans="1:27" x14ac:dyDescent="0.25">
      <c r="A14" s="3"/>
      <c r="B14" s="3"/>
      <c r="C14" s="3"/>
      <c r="D14" s="3"/>
      <c r="E14" s="3"/>
      <c r="F14" s="3"/>
      <c r="G14" s="3"/>
      <c r="H14" s="3"/>
      <c r="I14" s="5"/>
      <c r="J14" s="6"/>
      <c r="K14" s="7"/>
      <c r="L14" s="8"/>
      <c r="M14" s="9">
        <f t="shared" si="0"/>
        <v>0</v>
      </c>
      <c r="N14" s="9"/>
      <c r="O14" s="9"/>
      <c r="P14" s="9"/>
      <c r="Q14" s="9"/>
      <c r="R14" s="9"/>
      <c r="S14" s="50"/>
      <c r="T14" s="3"/>
      <c r="U14" s="2"/>
      <c r="X14">
        <f t="shared" si="1"/>
        <v>12</v>
      </c>
      <c r="Y14" t="str">
        <f>IF(COUNTIF($A$3:A14,A14)=1,ROW()-2,"")</f>
        <v/>
      </c>
      <c r="Z14" t="str">
        <f t="shared" si="2"/>
        <v/>
      </c>
      <c r="AA14" t="str">
        <f t="shared" si="3"/>
        <v/>
      </c>
    </row>
    <row r="15" spans="1:27" x14ac:dyDescent="0.25">
      <c r="A15" s="3"/>
      <c r="B15" s="3"/>
      <c r="C15" s="3"/>
      <c r="D15" s="3"/>
      <c r="E15" s="3"/>
      <c r="F15" s="3"/>
      <c r="G15" s="3"/>
      <c r="H15" s="3"/>
      <c r="I15" s="5"/>
      <c r="J15" s="6"/>
      <c r="K15" s="7"/>
      <c r="L15" s="8"/>
      <c r="M15" s="9">
        <f t="shared" si="0"/>
        <v>0</v>
      </c>
      <c r="N15" s="9"/>
      <c r="O15" s="9"/>
      <c r="P15" s="9"/>
      <c r="Q15" s="9"/>
      <c r="R15" s="9"/>
      <c r="S15" s="50"/>
      <c r="T15" s="3"/>
      <c r="U15" s="2"/>
      <c r="X15">
        <f t="shared" si="1"/>
        <v>13</v>
      </c>
      <c r="Y15" t="str">
        <f>IF(COUNTIF($A$3:A15,A15)=1,ROW()-2,"")</f>
        <v/>
      </c>
      <c r="Z15" t="str">
        <f t="shared" si="2"/>
        <v/>
      </c>
      <c r="AA15" t="str">
        <f t="shared" si="3"/>
        <v/>
      </c>
    </row>
    <row r="16" spans="1:27" x14ac:dyDescent="0.25">
      <c r="A16" s="3"/>
      <c r="B16" s="3"/>
      <c r="C16" s="3"/>
      <c r="D16" s="3"/>
      <c r="E16" s="3"/>
      <c r="F16" s="3"/>
      <c r="G16" s="3"/>
      <c r="H16" s="3"/>
      <c r="I16" s="5"/>
      <c r="J16" s="6"/>
      <c r="K16" s="7"/>
      <c r="L16" s="8"/>
      <c r="M16" s="9">
        <f t="shared" si="0"/>
        <v>0</v>
      </c>
      <c r="N16" s="9"/>
      <c r="O16" s="9"/>
      <c r="P16" s="9"/>
      <c r="Q16" s="9"/>
      <c r="R16" s="9"/>
      <c r="S16" s="50"/>
      <c r="T16" s="3"/>
      <c r="U16" s="2"/>
      <c r="X16">
        <f t="shared" si="1"/>
        <v>14</v>
      </c>
      <c r="Y16" t="str">
        <f>IF(COUNTIF($A$3:A16,A16)=1,ROW()-2,"")</f>
        <v/>
      </c>
      <c r="Z16" t="str">
        <f t="shared" si="2"/>
        <v/>
      </c>
      <c r="AA16" t="str">
        <f t="shared" si="3"/>
        <v/>
      </c>
    </row>
    <row r="17" spans="1:27" x14ac:dyDescent="0.25">
      <c r="A17" s="3"/>
      <c r="B17" s="3"/>
      <c r="C17" s="3"/>
      <c r="D17" s="3"/>
      <c r="E17" s="3"/>
      <c r="F17" s="3"/>
      <c r="G17" s="3"/>
      <c r="H17" s="3"/>
      <c r="I17" s="5"/>
      <c r="J17" s="6"/>
      <c r="K17" s="7"/>
      <c r="L17" s="8"/>
      <c r="M17" s="9">
        <f t="shared" si="0"/>
        <v>0</v>
      </c>
      <c r="N17" s="9"/>
      <c r="O17" s="9"/>
      <c r="P17" s="9"/>
      <c r="Q17" s="9"/>
      <c r="R17" s="9"/>
      <c r="S17" s="50"/>
      <c r="T17" s="3"/>
      <c r="U17" s="2"/>
      <c r="X17">
        <f t="shared" si="1"/>
        <v>15</v>
      </c>
      <c r="Y17" t="str">
        <f>IF(COUNTIF($A$3:A17,A17)=1,ROW()-2,"")</f>
        <v/>
      </c>
      <c r="Z17" t="str">
        <f t="shared" si="2"/>
        <v/>
      </c>
      <c r="AA17" t="str">
        <f t="shared" si="3"/>
        <v/>
      </c>
    </row>
    <row r="18" spans="1:27" x14ac:dyDescent="0.25">
      <c r="A18" s="3"/>
      <c r="B18" s="3"/>
      <c r="C18" s="3"/>
      <c r="D18" s="3"/>
      <c r="E18" s="3"/>
      <c r="F18" s="3"/>
      <c r="G18" s="3"/>
      <c r="H18" s="3"/>
      <c r="I18" s="5"/>
      <c r="J18" s="6"/>
      <c r="K18" s="7"/>
      <c r="L18" s="8"/>
      <c r="M18" s="9">
        <f t="shared" si="0"/>
        <v>0</v>
      </c>
      <c r="N18" s="9"/>
      <c r="O18" s="9"/>
      <c r="P18" s="9"/>
      <c r="Q18" s="9"/>
      <c r="R18" s="9"/>
      <c r="S18" s="50"/>
      <c r="T18" s="3"/>
      <c r="U18" s="2"/>
      <c r="X18">
        <f t="shared" si="1"/>
        <v>16</v>
      </c>
      <c r="Y18" t="str">
        <f>IF(COUNTIF($A$3:A18,A18)=1,ROW()-2,"")</f>
        <v/>
      </c>
      <c r="Z18" t="str">
        <f t="shared" si="2"/>
        <v/>
      </c>
      <c r="AA18" t="str">
        <f t="shared" si="3"/>
        <v/>
      </c>
    </row>
    <row r="19" spans="1:27" x14ac:dyDescent="0.25">
      <c r="A19" s="3"/>
      <c r="B19" s="3"/>
      <c r="C19" s="3"/>
      <c r="D19" s="3"/>
      <c r="E19" s="3"/>
      <c r="F19" s="3"/>
      <c r="G19" s="3"/>
      <c r="H19" s="3"/>
      <c r="I19" s="5"/>
      <c r="J19" s="6"/>
      <c r="K19" s="7"/>
      <c r="L19" s="8"/>
      <c r="M19" s="9">
        <f t="shared" si="0"/>
        <v>0</v>
      </c>
      <c r="N19" s="9"/>
      <c r="O19" s="9"/>
      <c r="P19" s="9"/>
      <c r="Q19" s="9"/>
      <c r="R19" s="9"/>
      <c r="S19" s="50"/>
      <c r="T19" s="3"/>
      <c r="U19" s="2"/>
      <c r="X19">
        <f t="shared" si="1"/>
        <v>17</v>
      </c>
      <c r="Y19" t="str">
        <f>IF(COUNTIF($A$3:A19,A19)=1,ROW()-2,"")</f>
        <v/>
      </c>
      <c r="Z19" t="str">
        <f t="shared" si="2"/>
        <v/>
      </c>
      <c r="AA19" t="str">
        <f t="shared" si="3"/>
        <v/>
      </c>
    </row>
    <row r="20" spans="1:27" x14ac:dyDescent="0.25">
      <c r="A20" s="3"/>
      <c r="B20" s="3"/>
      <c r="C20" s="3"/>
      <c r="D20" s="3"/>
      <c r="E20" s="3"/>
      <c r="F20" s="3"/>
      <c r="G20" s="3"/>
      <c r="H20" s="3"/>
      <c r="I20" s="5"/>
      <c r="J20" s="6"/>
      <c r="K20" s="7"/>
      <c r="L20" s="8"/>
      <c r="M20" s="9">
        <f t="shared" si="0"/>
        <v>0</v>
      </c>
      <c r="N20" s="9"/>
      <c r="O20" s="9"/>
      <c r="P20" s="9"/>
      <c r="Q20" s="9"/>
      <c r="R20" s="9"/>
      <c r="S20" s="50"/>
      <c r="T20" s="3"/>
      <c r="U20" s="2"/>
      <c r="X20">
        <f t="shared" si="1"/>
        <v>18</v>
      </c>
      <c r="Y20" t="str">
        <f>IF(COUNTIF($A$3:A20,A20)=1,ROW()-2,"")</f>
        <v/>
      </c>
      <c r="Z20" t="str">
        <f t="shared" si="2"/>
        <v/>
      </c>
      <c r="AA20" t="str">
        <f t="shared" si="3"/>
        <v/>
      </c>
    </row>
    <row r="21" spans="1:27" x14ac:dyDescent="0.25">
      <c r="A21" s="3"/>
      <c r="B21" s="3"/>
      <c r="C21" s="3"/>
      <c r="D21" s="3"/>
      <c r="E21" s="3"/>
      <c r="F21" s="3"/>
      <c r="G21" s="3"/>
      <c r="H21" s="3"/>
      <c r="I21" s="5"/>
      <c r="J21" s="6"/>
      <c r="K21" s="7"/>
      <c r="L21" s="8"/>
      <c r="M21" s="9">
        <f t="shared" si="0"/>
        <v>0</v>
      </c>
      <c r="N21" s="9"/>
      <c r="O21" s="9"/>
      <c r="P21" s="9"/>
      <c r="Q21" s="9"/>
      <c r="R21" s="9"/>
      <c r="S21" s="50"/>
      <c r="T21" s="3"/>
      <c r="U21" s="2"/>
      <c r="X21">
        <f t="shared" si="1"/>
        <v>19</v>
      </c>
      <c r="Y21" t="str">
        <f>IF(COUNTIF($A$3:A21,A21)=1,ROW()-2,"")</f>
        <v/>
      </c>
      <c r="Z21" t="str">
        <f t="shared" si="2"/>
        <v/>
      </c>
      <c r="AA21" t="str">
        <f t="shared" si="3"/>
        <v/>
      </c>
    </row>
    <row r="22" spans="1:27" x14ac:dyDescent="0.25">
      <c r="A22" s="3"/>
      <c r="B22" s="3"/>
      <c r="C22" s="3"/>
      <c r="D22" s="3"/>
      <c r="E22" s="3"/>
      <c r="F22" s="3"/>
      <c r="G22" s="3"/>
      <c r="H22" s="3"/>
      <c r="I22" s="5"/>
      <c r="J22" s="6"/>
      <c r="K22" s="7"/>
      <c r="L22" s="8"/>
      <c r="M22" s="9">
        <f t="shared" si="0"/>
        <v>0</v>
      </c>
      <c r="N22" s="9"/>
      <c r="O22" s="9"/>
      <c r="P22" s="9"/>
      <c r="Q22" s="9"/>
      <c r="R22" s="9"/>
      <c r="S22" s="50"/>
      <c r="T22" s="3"/>
      <c r="U22" s="2"/>
      <c r="X22">
        <f t="shared" si="1"/>
        <v>20</v>
      </c>
      <c r="Y22" t="str">
        <f>IF(COUNTIF($A$3:A22,A22)=1,ROW()-2,"")</f>
        <v/>
      </c>
      <c r="Z22" t="str">
        <f t="shared" si="2"/>
        <v/>
      </c>
      <c r="AA22" t="str">
        <f t="shared" si="3"/>
        <v/>
      </c>
    </row>
    <row r="23" spans="1:27" x14ac:dyDescent="0.25">
      <c r="A23" s="3"/>
      <c r="B23" s="3"/>
      <c r="C23" s="3"/>
      <c r="D23" s="3"/>
      <c r="E23" s="3"/>
      <c r="F23" s="3"/>
      <c r="G23" s="3"/>
      <c r="H23" s="3"/>
      <c r="I23" s="5"/>
      <c r="J23" s="6"/>
      <c r="K23" s="7"/>
      <c r="L23" s="8"/>
      <c r="M23" s="9">
        <f t="shared" si="0"/>
        <v>0</v>
      </c>
      <c r="N23" s="9"/>
      <c r="O23" s="9"/>
      <c r="P23" s="9"/>
      <c r="Q23" s="9"/>
      <c r="R23" s="9"/>
      <c r="S23" s="50"/>
      <c r="T23" s="3"/>
      <c r="U23" s="2"/>
      <c r="X23">
        <f t="shared" si="1"/>
        <v>21</v>
      </c>
      <c r="Y23" t="str">
        <f>IF(COUNTIF($A$3:A23,A23)=1,ROW()-2,"")</f>
        <v/>
      </c>
      <c r="Z23" t="str">
        <f t="shared" si="2"/>
        <v/>
      </c>
      <c r="AA23" t="str">
        <f t="shared" si="3"/>
        <v/>
      </c>
    </row>
    <row r="24" spans="1:27" x14ac:dyDescent="0.25">
      <c r="A24" s="3"/>
      <c r="B24" s="3"/>
      <c r="C24" s="3"/>
      <c r="D24" s="3"/>
      <c r="E24" s="3"/>
      <c r="F24" s="3"/>
      <c r="G24" s="3"/>
      <c r="H24" s="3"/>
      <c r="I24" s="5"/>
      <c r="J24" s="6"/>
      <c r="K24" s="7"/>
      <c r="L24" s="8"/>
      <c r="M24" s="9">
        <f t="shared" si="0"/>
        <v>0</v>
      </c>
      <c r="N24" s="9"/>
      <c r="O24" s="9"/>
      <c r="P24" s="9"/>
      <c r="Q24" s="9"/>
      <c r="R24" s="9"/>
      <c r="S24" s="50"/>
      <c r="T24" s="3"/>
      <c r="U24" s="2"/>
      <c r="X24">
        <f t="shared" si="1"/>
        <v>22</v>
      </c>
      <c r="Y24" t="str">
        <f>IF(COUNTIF($A$3:A24,A24)=1,ROW()-2,"")</f>
        <v/>
      </c>
      <c r="Z24" t="str">
        <f t="shared" si="2"/>
        <v/>
      </c>
      <c r="AA24" t="str">
        <f t="shared" si="3"/>
        <v/>
      </c>
    </row>
    <row r="25" spans="1:27" x14ac:dyDescent="0.25">
      <c r="A25" s="3"/>
      <c r="B25" s="3"/>
      <c r="C25" s="3"/>
      <c r="D25" s="3"/>
      <c r="E25" s="3"/>
      <c r="F25" s="3"/>
      <c r="G25" s="3"/>
      <c r="H25" s="3"/>
      <c r="I25" s="5"/>
      <c r="J25" s="6"/>
      <c r="K25" s="7"/>
      <c r="L25" s="8"/>
      <c r="M25" s="9">
        <f t="shared" si="0"/>
        <v>0</v>
      </c>
      <c r="N25" s="9"/>
      <c r="O25" s="9"/>
      <c r="P25" s="9"/>
      <c r="Q25" s="9"/>
      <c r="R25" s="9"/>
      <c r="S25" s="50"/>
      <c r="T25" s="3"/>
      <c r="U25" s="2"/>
      <c r="X25">
        <f t="shared" si="1"/>
        <v>23</v>
      </c>
      <c r="Y25" t="str">
        <f>IF(COUNTIF($A$3:A25,A25)=1,ROW()-2,"")</f>
        <v/>
      </c>
      <c r="Z25" t="str">
        <f t="shared" si="2"/>
        <v/>
      </c>
      <c r="AA25" t="str">
        <f t="shared" si="3"/>
        <v/>
      </c>
    </row>
    <row r="26" spans="1:27" x14ac:dyDescent="0.25">
      <c r="A26" s="3"/>
      <c r="B26" s="3"/>
      <c r="C26" s="3"/>
      <c r="D26" s="3"/>
      <c r="E26" s="3"/>
      <c r="F26" s="3"/>
      <c r="G26" s="3"/>
      <c r="H26" s="3"/>
      <c r="I26" s="5"/>
      <c r="J26" s="6"/>
      <c r="K26" s="7"/>
      <c r="L26" s="8"/>
      <c r="M26" s="9">
        <f t="shared" si="0"/>
        <v>0</v>
      </c>
      <c r="N26" s="9"/>
      <c r="O26" s="9"/>
      <c r="P26" s="9"/>
      <c r="Q26" s="9"/>
      <c r="R26" s="9"/>
      <c r="S26" s="50"/>
      <c r="T26" s="3"/>
      <c r="U26" s="2"/>
      <c r="X26">
        <f t="shared" si="1"/>
        <v>24</v>
      </c>
      <c r="Y26" t="str">
        <f>IF(COUNTIF($A$3:A26,A26)=1,ROW()-2,"")</f>
        <v/>
      </c>
      <c r="Z26" t="str">
        <f t="shared" si="2"/>
        <v/>
      </c>
      <c r="AA26" t="str">
        <f t="shared" si="3"/>
        <v/>
      </c>
    </row>
    <row r="27" spans="1:27" x14ac:dyDescent="0.25">
      <c r="A27" s="3"/>
      <c r="B27" s="3"/>
      <c r="C27" s="3"/>
      <c r="D27" s="3"/>
      <c r="E27" s="3"/>
      <c r="F27" s="3"/>
      <c r="G27" s="3"/>
      <c r="H27" s="3"/>
      <c r="I27" s="5"/>
      <c r="J27" s="6"/>
      <c r="K27" s="7"/>
      <c r="L27" s="8"/>
      <c r="M27" s="9">
        <f t="shared" si="0"/>
        <v>0</v>
      </c>
      <c r="N27" s="9"/>
      <c r="O27" s="9"/>
      <c r="P27" s="9"/>
      <c r="Q27" s="9"/>
      <c r="R27" s="9"/>
      <c r="S27" s="50"/>
      <c r="T27" s="3"/>
      <c r="U27" s="2"/>
      <c r="X27">
        <f t="shared" si="1"/>
        <v>25</v>
      </c>
      <c r="Y27" t="str">
        <f>IF(COUNTIF($A$3:A27,A27)=1,ROW()-2,"")</f>
        <v/>
      </c>
      <c r="Z27" t="str">
        <f t="shared" si="2"/>
        <v/>
      </c>
      <c r="AA27" t="str">
        <f t="shared" si="3"/>
        <v/>
      </c>
    </row>
    <row r="28" spans="1:27" x14ac:dyDescent="0.25">
      <c r="A28" s="3"/>
      <c r="B28" s="3"/>
      <c r="C28" s="3"/>
      <c r="D28" s="3"/>
      <c r="E28" s="3"/>
      <c r="F28" s="3"/>
      <c r="G28" s="3"/>
      <c r="H28" s="3"/>
      <c r="I28" s="5"/>
      <c r="J28" s="6"/>
      <c r="K28" s="7"/>
      <c r="L28" s="8"/>
      <c r="M28" s="9">
        <f t="shared" si="0"/>
        <v>0</v>
      </c>
      <c r="N28" s="9"/>
      <c r="O28" s="9"/>
      <c r="P28" s="9"/>
      <c r="Q28" s="9"/>
      <c r="R28" s="9"/>
      <c r="S28" s="50"/>
      <c r="T28" s="3"/>
      <c r="U28" s="2"/>
      <c r="X28">
        <f t="shared" si="1"/>
        <v>26</v>
      </c>
      <c r="Y28" t="str">
        <f>IF(COUNTIF($A$3:A28,A28)=1,ROW()-2,"")</f>
        <v/>
      </c>
      <c r="Z28" t="str">
        <f t="shared" si="2"/>
        <v/>
      </c>
      <c r="AA28" t="str">
        <f t="shared" si="3"/>
        <v/>
      </c>
    </row>
    <row r="29" spans="1:27" x14ac:dyDescent="0.25">
      <c r="A29" s="3"/>
      <c r="B29" s="3"/>
      <c r="C29" s="3"/>
      <c r="D29" s="3"/>
      <c r="E29" s="3"/>
      <c r="F29" s="3"/>
      <c r="G29" s="3"/>
      <c r="H29" s="3"/>
      <c r="I29" s="5"/>
      <c r="J29" s="6"/>
      <c r="K29" s="7"/>
      <c r="L29" s="8"/>
      <c r="M29" s="9">
        <f t="shared" si="0"/>
        <v>0</v>
      </c>
      <c r="N29" s="9"/>
      <c r="O29" s="9"/>
      <c r="P29" s="9"/>
      <c r="Q29" s="9"/>
      <c r="R29" s="9"/>
      <c r="S29" s="50"/>
      <c r="T29" s="3"/>
      <c r="U29" s="2"/>
      <c r="X29">
        <f t="shared" si="1"/>
        <v>27</v>
      </c>
      <c r="Y29" t="str">
        <f>IF(COUNTIF($A$3:A29,A29)=1,ROW()-2,"")</f>
        <v/>
      </c>
      <c r="Z29" t="str">
        <f t="shared" si="2"/>
        <v/>
      </c>
      <c r="AA29" t="str">
        <f t="shared" si="3"/>
        <v/>
      </c>
    </row>
    <row r="30" spans="1:27" x14ac:dyDescent="0.25">
      <c r="A30" s="3"/>
      <c r="B30" s="3"/>
      <c r="C30" s="3"/>
      <c r="D30" s="3"/>
      <c r="E30" s="3"/>
      <c r="F30" s="3"/>
      <c r="G30" s="3"/>
      <c r="H30" s="3"/>
      <c r="I30" s="5"/>
      <c r="J30" s="6"/>
      <c r="K30" s="7"/>
      <c r="L30" s="8"/>
      <c r="M30" s="9">
        <f t="shared" si="0"/>
        <v>0</v>
      </c>
      <c r="N30" s="9"/>
      <c r="O30" s="9"/>
      <c r="P30" s="9"/>
      <c r="Q30" s="9"/>
      <c r="R30" s="9"/>
      <c r="S30" s="50"/>
      <c r="T30" s="3"/>
      <c r="U30" s="2"/>
      <c r="X30">
        <f t="shared" si="1"/>
        <v>28</v>
      </c>
      <c r="Y30" t="str">
        <f>IF(COUNTIF($A$3:A30,A30)=1,ROW()-2,"")</f>
        <v/>
      </c>
      <c r="Z30" t="str">
        <f t="shared" si="2"/>
        <v/>
      </c>
      <c r="AA30" t="str">
        <f t="shared" si="3"/>
        <v/>
      </c>
    </row>
    <row r="31" spans="1:27" x14ac:dyDescent="0.25">
      <c r="A31" s="3"/>
      <c r="B31" s="3"/>
      <c r="C31" s="3"/>
      <c r="D31" s="3"/>
      <c r="E31" s="3"/>
      <c r="F31" s="3"/>
      <c r="G31" s="3"/>
      <c r="H31" s="3"/>
      <c r="I31" s="5"/>
      <c r="J31" s="6"/>
      <c r="K31" s="7"/>
      <c r="L31" s="8"/>
      <c r="M31" s="9">
        <f t="shared" si="0"/>
        <v>0</v>
      </c>
      <c r="N31" s="9"/>
      <c r="O31" s="9"/>
      <c r="P31" s="9"/>
      <c r="Q31" s="9"/>
      <c r="R31" s="9"/>
      <c r="S31" s="50"/>
      <c r="T31" s="3"/>
      <c r="U31" s="2"/>
      <c r="X31">
        <f t="shared" si="1"/>
        <v>29</v>
      </c>
      <c r="Y31" t="str">
        <f>IF(COUNTIF($A$3:A31,A31)=1,ROW()-2,"")</f>
        <v/>
      </c>
      <c r="Z31" t="str">
        <f t="shared" si="2"/>
        <v/>
      </c>
      <c r="AA31" t="str">
        <f t="shared" si="3"/>
        <v/>
      </c>
    </row>
    <row r="32" spans="1:27" x14ac:dyDescent="0.25">
      <c r="A32" s="3"/>
      <c r="B32" s="3"/>
      <c r="C32" s="3"/>
      <c r="D32" s="3"/>
      <c r="E32" s="3"/>
      <c r="F32" s="3"/>
      <c r="G32" s="3"/>
      <c r="H32" s="3"/>
      <c r="I32" s="5"/>
      <c r="J32" s="6"/>
      <c r="K32" s="7"/>
      <c r="L32" s="8"/>
      <c r="M32" s="9">
        <f t="shared" si="0"/>
        <v>0</v>
      </c>
      <c r="N32" s="9"/>
      <c r="O32" s="9"/>
      <c r="P32" s="9"/>
      <c r="Q32" s="9"/>
      <c r="R32" s="9"/>
      <c r="S32" s="50"/>
      <c r="T32" s="3"/>
      <c r="U32" s="2"/>
      <c r="X32">
        <f t="shared" si="1"/>
        <v>30</v>
      </c>
      <c r="Y32" t="str">
        <f>IF(COUNTIF($A$3:A32,A32)=1,ROW()-2,"")</f>
        <v/>
      </c>
      <c r="Z32" t="str">
        <f t="shared" si="2"/>
        <v/>
      </c>
      <c r="AA32" t="str">
        <f t="shared" si="3"/>
        <v/>
      </c>
    </row>
    <row r="33" spans="1:27" x14ac:dyDescent="0.25">
      <c r="A33" s="3"/>
      <c r="B33" s="3"/>
      <c r="C33" s="3"/>
      <c r="D33" s="3"/>
      <c r="E33" s="3"/>
      <c r="F33" s="3"/>
      <c r="G33" s="3"/>
      <c r="H33" s="3"/>
      <c r="I33" s="5"/>
      <c r="J33" s="6"/>
      <c r="K33" s="7"/>
      <c r="L33" s="8"/>
      <c r="M33" s="9">
        <f t="shared" si="0"/>
        <v>0</v>
      </c>
      <c r="N33" s="9"/>
      <c r="O33" s="9"/>
      <c r="P33" s="9"/>
      <c r="Q33" s="9"/>
      <c r="R33" s="9"/>
      <c r="S33" s="50"/>
      <c r="T33" s="3"/>
      <c r="U33" s="2"/>
      <c r="V33" s="2"/>
      <c r="W33" s="2"/>
      <c r="X33">
        <f t="shared" si="1"/>
        <v>31</v>
      </c>
      <c r="Y33" t="str">
        <f>IF(COUNTIF($A$3:A33,A33)=1,ROW()-2,"")</f>
        <v/>
      </c>
      <c r="Z33" t="str">
        <f t="shared" si="2"/>
        <v/>
      </c>
      <c r="AA33" t="str">
        <f t="shared" si="3"/>
        <v/>
      </c>
    </row>
    <row r="34" spans="1:27" x14ac:dyDescent="0.25">
      <c r="A34" s="3"/>
      <c r="B34" s="3"/>
      <c r="C34" s="3"/>
      <c r="D34" s="3"/>
      <c r="E34" s="3"/>
      <c r="F34" s="3"/>
      <c r="G34" s="3"/>
      <c r="H34" s="3"/>
      <c r="I34" s="5"/>
      <c r="J34" s="6"/>
      <c r="K34" s="7"/>
      <c r="L34" s="8"/>
      <c r="M34" s="9">
        <f t="shared" si="0"/>
        <v>0</v>
      </c>
      <c r="N34" s="9"/>
      <c r="O34" s="9"/>
      <c r="P34" s="9"/>
      <c r="Q34" s="9"/>
      <c r="R34" s="9"/>
      <c r="S34" s="50"/>
      <c r="T34" s="3"/>
      <c r="U34" s="2"/>
      <c r="V34" s="2"/>
      <c r="W34" s="2"/>
      <c r="X34">
        <f t="shared" si="1"/>
        <v>32</v>
      </c>
      <c r="Y34" t="str">
        <f>IF(COUNTIF($A$3:A34,A34)=1,ROW()-2,"")</f>
        <v/>
      </c>
      <c r="Z34" t="str">
        <f t="shared" si="2"/>
        <v/>
      </c>
      <c r="AA34" t="str">
        <f t="shared" si="3"/>
        <v/>
      </c>
    </row>
    <row r="35" spans="1:27" x14ac:dyDescent="0.25">
      <c r="A35" s="3"/>
      <c r="B35" s="3"/>
      <c r="C35" s="3"/>
      <c r="D35" s="3"/>
      <c r="E35" s="3"/>
      <c r="F35" s="3"/>
      <c r="G35" s="3"/>
      <c r="H35" s="3"/>
      <c r="I35" s="5"/>
      <c r="J35" s="6"/>
      <c r="K35" s="7"/>
      <c r="L35" s="8"/>
      <c r="M35" s="9">
        <f t="shared" si="0"/>
        <v>0</v>
      </c>
      <c r="N35" s="9"/>
      <c r="O35" s="9"/>
      <c r="P35" s="9"/>
      <c r="Q35" s="9"/>
      <c r="R35" s="9"/>
      <c r="S35" s="50"/>
      <c r="T35" s="3"/>
      <c r="U35" s="2"/>
      <c r="V35" s="2"/>
      <c r="W35" s="2"/>
      <c r="X35">
        <f t="shared" si="1"/>
        <v>33</v>
      </c>
      <c r="Y35" t="str">
        <f>IF(COUNTIF($A$3:A35,A35)=1,ROW()-2,"")</f>
        <v/>
      </c>
      <c r="Z35" t="str">
        <f t="shared" si="2"/>
        <v/>
      </c>
      <c r="AA35" t="str">
        <f t="shared" si="3"/>
        <v/>
      </c>
    </row>
    <row r="36" spans="1:27" x14ac:dyDescent="0.25">
      <c r="A36" s="3"/>
      <c r="B36" s="3"/>
      <c r="C36" s="3"/>
      <c r="D36" s="3"/>
      <c r="E36" s="3"/>
      <c r="F36" s="3"/>
      <c r="G36" s="3"/>
      <c r="H36" s="3"/>
      <c r="I36" s="5"/>
      <c r="J36" s="6"/>
      <c r="K36" s="7"/>
      <c r="L36" s="8"/>
      <c r="M36" s="9">
        <f t="shared" si="0"/>
        <v>0</v>
      </c>
      <c r="N36" s="9"/>
      <c r="O36" s="9"/>
      <c r="P36" s="9"/>
      <c r="Q36" s="9"/>
      <c r="R36" s="9"/>
      <c r="S36" s="50"/>
      <c r="T36" s="3"/>
      <c r="U36" s="2"/>
      <c r="V36" s="2"/>
      <c r="W36" s="2"/>
      <c r="X36">
        <f t="shared" si="1"/>
        <v>34</v>
      </c>
      <c r="Y36" t="str">
        <f>IF(COUNTIF($A$3:A36,A36)=1,ROW()-2,"")</f>
        <v/>
      </c>
      <c r="Z36" t="str">
        <f t="shared" si="2"/>
        <v/>
      </c>
      <c r="AA36" t="str">
        <f t="shared" si="3"/>
        <v/>
      </c>
    </row>
    <row r="37" spans="1:27" x14ac:dyDescent="0.25">
      <c r="A37" s="3"/>
      <c r="B37" s="3"/>
      <c r="C37" s="3"/>
      <c r="D37" s="3"/>
      <c r="E37" s="3"/>
      <c r="F37" s="3"/>
      <c r="G37" s="3"/>
      <c r="H37" s="3"/>
      <c r="I37" s="5"/>
      <c r="J37" s="6"/>
      <c r="K37" s="7"/>
      <c r="L37" s="8"/>
      <c r="M37" s="9">
        <f t="shared" si="0"/>
        <v>0</v>
      </c>
      <c r="N37" s="9"/>
      <c r="O37" s="9"/>
      <c r="P37" s="9"/>
      <c r="Q37" s="9"/>
      <c r="R37" s="9"/>
      <c r="S37" s="50"/>
      <c r="T37" s="3"/>
      <c r="U37" s="2"/>
      <c r="V37" s="2"/>
      <c r="W37" s="2"/>
      <c r="X37">
        <f t="shared" si="1"/>
        <v>35</v>
      </c>
      <c r="Y37" t="str">
        <f>IF(COUNTIF($A$3:A37,A37)=1,ROW()-2,"")</f>
        <v/>
      </c>
      <c r="Z37" t="str">
        <f t="shared" si="2"/>
        <v/>
      </c>
      <c r="AA37" t="str">
        <f t="shared" si="3"/>
        <v/>
      </c>
    </row>
    <row r="38" spans="1:27" x14ac:dyDescent="0.25">
      <c r="A38" s="3"/>
      <c r="B38" s="3"/>
      <c r="C38" s="3"/>
      <c r="D38" s="3"/>
      <c r="E38" s="3"/>
      <c r="F38" s="3"/>
      <c r="G38" s="3"/>
      <c r="H38" s="3"/>
      <c r="I38" s="5"/>
      <c r="J38" s="6"/>
      <c r="K38" s="7"/>
      <c r="L38" s="8"/>
      <c r="M38" s="9">
        <f t="shared" si="0"/>
        <v>0</v>
      </c>
      <c r="N38" s="9"/>
      <c r="O38" s="9"/>
      <c r="P38" s="9"/>
      <c r="Q38" s="9"/>
      <c r="R38" s="9"/>
      <c r="S38" s="50"/>
      <c r="T38" s="3"/>
      <c r="U38" s="2"/>
      <c r="V38" s="2"/>
      <c r="W38" s="2"/>
      <c r="X38">
        <f t="shared" si="1"/>
        <v>36</v>
      </c>
      <c r="Y38" t="str">
        <f>IF(COUNTIF($A$3:A38,A38)=1,ROW()-2,"")</f>
        <v/>
      </c>
      <c r="Z38" t="str">
        <f t="shared" si="2"/>
        <v/>
      </c>
      <c r="AA38" t="str">
        <f t="shared" si="3"/>
        <v/>
      </c>
    </row>
    <row r="39" spans="1:27" x14ac:dyDescent="0.25">
      <c r="A39" s="3"/>
      <c r="B39" s="3"/>
      <c r="C39" s="3"/>
      <c r="D39" s="3"/>
      <c r="E39" s="3"/>
      <c r="F39" s="3"/>
      <c r="G39" s="3"/>
      <c r="H39" s="3"/>
      <c r="I39" s="5"/>
      <c r="J39" s="6"/>
      <c r="K39" s="7"/>
      <c r="L39" s="8"/>
      <c r="M39" s="9">
        <f t="shared" si="0"/>
        <v>0</v>
      </c>
      <c r="N39" s="9"/>
      <c r="O39" s="9"/>
      <c r="P39" s="9"/>
      <c r="Q39" s="9"/>
      <c r="R39" s="9"/>
      <c r="S39" s="50"/>
      <c r="T39" s="3"/>
      <c r="U39" s="2"/>
      <c r="V39" s="2"/>
      <c r="W39" s="2"/>
      <c r="X39">
        <f t="shared" si="1"/>
        <v>37</v>
      </c>
      <c r="Y39" t="str">
        <f>IF(COUNTIF($A$3:A39,A39)=1,ROW()-2,"")</f>
        <v/>
      </c>
      <c r="Z39" t="str">
        <f t="shared" si="2"/>
        <v/>
      </c>
      <c r="AA39" t="str">
        <f t="shared" si="3"/>
        <v/>
      </c>
    </row>
    <row r="40" spans="1:27" x14ac:dyDescent="0.25">
      <c r="A40" s="3"/>
      <c r="B40" s="3"/>
      <c r="C40" s="3"/>
      <c r="D40" s="3"/>
      <c r="E40" s="3"/>
      <c r="F40" s="3"/>
      <c r="G40" s="3"/>
      <c r="H40" s="3"/>
      <c r="I40" s="5"/>
      <c r="J40" s="6"/>
      <c r="K40" s="7"/>
      <c r="L40" s="8"/>
      <c r="M40" s="9">
        <f t="shared" si="0"/>
        <v>0</v>
      </c>
      <c r="N40" s="9"/>
      <c r="O40" s="9"/>
      <c r="P40" s="9"/>
      <c r="Q40" s="9"/>
      <c r="R40" s="9"/>
      <c r="S40" s="50"/>
      <c r="T40" s="3"/>
      <c r="U40" s="2"/>
      <c r="V40" s="2"/>
      <c r="W40" s="2"/>
      <c r="X40">
        <f t="shared" si="1"/>
        <v>38</v>
      </c>
      <c r="Y40" t="str">
        <f>IF(COUNTIF($A$3:A40,A40)=1,ROW()-2,"")</f>
        <v/>
      </c>
      <c r="Z40" t="str">
        <f t="shared" si="2"/>
        <v/>
      </c>
      <c r="AA40" t="str">
        <f t="shared" si="3"/>
        <v/>
      </c>
    </row>
    <row r="41" spans="1:27" x14ac:dyDescent="0.25">
      <c r="A41" s="3"/>
      <c r="B41" s="3"/>
      <c r="C41" s="3"/>
      <c r="D41" s="3"/>
      <c r="E41" s="3"/>
      <c r="F41" s="3"/>
      <c r="G41" s="3"/>
      <c r="H41" s="3"/>
      <c r="I41" s="5"/>
      <c r="J41" s="6"/>
      <c r="K41" s="7"/>
      <c r="L41" s="8"/>
      <c r="M41" s="9">
        <f t="shared" si="0"/>
        <v>0</v>
      </c>
      <c r="N41" s="9"/>
      <c r="O41" s="9"/>
      <c r="P41" s="9"/>
      <c r="Q41" s="9"/>
      <c r="R41" s="9"/>
      <c r="S41" s="50"/>
      <c r="T41" s="3"/>
      <c r="U41" s="2"/>
      <c r="V41" s="2"/>
      <c r="W41" s="2"/>
      <c r="X41">
        <f t="shared" si="1"/>
        <v>39</v>
      </c>
      <c r="Y41" t="str">
        <f>IF(COUNTIF($A$3:A41,A41)=1,ROW()-2,"")</f>
        <v/>
      </c>
      <c r="Z41" t="str">
        <f t="shared" si="2"/>
        <v/>
      </c>
      <c r="AA41" t="str">
        <f t="shared" si="3"/>
        <v/>
      </c>
    </row>
    <row r="42" spans="1:27" x14ac:dyDescent="0.25">
      <c r="A42" s="3"/>
      <c r="B42" s="3"/>
      <c r="C42" s="3"/>
      <c r="D42" s="3"/>
      <c r="E42" s="3"/>
      <c r="F42" s="3"/>
      <c r="G42" s="3"/>
      <c r="H42" s="3"/>
      <c r="I42" s="5"/>
      <c r="J42" s="6"/>
      <c r="K42" s="7"/>
      <c r="L42" s="8"/>
      <c r="M42" s="9">
        <f t="shared" si="0"/>
        <v>0</v>
      </c>
      <c r="N42" s="9"/>
      <c r="O42" s="9"/>
      <c r="P42" s="9"/>
      <c r="Q42" s="9"/>
      <c r="R42" s="9"/>
      <c r="S42" s="50"/>
      <c r="T42" s="3"/>
      <c r="U42" s="2"/>
      <c r="V42" s="2"/>
      <c r="W42" s="2"/>
      <c r="X42">
        <f t="shared" si="1"/>
        <v>40</v>
      </c>
      <c r="Y42" t="str">
        <f>IF(COUNTIF($A$3:A42,A42)=1,ROW()-2,"")</f>
        <v/>
      </c>
      <c r="Z42" t="str">
        <f t="shared" si="2"/>
        <v/>
      </c>
      <c r="AA42" t="str">
        <f t="shared" si="3"/>
        <v/>
      </c>
    </row>
    <row r="43" spans="1:27" x14ac:dyDescent="0.25">
      <c r="A43" s="3"/>
      <c r="B43" s="3"/>
      <c r="C43" s="3"/>
      <c r="D43" s="3"/>
      <c r="E43" s="3"/>
      <c r="F43" s="3"/>
      <c r="G43" s="3"/>
      <c r="H43" s="3"/>
      <c r="I43" s="5"/>
      <c r="J43" s="6"/>
      <c r="K43" s="7"/>
      <c r="L43" s="8"/>
      <c r="M43" s="9">
        <f t="shared" si="0"/>
        <v>0</v>
      </c>
      <c r="N43" s="9"/>
      <c r="O43" s="9"/>
      <c r="P43" s="9"/>
      <c r="Q43" s="9"/>
      <c r="R43" s="9"/>
      <c r="S43" s="50"/>
      <c r="T43" s="3"/>
      <c r="U43" s="2"/>
      <c r="V43" s="2"/>
      <c r="W43" s="2"/>
      <c r="X43">
        <f t="shared" si="1"/>
        <v>41</v>
      </c>
      <c r="Y43" t="str">
        <f>IF(COUNTIF($A$3:A43,A43)=1,ROW()-2,"")</f>
        <v/>
      </c>
      <c r="Z43" t="str">
        <f t="shared" si="2"/>
        <v/>
      </c>
      <c r="AA43" t="str">
        <f t="shared" si="3"/>
        <v/>
      </c>
    </row>
    <row r="44" spans="1:27" x14ac:dyDescent="0.25">
      <c r="A44" s="3"/>
      <c r="B44" s="3"/>
      <c r="C44" s="3"/>
      <c r="D44" s="3"/>
      <c r="E44" s="3"/>
      <c r="F44" s="3"/>
      <c r="G44" s="3"/>
      <c r="H44" s="3"/>
      <c r="I44" s="5"/>
      <c r="J44" s="6"/>
      <c r="K44" s="7"/>
      <c r="L44" s="8"/>
      <c r="M44" s="9">
        <f t="shared" si="0"/>
        <v>0</v>
      </c>
      <c r="N44" s="9"/>
      <c r="O44" s="9"/>
      <c r="P44" s="9"/>
      <c r="Q44" s="9"/>
      <c r="R44" s="9"/>
      <c r="S44" s="50"/>
      <c r="T44" s="3"/>
      <c r="U44" s="2"/>
      <c r="V44" s="2"/>
      <c r="W44" s="2"/>
      <c r="X44">
        <f t="shared" si="1"/>
        <v>42</v>
      </c>
      <c r="Y44" t="str">
        <f>IF(COUNTIF($A$3:A44,A44)=1,ROW()-2,"")</f>
        <v/>
      </c>
      <c r="Z44" t="str">
        <f t="shared" si="2"/>
        <v/>
      </c>
      <c r="AA44" t="str">
        <f t="shared" si="3"/>
        <v/>
      </c>
    </row>
    <row r="45" spans="1:27" x14ac:dyDescent="0.25">
      <c r="A45" s="3"/>
      <c r="B45" s="3"/>
      <c r="C45" s="3"/>
      <c r="D45" s="3"/>
      <c r="E45" s="3"/>
      <c r="F45" s="3"/>
      <c r="G45" s="3"/>
      <c r="H45" s="3"/>
      <c r="I45" s="5"/>
      <c r="J45" s="6"/>
      <c r="K45" s="7"/>
      <c r="L45" s="8"/>
      <c r="M45" s="9">
        <f t="shared" si="0"/>
        <v>0</v>
      </c>
      <c r="N45" s="9"/>
      <c r="O45" s="9"/>
      <c r="P45" s="9"/>
      <c r="Q45" s="9"/>
      <c r="R45" s="9"/>
      <c r="S45" s="50"/>
      <c r="T45" s="3"/>
      <c r="U45" s="2"/>
      <c r="V45" s="2"/>
      <c r="W45" s="2"/>
      <c r="X45">
        <f t="shared" si="1"/>
        <v>43</v>
      </c>
      <c r="Y45" t="str">
        <f>IF(COUNTIF($A$3:A45,A45)=1,ROW()-2,"")</f>
        <v/>
      </c>
      <c r="Z45" t="str">
        <f t="shared" si="2"/>
        <v/>
      </c>
      <c r="AA45" t="str">
        <f t="shared" si="3"/>
        <v/>
      </c>
    </row>
    <row r="46" spans="1:27" x14ac:dyDescent="0.25">
      <c r="A46" s="3"/>
      <c r="B46" s="3"/>
      <c r="C46" s="3"/>
      <c r="D46" s="3"/>
      <c r="E46" s="3"/>
      <c r="F46" s="3"/>
      <c r="G46" s="3"/>
      <c r="H46" s="3"/>
      <c r="I46" s="5"/>
      <c r="J46" s="6"/>
      <c r="K46" s="7"/>
      <c r="L46" s="8"/>
      <c r="M46" s="9">
        <f t="shared" si="0"/>
        <v>0</v>
      </c>
      <c r="N46" s="9"/>
      <c r="O46" s="9"/>
      <c r="P46" s="9"/>
      <c r="Q46" s="9"/>
      <c r="R46" s="9"/>
      <c r="S46" s="50"/>
      <c r="T46" s="3"/>
      <c r="U46" s="2"/>
      <c r="V46" s="2"/>
      <c r="W46" s="2"/>
      <c r="X46">
        <f t="shared" si="1"/>
        <v>44</v>
      </c>
      <c r="Y46" t="str">
        <f>IF(COUNTIF($A$3:A46,A46)=1,ROW()-2,"")</f>
        <v/>
      </c>
      <c r="Z46" t="str">
        <f t="shared" si="2"/>
        <v/>
      </c>
      <c r="AA46" t="str">
        <f t="shared" si="3"/>
        <v/>
      </c>
    </row>
    <row r="47" spans="1:27" x14ac:dyDescent="0.25">
      <c r="A47" s="3"/>
      <c r="B47" s="3"/>
      <c r="C47" s="3"/>
      <c r="D47" s="3"/>
      <c r="E47" s="3"/>
      <c r="F47" s="3"/>
      <c r="G47" s="3"/>
      <c r="H47" s="3"/>
      <c r="I47" s="5"/>
      <c r="J47" s="6"/>
      <c r="K47" s="7"/>
      <c r="L47" s="8"/>
      <c r="M47" s="9">
        <f t="shared" si="0"/>
        <v>0</v>
      </c>
      <c r="N47" s="9"/>
      <c r="O47" s="9"/>
      <c r="P47" s="9"/>
      <c r="Q47" s="9"/>
      <c r="R47" s="9"/>
      <c r="S47" s="50"/>
      <c r="T47" s="3"/>
      <c r="U47" s="2"/>
      <c r="V47" s="2"/>
      <c r="W47" s="2"/>
      <c r="X47">
        <f t="shared" si="1"/>
        <v>45</v>
      </c>
      <c r="Y47" t="str">
        <f>IF(COUNTIF($A$3:A47,A47)=1,ROW()-2,"")</f>
        <v/>
      </c>
      <c r="Z47" t="str">
        <f t="shared" si="2"/>
        <v/>
      </c>
      <c r="AA47" t="str">
        <f t="shared" si="3"/>
        <v/>
      </c>
    </row>
    <row r="48" spans="1:27" x14ac:dyDescent="0.25">
      <c r="A48" s="3"/>
      <c r="B48" s="3"/>
      <c r="C48" s="3"/>
      <c r="D48" s="3"/>
      <c r="E48" s="3"/>
      <c r="F48" s="3"/>
      <c r="G48" s="3"/>
      <c r="H48" s="3"/>
      <c r="I48" s="5"/>
      <c r="J48" s="6"/>
      <c r="K48" s="7"/>
      <c r="L48" s="8"/>
      <c r="M48" s="9">
        <f t="shared" si="0"/>
        <v>0</v>
      </c>
      <c r="N48" s="9"/>
      <c r="O48" s="9"/>
      <c r="P48" s="9"/>
      <c r="Q48" s="9"/>
      <c r="R48" s="9"/>
      <c r="S48" s="50"/>
      <c r="T48" s="3"/>
      <c r="U48" s="2"/>
      <c r="V48" s="2"/>
      <c r="W48" s="2"/>
      <c r="X48">
        <f t="shared" si="1"/>
        <v>46</v>
      </c>
      <c r="Y48" t="str">
        <f>IF(COUNTIF($A$3:A48,A48)=1,ROW()-2,"")</f>
        <v/>
      </c>
      <c r="Z48" t="str">
        <f t="shared" si="2"/>
        <v/>
      </c>
      <c r="AA48" t="str">
        <f t="shared" si="3"/>
        <v/>
      </c>
    </row>
    <row r="49" spans="1:27" x14ac:dyDescent="0.25">
      <c r="A49" s="3"/>
      <c r="B49" s="3"/>
      <c r="C49" s="3"/>
      <c r="D49" s="3"/>
      <c r="E49" s="3"/>
      <c r="F49" s="3"/>
      <c r="G49" s="3"/>
      <c r="H49" s="3"/>
      <c r="I49" s="5"/>
      <c r="J49" s="6"/>
      <c r="K49" s="7"/>
      <c r="L49" s="8"/>
      <c r="M49" s="9">
        <f t="shared" si="0"/>
        <v>0</v>
      </c>
      <c r="N49" s="9"/>
      <c r="O49" s="9"/>
      <c r="P49" s="9"/>
      <c r="Q49" s="9"/>
      <c r="R49" s="9"/>
      <c r="S49" s="50"/>
      <c r="T49" s="3"/>
      <c r="U49" s="2"/>
      <c r="V49" s="2"/>
      <c r="W49" s="2"/>
      <c r="X49">
        <f t="shared" si="1"/>
        <v>47</v>
      </c>
      <c r="Y49" t="str">
        <f>IF(COUNTIF($A$3:A49,A49)=1,ROW()-2,"")</f>
        <v/>
      </c>
      <c r="Z49" t="str">
        <f t="shared" si="2"/>
        <v/>
      </c>
      <c r="AA49" t="str">
        <f t="shared" si="3"/>
        <v/>
      </c>
    </row>
    <row r="50" spans="1:27" x14ac:dyDescent="0.25">
      <c r="A50" s="3"/>
      <c r="B50" s="3"/>
      <c r="C50" s="3"/>
      <c r="D50" s="3"/>
      <c r="E50" s="3"/>
      <c r="F50" s="3"/>
      <c r="G50" s="3"/>
      <c r="H50" s="3"/>
      <c r="I50" s="5"/>
      <c r="J50" s="6"/>
      <c r="K50" s="7"/>
      <c r="L50" s="8"/>
      <c r="M50" s="9">
        <f t="shared" si="0"/>
        <v>0</v>
      </c>
      <c r="N50" s="9"/>
      <c r="O50" s="9"/>
      <c r="P50" s="9"/>
      <c r="Q50" s="9"/>
      <c r="R50" s="9"/>
      <c r="S50" s="50"/>
      <c r="T50" s="3"/>
      <c r="U50" s="2"/>
      <c r="V50" s="2"/>
      <c r="W50" s="2"/>
      <c r="X50">
        <f t="shared" si="1"/>
        <v>48</v>
      </c>
      <c r="Y50" t="str">
        <f>IF(COUNTIF($A$3:A50,A50)=1,ROW()-2,"")</f>
        <v/>
      </c>
      <c r="Z50" t="str">
        <f t="shared" si="2"/>
        <v/>
      </c>
      <c r="AA50" t="str">
        <f t="shared" si="3"/>
        <v/>
      </c>
    </row>
    <row r="51" spans="1:27" x14ac:dyDescent="0.25">
      <c r="A51" s="3"/>
      <c r="B51" s="3"/>
      <c r="C51" s="3"/>
      <c r="D51" s="3"/>
      <c r="E51" s="3"/>
      <c r="F51" s="3"/>
      <c r="G51" s="3"/>
      <c r="H51" s="3"/>
      <c r="I51" s="5"/>
      <c r="J51" s="6"/>
      <c r="K51" s="7"/>
      <c r="L51" s="8"/>
      <c r="M51" s="9">
        <f t="shared" si="0"/>
        <v>0</v>
      </c>
      <c r="N51" s="9"/>
      <c r="O51" s="9"/>
      <c r="P51" s="9"/>
      <c r="Q51" s="9"/>
      <c r="R51" s="9"/>
      <c r="S51" s="50"/>
      <c r="T51" s="3"/>
      <c r="U51" s="2"/>
      <c r="V51" s="2"/>
      <c r="W51" s="2"/>
      <c r="X51">
        <f t="shared" si="1"/>
        <v>49</v>
      </c>
      <c r="Y51" t="str">
        <f>IF(COUNTIF($A$3:A51,A51)=1,ROW()-2,"")</f>
        <v/>
      </c>
      <c r="Z51" t="str">
        <f t="shared" si="2"/>
        <v/>
      </c>
      <c r="AA51" t="str">
        <f t="shared" si="3"/>
        <v/>
      </c>
    </row>
    <row r="52" spans="1:27" x14ac:dyDescent="0.25">
      <c r="A52" s="3"/>
      <c r="B52" s="3"/>
      <c r="C52" s="3"/>
      <c r="D52" s="3"/>
      <c r="E52" s="3"/>
      <c r="F52" s="3"/>
      <c r="G52" s="3"/>
      <c r="H52" s="3"/>
      <c r="I52" s="5"/>
      <c r="J52" s="6"/>
      <c r="K52" s="7"/>
      <c r="L52" s="8"/>
      <c r="M52" s="9">
        <f t="shared" si="0"/>
        <v>0</v>
      </c>
      <c r="N52" s="9"/>
      <c r="O52" s="9"/>
      <c r="P52" s="9"/>
      <c r="Q52" s="9"/>
      <c r="R52" s="9"/>
      <c r="S52" s="50"/>
      <c r="T52" s="3"/>
      <c r="U52" s="2"/>
      <c r="V52" s="2"/>
      <c r="W52" s="2"/>
      <c r="X52">
        <f t="shared" si="1"/>
        <v>50</v>
      </c>
      <c r="Y52" t="str">
        <f>IF(COUNTIF($A$3:A52,A52)=1,ROW()-2,"")</f>
        <v/>
      </c>
      <c r="Z52" t="str">
        <f t="shared" si="2"/>
        <v/>
      </c>
      <c r="AA52" t="str">
        <f t="shared" si="3"/>
        <v/>
      </c>
    </row>
    <row r="53" spans="1:27" x14ac:dyDescent="0.25">
      <c r="A53" s="3"/>
      <c r="B53" s="3"/>
      <c r="C53" s="3"/>
      <c r="D53" s="3"/>
      <c r="E53" s="3"/>
      <c r="F53" s="3"/>
      <c r="G53" s="3"/>
      <c r="H53" s="3"/>
      <c r="I53" s="5"/>
      <c r="J53" s="6"/>
      <c r="K53" s="7"/>
      <c r="L53" s="8"/>
      <c r="M53" s="9">
        <f t="shared" si="0"/>
        <v>0</v>
      </c>
      <c r="N53" s="9"/>
      <c r="O53" s="9"/>
      <c r="P53" s="9"/>
      <c r="Q53" s="9"/>
      <c r="R53" s="9"/>
      <c r="S53" s="50"/>
      <c r="T53" s="3"/>
      <c r="U53" s="2"/>
      <c r="V53" s="2"/>
      <c r="W53" s="2"/>
      <c r="X53">
        <f t="shared" si="1"/>
        <v>51</v>
      </c>
      <c r="Y53" t="str">
        <f>IF(COUNTIF($A$3:A53,A53)=1,ROW()-2,"")</f>
        <v/>
      </c>
      <c r="Z53" t="str">
        <f t="shared" si="2"/>
        <v/>
      </c>
      <c r="AA53" t="str">
        <f t="shared" si="3"/>
        <v/>
      </c>
    </row>
    <row r="54" spans="1:27" x14ac:dyDescent="0.25">
      <c r="A54" s="3"/>
      <c r="B54" s="3"/>
      <c r="C54" s="3"/>
      <c r="D54" s="3"/>
      <c r="E54" s="3"/>
      <c r="F54" s="3"/>
      <c r="G54" s="3"/>
      <c r="H54" s="3"/>
      <c r="I54" s="5"/>
      <c r="J54" s="6"/>
      <c r="K54" s="7"/>
      <c r="L54" s="8"/>
      <c r="M54" s="9">
        <f t="shared" si="0"/>
        <v>0</v>
      </c>
      <c r="N54" s="9"/>
      <c r="O54" s="9"/>
      <c r="P54" s="9"/>
      <c r="Q54" s="9"/>
      <c r="R54" s="9"/>
      <c r="S54" s="50"/>
      <c r="T54" s="3"/>
      <c r="U54" s="2"/>
      <c r="V54" s="2"/>
      <c r="W54" s="2"/>
      <c r="X54">
        <f t="shared" si="1"/>
        <v>52</v>
      </c>
      <c r="Y54" t="str">
        <f>IF(COUNTIF($A$3:A54,A54)=1,ROW()-2,"")</f>
        <v/>
      </c>
      <c r="Z54" t="str">
        <f t="shared" si="2"/>
        <v/>
      </c>
      <c r="AA54" t="str">
        <f t="shared" si="3"/>
        <v/>
      </c>
    </row>
    <row r="55" spans="1:27" x14ac:dyDescent="0.25">
      <c r="A55" s="3"/>
      <c r="B55" s="3"/>
      <c r="C55" s="3"/>
      <c r="D55" s="3"/>
      <c r="E55" s="3"/>
      <c r="F55" s="3"/>
      <c r="G55" s="3"/>
      <c r="H55" s="3"/>
      <c r="I55" s="5"/>
      <c r="J55" s="6"/>
      <c r="K55" s="7"/>
      <c r="L55" s="8"/>
      <c r="M55" s="9">
        <f t="shared" si="0"/>
        <v>0</v>
      </c>
      <c r="N55" s="9"/>
      <c r="O55" s="9"/>
      <c r="P55" s="9"/>
      <c r="Q55" s="9"/>
      <c r="R55" s="9"/>
      <c r="S55" s="50"/>
      <c r="T55" s="3"/>
      <c r="U55" s="2"/>
      <c r="V55" s="2"/>
      <c r="W55" s="2"/>
      <c r="X55">
        <f t="shared" si="1"/>
        <v>53</v>
      </c>
      <c r="Y55" t="str">
        <f>IF(COUNTIF($A$3:A55,A55)=1,ROW()-2,"")</f>
        <v/>
      </c>
      <c r="Z55" t="str">
        <f t="shared" si="2"/>
        <v/>
      </c>
      <c r="AA55" t="str">
        <f t="shared" si="3"/>
        <v/>
      </c>
    </row>
    <row r="56" spans="1:27" x14ac:dyDescent="0.25">
      <c r="A56" s="3"/>
      <c r="B56" s="3"/>
      <c r="C56" s="3"/>
      <c r="D56" s="3"/>
      <c r="E56" s="3"/>
      <c r="F56" s="3"/>
      <c r="G56" s="3"/>
      <c r="H56" s="3"/>
      <c r="I56" s="5"/>
      <c r="J56" s="6"/>
      <c r="K56" s="7"/>
      <c r="L56" s="8"/>
      <c r="M56" s="9">
        <f t="shared" si="0"/>
        <v>0</v>
      </c>
      <c r="N56" s="9"/>
      <c r="O56" s="9"/>
      <c r="P56" s="9"/>
      <c r="Q56" s="9"/>
      <c r="R56" s="9"/>
      <c r="S56" s="50"/>
      <c r="T56" s="3"/>
      <c r="U56" s="2"/>
      <c r="V56" s="2"/>
      <c r="W56" s="2"/>
      <c r="X56">
        <f t="shared" si="1"/>
        <v>54</v>
      </c>
      <c r="Y56" t="str">
        <f>IF(COUNTIF($A$3:A56,A56)=1,ROW()-2,"")</f>
        <v/>
      </c>
      <c r="Z56" t="str">
        <f t="shared" si="2"/>
        <v/>
      </c>
      <c r="AA56" t="str">
        <f t="shared" si="3"/>
        <v/>
      </c>
    </row>
    <row r="57" spans="1:27" x14ac:dyDescent="0.25">
      <c r="A57" s="3"/>
      <c r="B57" s="3"/>
      <c r="C57" s="3"/>
      <c r="D57" s="3"/>
      <c r="E57" s="3"/>
      <c r="F57" s="3"/>
      <c r="G57" s="3"/>
      <c r="H57" s="3"/>
      <c r="I57" s="5"/>
      <c r="J57" s="6"/>
      <c r="K57" s="7"/>
      <c r="L57" s="8"/>
      <c r="M57" s="9">
        <f t="shared" si="0"/>
        <v>0</v>
      </c>
      <c r="N57" s="9"/>
      <c r="O57" s="9"/>
      <c r="P57" s="9"/>
      <c r="Q57" s="9"/>
      <c r="R57" s="9"/>
      <c r="S57" s="50"/>
      <c r="T57" s="3"/>
      <c r="U57" s="2"/>
      <c r="V57" s="2"/>
      <c r="W57" s="2"/>
      <c r="X57">
        <f t="shared" si="1"/>
        <v>55</v>
      </c>
      <c r="Y57" t="str">
        <f>IF(COUNTIF($A$3:A57,A57)=1,ROW()-2,"")</f>
        <v/>
      </c>
      <c r="Z57" t="str">
        <f t="shared" si="2"/>
        <v/>
      </c>
      <c r="AA57" t="str">
        <f t="shared" si="3"/>
        <v/>
      </c>
    </row>
    <row r="58" spans="1:27" x14ac:dyDescent="0.25">
      <c r="A58" s="3"/>
      <c r="B58" s="3"/>
      <c r="C58" s="3"/>
      <c r="D58" s="3"/>
      <c r="E58" s="3"/>
      <c r="F58" s="3"/>
      <c r="G58" s="3"/>
      <c r="H58" s="3"/>
      <c r="I58" s="5"/>
      <c r="J58" s="6"/>
      <c r="K58" s="7"/>
      <c r="L58" s="8"/>
      <c r="M58" s="9">
        <f t="shared" si="0"/>
        <v>0</v>
      </c>
      <c r="N58" s="9"/>
      <c r="O58" s="9"/>
      <c r="P58" s="9"/>
      <c r="Q58" s="9"/>
      <c r="R58" s="9"/>
      <c r="S58" s="50"/>
      <c r="T58" s="3"/>
      <c r="U58" s="2"/>
      <c r="V58" s="2"/>
      <c r="W58" s="2"/>
      <c r="X58">
        <f t="shared" si="1"/>
        <v>56</v>
      </c>
      <c r="Y58" t="str">
        <f>IF(COUNTIF($A$3:A58,A58)=1,ROW()-2,"")</f>
        <v/>
      </c>
      <c r="Z58" t="str">
        <f t="shared" si="2"/>
        <v/>
      </c>
      <c r="AA58" t="str">
        <f t="shared" si="3"/>
        <v/>
      </c>
    </row>
    <row r="59" spans="1:27" x14ac:dyDescent="0.25">
      <c r="A59" s="3"/>
      <c r="B59" s="3"/>
      <c r="C59" s="3"/>
      <c r="D59" s="3"/>
      <c r="E59" s="3"/>
      <c r="F59" s="3"/>
      <c r="G59" s="3"/>
      <c r="H59" s="3"/>
      <c r="I59" s="5"/>
      <c r="J59" s="6"/>
      <c r="K59" s="7"/>
      <c r="L59" s="8"/>
      <c r="M59" s="9">
        <f t="shared" si="0"/>
        <v>0</v>
      </c>
      <c r="N59" s="9"/>
      <c r="O59" s="9"/>
      <c r="P59" s="9"/>
      <c r="Q59" s="9"/>
      <c r="R59" s="9"/>
      <c r="S59" s="50"/>
      <c r="T59" s="3"/>
      <c r="U59" s="2"/>
      <c r="V59" s="2"/>
      <c r="W59" s="2"/>
      <c r="X59">
        <f t="shared" si="1"/>
        <v>57</v>
      </c>
      <c r="Y59" t="str">
        <f>IF(COUNTIF($A$3:A59,A59)=1,ROW()-2,"")</f>
        <v/>
      </c>
      <c r="Z59" t="str">
        <f t="shared" si="2"/>
        <v/>
      </c>
      <c r="AA59" t="str">
        <f t="shared" si="3"/>
        <v/>
      </c>
    </row>
    <row r="60" spans="1:27" x14ac:dyDescent="0.25">
      <c r="A60" s="3"/>
      <c r="B60" s="3"/>
      <c r="C60" s="3"/>
      <c r="D60" s="3"/>
      <c r="E60" s="3"/>
      <c r="F60" s="3"/>
      <c r="G60" s="3"/>
      <c r="H60" s="3"/>
      <c r="I60" s="5"/>
      <c r="J60" s="6"/>
      <c r="K60" s="7"/>
      <c r="L60" s="8"/>
      <c r="M60" s="9">
        <f t="shared" si="0"/>
        <v>0</v>
      </c>
      <c r="N60" s="9"/>
      <c r="O60" s="9"/>
      <c r="P60" s="9"/>
      <c r="Q60" s="9"/>
      <c r="R60" s="9"/>
      <c r="S60" s="50"/>
      <c r="T60" s="3"/>
      <c r="U60" s="2"/>
      <c r="V60" s="2"/>
      <c r="W60" s="2"/>
      <c r="X60">
        <f t="shared" si="1"/>
        <v>58</v>
      </c>
      <c r="Y60" t="str">
        <f>IF(COUNTIF($A$3:A60,A60)=1,ROW()-2,"")</f>
        <v/>
      </c>
      <c r="Z60" t="str">
        <f t="shared" si="2"/>
        <v/>
      </c>
      <c r="AA60" t="str">
        <f t="shared" si="3"/>
        <v/>
      </c>
    </row>
    <row r="61" spans="1:27" x14ac:dyDescent="0.25">
      <c r="A61" s="3"/>
      <c r="B61" s="3"/>
      <c r="C61" s="3"/>
      <c r="D61" s="3"/>
      <c r="E61" s="3"/>
      <c r="F61" s="3"/>
      <c r="G61" s="3"/>
      <c r="H61" s="3"/>
      <c r="I61" s="5"/>
      <c r="J61" s="6"/>
      <c r="K61" s="7"/>
      <c r="L61" s="8"/>
      <c r="M61" s="9">
        <f t="shared" si="0"/>
        <v>0</v>
      </c>
      <c r="N61" s="9"/>
      <c r="O61" s="9"/>
      <c r="P61" s="9"/>
      <c r="Q61" s="9"/>
      <c r="R61" s="9"/>
      <c r="S61" s="50"/>
      <c r="T61" s="3"/>
      <c r="U61" s="2"/>
      <c r="V61" s="2"/>
      <c r="W61" s="2"/>
      <c r="X61">
        <f t="shared" si="1"/>
        <v>59</v>
      </c>
      <c r="Y61" t="str">
        <f>IF(COUNTIF($A$3:A61,A61)=1,ROW()-2,"")</f>
        <v/>
      </c>
      <c r="Z61" t="str">
        <f t="shared" si="2"/>
        <v/>
      </c>
      <c r="AA61" t="str">
        <f t="shared" si="3"/>
        <v/>
      </c>
    </row>
    <row r="62" spans="1:27" x14ac:dyDescent="0.25">
      <c r="A62" s="3"/>
      <c r="B62" s="3"/>
      <c r="C62" s="3"/>
      <c r="D62" s="3"/>
      <c r="E62" s="3"/>
      <c r="F62" s="3"/>
      <c r="G62" s="3"/>
      <c r="H62" s="3"/>
      <c r="I62" s="5"/>
      <c r="J62" s="6"/>
      <c r="K62" s="7"/>
      <c r="L62" s="8"/>
      <c r="M62" s="9">
        <f t="shared" si="0"/>
        <v>0</v>
      </c>
      <c r="N62" s="9"/>
      <c r="O62" s="9"/>
      <c r="P62" s="9"/>
      <c r="Q62" s="9"/>
      <c r="R62" s="9"/>
      <c r="S62" s="50"/>
      <c r="T62" s="3"/>
      <c r="U62" s="2"/>
      <c r="V62" s="2"/>
      <c r="W62" s="2"/>
      <c r="X62">
        <f t="shared" si="1"/>
        <v>60</v>
      </c>
      <c r="Y62" t="str">
        <f>IF(COUNTIF($A$3:A62,A62)=1,ROW()-2,"")</f>
        <v/>
      </c>
      <c r="Z62" t="str">
        <f t="shared" si="2"/>
        <v/>
      </c>
      <c r="AA62" t="str">
        <f t="shared" si="3"/>
        <v/>
      </c>
    </row>
    <row r="63" spans="1:27" x14ac:dyDescent="0.25">
      <c r="A63" s="3"/>
      <c r="B63" s="3"/>
      <c r="C63" s="3"/>
      <c r="D63" s="3"/>
      <c r="E63" s="3"/>
      <c r="F63" s="3"/>
      <c r="G63" s="3"/>
      <c r="H63" s="3"/>
      <c r="I63" s="5"/>
      <c r="J63" s="6"/>
      <c r="K63" s="7"/>
      <c r="L63" s="8"/>
      <c r="M63" s="9">
        <f t="shared" si="0"/>
        <v>0</v>
      </c>
      <c r="N63" s="9"/>
      <c r="O63" s="9"/>
      <c r="P63" s="9"/>
      <c r="Q63" s="9"/>
      <c r="R63" s="9"/>
      <c r="S63" s="50"/>
      <c r="T63" s="3"/>
      <c r="U63" s="2"/>
      <c r="V63" s="2"/>
      <c r="W63" s="2"/>
      <c r="X63">
        <f t="shared" si="1"/>
        <v>61</v>
      </c>
      <c r="Y63" t="str">
        <f>IF(COUNTIF($A$3:A63,A63)=1,ROW()-2,"")</f>
        <v/>
      </c>
      <c r="Z63" t="str">
        <f t="shared" si="2"/>
        <v/>
      </c>
      <c r="AA63" t="str">
        <f t="shared" si="3"/>
        <v/>
      </c>
    </row>
    <row r="64" spans="1:27" x14ac:dyDescent="0.25">
      <c r="A64" s="3"/>
      <c r="B64" s="3"/>
      <c r="C64" s="3"/>
      <c r="D64" s="3"/>
      <c r="E64" s="3"/>
      <c r="F64" s="3"/>
      <c r="G64" s="3"/>
      <c r="H64" s="3"/>
      <c r="I64" s="5"/>
      <c r="J64" s="6"/>
      <c r="K64" s="7"/>
      <c r="L64" s="8"/>
      <c r="M64" s="9">
        <f t="shared" si="0"/>
        <v>0</v>
      </c>
      <c r="N64" s="9"/>
      <c r="O64" s="9"/>
      <c r="P64" s="9"/>
      <c r="Q64" s="9"/>
      <c r="R64" s="9"/>
      <c r="S64" s="50"/>
      <c r="T64" s="3"/>
      <c r="U64" s="2"/>
      <c r="V64" s="2"/>
      <c r="W64" s="2"/>
      <c r="X64">
        <f t="shared" si="1"/>
        <v>62</v>
      </c>
      <c r="Y64" t="str">
        <f>IF(COUNTIF($A$3:A64,A64)=1,ROW()-2,"")</f>
        <v/>
      </c>
      <c r="Z64" t="str">
        <f t="shared" si="2"/>
        <v/>
      </c>
      <c r="AA64" t="str">
        <f t="shared" si="3"/>
        <v/>
      </c>
    </row>
    <row r="65" spans="1:27" x14ac:dyDescent="0.25">
      <c r="A65" s="3"/>
      <c r="B65" s="3"/>
      <c r="C65" s="3"/>
      <c r="D65" s="3"/>
      <c r="E65" s="3"/>
      <c r="F65" s="3"/>
      <c r="G65" s="3"/>
      <c r="H65" s="3"/>
      <c r="I65" s="5"/>
      <c r="J65" s="6"/>
      <c r="K65" s="7"/>
      <c r="L65" s="8"/>
      <c r="M65" s="9">
        <f t="shared" si="0"/>
        <v>0</v>
      </c>
      <c r="N65" s="9"/>
      <c r="O65" s="9"/>
      <c r="P65" s="9"/>
      <c r="Q65" s="9"/>
      <c r="R65" s="9"/>
      <c r="S65" s="50"/>
      <c r="T65" s="3"/>
      <c r="U65" s="2"/>
      <c r="V65" s="2"/>
      <c r="W65" s="2"/>
      <c r="X65">
        <f t="shared" si="1"/>
        <v>63</v>
      </c>
      <c r="Y65" t="str">
        <f>IF(COUNTIF($A$3:A65,A65)=1,ROW()-2,"")</f>
        <v/>
      </c>
      <c r="Z65" t="str">
        <f t="shared" si="2"/>
        <v/>
      </c>
      <c r="AA65" t="str">
        <f t="shared" si="3"/>
        <v/>
      </c>
    </row>
    <row r="66" spans="1:27" x14ac:dyDescent="0.25">
      <c r="A66" s="3"/>
      <c r="B66" s="3"/>
      <c r="C66" s="3"/>
      <c r="D66" s="3"/>
      <c r="E66" s="3"/>
      <c r="F66" s="3"/>
      <c r="G66" s="3"/>
      <c r="H66" s="3"/>
      <c r="I66" s="5"/>
      <c r="J66" s="6"/>
      <c r="K66" s="7"/>
      <c r="L66" s="8"/>
      <c r="M66" s="9">
        <f t="shared" si="0"/>
        <v>0</v>
      </c>
      <c r="N66" s="9"/>
      <c r="O66" s="9"/>
      <c r="P66" s="9"/>
      <c r="Q66" s="9"/>
      <c r="R66" s="9"/>
      <c r="S66" s="50"/>
      <c r="T66" s="3"/>
      <c r="U66" s="2"/>
      <c r="V66" s="2"/>
      <c r="W66" s="2"/>
      <c r="X66">
        <f t="shared" si="1"/>
        <v>64</v>
      </c>
      <c r="Y66" t="str">
        <f>IF(COUNTIF($A$3:A66,A66)=1,ROW()-2,"")</f>
        <v/>
      </c>
      <c r="Z66" t="str">
        <f t="shared" si="2"/>
        <v/>
      </c>
      <c r="AA66" t="str">
        <f t="shared" si="3"/>
        <v/>
      </c>
    </row>
    <row r="67" spans="1:27" x14ac:dyDescent="0.25">
      <c r="A67" s="3"/>
      <c r="B67" s="3"/>
      <c r="C67" s="3"/>
      <c r="D67" s="3"/>
      <c r="E67" s="3"/>
      <c r="F67" s="3"/>
      <c r="G67" s="3"/>
      <c r="H67" s="3"/>
      <c r="I67" s="5"/>
      <c r="J67" s="6"/>
      <c r="K67" s="7"/>
      <c r="L67" s="8"/>
      <c r="M67" s="9">
        <f t="shared" ref="M67:M102" si="4">IFERROR((K67*L67)/(I67*J67),0)</f>
        <v>0</v>
      </c>
      <c r="N67" s="9"/>
      <c r="O67" s="9"/>
      <c r="P67" s="9"/>
      <c r="Q67" s="9"/>
      <c r="R67" s="9"/>
      <c r="S67" s="50"/>
      <c r="T67" s="3"/>
      <c r="U67" s="2"/>
      <c r="V67" s="2"/>
      <c r="W67" s="2"/>
      <c r="X67">
        <f t="shared" si="1"/>
        <v>65</v>
      </c>
      <c r="Y67" t="str">
        <f>IF(COUNTIF($A$3:A67,A67)=1,ROW()-2,"")</f>
        <v/>
      </c>
      <c r="Z67" t="str">
        <f t="shared" si="2"/>
        <v/>
      </c>
      <c r="AA67" t="str">
        <f t="shared" si="3"/>
        <v/>
      </c>
    </row>
    <row r="68" spans="1:27" x14ac:dyDescent="0.25">
      <c r="A68" s="3"/>
      <c r="B68" s="3"/>
      <c r="C68" s="3"/>
      <c r="D68" s="3"/>
      <c r="E68" s="3"/>
      <c r="F68" s="3"/>
      <c r="G68" s="3"/>
      <c r="H68" s="3"/>
      <c r="I68" s="5"/>
      <c r="J68" s="6"/>
      <c r="K68" s="7"/>
      <c r="L68" s="8"/>
      <c r="M68" s="9">
        <f t="shared" si="4"/>
        <v>0</v>
      </c>
      <c r="N68" s="9"/>
      <c r="O68" s="9"/>
      <c r="P68" s="9"/>
      <c r="Q68" s="9"/>
      <c r="R68" s="9"/>
      <c r="S68" s="50"/>
      <c r="T68" s="3"/>
      <c r="U68" s="2"/>
      <c r="V68" s="2"/>
      <c r="W68" s="2"/>
      <c r="X68">
        <f t="shared" ref="X68:X102" si="5">ROW()-2</f>
        <v>66</v>
      </c>
      <c r="Y68" t="str">
        <f>IF(COUNTIF($A$3:A68,A68)=1,ROW()-2,"")</f>
        <v/>
      </c>
      <c r="Z68" t="str">
        <f t="shared" ref="Z68:Z102" si="6">IFERROR(SMALL(Y:Y,X68),"")</f>
        <v/>
      </c>
      <c r="AA68" t="str">
        <f t="shared" ref="AA68:AA102" si="7">IFERROR(INDEX($A$1:$A$102,Z68+2),"")</f>
        <v/>
      </c>
    </row>
    <row r="69" spans="1:27" x14ac:dyDescent="0.25">
      <c r="A69" s="3"/>
      <c r="B69" s="3"/>
      <c r="C69" s="3"/>
      <c r="D69" s="3"/>
      <c r="E69" s="3"/>
      <c r="F69" s="3"/>
      <c r="G69" s="3"/>
      <c r="H69" s="3"/>
      <c r="I69" s="5"/>
      <c r="J69" s="6"/>
      <c r="K69" s="7"/>
      <c r="L69" s="8"/>
      <c r="M69" s="9">
        <f t="shared" si="4"/>
        <v>0</v>
      </c>
      <c r="N69" s="9"/>
      <c r="O69" s="9"/>
      <c r="P69" s="9"/>
      <c r="Q69" s="9"/>
      <c r="R69" s="9"/>
      <c r="S69" s="50"/>
      <c r="T69" s="3"/>
      <c r="U69" s="2"/>
      <c r="V69" s="2"/>
      <c r="W69" s="2"/>
      <c r="X69">
        <f t="shared" si="5"/>
        <v>67</v>
      </c>
      <c r="Y69" t="str">
        <f>IF(COUNTIF($A$3:A69,A69)=1,ROW()-2,"")</f>
        <v/>
      </c>
      <c r="Z69" t="str">
        <f t="shared" si="6"/>
        <v/>
      </c>
      <c r="AA69" t="str">
        <f t="shared" si="7"/>
        <v/>
      </c>
    </row>
    <row r="70" spans="1:27" x14ac:dyDescent="0.25">
      <c r="A70" s="3"/>
      <c r="B70" s="3"/>
      <c r="C70" s="3"/>
      <c r="D70" s="3"/>
      <c r="E70" s="3"/>
      <c r="F70" s="3"/>
      <c r="G70" s="3"/>
      <c r="H70" s="3"/>
      <c r="I70" s="5"/>
      <c r="J70" s="6"/>
      <c r="K70" s="7"/>
      <c r="L70" s="8"/>
      <c r="M70" s="9">
        <f t="shared" si="4"/>
        <v>0</v>
      </c>
      <c r="N70" s="9"/>
      <c r="O70" s="9"/>
      <c r="P70" s="9"/>
      <c r="Q70" s="9"/>
      <c r="R70" s="9"/>
      <c r="S70" s="50"/>
      <c r="T70" s="3"/>
      <c r="U70" s="2"/>
      <c r="V70" s="2"/>
      <c r="W70" s="2"/>
      <c r="X70">
        <f t="shared" si="5"/>
        <v>68</v>
      </c>
      <c r="Y70" t="str">
        <f>IF(COUNTIF($A$3:A70,A70)=1,ROW()-2,"")</f>
        <v/>
      </c>
      <c r="Z70" t="str">
        <f t="shared" si="6"/>
        <v/>
      </c>
      <c r="AA70" t="str">
        <f t="shared" si="7"/>
        <v/>
      </c>
    </row>
    <row r="71" spans="1:27" x14ac:dyDescent="0.25">
      <c r="A71" s="3"/>
      <c r="B71" s="3"/>
      <c r="C71" s="3"/>
      <c r="D71" s="3"/>
      <c r="E71" s="3"/>
      <c r="F71" s="3"/>
      <c r="G71" s="3"/>
      <c r="H71" s="3"/>
      <c r="I71" s="5"/>
      <c r="J71" s="6"/>
      <c r="K71" s="7"/>
      <c r="L71" s="8"/>
      <c r="M71" s="9">
        <f t="shared" si="4"/>
        <v>0</v>
      </c>
      <c r="N71" s="9"/>
      <c r="O71" s="9"/>
      <c r="P71" s="9"/>
      <c r="Q71" s="9"/>
      <c r="R71" s="9"/>
      <c r="S71" s="50"/>
      <c r="T71" s="3"/>
      <c r="U71" s="2"/>
      <c r="V71" s="2"/>
      <c r="W71" s="2"/>
      <c r="X71">
        <f t="shared" si="5"/>
        <v>69</v>
      </c>
      <c r="Y71" t="str">
        <f>IF(COUNTIF($A$3:A71,A71)=1,ROW()-2,"")</f>
        <v/>
      </c>
      <c r="Z71" t="str">
        <f t="shared" si="6"/>
        <v/>
      </c>
      <c r="AA71" t="str">
        <f t="shared" si="7"/>
        <v/>
      </c>
    </row>
    <row r="72" spans="1:27" x14ac:dyDescent="0.25">
      <c r="A72" s="3"/>
      <c r="B72" s="3"/>
      <c r="C72" s="3"/>
      <c r="D72" s="3"/>
      <c r="E72" s="3"/>
      <c r="F72" s="3"/>
      <c r="G72" s="3"/>
      <c r="H72" s="3"/>
      <c r="I72" s="5"/>
      <c r="J72" s="6"/>
      <c r="K72" s="7"/>
      <c r="L72" s="8"/>
      <c r="M72" s="9">
        <f t="shared" si="4"/>
        <v>0</v>
      </c>
      <c r="N72" s="9"/>
      <c r="O72" s="9"/>
      <c r="P72" s="9"/>
      <c r="Q72" s="9"/>
      <c r="R72" s="9"/>
      <c r="S72" s="50"/>
      <c r="T72" s="3"/>
      <c r="U72" s="2"/>
      <c r="V72" s="2"/>
      <c r="W72" s="2"/>
      <c r="X72">
        <f t="shared" si="5"/>
        <v>70</v>
      </c>
      <c r="Y72" t="str">
        <f>IF(COUNTIF($A$3:A72,A72)=1,ROW()-2,"")</f>
        <v/>
      </c>
      <c r="Z72" t="str">
        <f t="shared" si="6"/>
        <v/>
      </c>
      <c r="AA72" t="str">
        <f t="shared" si="7"/>
        <v/>
      </c>
    </row>
    <row r="73" spans="1:27" x14ac:dyDescent="0.25">
      <c r="A73" s="3"/>
      <c r="B73" s="3"/>
      <c r="C73" s="3"/>
      <c r="D73" s="3"/>
      <c r="E73" s="3"/>
      <c r="F73" s="3"/>
      <c r="G73" s="3"/>
      <c r="H73" s="3"/>
      <c r="I73" s="5"/>
      <c r="J73" s="6"/>
      <c r="K73" s="7"/>
      <c r="L73" s="8"/>
      <c r="M73" s="9">
        <f t="shared" si="4"/>
        <v>0</v>
      </c>
      <c r="N73" s="9"/>
      <c r="O73" s="9"/>
      <c r="P73" s="9"/>
      <c r="Q73" s="9"/>
      <c r="R73" s="9"/>
      <c r="S73" s="50"/>
      <c r="T73" s="3"/>
      <c r="U73" s="2"/>
      <c r="V73" s="2"/>
      <c r="W73" s="2"/>
      <c r="X73">
        <f t="shared" si="5"/>
        <v>71</v>
      </c>
      <c r="Y73" t="str">
        <f>IF(COUNTIF($A$3:A73,A73)=1,ROW()-2,"")</f>
        <v/>
      </c>
      <c r="Z73" t="str">
        <f t="shared" si="6"/>
        <v/>
      </c>
      <c r="AA73" t="str">
        <f t="shared" si="7"/>
        <v/>
      </c>
    </row>
    <row r="74" spans="1:27" x14ac:dyDescent="0.25">
      <c r="A74" s="3"/>
      <c r="B74" s="3"/>
      <c r="C74" s="3"/>
      <c r="D74" s="3"/>
      <c r="E74" s="3"/>
      <c r="F74" s="3"/>
      <c r="G74" s="3"/>
      <c r="H74" s="3"/>
      <c r="I74" s="5"/>
      <c r="J74" s="6"/>
      <c r="K74" s="7"/>
      <c r="L74" s="8"/>
      <c r="M74" s="9">
        <f t="shared" si="4"/>
        <v>0</v>
      </c>
      <c r="N74" s="9"/>
      <c r="O74" s="9"/>
      <c r="P74" s="9"/>
      <c r="Q74" s="9"/>
      <c r="R74" s="9"/>
      <c r="S74" s="50"/>
      <c r="T74" s="3"/>
      <c r="U74" s="2"/>
      <c r="V74" s="2"/>
      <c r="W74" s="2"/>
      <c r="X74">
        <f t="shared" si="5"/>
        <v>72</v>
      </c>
      <c r="Y74" t="str">
        <f>IF(COUNTIF($A$3:A74,A74)=1,ROW()-2,"")</f>
        <v/>
      </c>
      <c r="Z74" t="str">
        <f t="shared" si="6"/>
        <v/>
      </c>
      <c r="AA74" t="str">
        <f t="shared" si="7"/>
        <v/>
      </c>
    </row>
    <row r="75" spans="1:27" x14ac:dyDescent="0.25">
      <c r="A75" s="3"/>
      <c r="B75" s="3"/>
      <c r="C75" s="3"/>
      <c r="D75" s="3"/>
      <c r="E75" s="3"/>
      <c r="F75" s="3"/>
      <c r="G75" s="3"/>
      <c r="H75" s="3"/>
      <c r="I75" s="5"/>
      <c r="J75" s="6"/>
      <c r="K75" s="7"/>
      <c r="L75" s="8"/>
      <c r="M75" s="9">
        <f t="shared" si="4"/>
        <v>0</v>
      </c>
      <c r="N75" s="9"/>
      <c r="O75" s="9"/>
      <c r="P75" s="9"/>
      <c r="Q75" s="9"/>
      <c r="R75" s="9"/>
      <c r="S75" s="50"/>
      <c r="T75" s="3"/>
      <c r="U75" s="2"/>
      <c r="V75" s="2"/>
      <c r="W75" s="2"/>
      <c r="X75">
        <f t="shared" si="5"/>
        <v>73</v>
      </c>
      <c r="Y75" t="str">
        <f>IF(COUNTIF($A$3:A75,A75)=1,ROW()-2,"")</f>
        <v/>
      </c>
      <c r="Z75" t="str">
        <f t="shared" si="6"/>
        <v/>
      </c>
      <c r="AA75" t="str">
        <f t="shared" si="7"/>
        <v/>
      </c>
    </row>
    <row r="76" spans="1:27" x14ac:dyDescent="0.25">
      <c r="A76" s="3"/>
      <c r="B76" s="3"/>
      <c r="C76" s="3"/>
      <c r="D76" s="3"/>
      <c r="E76" s="3"/>
      <c r="F76" s="3"/>
      <c r="G76" s="3"/>
      <c r="H76" s="3"/>
      <c r="I76" s="5"/>
      <c r="J76" s="6"/>
      <c r="K76" s="7"/>
      <c r="L76" s="8"/>
      <c r="M76" s="9">
        <f t="shared" si="4"/>
        <v>0</v>
      </c>
      <c r="N76" s="9"/>
      <c r="O76" s="9"/>
      <c r="P76" s="9"/>
      <c r="Q76" s="9"/>
      <c r="R76" s="9"/>
      <c r="S76" s="50"/>
      <c r="T76" s="3"/>
      <c r="U76" s="2"/>
      <c r="V76" s="2"/>
      <c r="W76" s="2"/>
      <c r="X76">
        <f t="shared" si="5"/>
        <v>74</v>
      </c>
      <c r="Y76" t="str">
        <f>IF(COUNTIF($A$3:A76,A76)=1,ROW()-2,"")</f>
        <v/>
      </c>
      <c r="Z76" t="str">
        <f t="shared" si="6"/>
        <v/>
      </c>
      <c r="AA76" t="str">
        <f t="shared" si="7"/>
        <v/>
      </c>
    </row>
    <row r="77" spans="1:27" x14ac:dyDescent="0.25">
      <c r="A77" s="3"/>
      <c r="B77" s="3"/>
      <c r="C77" s="3"/>
      <c r="D77" s="3"/>
      <c r="E77" s="3"/>
      <c r="F77" s="3"/>
      <c r="G77" s="3"/>
      <c r="H77" s="3"/>
      <c r="I77" s="5"/>
      <c r="J77" s="6"/>
      <c r="K77" s="7"/>
      <c r="L77" s="8"/>
      <c r="M77" s="9">
        <f t="shared" si="4"/>
        <v>0</v>
      </c>
      <c r="N77" s="9"/>
      <c r="O77" s="9"/>
      <c r="P77" s="9"/>
      <c r="Q77" s="9"/>
      <c r="R77" s="9"/>
      <c r="S77" s="50"/>
      <c r="T77" s="3"/>
      <c r="U77" s="2"/>
      <c r="V77" s="2"/>
      <c r="W77" s="2"/>
      <c r="X77">
        <f t="shared" si="5"/>
        <v>75</v>
      </c>
      <c r="Y77" t="str">
        <f>IF(COUNTIF($A$3:A77,A77)=1,ROW()-2,"")</f>
        <v/>
      </c>
      <c r="Z77" t="str">
        <f t="shared" si="6"/>
        <v/>
      </c>
      <c r="AA77" t="str">
        <f t="shared" si="7"/>
        <v/>
      </c>
    </row>
    <row r="78" spans="1:27" x14ac:dyDescent="0.25">
      <c r="A78" s="3"/>
      <c r="B78" s="3"/>
      <c r="C78" s="3"/>
      <c r="D78" s="3"/>
      <c r="E78" s="3"/>
      <c r="F78" s="3"/>
      <c r="G78" s="3"/>
      <c r="H78" s="3"/>
      <c r="I78" s="5"/>
      <c r="J78" s="6"/>
      <c r="K78" s="7"/>
      <c r="L78" s="8"/>
      <c r="M78" s="9">
        <f t="shared" si="4"/>
        <v>0</v>
      </c>
      <c r="N78" s="9"/>
      <c r="O78" s="9"/>
      <c r="P78" s="9"/>
      <c r="Q78" s="9"/>
      <c r="R78" s="9"/>
      <c r="S78" s="50"/>
      <c r="T78" s="3"/>
      <c r="U78" s="2"/>
      <c r="V78" s="2"/>
      <c r="W78" s="2"/>
      <c r="X78">
        <f t="shared" si="5"/>
        <v>76</v>
      </c>
      <c r="Y78" t="str">
        <f>IF(COUNTIF($A$3:A78,A78)=1,ROW()-2,"")</f>
        <v/>
      </c>
      <c r="Z78" t="str">
        <f t="shared" si="6"/>
        <v/>
      </c>
      <c r="AA78" t="str">
        <f t="shared" si="7"/>
        <v/>
      </c>
    </row>
    <row r="79" spans="1:27" x14ac:dyDescent="0.25">
      <c r="A79" s="3"/>
      <c r="B79" s="3"/>
      <c r="C79" s="3"/>
      <c r="D79" s="3"/>
      <c r="E79" s="3"/>
      <c r="F79" s="3"/>
      <c r="G79" s="3"/>
      <c r="H79" s="3"/>
      <c r="I79" s="5"/>
      <c r="J79" s="6"/>
      <c r="K79" s="7"/>
      <c r="L79" s="8"/>
      <c r="M79" s="9">
        <f t="shared" si="4"/>
        <v>0</v>
      </c>
      <c r="N79" s="9"/>
      <c r="O79" s="9"/>
      <c r="P79" s="9"/>
      <c r="Q79" s="9"/>
      <c r="R79" s="9"/>
      <c r="S79" s="50"/>
      <c r="T79" s="3"/>
      <c r="U79" s="2"/>
      <c r="V79" s="2"/>
      <c r="W79" s="2"/>
      <c r="X79">
        <f t="shared" si="5"/>
        <v>77</v>
      </c>
      <c r="Y79" t="str">
        <f>IF(COUNTIF($A$3:A79,A79)=1,ROW()-2,"")</f>
        <v/>
      </c>
      <c r="Z79" t="str">
        <f t="shared" si="6"/>
        <v/>
      </c>
      <c r="AA79" t="str">
        <f t="shared" si="7"/>
        <v/>
      </c>
    </row>
    <row r="80" spans="1:27" x14ac:dyDescent="0.25">
      <c r="A80" s="3"/>
      <c r="B80" s="3"/>
      <c r="C80" s="3"/>
      <c r="D80" s="3"/>
      <c r="E80" s="3"/>
      <c r="F80" s="3"/>
      <c r="G80" s="3"/>
      <c r="H80" s="3"/>
      <c r="I80" s="5"/>
      <c r="J80" s="6"/>
      <c r="K80" s="7"/>
      <c r="L80" s="8"/>
      <c r="M80" s="9">
        <f t="shared" si="4"/>
        <v>0</v>
      </c>
      <c r="N80" s="9"/>
      <c r="O80" s="9"/>
      <c r="P80" s="9"/>
      <c r="Q80" s="9"/>
      <c r="R80" s="9"/>
      <c r="S80" s="50"/>
      <c r="T80" s="3"/>
      <c r="U80" s="2"/>
      <c r="V80" s="2"/>
      <c r="W80" s="2"/>
      <c r="X80">
        <f t="shared" si="5"/>
        <v>78</v>
      </c>
      <c r="Y80" t="str">
        <f>IF(COUNTIF($A$3:A80,A80)=1,ROW()-2,"")</f>
        <v/>
      </c>
      <c r="Z80" t="str">
        <f t="shared" si="6"/>
        <v/>
      </c>
      <c r="AA80" t="str">
        <f t="shared" si="7"/>
        <v/>
      </c>
    </row>
    <row r="81" spans="1:27" x14ac:dyDescent="0.25">
      <c r="A81" s="3"/>
      <c r="B81" s="3"/>
      <c r="C81" s="3"/>
      <c r="D81" s="3"/>
      <c r="E81" s="3"/>
      <c r="F81" s="3"/>
      <c r="G81" s="3"/>
      <c r="H81" s="3"/>
      <c r="I81" s="5"/>
      <c r="J81" s="6"/>
      <c r="K81" s="7"/>
      <c r="L81" s="8"/>
      <c r="M81" s="9">
        <f t="shared" si="4"/>
        <v>0</v>
      </c>
      <c r="N81" s="9"/>
      <c r="O81" s="9"/>
      <c r="P81" s="9"/>
      <c r="Q81" s="9"/>
      <c r="R81" s="9"/>
      <c r="S81" s="50"/>
      <c r="T81" s="3"/>
      <c r="U81" s="2"/>
      <c r="V81" s="2"/>
      <c r="W81" s="2"/>
      <c r="X81">
        <f t="shared" si="5"/>
        <v>79</v>
      </c>
      <c r="Y81" t="str">
        <f>IF(COUNTIF($A$3:A81,A81)=1,ROW()-2,"")</f>
        <v/>
      </c>
      <c r="Z81" t="str">
        <f t="shared" si="6"/>
        <v/>
      </c>
      <c r="AA81" t="str">
        <f t="shared" si="7"/>
        <v/>
      </c>
    </row>
    <row r="82" spans="1:27" x14ac:dyDescent="0.25">
      <c r="A82" s="3"/>
      <c r="B82" s="3"/>
      <c r="C82" s="3"/>
      <c r="D82" s="3"/>
      <c r="E82" s="3"/>
      <c r="F82" s="3"/>
      <c r="G82" s="3"/>
      <c r="H82" s="3"/>
      <c r="I82" s="5"/>
      <c r="J82" s="6"/>
      <c r="K82" s="7"/>
      <c r="L82" s="8"/>
      <c r="M82" s="9">
        <f t="shared" si="4"/>
        <v>0</v>
      </c>
      <c r="N82" s="9"/>
      <c r="O82" s="9"/>
      <c r="P82" s="9"/>
      <c r="Q82" s="9"/>
      <c r="R82" s="9"/>
      <c r="S82" s="50"/>
      <c r="T82" s="3"/>
      <c r="U82" s="2"/>
      <c r="V82" s="2"/>
      <c r="W82" s="2"/>
      <c r="X82">
        <f t="shared" si="5"/>
        <v>80</v>
      </c>
      <c r="Y82" t="str">
        <f>IF(COUNTIF($A$3:A82,A82)=1,ROW()-2,"")</f>
        <v/>
      </c>
      <c r="Z82" t="str">
        <f t="shared" si="6"/>
        <v/>
      </c>
      <c r="AA82" t="str">
        <f t="shared" si="7"/>
        <v/>
      </c>
    </row>
    <row r="83" spans="1:27" x14ac:dyDescent="0.25">
      <c r="A83" s="3"/>
      <c r="B83" s="3"/>
      <c r="C83" s="3"/>
      <c r="D83" s="3"/>
      <c r="E83" s="3"/>
      <c r="F83" s="3"/>
      <c r="G83" s="3"/>
      <c r="H83" s="3"/>
      <c r="I83" s="5"/>
      <c r="J83" s="6"/>
      <c r="K83" s="7"/>
      <c r="L83" s="8"/>
      <c r="M83" s="9">
        <f t="shared" si="4"/>
        <v>0</v>
      </c>
      <c r="N83" s="9"/>
      <c r="O83" s="9"/>
      <c r="P83" s="9"/>
      <c r="Q83" s="9"/>
      <c r="R83" s="9"/>
      <c r="S83" s="50"/>
      <c r="T83" s="3"/>
      <c r="U83" s="2"/>
      <c r="V83" s="2"/>
      <c r="W83" s="2"/>
      <c r="X83">
        <f t="shared" si="5"/>
        <v>81</v>
      </c>
      <c r="Y83" t="str">
        <f>IF(COUNTIF($A$3:A83,A83)=1,ROW()-2,"")</f>
        <v/>
      </c>
      <c r="Z83" t="str">
        <f t="shared" si="6"/>
        <v/>
      </c>
      <c r="AA83" t="str">
        <f t="shared" si="7"/>
        <v/>
      </c>
    </row>
    <row r="84" spans="1:27" x14ac:dyDescent="0.25">
      <c r="A84" s="3"/>
      <c r="B84" s="3"/>
      <c r="C84" s="3"/>
      <c r="D84" s="3"/>
      <c r="E84" s="3"/>
      <c r="F84" s="3"/>
      <c r="G84" s="3"/>
      <c r="H84" s="3"/>
      <c r="I84" s="5"/>
      <c r="J84" s="6"/>
      <c r="K84" s="7"/>
      <c r="L84" s="8"/>
      <c r="M84" s="9">
        <f t="shared" si="4"/>
        <v>0</v>
      </c>
      <c r="N84" s="9"/>
      <c r="O84" s="9"/>
      <c r="P84" s="9"/>
      <c r="Q84" s="9"/>
      <c r="R84" s="9"/>
      <c r="S84" s="50"/>
      <c r="T84" s="3"/>
      <c r="U84" s="2"/>
      <c r="V84" s="2"/>
      <c r="W84" s="2"/>
      <c r="X84">
        <f t="shared" si="5"/>
        <v>82</v>
      </c>
      <c r="Y84" t="str">
        <f>IF(COUNTIF($A$3:A84,A84)=1,ROW()-2,"")</f>
        <v/>
      </c>
      <c r="Z84" t="str">
        <f t="shared" si="6"/>
        <v/>
      </c>
      <c r="AA84" t="str">
        <f t="shared" si="7"/>
        <v/>
      </c>
    </row>
    <row r="85" spans="1:27" x14ac:dyDescent="0.25">
      <c r="A85" s="3"/>
      <c r="B85" s="3"/>
      <c r="C85" s="3"/>
      <c r="D85" s="3"/>
      <c r="E85" s="3"/>
      <c r="F85" s="3"/>
      <c r="G85" s="3"/>
      <c r="H85" s="3"/>
      <c r="I85" s="5"/>
      <c r="J85" s="6"/>
      <c r="K85" s="7"/>
      <c r="L85" s="8"/>
      <c r="M85" s="9">
        <f t="shared" si="4"/>
        <v>0</v>
      </c>
      <c r="N85" s="9"/>
      <c r="O85" s="9"/>
      <c r="P85" s="9"/>
      <c r="Q85" s="9"/>
      <c r="R85" s="9"/>
      <c r="S85" s="50"/>
      <c r="T85" s="3"/>
      <c r="U85" s="2"/>
      <c r="V85" s="2"/>
      <c r="W85" s="2"/>
      <c r="X85">
        <f t="shared" si="5"/>
        <v>83</v>
      </c>
      <c r="Y85" t="str">
        <f>IF(COUNTIF($A$3:A85,A85)=1,ROW()-2,"")</f>
        <v/>
      </c>
      <c r="Z85" t="str">
        <f t="shared" si="6"/>
        <v/>
      </c>
      <c r="AA85" t="str">
        <f t="shared" si="7"/>
        <v/>
      </c>
    </row>
    <row r="86" spans="1:27" x14ac:dyDescent="0.25">
      <c r="A86" s="3"/>
      <c r="B86" s="3"/>
      <c r="C86" s="3"/>
      <c r="D86" s="3"/>
      <c r="E86" s="3"/>
      <c r="F86" s="3"/>
      <c r="G86" s="3"/>
      <c r="H86" s="3"/>
      <c r="I86" s="5"/>
      <c r="J86" s="6"/>
      <c r="K86" s="7"/>
      <c r="L86" s="8"/>
      <c r="M86" s="9">
        <f t="shared" si="4"/>
        <v>0</v>
      </c>
      <c r="N86" s="9"/>
      <c r="O86" s="9"/>
      <c r="P86" s="9"/>
      <c r="Q86" s="9"/>
      <c r="R86" s="9"/>
      <c r="S86" s="50"/>
      <c r="T86" s="3"/>
      <c r="U86" s="2"/>
      <c r="V86" s="2"/>
      <c r="W86" s="2"/>
      <c r="X86">
        <f t="shared" si="5"/>
        <v>84</v>
      </c>
      <c r="Y86" t="str">
        <f>IF(COUNTIF($A$3:A86,A86)=1,ROW()-2,"")</f>
        <v/>
      </c>
      <c r="Z86" t="str">
        <f t="shared" si="6"/>
        <v/>
      </c>
      <c r="AA86" t="str">
        <f t="shared" si="7"/>
        <v/>
      </c>
    </row>
    <row r="87" spans="1:27" x14ac:dyDescent="0.25">
      <c r="A87" s="3"/>
      <c r="B87" s="3"/>
      <c r="C87" s="3"/>
      <c r="D87" s="3"/>
      <c r="E87" s="3"/>
      <c r="F87" s="3"/>
      <c r="G87" s="3"/>
      <c r="H87" s="3"/>
      <c r="I87" s="5"/>
      <c r="J87" s="6"/>
      <c r="K87" s="7"/>
      <c r="L87" s="8"/>
      <c r="M87" s="9">
        <f t="shared" si="4"/>
        <v>0</v>
      </c>
      <c r="N87" s="9"/>
      <c r="O87" s="9"/>
      <c r="P87" s="9"/>
      <c r="Q87" s="9"/>
      <c r="R87" s="9"/>
      <c r="S87" s="50"/>
      <c r="T87" s="3"/>
      <c r="U87" s="2"/>
      <c r="V87" s="2"/>
      <c r="W87" s="2"/>
      <c r="X87">
        <f t="shared" si="5"/>
        <v>85</v>
      </c>
      <c r="Y87" t="str">
        <f>IF(COUNTIF($A$3:A87,A87)=1,ROW()-2,"")</f>
        <v/>
      </c>
      <c r="Z87" t="str">
        <f t="shared" si="6"/>
        <v/>
      </c>
      <c r="AA87" t="str">
        <f t="shared" si="7"/>
        <v/>
      </c>
    </row>
    <row r="88" spans="1:27" x14ac:dyDescent="0.25">
      <c r="A88" s="3"/>
      <c r="B88" s="3"/>
      <c r="C88" s="3"/>
      <c r="D88" s="3"/>
      <c r="E88" s="3"/>
      <c r="F88" s="3"/>
      <c r="G88" s="3"/>
      <c r="H88" s="3"/>
      <c r="I88" s="5"/>
      <c r="J88" s="6"/>
      <c r="K88" s="7"/>
      <c r="L88" s="8"/>
      <c r="M88" s="9">
        <f t="shared" si="4"/>
        <v>0</v>
      </c>
      <c r="N88" s="9"/>
      <c r="O88" s="9"/>
      <c r="P88" s="9"/>
      <c r="Q88" s="9"/>
      <c r="R88" s="9"/>
      <c r="S88" s="50"/>
      <c r="T88" s="3"/>
      <c r="U88" s="2"/>
      <c r="V88" s="2"/>
      <c r="W88" s="2"/>
      <c r="X88">
        <f t="shared" si="5"/>
        <v>86</v>
      </c>
      <c r="Y88" t="str">
        <f>IF(COUNTIF($A$3:A88,A88)=1,ROW()-2,"")</f>
        <v/>
      </c>
      <c r="Z88" t="str">
        <f t="shared" si="6"/>
        <v/>
      </c>
      <c r="AA88" t="str">
        <f t="shared" si="7"/>
        <v/>
      </c>
    </row>
    <row r="89" spans="1:27" x14ac:dyDescent="0.25">
      <c r="A89" s="3"/>
      <c r="B89" s="3"/>
      <c r="C89" s="3"/>
      <c r="D89" s="3"/>
      <c r="E89" s="3"/>
      <c r="F89" s="3"/>
      <c r="G89" s="3"/>
      <c r="H89" s="3"/>
      <c r="I89" s="5"/>
      <c r="J89" s="6"/>
      <c r="K89" s="7"/>
      <c r="L89" s="8"/>
      <c r="M89" s="9">
        <f t="shared" si="4"/>
        <v>0</v>
      </c>
      <c r="N89" s="9"/>
      <c r="O89" s="9"/>
      <c r="P89" s="9"/>
      <c r="Q89" s="9"/>
      <c r="R89" s="9"/>
      <c r="S89" s="50"/>
      <c r="T89" s="3"/>
      <c r="U89" s="2"/>
      <c r="V89" s="2"/>
      <c r="W89" s="2"/>
      <c r="X89">
        <f t="shared" si="5"/>
        <v>87</v>
      </c>
      <c r="Y89" t="str">
        <f>IF(COUNTIF($A$3:A89,A89)=1,ROW()-2,"")</f>
        <v/>
      </c>
      <c r="Z89" t="str">
        <f t="shared" si="6"/>
        <v/>
      </c>
      <c r="AA89" t="str">
        <f t="shared" si="7"/>
        <v/>
      </c>
    </row>
    <row r="90" spans="1:27" x14ac:dyDescent="0.25">
      <c r="A90" s="3"/>
      <c r="B90" s="3"/>
      <c r="C90" s="3"/>
      <c r="D90" s="3"/>
      <c r="E90" s="3"/>
      <c r="F90" s="3"/>
      <c r="G90" s="3"/>
      <c r="H90" s="3"/>
      <c r="I90" s="5"/>
      <c r="J90" s="6"/>
      <c r="K90" s="7"/>
      <c r="L90" s="8"/>
      <c r="M90" s="9">
        <f t="shared" si="4"/>
        <v>0</v>
      </c>
      <c r="N90" s="9"/>
      <c r="O90" s="9"/>
      <c r="P90" s="9"/>
      <c r="Q90" s="9"/>
      <c r="R90" s="9"/>
      <c r="S90" s="50"/>
      <c r="T90" s="3"/>
      <c r="U90" s="2"/>
      <c r="V90" s="2"/>
      <c r="W90" s="2"/>
      <c r="X90">
        <f t="shared" si="5"/>
        <v>88</v>
      </c>
      <c r="Y90" t="str">
        <f>IF(COUNTIF($A$3:A90,A90)=1,ROW()-2,"")</f>
        <v/>
      </c>
      <c r="Z90" t="str">
        <f t="shared" si="6"/>
        <v/>
      </c>
      <c r="AA90" t="str">
        <f t="shared" si="7"/>
        <v/>
      </c>
    </row>
    <row r="91" spans="1:27" x14ac:dyDescent="0.25">
      <c r="A91" s="3"/>
      <c r="B91" s="3"/>
      <c r="C91" s="3"/>
      <c r="D91" s="3"/>
      <c r="E91" s="3"/>
      <c r="F91" s="3"/>
      <c r="G91" s="3"/>
      <c r="H91" s="3"/>
      <c r="I91" s="5"/>
      <c r="J91" s="6"/>
      <c r="K91" s="7"/>
      <c r="L91" s="8"/>
      <c r="M91" s="9">
        <f t="shared" si="4"/>
        <v>0</v>
      </c>
      <c r="N91" s="9"/>
      <c r="O91" s="9"/>
      <c r="P91" s="9"/>
      <c r="Q91" s="9"/>
      <c r="R91" s="9"/>
      <c r="S91" s="50"/>
      <c r="T91" s="3"/>
      <c r="U91" s="2"/>
      <c r="V91" s="2"/>
      <c r="W91" s="2"/>
      <c r="X91">
        <f t="shared" si="5"/>
        <v>89</v>
      </c>
      <c r="Y91" t="str">
        <f>IF(COUNTIF($A$3:A91,A91)=1,ROW()-2,"")</f>
        <v/>
      </c>
      <c r="Z91" t="str">
        <f t="shared" si="6"/>
        <v/>
      </c>
      <c r="AA91" t="str">
        <f t="shared" si="7"/>
        <v/>
      </c>
    </row>
    <row r="92" spans="1:27" x14ac:dyDescent="0.25">
      <c r="A92" s="3"/>
      <c r="B92" s="3"/>
      <c r="C92" s="3"/>
      <c r="D92" s="3"/>
      <c r="E92" s="3"/>
      <c r="F92" s="3"/>
      <c r="G92" s="3"/>
      <c r="H92" s="3"/>
      <c r="I92" s="5"/>
      <c r="J92" s="6"/>
      <c r="K92" s="7"/>
      <c r="L92" s="8"/>
      <c r="M92" s="9">
        <f t="shared" si="4"/>
        <v>0</v>
      </c>
      <c r="N92" s="9"/>
      <c r="O92" s="9"/>
      <c r="P92" s="9"/>
      <c r="Q92" s="9"/>
      <c r="R92" s="9"/>
      <c r="S92" s="50"/>
      <c r="T92" s="3"/>
      <c r="U92" s="2"/>
      <c r="V92" s="2"/>
      <c r="W92" s="2"/>
      <c r="X92">
        <f t="shared" si="5"/>
        <v>90</v>
      </c>
      <c r="Y92" t="str">
        <f>IF(COUNTIF($A$3:A92,A92)=1,ROW()-2,"")</f>
        <v/>
      </c>
      <c r="Z92" t="str">
        <f t="shared" si="6"/>
        <v/>
      </c>
      <c r="AA92" t="str">
        <f t="shared" si="7"/>
        <v/>
      </c>
    </row>
    <row r="93" spans="1:27" x14ac:dyDescent="0.25">
      <c r="A93" s="3"/>
      <c r="B93" s="3"/>
      <c r="C93" s="3"/>
      <c r="D93" s="3"/>
      <c r="E93" s="3"/>
      <c r="F93" s="3"/>
      <c r="G93" s="3"/>
      <c r="H93" s="3"/>
      <c r="I93" s="5"/>
      <c r="J93" s="6"/>
      <c r="K93" s="7"/>
      <c r="L93" s="8"/>
      <c r="M93" s="9">
        <f t="shared" si="4"/>
        <v>0</v>
      </c>
      <c r="N93" s="9"/>
      <c r="O93" s="9"/>
      <c r="P93" s="9"/>
      <c r="Q93" s="9"/>
      <c r="R93" s="9"/>
      <c r="S93" s="50"/>
      <c r="T93" s="3"/>
      <c r="U93" s="2"/>
      <c r="V93" s="2"/>
      <c r="W93" s="2"/>
      <c r="X93">
        <f t="shared" si="5"/>
        <v>91</v>
      </c>
      <c r="Y93" t="str">
        <f>IF(COUNTIF($A$3:A93,A93)=1,ROW()-2,"")</f>
        <v/>
      </c>
      <c r="Z93" t="str">
        <f t="shared" si="6"/>
        <v/>
      </c>
      <c r="AA93" t="str">
        <f t="shared" si="7"/>
        <v/>
      </c>
    </row>
    <row r="94" spans="1:27" x14ac:dyDescent="0.25">
      <c r="A94" s="3"/>
      <c r="B94" s="3"/>
      <c r="C94" s="3"/>
      <c r="D94" s="3"/>
      <c r="E94" s="3"/>
      <c r="F94" s="3"/>
      <c r="G94" s="3"/>
      <c r="H94" s="3"/>
      <c r="I94" s="5"/>
      <c r="J94" s="6"/>
      <c r="K94" s="7"/>
      <c r="L94" s="8"/>
      <c r="M94" s="9">
        <f t="shared" si="4"/>
        <v>0</v>
      </c>
      <c r="N94" s="9"/>
      <c r="O94" s="9"/>
      <c r="P94" s="9"/>
      <c r="Q94" s="9"/>
      <c r="R94" s="9"/>
      <c r="S94" s="50"/>
      <c r="T94" s="3"/>
      <c r="U94" s="2"/>
      <c r="V94" s="2"/>
      <c r="W94" s="2"/>
      <c r="X94">
        <f t="shared" si="5"/>
        <v>92</v>
      </c>
      <c r="Y94" t="str">
        <f>IF(COUNTIF($A$3:A94,A94)=1,ROW()-2,"")</f>
        <v/>
      </c>
      <c r="Z94" t="str">
        <f t="shared" si="6"/>
        <v/>
      </c>
      <c r="AA94" t="str">
        <f t="shared" si="7"/>
        <v/>
      </c>
    </row>
    <row r="95" spans="1:27" x14ac:dyDescent="0.25">
      <c r="A95" s="3"/>
      <c r="B95" s="3"/>
      <c r="C95" s="3"/>
      <c r="D95" s="3"/>
      <c r="E95" s="3"/>
      <c r="F95" s="3"/>
      <c r="G95" s="3"/>
      <c r="H95" s="3"/>
      <c r="I95" s="5"/>
      <c r="J95" s="6"/>
      <c r="K95" s="7"/>
      <c r="L95" s="8"/>
      <c r="M95" s="9">
        <f t="shared" si="4"/>
        <v>0</v>
      </c>
      <c r="N95" s="9"/>
      <c r="O95" s="9"/>
      <c r="P95" s="9"/>
      <c r="Q95" s="9"/>
      <c r="R95" s="9"/>
      <c r="S95" s="50"/>
      <c r="T95" s="3"/>
      <c r="U95" s="2"/>
      <c r="V95" s="2"/>
      <c r="W95" s="2"/>
      <c r="X95">
        <f t="shared" si="5"/>
        <v>93</v>
      </c>
      <c r="Y95" t="str">
        <f>IF(COUNTIF($A$3:A95,A95)=1,ROW()-2,"")</f>
        <v/>
      </c>
      <c r="Z95" t="str">
        <f t="shared" si="6"/>
        <v/>
      </c>
      <c r="AA95" t="str">
        <f t="shared" si="7"/>
        <v/>
      </c>
    </row>
    <row r="96" spans="1:27" x14ac:dyDescent="0.25">
      <c r="A96" s="3"/>
      <c r="B96" s="3"/>
      <c r="C96" s="3"/>
      <c r="D96" s="3"/>
      <c r="E96" s="3"/>
      <c r="F96" s="3"/>
      <c r="G96" s="3"/>
      <c r="H96" s="3"/>
      <c r="I96" s="5"/>
      <c r="J96" s="6"/>
      <c r="K96" s="7"/>
      <c r="L96" s="8"/>
      <c r="M96" s="9">
        <f t="shared" si="4"/>
        <v>0</v>
      </c>
      <c r="N96" s="9"/>
      <c r="O96" s="9"/>
      <c r="P96" s="9"/>
      <c r="Q96" s="9"/>
      <c r="R96" s="9"/>
      <c r="S96" s="50"/>
      <c r="T96" s="3"/>
      <c r="U96" s="2"/>
      <c r="V96" s="2"/>
      <c r="W96" s="2"/>
      <c r="X96">
        <f t="shared" si="5"/>
        <v>94</v>
      </c>
      <c r="Y96" t="str">
        <f>IF(COUNTIF($A$3:A96,A96)=1,ROW()-2,"")</f>
        <v/>
      </c>
      <c r="Z96" t="str">
        <f t="shared" si="6"/>
        <v/>
      </c>
      <c r="AA96" t="str">
        <f t="shared" si="7"/>
        <v/>
      </c>
    </row>
    <row r="97" spans="1:27" x14ac:dyDescent="0.25">
      <c r="A97" s="3"/>
      <c r="B97" s="3"/>
      <c r="C97" s="3"/>
      <c r="D97" s="3"/>
      <c r="E97" s="3"/>
      <c r="F97" s="3"/>
      <c r="G97" s="3"/>
      <c r="H97" s="3"/>
      <c r="I97" s="5"/>
      <c r="J97" s="6"/>
      <c r="K97" s="7"/>
      <c r="L97" s="8"/>
      <c r="M97" s="9">
        <f t="shared" si="4"/>
        <v>0</v>
      </c>
      <c r="N97" s="9"/>
      <c r="O97" s="9"/>
      <c r="P97" s="9"/>
      <c r="Q97" s="9"/>
      <c r="R97" s="9"/>
      <c r="S97" s="50"/>
      <c r="T97" s="3"/>
      <c r="U97" s="2"/>
      <c r="V97" s="2"/>
      <c r="W97" s="2"/>
      <c r="X97">
        <f t="shared" si="5"/>
        <v>95</v>
      </c>
      <c r="Y97" t="str">
        <f>IF(COUNTIF($A$3:A97,A97)=1,ROW()-2,"")</f>
        <v/>
      </c>
      <c r="Z97" t="str">
        <f t="shared" si="6"/>
        <v/>
      </c>
      <c r="AA97" t="str">
        <f t="shared" si="7"/>
        <v/>
      </c>
    </row>
    <row r="98" spans="1:27" x14ac:dyDescent="0.25">
      <c r="A98" s="3"/>
      <c r="B98" s="3"/>
      <c r="C98" s="3"/>
      <c r="D98" s="3"/>
      <c r="E98" s="3"/>
      <c r="F98" s="3"/>
      <c r="G98" s="3"/>
      <c r="H98" s="3"/>
      <c r="I98" s="5"/>
      <c r="J98" s="6"/>
      <c r="K98" s="7"/>
      <c r="L98" s="8"/>
      <c r="M98" s="9">
        <f t="shared" si="4"/>
        <v>0</v>
      </c>
      <c r="N98" s="9"/>
      <c r="O98" s="9"/>
      <c r="P98" s="9"/>
      <c r="Q98" s="9"/>
      <c r="R98" s="9"/>
      <c r="S98" s="50"/>
      <c r="T98" s="3"/>
      <c r="U98" s="2"/>
      <c r="V98" s="2"/>
      <c r="W98" s="2"/>
      <c r="X98">
        <f t="shared" si="5"/>
        <v>96</v>
      </c>
      <c r="Y98" t="str">
        <f>IF(COUNTIF($A$3:A98,A98)=1,ROW()-2,"")</f>
        <v/>
      </c>
      <c r="Z98" t="str">
        <f t="shared" si="6"/>
        <v/>
      </c>
      <c r="AA98" t="str">
        <f t="shared" si="7"/>
        <v/>
      </c>
    </row>
    <row r="99" spans="1:27" x14ac:dyDescent="0.25">
      <c r="A99" s="3"/>
      <c r="B99" s="3"/>
      <c r="C99" s="3"/>
      <c r="D99" s="3"/>
      <c r="E99" s="3"/>
      <c r="F99" s="3"/>
      <c r="G99" s="3"/>
      <c r="H99" s="3"/>
      <c r="I99" s="5"/>
      <c r="J99" s="6"/>
      <c r="K99" s="7"/>
      <c r="L99" s="8"/>
      <c r="M99" s="9">
        <f t="shared" si="4"/>
        <v>0</v>
      </c>
      <c r="N99" s="9"/>
      <c r="O99" s="9"/>
      <c r="P99" s="9"/>
      <c r="Q99" s="9"/>
      <c r="R99" s="9"/>
      <c r="S99" s="50"/>
      <c r="T99" s="3"/>
      <c r="U99" s="2"/>
      <c r="V99" s="2"/>
      <c r="W99" s="2"/>
      <c r="X99">
        <f t="shared" si="5"/>
        <v>97</v>
      </c>
      <c r="Y99" t="str">
        <f>IF(COUNTIF($A$3:A99,A99)=1,ROW()-2,"")</f>
        <v/>
      </c>
      <c r="Z99" t="str">
        <f t="shared" si="6"/>
        <v/>
      </c>
      <c r="AA99" t="str">
        <f t="shared" si="7"/>
        <v/>
      </c>
    </row>
    <row r="100" spans="1:27" x14ac:dyDescent="0.25">
      <c r="A100" s="3"/>
      <c r="B100" s="3"/>
      <c r="C100" s="3"/>
      <c r="D100" s="3"/>
      <c r="E100" s="3"/>
      <c r="F100" s="3"/>
      <c r="G100" s="3"/>
      <c r="H100" s="3"/>
      <c r="I100" s="5"/>
      <c r="J100" s="6"/>
      <c r="K100" s="7"/>
      <c r="L100" s="8"/>
      <c r="M100" s="9">
        <f t="shared" si="4"/>
        <v>0</v>
      </c>
      <c r="N100" s="9"/>
      <c r="O100" s="9"/>
      <c r="P100" s="9"/>
      <c r="Q100" s="9"/>
      <c r="R100" s="9"/>
      <c r="S100" s="50"/>
      <c r="T100" s="3"/>
      <c r="U100" s="2"/>
      <c r="V100" s="2"/>
      <c r="W100" s="2"/>
      <c r="X100">
        <f t="shared" si="5"/>
        <v>98</v>
      </c>
      <c r="Y100" t="str">
        <f>IF(COUNTIF($A$3:A100,A100)=1,ROW()-2,"")</f>
        <v/>
      </c>
      <c r="Z100" t="str">
        <f t="shared" si="6"/>
        <v/>
      </c>
      <c r="AA100" t="str">
        <f t="shared" si="7"/>
        <v/>
      </c>
    </row>
    <row r="101" spans="1:27" x14ac:dyDescent="0.25">
      <c r="A101" s="3"/>
      <c r="B101" s="3"/>
      <c r="C101" s="3"/>
      <c r="D101" s="3"/>
      <c r="E101" s="3"/>
      <c r="F101" s="3"/>
      <c r="G101" s="3"/>
      <c r="H101" s="3"/>
      <c r="I101" s="5"/>
      <c r="J101" s="6"/>
      <c r="K101" s="7"/>
      <c r="L101" s="8"/>
      <c r="M101" s="9">
        <f t="shared" si="4"/>
        <v>0</v>
      </c>
      <c r="N101" s="9"/>
      <c r="O101" s="9"/>
      <c r="P101" s="9"/>
      <c r="Q101" s="9"/>
      <c r="R101" s="9"/>
      <c r="S101" s="50"/>
      <c r="T101" s="3"/>
      <c r="U101" s="2"/>
      <c r="X101">
        <f t="shared" si="5"/>
        <v>99</v>
      </c>
      <c r="Y101" t="str">
        <f>IF(COUNTIF($A$3:A101,A101)=1,ROW()-2,"")</f>
        <v/>
      </c>
      <c r="Z101" t="str">
        <f t="shared" si="6"/>
        <v/>
      </c>
      <c r="AA101" t="str">
        <f t="shared" si="7"/>
        <v/>
      </c>
    </row>
    <row r="102" spans="1:27" x14ac:dyDescent="0.25">
      <c r="A102" s="3"/>
      <c r="B102" s="3"/>
      <c r="C102" s="3"/>
      <c r="D102" s="3"/>
      <c r="E102" s="3"/>
      <c r="F102" s="3"/>
      <c r="G102" s="3"/>
      <c r="H102" s="3"/>
      <c r="I102" s="5"/>
      <c r="J102" s="6"/>
      <c r="K102" s="7"/>
      <c r="L102" s="8"/>
      <c r="M102" s="9">
        <f t="shared" si="4"/>
        <v>0</v>
      </c>
      <c r="N102" s="9"/>
      <c r="O102" s="9"/>
      <c r="P102" s="9"/>
      <c r="Q102" s="9"/>
      <c r="R102" s="9"/>
      <c r="S102" s="50"/>
      <c r="T102" s="3"/>
      <c r="U102" s="2"/>
      <c r="X102">
        <f t="shared" si="5"/>
        <v>100</v>
      </c>
      <c r="Y102" t="str">
        <f>IF(COUNTIF($A$3:A102,A102)=1,ROW()-2,"")</f>
        <v/>
      </c>
      <c r="Z102" t="str">
        <f t="shared" si="6"/>
        <v/>
      </c>
      <c r="AA102" t="str">
        <f t="shared" si="7"/>
        <v/>
      </c>
    </row>
  </sheetData>
  <mergeCells count="2">
    <mergeCell ref="A1:M1"/>
    <mergeCell ref="O1:T1"/>
  </mergeCells>
  <dataValidations count="1">
    <dataValidation type="list" allowBlank="1" showInputMessage="1" showErrorMessage="1" sqref="O3:O102">
      <formula1>INDIRECT("Tableau8[POPC]")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'C:\Users\nicolas.clairet\Desktop\[gestion serre v2.xlsm]--Fnct tableau--'!#REF!</xm:f>
          </x14:formula1>
          <xm:sqref>E3:H102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29"/>
  <sheetViews>
    <sheetView workbookViewId="0">
      <selection activeCell="B22" sqref="B22"/>
    </sheetView>
  </sheetViews>
  <sheetFormatPr baseColWidth="10" defaultRowHeight="15" x14ac:dyDescent="0.25"/>
  <cols>
    <col min="1" max="1" width="18.85546875" bestFit="1" customWidth="1"/>
    <col min="2" max="2" width="13.28515625" bestFit="1" customWidth="1"/>
    <col min="3" max="3" width="21.42578125" bestFit="1" customWidth="1"/>
    <col min="4" max="4" width="18.28515625" bestFit="1" customWidth="1"/>
    <col min="5" max="5" width="15" bestFit="1" customWidth="1"/>
  </cols>
  <sheetData>
    <row r="1" spans="1:6" x14ac:dyDescent="0.25">
      <c r="A1" s="70" t="s">
        <v>49</v>
      </c>
      <c r="B1" s="70"/>
      <c r="C1" s="70"/>
      <c r="D1" s="70"/>
      <c r="E1" s="70"/>
    </row>
    <row r="3" spans="1:6" x14ac:dyDescent="0.25">
      <c r="A3" s="11" t="s">
        <v>50</v>
      </c>
      <c r="B3" s="11" t="s">
        <v>51</v>
      </c>
      <c r="C3" s="11" t="s">
        <v>139</v>
      </c>
      <c r="D3" s="11" t="s">
        <v>140</v>
      </c>
      <c r="E3" s="11" t="s">
        <v>52</v>
      </c>
    </row>
    <row r="4" spans="1:6" x14ac:dyDescent="0.25">
      <c r="A4" s="31" t="s">
        <v>0</v>
      </c>
      <c r="B4" s="32">
        <f>IFERROR(VLOOKUP(TEXT(A4,"@"),DATA!M3:N7,2,FALSE),"")</f>
        <v>5</v>
      </c>
      <c r="C4" s="33">
        <v>24</v>
      </c>
      <c r="D4" s="34">
        <v>365</v>
      </c>
      <c r="E4" s="29">
        <f>((B4*C4*D4)/1000)*DATA!$O$3</f>
        <v>6.5042999999999989</v>
      </c>
    </row>
    <row r="5" spans="1:6" x14ac:dyDescent="0.25">
      <c r="A5" s="31" t="s">
        <v>1</v>
      </c>
      <c r="B5" s="32">
        <f>IFERROR(VLOOKUP(TEXT(A5,"@"),DATA!M4:N8,2,FALSE),"")</f>
        <v>5</v>
      </c>
      <c r="C5" s="33">
        <v>24</v>
      </c>
      <c r="D5" s="34">
        <v>365</v>
      </c>
      <c r="E5" s="29">
        <f>((B5*C5*D5)/1000)*DATA!$O$3</f>
        <v>6.5042999999999989</v>
      </c>
    </row>
    <row r="6" spans="1:6" x14ac:dyDescent="0.25">
      <c r="A6" s="31" t="s">
        <v>2</v>
      </c>
      <c r="B6" s="32">
        <f>IFERROR(VLOOKUP(TEXT(A6,"@"),DATA!M5:N9,2,FALSE),"")</f>
        <v>5</v>
      </c>
      <c r="C6" s="33">
        <v>24</v>
      </c>
      <c r="D6" s="34">
        <v>365</v>
      </c>
      <c r="E6" s="29">
        <f>((B6*C6*D6)/1000)*DATA!$O$3</f>
        <v>6.5042999999999989</v>
      </c>
    </row>
    <row r="7" spans="1:6" x14ac:dyDescent="0.25">
      <c r="A7" s="31" t="s">
        <v>3</v>
      </c>
      <c r="B7" s="32">
        <f>IFERROR(VLOOKUP(TEXT(A7,"@"),DATA!M6:N10,2,FALSE),"")</f>
        <v>5</v>
      </c>
      <c r="C7" s="33">
        <v>24</v>
      </c>
      <c r="D7" s="34">
        <v>365</v>
      </c>
      <c r="E7" s="29">
        <f>((B7*C7*D7)/1000)*DATA!$O$3</f>
        <v>6.5042999999999989</v>
      </c>
    </row>
    <row r="8" spans="1:6" x14ac:dyDescent="0.25">
      <c r="A8" s="31" t="s">
        <v>4</v>
      </c>
      <c r="B8" s="32">
        <f>IFERROR(VLOOKUP(TEXT(A8,"@"),DATA!M7:N11,2,FALSE),"")</f>
        <v>5</v>
      </c>
      <c r="C8" s="33">
        <v>24</v>
      </c>
      <c r="D8" s="34">
        <v>365</v>
      </c>
      <c r="E8" s="29">
        <f>((B8*C8*D8)/1000)*DATA!$O$3</f>
        <v>6.5042999999999989</v>
      </c>
    </row>
    <row r="10" spans="1:6" x14ac:dyDescent="0.25">
      <c r="A10" s="70" t="s">
        <v>53</v>
      </c>
      <c r="B10" s="70"/>
      <c r="C10" s="70"/>
      <c r="D10" s="70"/>
      <c r="E10" s="70"/>
    </row>
    <row r="12" spans="1:6" x14ac:dyDescent="0.25">
      <c r="A12" s="11" t="s">
        <v>109</v>
      </c>
      <c r="B12" s="11" t="s">
        <v>135</v>
      </c>
      <c r="C12" s="11" t="s">
        <v>136</v>
      </c>
      <c r="D12" s="11" t="s">
        <v>137</v>
      </c>
      <c r="E12" s="11" t="s">
        <v>102</v>
      </c>
      <c r="F12" s="12" t="s">
        <v>103</v>
      </c>
    </row>
    <row r="13" spans="1:6" x14ac:dyDescent="0.25">
      <c r="A13" s="31" t="s">
        <v>0</v>
      </c>
      <c r="B13" s="27">
        <f>IFERROR(VLOOKUP(TEXT(A13,"@"),DATA!$A$3:$B$7,2,FALSE),"")</f>
        <v>50</v>
      </c>
      <c r="C13" s="27">
        <f>'PARAM T1'!P10</f>
        <v>50</v>
      </c>
      <c r="D13" s="27"/>
      <c r="E13" s="24"/>
      <c r="F13" s="29">
        <f>(C13*DATA!$P$3)/1000</f>
        <v>0.1085</v>
      </c>
    </row>
    <row r="14" spans="1:6" x14ac:dyDescent="0.25">
      <c r="A14" s="31" t="s">
        <v>1</v>
      </c>
      <c r="B14" s="27">
        <f>IFERROR(VLOOKUP(TEXT(A14,"@"),DATA!$A$3:$B$7,2,FALSE),"")</f>
        <v>50</v>
      </c>
      <c r="C14" s="27">
        <f>'PARAM T2'!P9</f>
        <v>50</v>
      </c>
      <c r="D14" s="27"/>
      <c r="E14" s="24"/>
      <c r="F14" s="29">
        <f>(C14*DATA!$P$3)/1000</f>
        <v>0.1085</v>
      </c>
    </row>
    <row r="15" spans="1:6" x14ac:dyDescent="0.25">
      <c r="A15" s="31" t="s">
        <v>2</v>
      </c>
      <c r="B15" s="27">
        <f>IFERROR(VLOOKUP(TEXT(A15,"@"),DATA!$A$3:$B$7,2,FALSE),"")</f>
        <v>50</v>
      </c>
      <c r="C15" s="27">
        <f>'PARAM T3'!P9</f>
        <v>50</v>
      </c>
      <c r="D15" s="27"/>
      <c r="E15" s="24"/>
      <c r="F15" s="29">
        <f>(C15*DATA!$P$3)/1000</f>
        <v>0.1085</v>
      </c>
    </row>
    <row r="16" spans="1:6" x14ac:dyDescent="0.25">
      <c r="A16" s="31" t="s">
        <v>3</v>
      </c>
      <c r="B16" s="27">
        <f>IFERROR(VLOOKUP(TEXT(A16,"@"),DATA!$A$3:$B$7,2,FALSE),"")</f>
        <v>50</v>
      </c>
      <c r="C16" s="27">
        <f>'PARAM T4'!P9</f>
        <v>50</v>
      </c>
      <c r="D16" s="27"/>
      <c r="E16" s="24"/>
      <c r="F16" s="29">
        <f>(C16*DATA!$P$3)/1000</f>
        <v>0.1085</v>
      </c>
    </row>
    <row r="17" spans="1:7" x14ac:dyDescent="0.25">
      <c r="A17" s="31" t="s">
        <v>4</v>
      </c>
      <c r="B17" s="27">
        <f>IFERROR(VLOOKUP(TEXT(A17,"@"),DATA!$A$3:$B$7,2,FALSE),"")</f>
        <v>50</v>
      </c>
      <c r="C17" s="27">
        <f>'PARAM T5'!P9</f>
        <v>50</v>
      </c>
      <c r="D17" s="27"/>
      <c r="E17" s="24"/>
      <c r="F17" s="29">
        <f>(C17*DATA!$P$3)/1000</f>
        <v>0.1085</v>
      </c>
    </row>
    <row r="19" spans="1:7" x14ac:dyDescent="0.25">
      <c r="A19" s="70" t="s">
        <v>101</v>
      </c>
      <c r="B19" s="70"/>
      <c r="C19" s="70"/>
      <c r="D19" s="70"/>
      <c r="E19" s="70"/>
      <c r="F19" s="70"/>
    </row>
    <row r="21" spans="1:7" x14ac:dyDescent="0.25">
      <c r="A21" s="11" t="s">
        <v>105</v>
      </c>
      <c r="B21" s="11" t="s">
        <v>138</v>
      </c>
      <c r="C21" s="11" t="s">
        <v>104</v>
      </c>
      <c r="D21" s="11" t="s">
        <v>106</v>
      </c>
      <c r="E21" s="11" t="s">
        <v>107</v>
      </c>
      <c r="F21" s="11" t="s">
        <v>108</v>
      </c>
    </row>
    <row r="22" spans="1:7" x14ac:dyDescent="0.25">
      <c r="A22" s="31" t="s">
        <v>8</v>
      </c>
      <c r="B22" s="26">
        <f>IFERROR(VLOOKUP(TEXT(A22,"@"),DATA!$C$3:$D$5,2,FALSE),"")</f>
        <v>500</v>
      </c>
      <c r="C22" s="11">
        <f>IFERROR(VLOOKUP(TEXT(A22,"@"),'PARAM T1'!$I$2:$N$8,2,FALSE),"")</f>
        <v>50</v>
      </c>
      <c r="D22" s="35">
        <f>IFERROR(B22-C22,0)</f>
        <v>450</v>
      </c>
      <c r="E22" s="24">
        <f>(D22*100)/B22</f>
        <v>90</v>
      </c>
      <c r="F22" s="29">
        <f>IFERROR((C22*VLOOKUP(CONSO!A22,DATA!$C$3:$E$5,3,FALSE))/VLOOKUP(CONSO!A22,DATA!$C$3:$E$5,2,FALSE),"")</f>
        <v>0.999</v>
      </c>
      <c r="G22" s="37" t="s">
        <v>141</v>
      </c>
    </row>
    <row r="23" spans="1:7" x14ac:dyDescent="0.25">
      <c r="A23" s="31" t="s">
        <v>6</v>
      </c>
      <c r="B23" s="26">
        <f>IFERROR(VLOOKUP(TEXT(A23,"@"),DATA!$C$3:$D$5,2,FALSE),"")</f>
        <v>500</v>
      </c>
      <c r="C23" s="11" t="str">
        <f>IFERROR(VLOOKUP(TEXT(A23,"@"),'PARAM T1'!I3:N10,2,FALSE),"")</f>
        <v/>
      </c>
      <c r="D23" s="35">
        <f t="shared" ref="D23:D25" si="0">IFERROR(B23-C23,0)</f>
        <v>0</v>
      </c>
      <c r="E23" s="24"/>
      <c r="F23" s="29" t="str">
        <f>IFERROR((C23*VLOOKUP(CONSO!A23,DATA!$C$3:$E$5,3,FALSE))/VLOOKUP(CONSO!A23,DATA!$C$3:$E$5,2,FALSE),"")</f>
        <v/>
      </c>
    </row>
    <row r="24" spans="1:7" x14ac:dyDescent="0.25">
      <c r="A24" s="31"/>
      <c r="B24" s="26" t="str">
        <f>IFERROR(VLOOKUP(TEXT(A24,"@"),DATA!$C$3:$D$5,2,FALSE),"")</f>
        <v/>
      </c>
      <c r="C24" s="11" t="str">
        <f>IFERROR(VLOOKUP(TEXT(A24,"@"),'PARAM T1'!I4:N11,2,FALSE),"")</f>
        <v/>
      </c>
      <c r="D24" s="35">
        <f t="shared" si="0"/>
        <v>0</v>
      </c>
      <c r="E24" s="24"/>
      <c r="F24" s="29" t="str">
        <f>IFERROR((C24*VLOOKUP(CONSO!A24,DATA!$C$3:$E$5,3,FALSE))/VLOOKUP(CONSO!A24,DATA!$C$3:$E$5,2,FALSE),"")</f>
        <v/>
      </c>
    </row>
    <row r="25" spans="1:7" x14ac:dyDescent="0.25">
      <c r="A25" s="31"/>
      <c r="B25" s="26" t="str">
        <f>IFERROR(VLOOKUP(TEXT(A25,"@"),DATA!$C$3:$D$5,2,FALSE),"")</f>
        <v/>
      </c>
      <c r="C25" s="11" t="str">
        <f>IFERROR(VLOOKUP(TEXT(A25,"@"),'PARAM T1'!I5:N12,2,FALSE),"")</f>
        <v/>
      </c>
      <c r="D25" s="35">
        <f t="shared" si="0"/>
        <v>0</v>
      </c>
      <c r="E25" s="24"/>
      <c r="F25" s="29" t="str">
        <f>IFERROR((C25*VLOOKUP(CONSO!A25,DATA!$C$3:$E$5,3,FALSE))/VLOOKUP(CONSO!A25,DATA!$C$3:$E$5,2,FALSE),"")</f>
        <v/>
      </c>
    </row>
    <row r="27" spans="1:7" x14ac:dyDescent="0.25">
      <c r="A27" s="71" t="s">
        <v>110</v>
      </c>
      <c r="B27" s="71"/>
      <c r="C27" s="71"/>
      <c r="D27" s="71"/>
      <c r="E27" s="71"/>
    </row>
    <row r="29" spans="1:7" x14ac:dyDescent="0.25">
      <c r="C29" s="36">
        <f>SUM(E4:E8)+SUM(F13:F17)+SUM(F22:F25)</f>
        <v>34.062999999999995</v>
      </c>
    </row>
  </sheetData>
  <mergeCells count="4">
    <mergeCell ref="A1:E1"/>
    <mergeCell ref="A10:E10"/>
    <mergeCell ref="A19:F19"/>
    <mergeCell ref="A27:E27"/>
  </mergeCells>
  <dataValidations count="3">
    <dataValidation type="list" allowBlank="1" showInputMessage="1" showErrorMessage="1" sqref="A4:A8">
      <formula1>INDIRECT("Tableau10[APP ELEC]")</formula1>
    </dataValidation>
    <dataValidation type="list" allowBlank="1" showInputMessage="1" showErrorMessage="1" sqref="A13:A17">
      <formula1>INDIRECT("Tableau2[SYST]")</formula1>
    </dataValidation>
    <dataValidation type="list" allowBlank="1" showInputMessage="1" showErrorMessage="1" sqref="A22:A25">
      <formula1>INDIRECT("Tableau1[NUT]")</formula1>
    </dataValidation>
  </dataValidation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R14"/>
  <sheetViews>
    <sheetView workbookViewId="0">
      <selection activeCell="Q3" sqref="Q3:Q8"/>
    </sheetView>
  </sheetViews>
  <sheetFormatPr baseColWidth="10" defaultRowHeight="15" x14ac:dyDescent="0.25"/>
  <cols>
    <col min="1" max="1" width="7.28515625" customWidth="1"/>
    <col min="2" max="2" width="18.28515625" customWidth="1"/>
    <col min="3" max="3" width="18.85546875" bestFit="1" customWidth="1"/>
    <col min="4" max="4" width="15.5703125" customWidth="1"/>
    <col min="5" max="5" width="13" customWidth="1"/>
    <col min="6" max="6" width="12.28515625" customWidth="1"/>
    <col min="7" max="7" width="11.5703125" customWidth="1"/>
    <col min="13" max="13" width="11.5703125" customWidth="1"/>
    <col min="14" max="14" width="16.5703125" customWidth="1"/>
    <col min="16" max="16" width="12.28515625" bestFit="1" customWidth="1"/>
  </cols>
  <sheetData>
    <row r="1" spans="1:18" x14ac:dyDescent="0.25">
      <c r="A1" s="72" t="s">
        <v>56</v>
      </c>
      <c r="B1" s="72"/>
      <c r="C1" s="72" t="s">
        <v>57</v>
      </c>
      <c r="D1" s="72"/>
      <c r="E1" s="72"/>
      <c r="J1" s="72" t="s">
        <v>58</v>
      </c>
      <c r="K1" s="72"/>
      <c r="L1" s="72"/>
      <c r="M1" s="72" t="s">
        <v>49</v>
      </c>
      <c r="N1" s="72"/>
      <c r="O1" s="72"/>
      <c r="P1" t="s">
        <v>59</v>
      </c>
      <c r="Q1" s="72" t="s">
        <v>178</v>
      </c>
      <c r="R1" s="72"/>
    </row>
    <row r="2" spans="1:18" x14ac:dyDescent="0.25">
      <c r="A2" t="s">
        <v>40</v>
      </c>
      <c r="B2" t="s">
        <v>41</v>
      </c>
      <c r="C2" t="s">
        <v>42</v>
      </c>
      <c r="D2" t="s">
        <v>5</v>
      </c>
      <c r="E2" t="s">
        <v>55</v>
      </c>
      <c r="F2" t="s">
        <v>9</v>
      </c>
      <c r="G2" t="s">
        <v>43</v>
      </c>
      <c r="H2" t="s">
        <v>44</v>
      </c>
      <c r="I2" t="s">
        <v>45</v>
      </c>
      <c r="J2" t="s">
        <v>37</v>
      </c>
      <c r="K2" t="s">
        <v>38</v>
      </c>
      <c r="L2" t="s">
        <v>39</v>
      </c>
      <c r="M2" t="s">
        <v>46</v>
      </c>
      <c r="N2" t="s">
        <v>47</v>
      </c>
      <c r="O2" t="s">
        <v>48</v>
      </c>
      <c r="P2" t="s">
        <v>54</v>
      </c>
      <c r="Q2" t="s">
        <v>168</v>
      </c>
      <c r="R2" t="s">
        <v>177</v>
      </c>
    </row>
    <row r="3" spans="1:18" x14ac:dyDescent="0.25">
      <c r="A3" t="s">
        <v>0</v>
      </c>
      <c r="B3" s="22">
        <v>50</v>
      </c>
      <c r="C3" s="30" t="s">
        <v>8</v>
      </c>
      <c r="D3" s="22">
        <v>500</v>
      </c>
      <c r="E3" s="22">
        <v>9.99</v>
      </c>
      <c r="F3" t="s">
        <v>10</v>
      </c>
      <c r="G3" t="s">
        <v>0</v>
      </c>
      <c r="H3" t="s">
        <v>19</v>
      </c>
      <c r="I3" t="s">
        <v>25</v>
      </c>
      <c r="J3" s="22">
        <v>7.1</v>
      </c>
      <c r="K3" s="22">
        <v>0.24</v>
      </c>
      <c r="L3" s="22">
        <v>1.5</v>
      </c>
      <c r="M3" t="s">
        <v>0</v>
      </c>
      <c r="N3" s="22">
        <v>5</v>
      </c>
      <c r="O3" s="23">
        <v>0.14849999999999999</v>
      </c>
      <c r="P3" s="23">
        <v>2.17</v>
      </c>
      <c r="Q3" t="s">
        <v>179</v>
      </c>
      <c r="R3" t="s">
        <v>186</v>
      </c>
    </row>
    <row r="4" spans="1:18" x14ac:dyDescent="0.25">
      <c r="A4" t="s">
        <v>1</v>
      </c>
      <c r="B4" s="22">
        <v>50</v>
      </c>
      <c r="C4" s="30" t="s">
        <v>6</v>
      </c>
      <c r="D4" s="22">
        <v>500</v>
      </c>
      <c r="E4" s="22">
        <v>9.99</v>
      </c>
      <c r="F4" t="s">
        <v>11</v>
      </c>
      <c r="G4" t="s">
        <v>1</v>
      </c>
      <c r="H4" t="s">
        <v>20</v>
      </c>
      <c r="I4" t="s">
        <v>26</v>
      </c>
      <c r="M4" t="s">
        <v>1</v>
      </c>
      <c r="N4" s="22">
        <v>5</v>
      </c>
      <c r="O4" s="22"/>
      <c r="P4" s="22"/>
      <c r="Q4" t="s">
        <v>180</v>
      </c>
      <c r="R4" t="s">
        <v>187</v>
      </c>
    </row>
    <row r="5" spans="1:18" x14ac:dyDescent="0.25">
      <c r="A5" t="s">
        <v>2</v>
      </c>
      <c r="B5" s="22">
        <v>50</v>
      </c>
      <c r="C5" s="30" t="s">
        <v>7</v>
      </c>
      <c r="D5" s="22">
        <v>500</v>
      </c>
      <c r="E5" s="22">
        <v>9.99</v>
      </c>
      <c r="F5" t="s">
        <v>12</v>
      </c>
      <c r="G5" t="s">
        <v>2</v>
      </c>
      <c r="H5" t="s">
        <v>21</v>
      </c>
      <c r="I5" t="s">
        <v>27</v>
      </c>
      <c r="M5" t="s">
        <v>2</v>
      </c>
      <c r="N5" s="22">
        <v>5</v>
      </c>
      <c r="O5" s="22"/>
      <c r="P5" s="22"/>
      <c r="Q5" t="s">
        <v>181</v>
      </c>
      <c r="R5" t="s">
        <v>188</v>
      </c>
    </row>
    <row r="6" spans="1:18" x14ac:dyDescent="0.25">
      <c r="A6" t="s">
        <v>3</v>
      </c>
      <c r="B6" s="22">
        <v>50</v>
      </c>
      <c r="C6" s="30"/>
      <c r="F6" t="s">
        <v>13</v>
      </c>
      <c r="G6" t="s">
        <v>3</v>
      </c>
      <c r="H6" t="s">
        <v>22</v>
      </c>
      <c r="I6" t="s">
        <v>28</v>
      </c>
      <c r="M6" t="s">
        <v>3</v>
      </c>
      <c r="N6" s="22">
        <v>5</v>
      </c>
      <c r="O6" s="22"/>
      <c r="P6" s="22"/>
      <c r="Q6" t="s">
        <v>182</v>
      </c>
      <c r="R6" t="s">
        <v>184</v>
      </c>
    </row>
    <row r="7" spans="1:18" x14ac:dyDescent="0.25">
      <c r="A7" t="s">
        <v>4</v>
      </c>
      <c r="B7" s="22">
        <v>50</v>
      </c>
      <c r="C7" s="30"/>
      <c r="G7" t="s">
        <v>4</v>
      </c>
      <c r="H7" t="s">
        <v>23</v>
      </c>
      <c r="I7" t="s">
        <v>29</v>
      </c>
      <c r="M7" t="s">
        <v>4</v>
      </c>
      <c r="N7" s="22">
        <v>5</v>
      </c>
      <c r="O7" s="22"/>
      <c r="P7" s="22"/>
      <c r="Q7" t="s">
        <v>183</v>
      </c>
    </row>
    <row r="8" spans="1:18" x14ac:dyDescent="0.25">
      <c r="C8" s="30"/>
      <c r="G8" t="s">
        <v>14</v>
      </c>
      <c r="H8" t="s">
        <v>24</v>
      </c>
      <c r="I8" t="s">
        <v>30</v>
      </c>
      <c r="Q8" t="s">
        <v>185</v>
      </c>
    </row>
    <row r="9" spans="1:18" x14ac:dyDescent="0.25">
      <c r="C9" s="30"/>
      <c r="G9" t="s">
        <v>15</v>
      </c>
      <c r="I9" t="s">
        <v>31</v>
      </c>
    </row>
    <row r="10" spans="1:18" x14ac:dyDescent="0.25">
      <c r="C10" s="30"/>
      <c r="G10" t="s">
        <v>16</v>
      </c>
      <c r="I10" t="s">
        <v>32</v>
      </c>
    </row>
    <row r="11" spans="1:18" x14ac:dyDescent="0.25">
      <c r="C11" s="30"/>
      <c r="G11" t="s">
        <v>17</v>
      </c>
      <c r="I11" t="s">
        <v>33</v>
      </c>
    </row>
    <row r="12" spans="1:18" x14ac:dyDescent="0.25">
      <c r="C12" s="30"/>
      <c r="G12" t="s">
        <v>18</v>
      </c>
      <c r="I12" t="s">
        <v>34</v>
      </c>
    </row>
    <row r="13" spans="1:18" x14ac:dyDescent="0.25">
      <c r="I13" t="s">
        <v>35</v>
      </c>
    </row>
    <row r="14" spans="1:18" x14ac:dyDescent="0.25">
      <c r="I14" t="s">
        <v>36</v>
      </c>
    </row>
  </sheetData>
  <mergeCells count="5">
    <mergeCell ref="A1:B1"/>
    <mergeCell ref="C1:E1"/>
    <mergeCell ref="J1:L1"/>
    <mergeCell ref="M1:O1"/>
    <mergeCell ref="Q1:R1"/>
  </mergeCells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5</vt:i4>
      </vt:variant>
    </vt:vector>
  </HeadingPairs>
  <TitlesOfParts>
    <vt:vector size="21" baseType="lpstr">
      <vt:lpstr>GENERAL</vt:lpstr>
      <vt:lpstr>ENVIRO</vt:lpstr>
      <vt:lpstr>SEMIS ET BOUTURES</vt:lpstr>
      <vt:lpstr>PARAM T1</vt:lpstr>
      <vt:lpstr>OCC T1</vt:lpstr>
      <vt:lpstr>PARAM T2</vt:lpstr>
      <vt:lpstr>OCC T2</vt:lpstr>
      <vt:lpstr>PARAM T3</vt:lpstr>
      <vt:lpstr>OCC T3</vt:lpstr>
      <vt:lpstr>PARAM T4</vt:lpstr>
      <vt:lpstr>OCC T4</vt:lpstr>
      <vt:lpstr>PARAM T5</vt:lpstr>
      <vt:lpstr>OCC T5</vt:lpstr>
      <vt:lpstr>SEMANCES</vt:lpstr>
      <vt:lpstr>CONSO</vt:lpstr>
      <vt:lpstr>DATA</vt:lpstr>
      <vt:lpstr>ligneautoconso</vt:lpstr>
      <vt:lpstr>ligneautoconso2</vt:lpstr>
      <vt:lpstr>ligneautoenviro</vt:lpstr>
      <vt:lpstr>ligneautopt1</vt:lpstr>
      <vt:lpstr>ligneautosemis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CLAIRET</dc:creator>
  <cp:lastModifiedBy>Nicolas CLAIRET</cp:lastModifiedBy>
  <dcterms:created xsi:type="dcterms:W3CDTF">2021-06-11T11:35:58Z</dcterms:created>
  <dcterms:modified xsi:type="dcterms:W3CDTF">2021-06-14T06:58:49Z</dcterms:modified>
</cp:coreProperties>
</file>