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codeName="ThisWorkbook"/>
  <mc:AlternateContent xmlns:mc="http://schemas.openxmlformats.org/markup-compatibility/2006">
    <mc:Choice Requires="x15">
      <x15ac:absPath xmlns:x15ac="http://schemas.microsoft.com/office/spreadsheetml/2010/11/ac" url="U:\Test\PM3 - Auxiliaire\"/>
    </mc:Choice>
  </mc:AlternateContent>
  <xr:revisionPtr revIDLastSave="0" documentId="13_ncr:1_{FAAD4F9D-64EB-4098-AB57-68764C2CBBAB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apport" sheetId="1" r:id="rId1"/>
    <sheet name="Hrs equipemen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W17" i="1" l="1"/>
  <c r="W18" i="1"/>
  <c r="W19" i="1"/>
  <c r="W20" i="1"/>
  <c r="W21" i="1"/>
  <c r="W22" i="1"/>
  <c r="W23" i="1"/>
  <c r="W24" i="1"/>
  <c r="W25" i="1"/>
  <c r="W26" i="1"/>
  <c r="W16" i="1"/>
  <c r="W13" i="1"/>
  <c r="W7" i="1"/>
  <c r="W8" i="1"/>
  <c r="W9" i="1"/>
  <c r="W10" i="1"/>
  <c r="W11" i="1"/>
  <c r="W12" i="1"/>
  <c r="W6" i="1"/>
  <c r="V17" i="1"/>
  <c r="V18" i="1"/>
  <c r="V19" i="1"/>
  <c r="V20" i="1"/>
  <c r="V21" i="1"/>
  <c r="V22" i="1"/>
  <c r="V23" i="1"/>
  <c r="V24" i="1"/>
  <c r="V25" i="1"/>
  <c r="V26" i="1"/>
  <c r="V16" i="1"/>
  <c r="V7" i="1"/>
  <c r="V8" i="1"/>
  <c r="V9" i="1"/>
  <c r="V10" i="1"/>
  <c r="V11" i="1"/>
  <c r="V12" i="1"/>
  <c r="V13" i="1"/>
  <c r="V6" i="1"/>
  <c r="T30" i="1"/>
  <c r="S30" i="1"/>
  <c r="R30" i="1"/>
  <c r="P30" i="1"/>
  <c r="N30" i="1"/>
  <c r="L30" i="1"/>
  <c r="J30" i="1"/>
  <c r="H30" i="1"/>
  <c r="F30" i="1"/>
  <c r="T17" i="1"/>
  <c r="T18" i="1"/>
  <c r="T19" i="1"/>
  <c r="T20" i="1"/>
  <c r="T21" i="1"/>
  <c r="T22" i="1"/>
  <c r="T23" i="1"/>
  <c r="T24" i="1"/>
  <c r="T25" i="1"/>
  <c r="T26" i="1"/>
  <c r="T16" i="1"/>
  <c r="T7" i="1"/>
  <c r="T8" i="1"/>
  <c r="T9" i="1"/>
  <c r="T10" i="1"/>
  <c r="T11" i="1"/>
  <c r="T12" i="1"/>
  <c r="T13" i="1"/>
  <c r="T6" i="1"/>
  <c r="T27" i="1"/>
  <c r="T15" i="1"/>
  <c r="F27" i="1"/>
  <c r="H27" i="1"/>
  <c r="J27" i="1"/>
  <c r="L27" i="1"/>
  <c r="N27" i="1"/>
  <c r="P27" i="1"/>
  <c r="R27" i="1"/>
  <c r="S15" i="1"/>
  <c r="S17" i="1"/>
  <c r="S18" i="1"/>
  <c r="S19" i="1"/>
  <c r="S20" i="1"/>
  <c r="S21" i="1"/>
  <c r="S22" i="1"/>
  <c r="S23" i="1"/>
  <c r="S24" i="1"/>
  <c r="S25" i="1"/>
  <c r="S26" i="1"/>
  <c r="S16" i="1"/>
  <c r="S7" i="1"/>
  <c r="S8" i="1"/>
  <c r="S9" i="1"/>
  <c r="S10" i="1"/>
  <c r="S11" i="1"/>
  <c r="S12" i="1"/>
  <c r="S13" i="1"/>
  <c r="S6" i="1"/>
  <c r="R23" i="1"/>
  <c r="P23" i="1"/>
  <c r="N23" i="1"/>
  <c r="L23" i="1"/>
  <c r="J23" i="1"/>
  <c r="H23" i="1"/>
  <c r="R22" i="1"/>
  <c r="P22" i="1"/>
  <c r="N22" i="1"/>
  <c r="L22" i="1"/>
  <c r="J22" i="1"/>
  <c r="H22" i="1"/>
  <c r="R21" i="1"/>
  <c r="P21" i="1"/>
  <c r="N21" i="1"/>
  <c r="L21" i="1"/>
  <c r="J21" i="1"/>
  <c r="H21" i="1"/>
  <c r="R20" i="1"/>
  <c r="P20" i="1"/>
  <c r="N20" i="1"/>
  <c r="L20" i="1"/>
  <c r="J20" i="1"/>
  <c r="H20" i="1"/>
  <c r="R19" i="1"/>
  <c r="P19" i="1"/>
  <c r="N19" i="1"/>
  <c r="L19" i="1"/>
  <c r="J19" i="1"/>
  <c r="H19" i="1"/>
  <c r="R18" i="1"/>
  <c r="P18" i="1"/>
  <c r="N18" i="1"/>
  <c r="L18" i="1"/>
  <c r="J18" i="1"/>
  <c r="H18" i="1"/>
  <c r="R17" i="1"/>
  <c r="P17" i="1"/>
  <c r="N17" i="1"/>
  <c r="L17" i="1"/>
  <c r="J17" i="1"/>
  <c r="H17" i="1"/>
  <c r="R16" i="1"/>
  <c r="P16" i="1"/>
  <c r="N16" i="1"/>
  <c r="L16" i="1"/>
  <c r="J16" i="1"/>
  <c r="H16" i="1"/>
  <c r="R7" i="1"/>
  <c r="R8" i="1"/>
  <c r="R9" i="1"/>
  <c r="R10" i="1"/>
  <c r="R11" i="1"/>
  <c r="R12" i="1"/>
  <c r="R13" i="1"/>
  <c r="P7" i="1"/>
  <c r="P8" i="1"/>
  <c r="P9" i="1"/>
  <c r="P10" i="1"/>
  <c r="P11" i="1"/>
  <c r="P12" i="1"/>
  <c r="P13" i="1"/>
  <c r="N7" i="1"/>
  <c r="N8" i="1"/>
  <c r="N9" i="1"/>
  <c r="N10" i="1"/>
  <c r="N11" i="1"/>
  <c r="N12" i="1"/>
  <c r="N13" i="1"/>
  <c r="L7" i="1"/>
  <c r="L8" i="1"/>
  <c r="L9" i="1"/>
  <c r="L10" i="1"/>
  <c r="L11" i="1"/>
  <c r="L12" i="1"/>
  <c r="L13" i="1"/>
  <c r="J7" i="1"/>
  <c r="J8" i="1"/>
  <c r="J9" i="1"/>
  <c r="J10" i="1"/>
  <c r="J15" i="1" s="1"/>
  <c r="J11" i="1"/>
  <c r="J12" i="1"/>
  <c r="J13" i="1"/>
  <c r="F15" i="1"/>
  <c r="H7" i="1"/>
  <c r="H8" i="1"/>
  <c r="H9" i="1"/>
  <c r="H15" i="1" s="1"/>
  <c r="H10" i="1"/>
  <c r="H11" i="1"/>
  <c r="H12" i="1"/>
  <c r="H13" i="1"/>
  <c r="R6" i="1"/>
  <c r="P6" i="1"/>
  <c r="N6" i="1"/>
  <c r="L6" i="1"/>
  <c r="J6" i="1"/>
  <c r="H6" i="1"/>
  <c r="S27" i="1" l="1"/>
  <c r="L15" i="1"/>
  <c r="R15" i="1"/>
  <c r="N15" i="1"/>
  <c r="P15" i="1"/>
</calcChain>
</file>

<file path=xl/sharedStrings.xml><?xml version="1.0" encoding="utf-8"?>
<sst xmlns="http://schemas.openxmlformats.org/spreadsheetml/2006/main" count="136" uniqueCount="47">
  <si>
    <t>Unité</t>
  </si>
  <si>
    <t>Description</t>
  </si>
  <si>
    <t>Fabriquant</t>
  </si>
  <si>
    <t>Modèle</t>
  </si>
  <si>
    <t>ABC-001</t>
  </si>
  <si>
    <t>ABC-002</t>
  </si>
  <si>
    <t>ABC-003</t>
  </si>
  <si>
    <t>ABC-004</t>
  </si>
  <si>
    <t>ABC-005</t>
  </si>
  <si>
    <t>ABC-006</t>
  </si>
  <si>
    <t>ABC-007</t>
  </si>
  <si>
    <t>ABC-008</t>
  </si>
  <si>
    <t>AAA-001</t>
  </si>
  <si>
    <t>AAA-002</t>
  </si>
  <si>
    <t>AAA-003</t>
  </si>
  <si>
    <t>AAA-004</t>
  </si>
  <si>
    <t>AAA-005</t>
  </si>
  <si>
    <t>AAA-006</t>
  </si>
  <si>
    <t>AAA-007</t>
  </si>
  <si>
    <t>AAA-008</t>
  </si>
  <si>
    <t>AAA-009</t>
  </si>
  <si>
    <t>AAA-010</t>
  </si>
  <si>
    <t>AAA-011</t>
  </si>
  <si>
    <t>Camionette</t>
  </si>
  <si>
    <t>Ford</t>
  </si>
  <si>
    <t>f250</t>
  </si>
  <si>
    <t>Dodge</t>
  </si>
  <si>
    <t>Chevrolet</t>
  </si>
  <si>
    <t>VTT</t>
  </si>
  <si>
    <t>Polaris</t>
  </si>
  <si>
    <t>Artic Cat</t>
  </si>
  <si>
    <t>Yamaha</t>
  </si>
  <si>
    <t>Ranger 900</t>
  </si>
  <si>
    <t>Wild cat</t>
  </si>
  <si>
    <t>Grizzly</t>
  </si>
  <si>
    <t>Hrs. éxécuté</t>
  </si>
  <si>
    <t>dans le mois</t>
  </si>
  <si>
    <t>Lecture</t>
  </si>
  <si>
    <t>fin du mois</t>
  </si>
  <si>
    <t>Total</t>
  </si>
  <si>
    <t>Nombres d'heure mensuel</t>
  </si>
  <si>
    <t>Hres totales 6 mois</t>
  </si>
  <si>
    <t>Hres totales 7 mois</t>
  </si>
  <si>
    <t>Grand total</t>
  </si>
  <si>
    <t>#d'équipement</t>
  </si>
  <si>
    <t>Heure actuel</t>
  </si>
  <si>
    <t>Date du relevé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</si>
</sst>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name val="Arial"/>
      <family val="2"/>
    </font>
    <font>
      <sz val="9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7" fontId="2" fillId="2" borderId="1" xfId="0" applyNumberFormat="1" applyFont="1" applyFill="1" applyBorder="1" applyAlignment="1">
      <alignment horizontal="center"/>
    </xf>
    <xf numFmtId="17" fontId="2" fillId="2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/>
    <xf numFmtId="17" fontId="5" fillId="0" borderId="1" xfId="0" applyNumberFormat="1" applyFont="1" applyBorder="1" applyAlignment="1">
      <alignment horizontal="center" vertical="center"/>
    </xf>
    <xf numFmtId="17" fontId="5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/>
    <xf numFmtId="17" fontId="5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7" fillId="0" borderId="0" xfId="0" applyFont="1"/>
    <xf numFmtId="0" fontId="1" fillId="4" borderId="4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14" fontId="0" fillId="0" borderId="1" xfId="0" applyNumberFormat="1" applyBorder="1" applyAlignment="1">
      <alignment horizontal="center"/>
    </xf>
    <xf numFmtId="14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30"/>
  <sheetViews>
    <sheetView tabSelected="1" topLeftCell="D1" zoomScale="90" zoomScaleNormal="90" workbookViewId="0">
      <selection activeCell="S34" sqref="S34"/>
    </sheetView>
  </sheetViews>
  <sheetFormatPr baseColWidth="10" defaultColWidth="11.28515625" defaultRowHeight="15" x14ac:dyDescent="0.25"/>
  <cols>
    <col min="2" max="2" width="11.42578125" bestFit="1" customWidth="1"/>
    <col min="19" max="20" width="19.5703125" bestFit="1" customWidth="1"/>
    <col min="22" max="22" width="11.28515625" style="4"/>
    <col min="23" max="23" width="11.28515625" style="36"/>
  </cols>
  <sheetData>
    <row r="1" spans="1:24" ht="26.25" x14ac:dyDescent="0.4">
      <c r="A1" s="29" t="s">
        <v>40</v>
      </c>
      <c r="V1"/>
    </row>
    <row r="2" spans="1:24" x14ac:dyDescent="0.25">
      <c r="V2"/>
    </row>
    <row r="3" spans="1:24" ht="15.75" x14ac:dyDescent="0.25">
      <c r="A3" s="15" t="s">
        <v>0</v>
      </c>
      <c r="B3" s="15" t="s">
        <v>1</v>
      </c>
      <c r="C3" s="15" t="s">
        <v>2</v>
      </c>
      <c r="D3" s="15" t="s">
        <v>3</v>
      </c>
      <c r="E3" s="2"/>
      <c r="F3" s="1">
        <v>43831</v>
      </c>
      <c r="G3" s="2"/>
      <c r="H3" s="1">
        <v>43862</v>
      </c>
      <c r="I3" s="2"/>
      <c r="J3" s="1">
        <v>43891</v>
      </c>
      <c r="K3" s="2"/>
      <c r="L3" s="1">
        <v>43922</v>
      </c>
      <c r="M3" s="2"/>
      <c r="N3" s="1">
        <v>43952</v>
      </c>
      <c r="O3" s="2"/>
      <c r="P3" s="1">
        <v>43983</v>
      </c>
      <c r="Q3" s="2"/>
      <c r="R3" s="1">
        <v>44013</v>
      </c>
      <c r="S3" s="3" t="s">
        <v>41</v>
      </c>
      <c r="T3" s="3" t="s">
        <v>42</v>
      </c>
      <c r="V3" s="2"/>
      <c r="W3" s="5"/>
      <c r="X3" s="5"/>
    </row>
    <row r="4" spans="1:24" x14ac:dyDescent="0.25">
      <c r="A4" s="18"/>
      <c r="B4" s="19"/>
      <c r="C4" s="19"/>
      <c r="D4" s="20"/>
      <c r="E4" s="13" t="s">
        <v>37</v>
      </c>
      <c r="F4" s="8" t="s">
        <v>35</v>
      </c>
      <c r="G4" s="7" t="s">
        <v>37</v>
      </c>
      <c r="H4" s="8" t="s">
        <v>35</v>
      </c>
      <c r="I4" s="7" t="s">
        <v>37</v>
      </c>
      <c r="J4" s="8" t="s">
        <v>35</v>
      </c>
      <c r="K4" s="7" t="s">
        <v>37</v>
      </c>
      <c r="L4" s="8" t="s">
        <v>35</v>
      </c>
      <c r="M4" s="7" t="s">
        <v>37</v>
      </c>
      <c r="N4" s="8" t="s">
        <v>35</v>
      </c>
      <c r="O4" s="7" t="s">
        <v>37</v>
      </c>
      <c r="P4" s="8" t="s">
        <v>35</v>
      </c>
      <c r="Q4" s="7" t="s">
        <v>37</v>
      </c>
      <c r="R4" s="8" t="s">
        <v>35</v>
      </c>
      <c r="V4" s="7" t="s">
        <v>37</v>
      </c>
    </row>
    <row r="5" spans="1:24" x14ac:dyDescent="0.25">
      <c r="A5" s="21"/>
      <c r="B5" s="22"/>
      <c r="C5" s="22"/>
      <c r="D5" s="23"/>
      <c r="E5" s="14" t="s">
        <v>38</v>
      </c>
      <c r="F5" s="10" t="s">
        <v>36</v>
      </c>
      <c r="G5" s="9" t="s">
        <v>38</v>
      </c>
      <c r="H5" s="10" t="s">
        <v>36</v>
      </c>
      <c r="I5" s="9" t="s">
        <v>38</v>
      </c>
      <c r="J5" s="10" t="s">
        <v>36</v>
      </c>
      <c r="K5" s="9" t="s">
        <v>38</v>
      </c>
      <c r="L5" s="10" t="s">
        <v>36</v>
      </c>
      <c r="M5" s="9" t="s">
        <v>38</v>
      </c>
      <c r="N5" s="10" t="s">
        <v>36</v>
      </c>
      <c r="O5" s="9" t="s">
        <v>38</v>
      </c>
      <c r="P5" s="10" t="s">
        <v>36</v>
      </c>
      <c r="Q5" s="9" t="s">
        <v>38</v>
      </c>
      <c r="R5" s="10" t="s">
        <v>36</v>
      </c>
      <c r="V5" s="9" t="s">
        <v>38</v>
      </c>
    </row>
    <row r="6" spans="1:24" x14ac:dyDescent="0.25">
      <c r="A6" s="16" t="s">
        <v>4</v>
      </c>
      <c r="B6" s="16" t="s">
        <v>23</v>
      </c>
      <c r="C6" s="16" t="s">
        <v>24</v>
      </c>
      <c r="D6" s="17" t="s">
        <v>25</v>
      </c>
      <c r="E6" s="6">
        <v>123</v>
      </c>
      <c r="F6" s="12">
        <v>123</v>
      </c>
      <c r="G6" s="6">
        <v>134</v>
      </c>
      <c r="H6" s="12">
        <f>G6-E6</f>
        <v>11</v>
      </c>
      <c r="I6" s="6">
        <v>145</v>
      </c>
      <c r="J6" s="12">
        <f>I6-G6</f>
        <v>11</v>
      </c>
      <c r="K6" s="6">
        <v>156</v>
      </c>
      <c r="L6" s="12">
        <f>K6-I6</f>
        <v>11</v>
      </c>
      <c r="M6" s="6">
        <v>178</v>
      </c>
      <c r="N6" s="12">
        <f>M6-K6</f>
        <v>22</v>
      </c>
      <c r="O6" s="6">
        <v>198</v>
      </c>
      <c r="P6" s="12">
        <f>O6-M6</f>
        <v>20</v>
      </c>
      <c r="Q6" s="6">
        <v>222</v>
      </c>
      <c r="R6" s="12">
        <f>Q6-O6</f>
        <v>24</v>
      </c>
      <c r="S6" s="4">
        <f>R6+P6+N6+L6+J6+H6</f>
        <v>99</v>
      </c>
      <c r="T6" s="4">
        <f>R6+P6+N6+L6+J6+F6++H6</f>
        <v>222</v>
      </c>
      <c r="V6" s="4">
        <f>VLOOKUP(A6,'Hrs equipement'!$A:$C,2,FALSE)</f>
        <v>230</v>
      </c>
      <c r="W6" s="5">
        <f>VLOOKUP(A6,'Hrs equipement'!$A:$C,3,FALSE)</f>
        <v>43983</v>
      </c>
    </row>
    <row r="7" spans="1:24" x14ac:dyDescent="0.25">
      <c r="A7" s="6" t="s">
        <v>5</v>
      </c>
      <c r="B7" s="6" t="s">
        <v>23</v>
      </c>
      <c r="C7" s="6" t="s">
        <v>24</v>
      </c>
      <c r="D7" s="11" t="s">
        <v>25</v>
      </c>
      <c r="E7" s="6">
        <v>800</v>
      </c>
      <c r="F7" s="12">
        <v>800</v>
      </c>
      <c r="G7" s="6">
        <v>888</v>
      </c>
      <c r="H7" s="12">
        <f t="shared" ref="H7:H13" si="0">G7-E7</f>
        <v>88</v>
      </c>
      <c r="I7" s="6">
        <v>900</v>
      </c>
      <c r="J7" s="12">
        <f t="shared" ref="J7:J13" si="1">I7-G7</f>
        <v>12</v>
      </c>
      <c r="K7" s="6">
        <v>1000</v>
      </c>
      <c r="L7" s="12">
        <f t="shared" ref="L7:L13" si="2">K7-I7</f>
        <v>100</v>
      </c>
      <c r="M7" s="6">
        <v>1100</v>
      </c>
      <c r="N7" s="12">
        <f t="shared" ref="N7:N13" si="3">M7-K7</f>
        <v>100</v>
      </c>
      <c r="O7" s="6">
        <v>1234</v>
      </c>
      <c r="P7" s="12">
        <f t="shared" ref="P7:P13" si="4">O7-M7</f>
        <v>134</v>
      </c>
      <c r="Q7" s="6">
        <v>1345</v>
      </c>
      <c r="R7" s="12">
        <f t="shared" ref="R7:R13" si="5">Q7-O7</f>
        <v>111</v>
      </c>
      <c r="S7" s="4">
        <f t="shared" ref="S7:S13" si="6">R7+P7+N7+L7+J7+H7</f>
        <v>545</v>
      </c>
      <c r="T7" s="4">
        <f t="shared" ref="T7:T13" si="7">R7+P7+N7+L7+J7+F7++H7</f>
        <v>1345</v>
      </c>
      <c r="V7" s="4">
        <f>VLOOKUP(A7,'Hrs equipement'!$A:$C,2,FALSE)</f>
        <v>1456</v>
      </c>
      <c r="W7" s="5">
        <f>VLOOKUP(A7,'Hrs equipement'!$A:$C,3,FALSE)</f>
        <v>43983</v>
      </c>
    </row>
    <row r="8" spans="1:24" x14ac:dyDescent="0.25">
      <c r="A8" s="6" t="s">
        <v>6</v>
      </c>
      <c r="B8" s="6" t="s">
        <v>23</v>
      </c>
      <c r="C8" s="6" t="s">
        <v>24</v>
      </c>
      <c r="D8" s="11" t="s">
        <v>25</v>
      </c>
      <c r="E8" s="6">
        <v>2</v>
      </c>
      <c r="F8" s="12">
        <v>2</v>
      </c>
      <c r="G8" s="6">
        <v>50</v>
      </c>
      <c r="H8" s="12">
        <f t="shared" si="0"/>
        <v>48</v>
      </c>
      <c r="I8" s="6">
        <v>78</v>
      </c>
      <c r="J8" s="12">
        <f t="shared" si="1"/>
        <v>28</v>
      </c>
      <c r="K8" s="6">
        <v>100</v>
      </c>
      <c r="L8" s="12">
        <f t="shared" si="2"/>
        <v>22</v>
      </c>
      <c r="M8" s="6">
        <v>200</v>
      </c>
      <c r="N8" s="12">
        <f t="shared" si="3"/>
        <v>100</v>
      </c>
      <c r="O8" s="6">
        <v>321</v>
      </c>
      <c r="P8" s="12">
        <f t="shared" si="4"/>
        <v>121</v>
      </c>
      <c r="Q8" s="6">
        <v>396</v>
      </c>
      <c r="R8" s="12">
        <f t="shared" si="5"/>
        <v>75</v>
      </c>
      <c r="S8" s="4">
        <f t="shared" si="6"/>
        <v>394</v>
      </c>
      <c r="T8" s="4">
        <f t="shared" si="7"/>
        <v>396</v>
      </c>
      <c r="V8" s="4">
        <f>VLOOKUP(A8,'Hrs equipement'!$A:$C,2,FALSE)</f>
        <v>444</v>
      </c>
      <c r="W8" s="5">
        <f>VLOOKUP(A8,'Hrs equipement'!$A:$C,3,FALSE)</f>
        <v>43983</v>
      </c>
    </row>
    <row r="9" spans="1:24" x14ac:dyDescent="0.25">
      <c r="A9" s="6" t="s">
        <v>7</v>
      </c>
      <c r="B9" s="6" t="s">
        <v>23</v>
      </c>
      <c r="C9" s="6" t="s">
        <v>26</v>
      </c>
      <c r="D9" s="11">
        <v>1500</v>
      </c>
      <c r="E9" s="6">
        <v>456</v>
      </c>
      <c r="F9" s="12">
        <v>456</v>
      </c>
      <c r="G9" s="6">
        <v>555</v>
      </c>
      <c r="H9" s="12">
        <f t="shared" si="0"/>
        <v>99</v>
      </c>
      <c r="I9" s="6">
        <v>599</v>
      </c>
      <c r="J9" s="12">
        <f t="shared" si="1"/>
        <v>44</v>
      </c>
      <c r="K9" s="6">
        <v>700</v>
      </c>
      <c r="L9" s="12">
        <f t="shared" si="2"/>
        <v>101</v>
      </c>
      <c r="M9" s="6">
        <v>800</v>
      </c>
      <c r="N9" s="12">
        <f t="shared" si="3"/>
        <v>100</v>
      </c>
      <c r="O9" s="6">
        <v>879</v>
      </c>
      <c r="P9" s="12">
        <f t="shared" si="4"/>
        <v>79</v>
      </c>
      <c r="Q9" s="6">
        <v>987</v>
      </c>
      <c r="R9" s="12">
        <f t="shared" si="5"/>
        <v>108</v>
      </c>
      <c r="S9" s="4">
        <f t="shared" si="6"/>
        <v>531</v>
      </c>
      <c r="T9" s="4">
        <f t="shared" si="7"/>
        <v>987</v>
      </c>
      <c r="V9" s="4">
        <f>VLOOKUP(A9,'Hrs equipement'!$A:$C,2,FALSE)</f>
        <v>1111</v>
      </c>
      <c r="W9" s="5">
        <f>VLOOKUP(A9,'Hrs equipement'!$A:$C,3,FALSE)</f>
        <v>43983</v>
      </c>
    </row>
    <row r="10" spans="1:24" x14ac:dyDescent="0.25">
      <c r="A10" s="6" t="s">
        <v>8</v>
      </c>
      <c r="B10" s="6" t="s">
        <v>23</v>
      </c>
      <c r="C10" s="6" t="s">
        <v>26</v>
      </c>
      <c r="D10" s="11">
        <v>1500</v>
      </c>
      <c r="E10" s="6">
        <v>1111</v>
      </c>
      <c r="F10" s="12">
        <v>1111</v>
      </c>
      <c r="G10" s="6">
        <v>1233</v>
      </c>
      <c r="H10" s="12">
        <f t="shared" si="0"/>
        <v>122</v>
      </c>
      <c r="I10" s="6">
        <v>1300</v>
      </c>
      <c r="J10" s="12">
        <f t="shared" si="1"/>
        <v>67</v>
      </c>
      <c r="K10" s="6">
        <v>1350</v>
      </c>
      <c r="L10" s="12">
        <f t="shared" si="2"/>
        <v>50</v>
      </c>
      <c r="M10" s="6">
        <v>1360</v>
      </c>
      <c r="N10" s="12">
        <f t="shared" si="3"/>
        <v>10</v>
      </c>
      <c r="O10" s="6">
        <v>1452</v>
      </c>
      <c r="P10" s="12">
        <f t="shared" si="4"/>
        <v>92</v>
      </c>
      <c r="Q10" s="6">
        <v>1545</v>
      </c>
      <c r="R10" s="12">
        <f t="shared" si="5"/>
        <v>93</v>
      </c>
      <c r="S10" s="4">
        <f t="shared" si="6"/>
        <v>434</v>
      </c>
      <c r="T10" s="4">
        <f t="shared" si="7"/>
        <v>1545</v>
      </c>
      <c r="V10" s="4">
        <f>VLOOKUP(A10,'Hrs equipement'!$A:$C,2,FALSE)</f>
        <v>1600</v>
      </c>
      <c r="W10" s="5">
        <f>VLOOKUP(A10,'Hrs equipement'!$A:$C,3,FALSE)</f>
        <v>43983</v>
      </c>
    </row>
    <row r="11" spans="1:24" x14ac:dyDescent="0.25">
      <c r="A11" s="6" t="s">
        <v>9</v>
      </c>
      <c r="B11" s="6" t="s">
        <v>23</v>
      </c>
      <c r="C11" s="6" t="s">
        <v>26</v>
      </c>
      <c r="D11" s="11">
        <v>1500</v>
      </c>
      <c r="E11" s="6">
        <v>2000</v>
      </c>
      <c r="F11" s="12">
        <v>2000</v>
      </c>
      <c r="G11" s="6">
        <v>2015</v>
      </c>
      <c r="H11" s="12">
        <f t="shared" si="0"/>
        <v>15</v>
      </c>
      <c r="I11" s="6">
        <v>2100</v>
      </c>
      <c r="J11" s="12">
        <f t="shared" si="1"/>
        <v>85</v>
      </c>
      <c r="K11" s="6">
        <v>2200</v>
      </c>
      <c r="L11" s="12">
        <f t="shared" si="2"/>
        <v>100</v>
      </c>
      <c r="M11" s="6">
        <v>2222</v>
      </c>
      <c r="N11" s="12">
        <f t="shared" si="3"/>
        <v>22</v>
      </c>
      <c r="O11" s="6">
        <v>2365</v>
      </c>
      <c r="P11" s="12">
        <f t="shared" si="4"/>
        <v>143</v>
      </c>
      <c r="Q11" s="6">
        <v>2412</v>
      </c>
      <c r="R11" s="12">
        <f t="shared" si="5"/>
        <v>47</v>
      </c>
      <c r="S11" s="4">
        <f t="shared" si="6"/>
        <v>412</v>
      </c>
      <c r="T11" s="4">
        <f t="shared" si="7"/>
        <v>2412</v>
      </c>
      <c r="V11" s="4">
        <f>VLOOKUP(A11,'Hrs equipement'!$A:$C,2,FALSE)</f>
        <v>2500</v>
      </c>
      <c r="W11" s="5">
        <f>VLOOKUP(A11,'Hrs equipement'!$A:$C,3,FALSE)</f>
        <v>43983</v>
      </c>
    </row>
    <row r="12" spans="1:24" x14ac:dyDescent="0.25">
      <c r="A12" s="6" t="s">
        <v>10</v>
      </c>
      <c r="B12" s="6" t="s">
        <v>23</v>
      </c>
      <c r="C12" s="6" t="s">
        <v>26</v>
      </c>
      <c r="D12" s="11">
        <v>1500</v>
      </c>
      <c r="E12" s="6">
        <v>5000</v>
      </c>
      <c r="F12" s="12">
        <v>5000</v>
      </c>
      <c r="G12" s="6">
        <v>5019</v>
      </c>
      <c r="H12" s="12">
        <f t="shared" si="0"/>
        <v>19</v>
      </c>
      <c r="I12" s="6">
        <v>5100</v>
      </c>
      <c r="J12" s="12">
        <f t="shared" si="1"/>
        <v>81</v>
      </c>
      <c r="K12" s="6">
        <v>5260</v>
      </c>
      <c r="L12" s="12">
        <f t="shared" si="2"/>
        <v>160</v>
      </c>
      <c r="M12" s="6">
        <v>5353</v>
      </c>
      <c r="N12" s="12">
        <f t="shared" si="3"/>
        <v>93</v>
      </c>
      <c r="O12" s="6">
        <v>5396</v>
      </c>
      <c r="P12" s="12">
        <f t="shared" si="4"/>
        <v>43</v>
      </c>
      <c r="Q12" s="6">
        <v>5465</v>
      </c>
      <c r="R12" s="12">
        <f t="shared" si="5"/>
        <v>69</v>
      </c>
      <c r="S12" s="4">
        <f t="shared" si="6"/>
        <v>465</v>
      </c>
      <c r="T12" s="4">
        <f t="shared" si="7"/>
        <v>5465</v>
      </c>
      <c r="V12" s="4">
        <f>VLOOKUP(A12,'Hrs equipement'!$A:$C,2,FALSE)</f>
        <v>5555</v>
      </c>
      <c r="W12" s="5">
        <f>VLOOKUP(A12,'Hrs equipement'!$A:$C,3,FALSE)</f>
        <v>43983</v>
      </c>
    </row>
    <row r="13" spans="1:24" x14ac:dyDescent="0.25">
      <c r="A13" s="25" t="s">
        <v>11</v>
      </c>
      <c r="B13" s="25" t="s">
        <v>23</v>
      </c>
      <c r="C13" s="25" t="s">
        <v>27</v>
      </c>
      <c r="D13" s="26">
        <v>2500</v>
      </c>
      <c r="E13" s="6">
        <v>16000</v>
      </c>
      <c r="F13" s="12">
        <v>16000</v>
      </c>
      <c r="G13" s="6">
        <v>16007</v>
      </c>
      <c r="H13" s="12">
        <f t="shared" si="0"/>
        <v>7</v>
      </c>
      <c r="I13" s="6">
        <v>16100</v>
      </c>
      <c r="J13" s="12">
        <f t="shared" si="1"/>
        <v>93</v>
      </c>
      <c r="K13" s="6">
        <v>16400</v>
      </c>
      <c r="L13" s="12">
        <f t="shared" si="2"/>
        <v>300</v>
      </c>
      <c r="M13" s="6">
        <v>16444</v>
      </c>
      <c r="N13" s="12">
        <f t="shared" si="3"/>
        <v>44</v>
      </c>
      <c r="O13" s="6">
        <v>16544</v>
      </c>
      <c r="P13" s="12">
        <f t="shared" si="4"/>
        <v>100</v>
      </c>
      <c r="Q13" s="6">
        <v>16622</v>
      </c>
      <c r="R13" s="12">
        <f t="shared" si="5"/>
        <v>78</v>
      </c>
      <c r="S13" s="4">
        <f t="shared" si="6"/>
        <v>622</v>
      </c>
      <c r="T13" s="4">
        <f t="shared" si="7"/>
        <v>16622</v>
      </c>
      <c r="V13" s="4">
        <f>VLOOKUP(A13,'Hrs equipement'!$A:$C,2,FALSE)</f>
        <v>16700</v>
      </c>
      <c r="W13" s="5">
        <f>VLOOKUP(A13,'Hrs equipement'!$A:$C,3,FALSE)</f>
        <v>43984</v>
      </c>
    </row>
    <row r="14" spans="1:24" x14ac:dyDescent="0.25">
      <c r="A14" s="27"/>
      <c r="B14" s="28"/>
      <c r="C14" s="28"/>
      <c r="D14" s="24"/>
      <c r="E14" s="24"/>
      <c r="F14" s="12"/>
      <c r="G14" s="6"/>
      <c r="H14" s="12"/>
      <c r="I14" s="6"/>
      <c r="J14" s="12"/>
      <c r="K14" s="6"/>
      <c r="L14" s="12"/>
      <c r="M14" s="6"/>
      <c r="N14" s="12"/>
      <c r="O14" s="6"/>
      <c r="P14" s="12"/>
      <c r="Q14" s="6"/>
      <c r="R14" s="12"/>
    </row>
    <row r="15" spans="1:24" s="33" customFormat="1" x14ac:dyDescent="0.25">
      <c r="A15" s="30" t="s">
        <v>39</v>
      </c>
      <c r="B15" s="30" t="s">
        <v>23</v>
      </c>
      <c r="C15" s="30"/>
      <c r="D15" s="30"/>
      <c r="E15" s="31"/>
      <c r="F15" s="31">
        <f>SUM(F6:F13)</f>
        <v>25492</v>
      </c>
      <c r="G15" s="31"/>
      <c r="H15" s="31">
        <f>SUM(H6:H13)</f>
        <v>409</v>
      </c>
      <c r="I15" s="31"/>
      <c r="J15" s="31">
        <f>SUM(J6:J13)</f>
        <v>421</v>
      </c>
      <c r="K15" s="31"/>
      <c r="L15" s="31">
        <f>SUM(L6:L13)</f>
        <v>844</v>
      </c>
      <c r="M15" s="31"/>
      <c r="N15" s="31">
        <f>SUM(N6:N13)</f>
        <v>491</v>
      </c>
      <c r="O15" s="31"/>
      <c r="P15" s="31">
        <f>SUM(P6:P13)</f>
        <v>732</v>
      </c>
      <c r="Q15" s="31"/>
      <c r="R15" s="31">
        <f>SUM(R6:R13)</f>
        <v>605</v>
      </c>
      <c r="S15" s="32">
        <f>R15+P15+N15+L15+H15+J15</f>
        <v>3502</v>
      </c>
      <c r="T15" s="31">
        <f>P15+R15+N15+L15+J15+H15+F15</f>
        <v>28994</v>
      </c>
      <c r="W15" s="38"/>
    </row>
    <row r="16" spans="1:24" x14ac:dyDescent="0.25">
      <c r="A16" s="6" t="s">
        <v>12</v>
      </c>
      <c r="B16" s="11" t="s">
        <v>28</v>
      </c>
      <c r="C16" s="6" t="s">
        <v>29</v>
      </c>
      <c r="D16" s="6" t="s">
        <v>32</v>
      </c>
      <c r="E16" s="6">
        <v>123</v>
      </c>
      <c r="F16" s="12">
        <v>123</v>
      </c>
      <c r="G16" s="6">
        <v>134</v>
      </c>
      <c r="H16" s="12">
        <f>G16-E16</f>
        <v>11</v>
      </c>
      <c r="I16" s="6">
        <v>145</v>
      </c>
      <c r="J16" s="12">
        <f>I16-G16</f>
        <v>11</v>
      </c>
      <c r="K16" s="6">
        <v>156</v>
      </c>
      <c r="L16" s="12">
        <f>K16-I16</f>
        <v>11</v>
      </c>
      <c r="M16" s="6">
        <v>178</v>
      </c>
      <c r="N16" s="12">
        <f>M16-K16</f>
        <v>22</v>
      </c>
      <c r="O16" s="6">
        <v>198</v>
      </c>
      <c r="P16" s="12">
        <f>O16-M16</f>
        <v>20</v>
      </c>
      <c r="Q16" s="6">
        <v>222</v>
      </c>
      <c r="R16" s="12">
        <f>Q16-O16</f>
        <v>24</v>
      </c>
      <c r="S16" s="4">
        <f t="shared" ref="S16:S26" si="8">R16+P16+N16+L16+J16+H16</f>
        <v>99</v>
      </c>
      <c r="T16" s="4">
        <f t="shared" ref="T16:T26" si="9">R16+P16+N16+L16+J16+F16++H16</f>
        <v>222</v>
      </c>
      <c r="V16" s="4">
        <f>VLOOKUP(A16,'Hrs equipement'!$A:$C,2,FALSE)</f>
        <v>300</v>
      </c>
      <c r="W16" s="5">
        <f>VLOOKUP(A16,'Hrs equipement'!$A:$C,3,FALSE)</f>
        <v>43984</v>
      </c>
    </row>
    <row r="17" spans="1:23" x14ac:dyDescent="0.25">
      <c r="A17" s="6" t="s">
        <v>13</v>
      </c>
      <c r="B17" s="11" t="s">
        <v>28</v>
      </c>
      <c r="C17" s="6" t="s">
        <v>29</v>
      </c>
      <c r="D17" s="6" t="s">
        <v>32</v>
      </c>
      <c r="E17" s="6">
        <v>800</v>
      </c>
      <c r="F17" s="12">
        <v>800</v>
      </c>
      <c r="G17" s="6">
        <v>888</v>
      </c>
      <c r="H17" s="12">
        <f t="shared" ref="H17:H23" si="10">G17-E17</f>
        <v>88</v>
      </c>
      <c r="I17" s="6">
        <v>900</v>
      </c>
      <c r="J17" s="12">
        <f t="shared" ref="J17:J23" si="11">I17-G17</f>
        <v>12</v>
      </c>
      <c r="K17" s="6">
        <v>1000</v>
      </c>
      <c r="L17" s="12">
        <f t="shared" ref="L17:L23" si="12">K17-I17</f>
        <v>100</v>
      </c>
      <c r="M17" s="6">
        <v>1100</v>
      </c>
      <c r="N17" s="12">
        <f t="shared" ref="N17:N23" si="13">M17-K17</f>
        <v>100</v>
      </c>
      <c r="O17" s="6">
        <v>1234</v>
      </c>
      <c r="P17" s="12">
        <f t="shared" ref="P17:P23" si="14">O17-M17</f>
        <v>134</v>
      </c>
      <c r="Q17" s="6">
        <v>1345</v>
      </c>
      <c r="R17" s="12">
        <f t="shared" ref="R17:R23" si="15">Q17-O17</f>
        <v>111</v>
      </c>
      <c r="S17" s="4">
        <f t="shared" si="8"/>
        <v>545</v>
      </c>
      <c r="T17" s="4">
        <f t="shared" si="9"/>
        <v>1345</v>
      </c>
      <c r="V17" s="4">
        <f>VLOOKUP(A17,'Hrs equipement'!$A:$C,2,FALSE)</f>
        <v>1400</v>
      </c>
      <c r="W17" s="5">
        <f>VLOOKUP(A17,'Hrs equipement'!$A:$C,3,FALSE)</f>
        <v>43984</v>
      </c>
    </row>
    <row r="18" spans="1:23" x14ac:dyDescent="0.25">
      <c r="A18" s="6" t="s">
        <v>14</v>
      </c>
      <c r="B18" s="11" t="s">
        <v>28</v>
      </c>
      <c r="C18" s="6" t="s">
        <v>29</v>
      </c>
      <c r="D18" s="6" t="s">
        <v>32</v>
      </c>
      <c r="E18" s="6">
        <v>2</v>
      </c>
      <c r="F18" s="12">
        <v>2</v>
      </c>
      <c r="G18" s="6">
        <v>50</v>
      </c>
      <c r="H18" s="12">
        <f t="shared" si="10"/>
        <v>48</v>
      </c>
      <c r="I18" s="6">
        <v>78</v>
      </c>
      <c r="J18" s="12">
        <f t="shared" si="11"/>
        <v>28</v>
      </c>
      <c r="K18" s="6">
        <v>100</v>
      </c>
      <c r="L18" s="12">
        <f t="shared" si="12"/>
        <v>22</v>
      </c>
      <c r="M18" s="6">
        <v>200</v>
      </c>
      <c r="N18" s="12">
        <f t="shared" si="13"/>
        <v>100</v>
      </c>
      <c r="O18" s="6">
        <v>321</v>
      </c>
      <c r="P18" s="12">
        <f t="shared" si="14"/>
        <v>121</v>
      </c>
      <c r="Q18" s="6">
        <v>396</v>
      </c>
      <c r="R18" s="12">
        <f t="shared" si="15"/>
        <v>75</v>
      </c>
      <c r="S18" s="4">
        <f t="shared" si="8"/>
        <v>394</v>
      </c>
      <c r="T18" s="4">
        <f t="shared" si="9"/>
        <v>396</v>
      </c>
      <c r="V18" s="4">
        <f>VLOOKUP(A18,'Hrs equipement'!$A:$C,2,FALSE)</f>
        <v>444</v>
      </c>
      <c r="W18" s="5">
        <f>VLOOKUP(A18,'Hrs equipement'!$A:$C,3,FALSE)</f>
        <v>43984</v>
      </c>
    </row>
    <row r="19" spans="1:23" x14ac:dyDescent="0.25">
      <c r="A19" s="6" t="s">
        <v>15</v>
      </c>
      <c r="B19" s="11" t="s">
        <v>28</v>
      </c>
      <c r="C19" s="6" t="s">
        <v>29</v>
      </c>
      <c r="D19" s="6" t="s">
        <v>32</v>
      </c>
      <c r="E19" s="6">
        <v>456</v>
      </c>
      <c r="F19" s="12">
        <v>456</v>
      </c>
      <c r="G19" s="6">
        <v>555</v>
      </c>
      <c r="H19" s="12">
        <f t="shared" si="10"/>
        <v>99</v>
      </c>
      <c r="I19" s="6">
        <v>599</v>
      </c>
      <c r="J19" s="12">
        <f t="shared" si="11"/>
        <v>44</v>
      </c>
      <c r="K19" s="6">
        <v>700</v>
      </c>
      <c r="L19" s="12">
        <f t="shared" si="12"/>
        <v>101</v>
      </c>
      <c r="M19" s="6">
        <v>800</v>
      </c>
      <c r="N19" s="12">
        <f t="shared" si="13"/>
        <v>100</v>
      </c>
      <c r="O19" s="6">
        <v>879</v>
      </c>
      <c r="P19" s="12">
        <f t="shared" si="14"/>
        <v>79</v>
      </c>
      <c r="Q19" s="6">
        <v>987</v>
      </c>
      <c r="R19" s="12">
        <f t="shared" si="15"/>
        <v>108</v>
      </c>
      <c r="S19" s="4">
        <f t="shared" si="8"/>
        <v>531</v>
      </c>
      <c r="T19" s="4">
        <f t="shared" si="9"/>
        <v>987</v>
      </c>
      <c r="V19" s="4">
        <f>VLOOKUP(A19,'Hrs equipement'!$A:$C,2,FALSE)</f>
        <v>1111</v>
      </c>
      <c r="W19" s="5">
        <f>VLOOKUP(A19,'Hrs equipement'!$A:$C,3,FALSE)</f>
        <v>43984</v>
      </c>
    </row>
    <row r="20" spans="1:23" x14ac:dyDescent="0.25">
      <c r="A20" s="6" t="s">
        <v>16</v>
      </c>
      <c r="B20" s="11" t="s">
        <v>28</v>
      </c>
      <c r="C20" s="6" t="s">
        <v>29</v>
      </c>
      <c r="D20" s="6" t="s">
        <v>32</v>
      </c>
      <c r="E20" s="6">
        <v>1111</v>
      </c>
      <c r="F20" s="12">
        <v>1111</v>
      </c>
      <c r="G20" s="6">
        <v>1233</v>
      </c>
      <c r="H20" s="12">
        <f t="shared" si="10"/>
        <v>122</v>
      </c>
      <c r="I20" s="6">
        <v>1300</v>
      </c>
      <c r="J20" s="12">
        <f t="shared" si="11"/>
        <v>67</v>
      </c>
      <c r="K20" s="6">
        <v>1350</v>
      </c>
      <c r="L20" s="12">
        <f t="shared" si="12"/>
        <v>50</v>
      </c>
      <c r="M20" s="6">
        <v>1360</v>
      </c>
      <c r="N20" s="12">
        <f t="shared" si="13"/>
        <v>10</v>
      </c>
      <c r="O20" s="6">
        <v>1452</v>
      </c>
      <c r="P20" s="12">
        <f t="shared" si="14"/>
        <v>92</v>
      </c>
      <c r="Q20" s="6">
        <v>1545</v>
      </c>
      <c r="R20" s="12">
        <f t="shared" si="15"/>
        <v>93</v>
      </c>
      <c r="S20" s="4">
        <f t="shared" si="8"/>
        <v>434</v>
      </c>
      <c r="T20" s="4">
        <f t="shared" si="9"/>
        <v>1545</v>
      </c>
      <c r="V20" s="4">
        <f>VLOOKUP(A20,'Hrs equipement'!$A:$C,2,FALSE)</f>
        <v>1600</v>
      </c>
      <c r="W20" s="5">
        <f>VLOOKUP(A20,'Hrs equipement'!$A:$C,3,FALSE)</f>
        <v>43984</v>
      </c>
    </row>
    <row r="21" spans="1:23" x14ac:dyDescent="0.25">
      <c r="A21" s="6" t="s">
        <v>17</v>
      </c>
      <c r="B21" s="11" t="s">
        <v>28</v>
      </c>
      <c r="C21" s="6" t="s">
        <v>30</v>
      </c>
      <c r="D21" s="6" t="s">
        <v>33</v>
      </c>
      <c r="E21" s="6">
        <v>2000</v>
      </c>
      <c r="F21" s="12">
        <v>2000</v>
      </c>
      <c r="G21" s="6">
        <v>2015</v>
      </c>
      <c r="H21" s="12">
        <f t="shared" si="10"/>
        <v>15</v>
      </c>
      <c r="I21" s="6">
        <v>2100</v>
      </c>
      <c r="J21" s="12">
        <f t="shared" si="11"/>
        <v>85</v>
      </c>
      <c r="K21" s="6">
        <v>2200</v>
      </c>
      <c r="L21" s="12">
        <f t="shared" si="12"/>
        <v>100</v>
      </c>
      <c r="M21" s="6">
        <v>2222</v>
      </c>
      <c r="N21" s="12">
        <f t="shared" si="13"/>
        <v>22</v>
      </c>
      <c r="O21" s="6">
        <v>2365</v>
      </c>
      <c r="P21" s="12">
        <f t="shared" si="14"/>
        <v>143</v>
      </c>
      <c r="Q21" s="6">
        <v>2412</v>
      </c>
      <c r="R21" s="12">
        <f t="shared" si="15"/>
        <v>47</v>
      </c>
      <c r="S21" s="4">
        <f t="shared" si="8"/>
        <v>412</v>
      </c>
      <c r="T21" s="4">
        <f t="shared" si="9"/>
        <v>2412</v>
      </c>
      <c r="V21" s="4">
        <f>VLOOKUP(A21,'Hrs equipement'!$A:$C,2,FALSE)</f>
        <v>2512</v>
      </c>
      <c r="W21" s="5">
        <f>VLOOKUP(A21,'Hrs equipement'!$A:$C,3,FALSE)</f>
        <v>43984</v>
      </c>
    </row>
    <row r="22" spans="1:23" x14ac:dyDescent="0.25">
      <c r="A22" s="6" t="s">
        <v>18</v>
      </c>
      <c r="B22" s="11" t="s">
        <v>28</v>
      </c>
      <c r="C22" s="6" t="s">
        <v>30</v>
      </c>
      <c r="D22" s="6" t="s">
        <v>33</v>
      </c>
      <c r="E22" s="6">
        <v>5000</v>
      </c>
      <c r="F22" s="12">
        <v>5000</v>
      </c>
      <c r="G22" s="6">
        <v>5019</v>
      </c>
      <c r="H22" s="12">
        <f t="shared" si="10"/>
        <v>19</v>
      </c>
      <c r="I22" s="6">
        <v>5100</v>
      </c>
      <c r="J22" s="12">
        <f t="shared" si="11"/>
        <v>81</v>
      </c>
      <c r="K22" s="6">
        <v>5260</v>
      </c>
      <c r="L22" s="12">
        <f t="shared" si="12"/>
        <v>160</v>
      </c>
      <c r="M22" s="6">
        <v>5353</v>
      </c>
      <c r="N22" s="12">
        <f t="shared" si="13"/>
        <v>93</v>
      </c>
      <c r="O22" s="6">
        <v>5396</v>
      </c>
      <c r="P22" s="12">
        <f t="shared" si="14"/>
        <v>43</v>
      </c>
      <c r="Q22" s="6">
        <v>5465</v>
      </c>
      <c r="R22" s="12">
        <f t="shared" si="15"/>
        <v>69</v>
      </c>
      <c r="S22" s="4">
        <f t="shared" si="8"/>
        <v>465</v>
      </c>
      <c r="T22" s="4">
        <f t="shared" si="9"/>
        <v>5465</v>
      </c>
      <c r="V22" s="4">
        <f>VLOOKUP(A22,'Hrs equipement'!$A:$C,2,FALSE)</f>
        <v>5455</v>
      </c>
      <c r="W22" s="5">
        <f>VLOOKUP(A22,'Hrs equipement'!$A:$C,3,FALSE)</f>
        <v>43984</v>
      </c>
    </row>
    <row r="23" spans="1:23" x14ac:dyDescent="0.25">
      <c r="A23" s="6" t="s">
        <v>19</v>
      </c>
      <c r="B23" s="11" t="s">
        <v>28</v>
      </c>
      <c r="C23" s="6" t="s">
        <v>30</v>
      </c>
      <c r="D23" s="6" t="s">
        <v>33</v>
      </c>
      <c r="E23" s="6">
        <v>16000</v>
      </c>
      <c r="F23" s="12">
        <v>16000</v>
      </c>
      <c r="G23" s="6">
        <v>16007</v>
      </c>
      <c r="H23" s="12">
        <f t="shared" si="10"/>
        <v>7</v>
      </c>
      <c r="I23" s="6">
        <v>16100</v>
      </c>
      <c r="J23" s="12">
        <f t="shared" si="11"/>
        <v>93</v>
      </c>
      <c r="K23" s="6">
        <v>16400</v>
      </c>
      <c r="L23" s="12">
        <f t="shared" si="12"/>
        <v>300</v>
      </c>
      <c r="M23" s="6">
        <v>16444</v>
      </c>
      <c r="N23" s="12">
        <f t="shared" si="13"/>
        <v>44</v>
      </c>
      <c r="O23" s="6">
        <v>16544</v>
      </c>
      <c r="P23" s="12">
        <f t="shared" si="14"/>
        <v>100</v>
      </c>
      <c r="Q23" s="6">
        <v>16622</v>
      </c>
      <c r="R23" s="12">
        <f t="shared" si="15"/>
        <v>78</v>
      </c>
      <c r="S23" s="4">
        <f t="shared" si="8"/>
        <v>622</v>
      </c>
      <c r="T23" s="4">
        <f t="shared" si="9"/>
        <v>16622</v>
      </c>
      <c r="V23" s="4">
        <f>VLOOKUP(A23,'Hrs equipement'!$A:$C,2,FALSE)</f>
        <v>16700</v>
      </c>
      <c r="W23" s="5">
        <f>VLOOKUP(A23,'Hrs equipement'!$A:$C,3,FALSE)</f>
        <v>43984</v>
      </c>
    </row>
    <row r="24" spans="1:23" x14ac:dyDescent="0.25">
      <c r="A24" s="6" t="s">
        <v>20</v>
      </c>
      <c r="B24" s="11" t="s">
        <v>28</v>
      </c>
      <c r="C24" s="6" t="s">
        <v>30</v>
      </c>
      <c r="D24" s="6" t="s">
        <v>33</v>
      </c>
      <c r="E24" s="6">
        <v>2</v>
      </c>
      <c r="F24" s="12">
        <v>2</v>
      </c>
      <c r="G24" s="6">
        <v>50</v>
      </c>
      <c r="H24" s="12">
        <v>48</v>
      </c>
      <c r="I24" s="6">
        <v>78</v>
      </c>
      <c r="J24" s="12">
        <v>28</v>
      </c>
      <c r="K24" s="6">
        <v>100</v>
      </c>
      <c r="L24" s="12">
        <v>22</v>
      </c>
      <c r="M24" s="6">
        <v>200</v>
      </c>
      <c r="N24" s="12">
        <v>100</v>
      </c>
      <c r="O24" s="6">
        <v>321</v>
      </c>
      <c r="P24" s="12">
        <v>121</v>
      </c>
      <c r="Q24" s="6">
        <v>396</v>
      </c>
      <c r="R24" s="12">
        <v>75</v>
      </c>
      <c r="S24" s="4">
        <f t="shared" si="8"/>
        <v>394</v>
      </c>
      <c r="T24" s="4">
        <f t="shared" si="9"/>
        <v>396</v>
      </c>
      <c r="V24" s="4">
        <f>VLOOKUP(A24,'Hrs equipement'!$A:$C,2,FALSE)</f>
        <v>456</v>
      </c>
      <c r="W24" s="5">
        <f>VLOOKUP(A24,'Hrs equipement'!$A:$C,3,FALSE)</f>
        <v>43984</v>
      </c>
    </row>
    <row r="25" spans="1:23" x14ac:dyDescent="0.25">
      <c r="A25" s="6" t="s">
        <v>21</v>
      </c>
      <c r="B25" s="11" t="s">
        <v>28</v>
      </c>
      <c r="C25" s="6" t="s">
        <v>31</v>
      </c>
      <c r="D25" s="6" t="s">
        <v>34</v>
      </c>
      <c r="E25" s="6">
        <v>456</v>
      </c>
      <c r="F25" s="12">
        <v>456</v>
      </c>
      <c r="G25" s="6">
        <v>555</v>
      </c>
      <c r="H25" s="12">
        <v>99</v>
      </c>
      <c r="I25" s="6">
        <v>599</v>
      </c>
      <c r="J25" s="12">
        <v>44</v>
      </c>
      <c r="K25" s="6">
        <v>700</v>
      </c>
      <c r="L25" s="12">
        <v>101</v>
      </c>
      <c r="M25" s="6">
        <v>800</v>
      </c>
      <c r="N25" s="12">
        <v>100</v>
      </c>
      <c r="O25" s="6">
        <v>879</v>
      </c>
      <c r="P25" s="12">
        <v>79</v>
      </c>
      <c r="Q25" s="6">
        <v>987</v>
      </c>
      <c r="R25" s="12">
        <v>108</v>
      </c>
      <c r="S25" s="4">
        <f t="shared" si="8"/>
        <v>531</v>
      </c>
      <c r="T25" s="4">
        <f t="shared" si="9"/>
        <v>987</v>
      </c>
      <c r="V25" s="4">
        <f>VLOOKUP(A25,'Hrs equipement'!$A:$C,2,FALSE)</f>
        <v>1231</v>
      </c>
      <c r="W25" s="5">
        <f>VLOOKUP(A25,'Hrs equipement'!$A:$C,3,FALSE)</f>
        <v>43982</v>
      </c>
    </row>
    <row r="26" spans="1:23" x14ac:dyDescent="0.25">
      <c r="A26" s="6" t="s">
        <v>22</v>
      </c>
      <c r="B26" s="11" t="s">
        <v>28</v>
      </c>
      <c r="C26" s="6" t="s">
        <v>31</v>
      </c>
      <c r="D26" s="6" t="s">
        <v>34</v>
      </c>
      <c r="E26" s="6">
        <v>1111</v>
      </c>
      <c r="F26" s="12">
        <v>1111</v>
      </c>
      <c r="G26" s="6">
        <v>1233</v>
      </c>
      <c r="H26" s="12">
        <v>122</v>
      </c>
      <c r="I26" s="6">
        <v>1300</v>
      </c>
      <c r="J26" s="12">
        <v>67</v>
      </c>
      <c r="K26" s="6">
        <v>1350</v>
      </c>
      <c r="L26" s="12">
        <v>50</v>
      </c>
      <c r="M26" s="6">
        <v>1360</v>
      </c>
      <c r="N26" s="12">
        <v>10</v>
      </c>
      <c r="O26" s="6">
        <v>1452</v>
      </c>
      <c r="P26" s="12">
        <v>92</v>
      </c>
      <c r="Q26" s="6">
        <v>1545</v>
      </c>
      <c r="R26" s="12">
        <v>93</v>
      </c>
      <c r="S26" s="4">
        <f t="shared" si="8"/>
        <v>434</v>
      </c>
      <c r="T26" s="4">
        <f t="shared" si="9"/>
        <v>1545</v>
      </c>
      <c r="V26" s="4">
        <f>VLOOKUP(A26,'Hrs equipement'!$A:$C,2,FALSE)</f>
        <v>1666</v>
      </c>
      <c r="W26" s="5">
        <f>VLOOKUP(A26,'Hrs equipement'!$A:$C,3,FALSE)</f>
        <v>43979</v>
      </c>
    </row>
    <row r="27" spans="1:23" s="33" customFormat="1" x14ac:dyDescent="0.25">
      <c r="A27" s="30" t="s">
        <v>39</v>
      </c>
      <c r="B27" s="30" t="s">
        <v>28</v>
      </c>
      <c r="C27" s="30"/>
      <c r="D27" s="30"/>
      <c r="E27" s="31"/>
      <c r="F27" s="31">
        <f>F16+F17+F18+F19+F20+F21+F22+F23+F24+F25+F26</f>
        <v>27061</v>
      </c>
      <c r="G27" s="31"/>
      <c r="H27" s="31">
        <f>H16+H17+H18+H19+H20+H21+H22+H23+H24+H25+H26</f>
        <v>678</v>
      </c>
      <c r="I27" s="31"/>
      <c r="J27" s="31">
        <f>J16+J17+J18+J19+J20+J21+J22+J23+J24+J25+J26</f>
        <v>560</v>
      </c>
      <c r="K27" s="31"/>
      <c r="L27" s="31">
        <f>L16+L17+L18+L19+L20+L21+L22+L23+L24+L25+L26</f>
        <v>1017</v>
      </c>
      <c r="M27" s="31"/>
      <c r="N27" s="31">
        <f>N16+N17+N18+N19+N20+N21+N22+N23+N24+N25+N26</f>
        <v>701</v>
      </c>
      <c r="O27" s="31"/>
      <c r="P27" s="31">
        <f>P16+P17+P18+P19+P20+P21+P22+P23+P24+P25+P26</f>
        <v>1024</v>
      </c>
      <c r="Q27" s="31"/>
      <c r="R27" s="31">
        <f>R16+R17+R18+R19+R20+R21+R22+R23+R24+R25+R26</f>
        <v>881</v>
      </c>
      <c r="S27" s="32">
        <f>R27+P27+N27+L27+H27+J27</f>
        <v>4861</v>
      </c>
      <c r="T27" s="31">
        <f>P27+R27+N27+L27+J27+H27+F27</f>
        <v>31922</v>
      </c>
      <c r="W27" s="38"/>
    </row>
    <row r="28" spans="1:23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</row>
    <row r="29" spans="1:23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</row>
    <row r="30" spans="1:23" s="33" customFormat="1" x14ac:dyDescent="0.25">
      <c r="A30" s="30" t="s">
        <v>39</v>
      </c>
      <c r="B30" s="30" t="s">
        <v>43</v>
      </c>
      <c r="C30" s="30"/>
      <c r="D30" s="30"/>
      <c r="E30" s="31"/>
      <c r="F30" s="31">
        <f>F27+F15</f>
        <v>52553</v>
      </c>
      <c r="G30" s="31"/>
      <c r="H30" s="31">
        <f>H27+H15</f>
        <v>1087</v>
      </c>
      <c r="I30" s="31"/>
      <c r="J30" s="31">
        <f>J27+J15</f>
        <v>981</v>
      </c>
      <c r="K30" s="31"/>
      <c r="L30" s="31">
        <f>L27+L15</f>
        <v>1861</v>
      </c>
      <c r="M30" s="31"/>
      <c r="N30" s="31">
        <f>N27+N15</f>
        <v>1192</v>
      </c>
      <c r="O30" s="31"/>
      <c r="P30" s="31">
        <f>P27+P15</f>
        <v>1756</v>
      </c>
      <c r="Q30" s="31"/>
      <c r="R30" s="31">
        <f>R27+R15</f>
        <v>1486</v>
      </c>
      <c r="S30" s="31">
        <f>S27+S15</f>
        <v>8363</v>
      </c>
      <c r="T30" s="31">
        <f>T27+T15</f>
        <v>60916</v>
      </c>
      <c r="W30" s="38"/>
    </row>
  </sheetData>
  <phoneticPr fontId="4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5EEA60-3FDB-4A3F-9129-AFB862216E43}">
  <dimension ref="A4:C23"/>
  <sheetViews>
    <sheetView workbookViewId="0">
      <selection activeCell="F17" sqref="F17"/>
    </sheetView>
  </sheetViews>
  <sheetFormatPr baseColWidth="10" defaultRowHeight="15" x14ac:dyDescent="0.25"/>
  <cols>
    <col min="1" max="1" width="14.5703125" style="34" bestFit="1" customWidth="1"/>
    <col min="2" max="2" width="12.28515625" bestFit="1" customWidth="1"/>
    <col min="3" max="3" width="14" style="4" bestFit="1" customWidth="1"/>
  </cols>
  <sheetData>
    <row r="4" spans="1:3" x14ac:dyDescent="0.25">
      <c r="A4" s="34" t="s">
        <v>44</v>
      </c>
      <c r="B4" t="s">
        <v>45</v>
      </c>
      <c r="C4" s="4" t="s">
        <v>46</v>
      </c>
    </row>
    <row r="5" spans="1:3" x14ac:dyDescent="0.25">
      <c r="A5" s="35" t="s">
        <v>4</v>
      </c>
      <c r="B5" s="11">
        <v>230</v>
      </c>
      <c r="C5" s="37">
        <v>43983</v>
      </c>
    </row>
    <row r="6" spans="1:3" x14ac:dyDescent="0.25">
      <c r="A6" s="35" t="s">
        <v>5</v>
      </c>
      <c r="B6" s="11">
        <v>1456</v>
      </c>
      <c r="C6" s="37">
        <v>43983</v>
      </c>
    </row>
    <row r="7" spans="1:3" x14ac:dyDescent="0.25">
      <c r="A7" s="35" t="s">
        <v>6</v>
      </c>
      <c r="B7" s="11">
        <v>444</v>
      </c>
      <c r="C7" s="37">
        <v>43983</v>
      </c>
    </row>
    <row r="8" spans="1:3" x14ac:dyDescent="0.25">
      <c r="A8" s="35" t="s">
        <v>7</v>
      </c>
      <c r="B8" s="11">
        <v>1111</v>
      </c>
      <c r="C8" s="37">
        <v>43983</v>
      </c>
    </row>
    <row r="9" spans="1:3" x14ac:dyDescent="0.25">
      <c r="A9" s="35" t="s">
        <v>8</v>
      </c>
      <c r="B9" s="11">
        <v>1600</v>
      </c>
      <c r="C9" s="37">
        <v>43983</v>
      </c>
    </row>
    <row r="10" spans="1:3" x14ac:dyDescent="0.25">
      <c r="A10" s="35" t="s">
        <v>9</v>
      </c>
      <c r="B10" s="11">
        <v>2500</v>
      </c>
      <c r="C10" s="37">
        <v>43983</v>
      </c>
    </row>
    <row r="11" spans="1:3" x14ac:dyDescent="0.25">
      <c r="A11" s="35" t="s">
        <v>10</v>
      </c>
      <c r="B11" s="11">
        <v>5555</v>
      </c>
      <c r="C11" s="37">
        <v>43983</v>
      </c>
    </row>
    <row r="12" spans="1:3" x14ac:dyDescent="0.25">
      <c r="A12" s="35" t="s">
        <v>11</v>
      </c>
      <c r="B12" s="11">
        <v>16700</v>
      </c>
      <c r="C12" s="37">
        <v>43984</v>
      </c>
    </row>
    <row r="13" spans="1:3" x14ac:dyDescent="0.25">
      <c r="A13" s="35" t="s">
        <v>12</v>
      </c>
      <c r="B13" s="11">
        <v>300</v>
      </c>
      <c r="C13" s="37">
        <v>43984</v>
      </c>
    </row>
    <row r="14" spans="1:3" x14ac:dyDescent="0.25">
      <c r="A14" s="35" t="s">
        <v>13</v>
      </c>
      <c r="B14" s="11">
        <v>1400</v>
      </c>
      <c r="C14" s="37">
        <v>43984</v>
      </c>
    </row>
    <row r="15" spans="1:3" x14ac:dyDescent="0.25">
      <c r="A15" s="35" t="s">
        <v>14</v>
      </c>
      <c r="B15" s="11">
        <v>444</v>
      </c>
      <c r="C15" s="37">
        <v>43984</v>
      </c>
    </row>
    <row r="16" spans="1:3" x14ac:dyDescent="0.25">
      <c r="A16" s="35" t="s">
        <v>15</v>
      </c>
      <c r="B16" s="11">
        <v>1111</v>
      </c>
      <c r="C16" s="37">
        <v>43984</v>
      </c>
    </row>
    <row r="17" spans="1:3" x14ac:dyDescent="0.25">
      <c r="A17" s="35" t="s">
        <v>16</v>
      </c>
      <c r="B17" s="11">
        <v>1600</v>
      </c>
      <c r="C17" s="37">
        <v>43984</v>
      </c>
    </row>
    <row r="18" spans="1:3" x14ac:dyDescent="0.25">
      <c r="A18" s="35" t="s">
        <v>17</v>
      </c>
      <c r="B18" s="11">
        <v>2512</v>
      </c>
      <c r="C18" s="37">
        <v>43984</v>
      </c>
    </row>
    <row r="19" spans="1:3" x14ac:dyDescent="0.25">
      <c r="A19" s="35" t="s">
        <v>18</v>
      </c>
      <c r="B19" s="11">
        <v>5455</v>
      </c>
      <c r="C19" s="37">
        <v>43984</v>
      </c>
    </row>
    <row r="20" spans="1:3" x14ac:dyDescent="0.25">
      <c r="A20" s="35" t="s">
        <v>19</v>
      </c>
      <c r="B20" s="11">
        <v>16700</v>
      </c>
      <c r="C20" s="37">
        <v>43984</v>
      </c>
    </row>
    <row r="21" spans="1:3" x14ac:dyDescent="0.25">
      <c r="A21" s="35" t="s">
        <v>20</v>
      </c>
      <c r="B21" s="11">
        <v>456</v>
      </c>
      <c r="C21" s="37">
        <v>43984</v>
      </c>
    </row>
    <row r="22" spans="1:3" x14ac:dyDescent="0.25">
      <c r="A22" s="35" t="s">
        <v>21</v>
      </c>
      <c r="B22" s="11">
        <v>1231</v>
      </c>
      <c r="C22" s="37">
        <v>43982</v>
      </c>
    </row>
    <row r="23" spans="1:3" x14ac:dyDescent="0.25">
      <c r="A23" s="35" t="s">
        <v>22</v>
      </c>
      <c r="B23" s="11">
        <v>1666</v>
      </c>
      <c r="C23" s="37">
        <v>43979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</vt:lpstr>
      <vt:lpstr>Hrs equipement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Alain</dc:creator>
  <cp:lastModifiedBy>jfalain</cp:lastModifiedBy>
  <dcterms:created xsi:type="dcterms:W3CDTF">2015-06-05T18:19:34Z</dcterms:created>
  <dcterms:modified xsi:type="dcterms:W3CDTF">2021-06-10T16:16:55Z</dcterms:modified>
</cp:coreProperties>
</file>