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drawings/drawing3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drawings/drawing4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drawings/drawing5.xml" ContentType="application/vnd.openxmlformats-officedocument.drawing+xml"/>
  <Override PartName="/xl/ctrlProps/ctrlProp9.xml" ContentType="application/vnd.ms-excel.controlproperties+xml"/>
  <Override PartName="/xl/ctrlProps/ctrlProp10.xml" ContentType="application/vnd.ms-excel.controlproperties+xml"/>
  <Override PartName="/xl/drawings/drawing6.xml" ContentType="application/vnd.openxmlformats-officedocument.drawing+xml"/>
  <Override PartName="/xl/ctrlProps/ctrlProp11.xml" ContentType="application/vnd.ms-excel.controlproperties+xml"/>
  <Override PartName="/xl/ctrlProps/ctrlProp12.xml" ContentType="application/vnd.ms-excel.controlproperties+xml"/>
  <Override PartName="/xl/drawings/drawing7.xml" ContentType="application/vnd.openxmlformats-officedocument.drawing+xml"/>
  <Override PartName="/xl/ctrlProps/ctrlProp13.xml" ContentType="application/vnd.ms-excel.controlproperties+xml"/>
  <Override PartName="/xl/ctrlProps/ctrlProp14.xml" ContentType="application/vnd.ms-excel.controlproperties+xml"/>
  <Override PartName="/xl/drawings/drawing8.xml" ContentType="application/vnd.openxmlformats-officedocument.drawing+xml"/>
  <Override PartName="/xl/ctrlProps/ctrlProp15.xml" ContentType="application/vnd.ms-excel.controlproperties+xml"/>
  <Override PartName="/xl/ctrlProps/ctrlProp16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496D4EE5-6FCA-4038-A600-86636C0D6F3F}" xr6:coauthVersionLast="46" xr6:coauthVersionMax="46" xr10:uidLastSave="{00000000-0000-0000-0000-000000000000}"/>
  <bookViews>
    <workbookView xWindow="28692" yWindow="-1368" windowWidth="29016" windowHeight="16416" xr2:uid="{A97878CC-F261-4FC9-A9F1-331E796BC6D0}"/>
  </bookViews>
  <sheets>
    <sheet name="NOM_PLAT1_LM" sheetId="1" r:id="rId1"/>
    <sheet name="NOM_PLAT2_LM" sheetId="2" r:id="rId2"/>
    <sheet name="NOM_PLAT1_LS" sheetId="3" r:id="rId3"/>
    <sheet name="NOM_PLAT2_LS" sheetId="4" r:id="rId4"/>
    <sheet name="P1_MIDI_050721" sheetId="5" r:id="rId5"/>
    <sheet name="P2_MIDI_050721" sheetId="6" r:id="rId6"/>
    <sheet name="P1_SOIR_050721" sheetId="7" r:id="rId7"/>
    <sheet name="P2_SOIR_050721" sheetId="8" r:id="rId8"/>
  </sheets>
  <externalReferences>
    <externalReference r:id="rId9"/>
    <externalReference r:id="rId10"/>
    <externalReference r:id="rId11"/>
    <externalReference r:id="rId12"/>
  </externalReferences>
  <definedNames>
    <definedName name="_xlnm.Print_Area" localSheetId="0">NOM_PLAT1_LM!$A$1:$X$55</definedName>
    <definedName name="_xlnm.Print_Area" localSheetId="2">NOM_PLAT1_LS!$A$1:$X$53</definedName>
    <definedName name="_xlnm.Print_Area" localSheetId="1">NOM_PLAT2_LM!$A$1:$X$53</definedName>
    <definedName name="_xlnm.Print_Area" localSheetId="3">NOM_PLAT2_LS!$A$1:$X$53</definedName>
    <definedName name="_xlnm.Print_Area" localSheetId="4">P1_MIDI_050721!$A$1:$X$55</definedName>
    <definedName name="_xlnm.Print_Area" localSheetId="6">P1_SOIR_050721!$A$1:$X$53</definedName>
    <definedName name="_xlnm.Print_Area" localSheetId="5">P2_MIDI_050721!$A$1:$X$53</definedName>
    <definedName name="_xlnm.Print_Area" localSheetId="7">P2_SOIR_050721!$A$1:$X$53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Y1" i="3" l="1"/>
  <c r="Y1" i="4"/>
  <c r="Y1" i="8"/>
  <c r="Y1" i="7"/>
  <c r="B43" i="8"/>
  <c r="H38" i="8"/>
  <c r="F38" i="8"/>
  <c r="G38" i="8" s="1"/>
  <c r="E38" i="8"/>
  <c r="D38" i="8"/>
  <c r="B38" i="8"/>
  <c r="C38" i="8" s="1"/>
  <c r="H37" i="8"/>
  <c r="F37" i="8"/>
  <c r="I37" i="8" s="1"/>
  <c r="E37" i="8"/>
  <c r="D37" i="8"/>
  <c r="B37" i="8"/>
  <c r="C37" i="8" s="1"/>
  <c r="H36" i="8"/>
  <c r="F36" i="8"/>
  <c r="I36" i="8" s="1"/>
  <c r="E36" i="8"/>
  <c r="D36" i="8"/>
  <c r="B36" i="8"/>
  <c r="C36" i="8" s="1"/>
  <c r="H35" i="8"/>
  <c r="F35" i="8"/>
  <c r="G35" i="8" s="1"/>
  <c r="E35" i="8"/>
  <c r="D35" i="8"/>
  <c r="B35" i="8"/>
  <c r="C35" i="8" s="1"/>
  <c r="H34" i="8"/>
  <c r="F34" i="8"/>
  <c r="G34" i="8" s="1"/>
  <c r="E34" i="8"/>
  <c r="D34" i="8"/>
  <c r="B34" i="8"/>
  <c r="C34" i="8" s="1"/>
  <c r="H33" i="8"/>
  <c r="F33" i="8"/>
  <c r="I33" i="8" s="1"/>
  <c r="E33" i="8"/>
  <c r="D33" i="8"/>
  <c r="B33" i="8"/>
  <c r="C33" i="8" s="1"/>
  <c r="H32" i="8"/>
  <c r="F32" i="8"/>
  <c r="G32" i="8" s="1"/>
  <c r="E32" i="8"/>
  <c r="D32" i="8"/>
  <c r="B32" i="8"/>
  <c r="C32" i="8" s="1"/>
  <c r="H31" i="8"/>
  <c r="F31" i="8"/>
  <c r="G31" i="8" s="1"/>
  <c r="E31" i="8"/>
  <c r="D31" i="8"/>
  <c r="B31" i="8"/>
  <c r="C31" i="8" s="1"/>
  <c r="H30" i="8"/>
  <c r="F30" i="8"/>
  <c r="I30" i="8" s="1"/>
  <c r="E30" i="8"/>
  <c r="D30" i="8"/>
  <c r="B30" i="8"/>
  <c r="C30" i="8" s="1"/>
  <c r="H29" i="8"/>
  <c r="F29" i="8"/>
  <c r="G29" i="8" s="1"/>
  <c r="E29" i="8"/>
  <c r="D29" i="8"/>
  <c r="B29" i="8"/>
  <c r="C29" i="8" s="1"/>
  <c r="G27" i="8"/>
  <c r="F27" i="8"/>
  <c r="I27" i="8" s="1"/>
  <c r="E27" i="8"/>
  <c r="D27" i="8"/>
  <c r="B27" i="8"/>
  <c r="C27" i="8" s="1"/>
  <c r="G26" i="8"/>
  <c r="F26" i="8"/>
  <c r="I26" i="8" s="1"/>
  <c r="E26" i="8"/>
  <c r="D26" i="8"/>
  <c r="B26" i="8"/>
  <c r="C26" i="8" s="1"/>
  <c r="G25" i="8"/>
  <c r="F25" i="8"/>
  <c r="I25" i="8" s="1"/>
  <c r="E25" i="8"/>
  <c r="D25" i="8"/>
  <c r="B25" i="8"/>
  <c r="C25" i="8" s="1"/>
  <c r="F24" i="8"/>
  <c r="I24" i="8" s="1"/>
  <c r="E24" i="8"/>
  <c r="D24" i="8"/>
  <c r="B24" i="8"/>
  <c r="C24" i="8" s="1"/>
  <c r="F22" i="8"/>
  <c r="I22" i="8" s="1"/>
  <c r="E22" i="8"/>
  <c r="D22" i="8"/>
  <c r="B22" i="8"/>
  <c r="C22" i="8" s="1"/>
  <c r="F21" i="8"/>
  <c r="I21" i="8" s="1"/>
  <c r="E21" i="8"/>
  <c r="D21" i="8"/>
  <c r="B21" i="8"/>
  <c r="C21" i="8" s="1"/>
  <c r="F20" i="8"/>
  <c r="G20" i="8" s="1"/>
  <c r="E20" i="8"/>
  <c r="D20" i="8"/>
  <c r="B20" i="8"/>
  <c r="C20" i="8" s="1"/>
  <c r="F19" i="8"/>
  <c r="I19" i="8" s="1"/>
  <c r="E19" i="8"/>
  <c r="D19" i="8"/>
  <c r="B19" i="8"/>
  <c r="C19" i="8" s="1"/>
  <c r="F18" i="8"/>
  <c r="I18" i="8" s="1"/>
  <c r="E18" i="8"/>
  <c r="D18" i="8"/>
  <c r="B18" i="8"/>
  <c r="C18" i="8" s="1"/>
  <c r="F17" i="8"/>
  <c r="G17" i="8" s="1"/>
  <c r="E17" i="8"/>
  <c r="D17" i="8"/>
  <c r="B17" i="8"/>
  <c r="C17" i="8" s="1"/>
  <c r="F16" i="8"/>
  <c r="I16" i="8" s="1"/>
  <c r="E16" i="8"/>
  <c r="D16" i="8"/>
  <c r="B16" i="8"/>
  <c r="C16" i="8" s="1"/>
  <c r="F14" i="8"/>
  <c r="G14" i="8" s="1"/>
  <c r="E14" i="8"/>
  <c r="D14" i="8"/>
  <c r="B14" i="8"/>
  <c r="C14" i="8" s="1"/>
  <c r="F13" i="8"/>
  <c r="I13" i="8" s="1"/>
  <c r="E13" i="8"/>
  <c r="D13" i="8"/>
  <c r="B13" i="8"/>
  <c r="C13" i="8" s="1"/>
  <c r="F12" i="8"/>
  <c r="I12" i="8" s="1"/>
  <c r="E12" i="8"/>
  <c r="D12" i="8"/>
  <c r="B12" i="8"/>
  <c r="C12" i="8" s="1"/>
  <c r="F11" i="8"/>
  <c r="G11" i="8" s="1"/>
  <c r="E11" i="8"/>
  <c r="D11" i="8"/>
  <c r="B11" i="8"/>
  <c r="C11" i="8" s="1"/>
  <c r="F10" i="8"/>
  <c r="I10" i="8" s="1"/>
  <c r="E10" i="8"/>
  <c r="D10" i="8"/>
  <c r="B10" i="8"/>
  <c r="C10" i="8" s="1"/>
  <c r="F9" i="8"/>
  <c r="G9" i="8" s="1"/>
  <c r="E9" i="8"/>
  <c r="E39" i="8" s="1"/>
  <c r="D9" i="8"/>
  <c r="D39" i="8" s="1"/>
  <c r="B9" i="8"/>
  <c r="C9" i="8" s="1"/>
  <c r="F8" i="8"/>
  <c r="G8" i="8" s="1"/>
  <c r="E8" i="8"/>
  <c r="D8" i="8"/>
  <c r="B8" i="8"/>
  <c r="C8" i="8" s="1"/>
  <c r="L2" i="8"/>
  <c r="H2" i="8"/>
  <c r="B2" i="8"/>
  <c r="H38" i="7"/>
  <c r="F38" i="7"/>
  <c r="I38" i="7" s="1"/>
  <c r="D38" i="7"/>
  <c r="C38" i="7"/>
  <c r="B38" i="7"/>
  <c r="E38" i="7" s="1"/>
  <c r="H37" i="7"/>
  <c r="F37" i="7"/>
  <c r="I37" i="7" s="1"/>
  <c r="D37" i="7"/>
  <c r="C37" i="7"/>
  <c r="B37" i="7"/>
  <c r="E37" i="7" s="1"/>
  <c r="H36" i="7"/>
  <c r="F36" i="7"/>
  <c r="I36" i="7" s="1"/>
  <c r="D36" i="7"/>
  <c r="C36" i="7"/>
  <c r="B36" i="7"/>
  <c r="E36" i="7" s="1"/>
  <c r="H35" i="7"/>
  <c r="F35" i="7"/>
  <c r="I35" i="7" s="1"/>
  <c r="D35" i="7"/>
  <c r="C35" i="7"/>
  <c r="B35" i="7"/>
  <c r="E35" i="7" s="1"/>
  <c r="H34" i="7"/>
  <c r="F34" i="7"/>
  <c r="I34" i="7" s="1"/>
  <c r="D34" i="7"/>
  <c r="C34" i="7"/>
  <c r="B34" i="7"/>
  <c r="E34" i="7" s="1"/>
  <c r="H33" i="7"/>
  <c r="F33" i="7"/>
  <c r="I33" i="7" s="1"/>
  <c r="D33" i="7"/>
  <c r="C33" i="7"/>
  <c r="B33" i="7"/>
  <c r="E33" i="7" s="1"/>
  <c r="H32" i="7"/>
  <c r="F32" i="7"/>
  <c r="I32" i="7" s="1"/>
  <c r="D32" i="7"/>
  <c r="C32" i="7"/>
  <c r="B32" i="7"/>
  <c r="E32" i="7" s="1"/>
  <c r="H31" i="7"/>
  <c r="F31" i="7"/>
  <c r="I31" i="7" s="1"/>
  <c r="D31" i="7"/>
  <c r="C31" i="7"/>
  <c r="B31" i="7"/>
  <c r="E31" i="7" s="1"/>
  <c r="H30" i="7"/>
  <c r="F30" i="7"/>
  <c r="I30" i="7" s="1"/>
  <c r="D30" i="7"/>
  <c r="C30" i="7"/>
  <c r="B30" i="7"/>
  <c r="E30" i="7" s="1"/>
  <c r="H29" i="7"/>
  <c r="F29" i="7"/>
  <c r="I29" i="7" s="1"/>
  <c r="D29" i="7"/>
  <c r="C29" i="7"/>
  <c r="B29" i="7"/>
  <c r="E29" i="7" s="1"/>
  <c r="G27" i="7"/>
  <c r="F27" i="7"/>
  <c r="I27" i="7" s="1"/>
  <c r="D27" i="7"/>
  <c r="C27" i="7"/>
  <c r="B27" i="7"/>
  <c r="E27" i="7" s="1"/>
  <c r="G26" i="7"/>
  <c r="F26" i="7"/>
  <c r="I26" i="7" s="1"/>
  <c r="D26" i="7"/>
  <c r="C26" i="7"/>
  <c r="B26" i="7"/>
  <c r="E26" i="7" s="1"/>
  <c r="G25" i="7"/>
  <c r="F25" i="7"/>
  <c r="I25" i="7" s="1"/>
  <c r="D25" i="7"/>
  <c r="C25" i="7"/>
  <c r="B25" i="7"/>
  <c r="E25" i="7" s="1"/>
  <c r="F24" i="7"/>
  <c r="I24" i="7" s="1"/>
  <c r="D24" i="7"/>
  <c r="C24" i="7"/>
  <c r="B24" i="7"/>
  <c r="E24" i="7" s="1"/>
  <c r="F22" i="7"/>
  <c r="I22" i="7" s="1"/>
  <c r="D22" i="7"/>
  <c r="C22" i="7"/>
  <c r="B22" i="7"/>
  <c r="E22" i="7" s="1"/>
  <c r="F21" i="7"/>
  <c r="I21" i="7" s="1"/>
  <c r="D21" i="7"/>
  <c r="C21" i="7"/>
  <c r="B21" i="7"/>
  <c r="E21" i="7" s="1"/>
  <c r="F20" i="7"/>
  <c r="I20" i="7" s="1"/>
  <c r="D20" i="7"/>
  <c r="C20" i="7"/>
  <c r="B20" i="7"/>
  <c r="E20" i="7" s="1"/>
  <c r="F19" i="7"/>
  <c r="I19" i="7" s="1"/>
  <c r="D19" i="7"/>
  <c r="C19" i="7"/>
  <c r="B19" i="7"/>
  <c r="E19" i="7" s="1"/>
  <c r="F18" i="7"/>
  <c r="I18" i="7" s="1"/>
  <c r="D18" i="7"/>
  <c r="C18" i="7"/>
  <c r="B18" i="7"/>
  <c r="E18" i="7" s="1"/>
  <c r="F17" i="7"/>
  <c r="I17" i="7" s="1"/>
  <c r="D17" i="7"/>
  <c r="C17" i="7"/>
  <c r="B17" i="7"/>
  <c r="E17" i="7" s="1"/>
  <c r="F16" i="7"/>
  <c r="I16" i="7" s="1"/>
  <c r="D16" i="7"/>
  <c r="C16" i="7"/>
  <c r="B16" i="7"/>
  <c r="E16" i="7" s="1"/>
  <c r="F14" i="7"/>
  <c r="I14" i="7" s="1"/>
  <c r="D14" i="7"/>
  <c r="C14" i="7"/>
  <c r="B14" i="7"/>
  <c r="E14" i="7" s="1"/>
  <c r="F13" i="7"/>
  <c r="I13" i="7" s="1"/>
  <c r="D13" i="7"/>
  <c r="C13" i="7"/>
  <c r="B13" i="7"/>
  <c r="E13" i="7" s="1"/>
  <c r="F12" i="7"/>
  <c r="I12" i="7" s="1"/>
  <c r="D12" i="7"/>
  <c r="C12" i="7"/>
  <c r="B12" i="7"/>
  <c r="E12" i="7" s="1"/>
  <c r="F11" i="7"/>
  <c r="I11" i="7" s="1"/>
  <c r="D11" i="7"/>
  <c r="C11" i="7"/>
  <c r="B11" i="7"/>
  <c r="E11" i="7" s="1"/>
  <c r="F10" i="7"/>
  <c r="I10" i="7" s="1"/>
  <c r="D10" i="7"/>
  <c r="C10" i="7"/>
  <c r="B10" i="7"/>
  <c r="E10" i="7" s="1"/>
  <c r="F9" i="7"/>
  <c r="F41" i="7" s="1"/>
  <c r="D9" i="7"/>
  <c r="D39" i="7" s="1"/>
  <c r="C9" i="7"/>
  <c r="C43" i="7" s="1"/>
  <c r="B9" i="7"/>
  <c r="E9" i="7" s="1"/>
  <c r="F8" i="7"/>
  <c r="I8" i="7" s="1"/>
  <c r="D8" i="7"/>
  <c r="C8" i="7"/>
  <c r="B8" i="7"/>
  <c r="E8" i="7" s="1"/>
  <c r="L2" i="7"/>
  <c r="H2" i="7"/>
  <c r="B2" i="7"/>
  <c r="H38" i="6"/>
  <c r="F38" i="6"/>
  <c r="I38" i="6" s="1"/>
  <c r="E38" i="6"/>
  <c r="B38" i="6"/>
  <c r="D38" i="6" s="1"/>
  <c r="H37" i="6"/>
  <c r="F37" i="6"/>
  <c r="I37" i="6" s="1"/>
  <c r="E37" i="6"/>
  <c r="B37" i="6"/>
  <c r="D37" i="6" s="1"/>
  <c r="H36" i="6"/>
  <c r="F36" i="6"/>
  <c r="I36" i="6" s="1"/>
  <c r="E36" i="6"/>
  <c r="B36" i="6"/>
  <c r="D36" i="6" s="1"/>
  <c r="H35" i="6"/>
  <c r="F35" i="6"/>
  <c r="I35" i="6" s="1"/>
  <c r="E35" i="6"/>
  <c r="B35" i="6"/>
  <c r="D35" i="6" s="1"/>
  <c r="H34" i="6"/>
  <c r="F34" i="6"/>
  <c r="I34" i="6" s="1"/>
  <c r="E34" i="6"/>
  <c r="B34" i="6"/>
  <c r="D34" i="6" s="1"/>
  <c r="H33" i="6"/>
  <c r="F33" i="6"/>
  <c r="I33" i="6" s="1"/>
  <c r="E33" i="6"/>
  <c r="B33" i="6"/>
  <c r="D33" i="6" s="1"/>
  <c r="H32" i="6"/>
  <c r="F32" i="6"/>
  <c r="I32" i="6" s="1"/>
  <c r="E32" i="6"/>
  <c r="B32" i="6"/>
  <c r="D32" i="6" s="1"/>
  <c r="H31" i="6"/>
  <c r="F31" i="6"/>
  <c r="I31" i="6" s="1"/>
  <c r="E31" i="6"/>
  <c r="B31" i="6"/>
  <c r="D31" i="6" s="1"/>
  <c r="H30" i="6"/>
  <c r="F30" i="6"/>
  <c r="I30" i="6" s="1"/>
  <c r="E30" i="6"/>
  <c r="B30" i="6"/>
  <c r="D30" i="6" s="1"/>
  <c r="H29" i="6"/>
  <c r="F29" i="6"/>
  <c r="I29" i="6" s="1"/>
  <c r="E29" i="6"/>
  <c r="B29" i="6"/>
  <c r="D29" i="6" s="1"/>
  <c r="G27" i="6"/>
  <c r="F27" i="6"/>
  <c r="I27" i="6" s="1"/>
  <c r="E27" i="6"/>
  <c r="B27" i="6"/>
  <c r="D27" i="6" s="1"/>
  <c r="G26" i="6"/>
  <c r="F26" i="6"/>
  <c r="I26" i="6" s="1"/>
  <c r="E26" i="6"/>
  <c r="B26" i="6"/>
  <c r="D26" i="6" s="1"/>
  <c r="G25" i="6"/>
  <c r="F25" i="6"/>
  <c r="I25" i="6" s="1"/>
  <c r="E25" i="6"/>
  <c r="B25" i="6"/>
  <c r="D25" i="6" s="1"/>
  <c r="F24" i="6"/>
  <c r="I24" i="6" s="1"/>
  <c r="E24" i="6"/>
  <c r="B24" i="6"/>
  <c r="D24" i="6" s="1"/>
  <c r="F22" i="6"/>
  <c r="I22" i="6" s="1"/>
  <c r="E22" i="6"/>
  <c r="B22" i="6"/>
  <c r="D22" i="6" s="1"/>
  <c r="F21" i="6"/>
  <c r="I21" i="6" s="1"/>
  <c r="E21" i="6"/>
  <c r="B21" i="6"/>
  <c r="D21" i="6" s="1"/>
  <c r="F20" i="6"/>
  <c r="I20" i="6" s="1"/>
  <c r="E20" i="6"/>
  <c r="B20" i="6"/>
  <c r="D20" i="6" s="1"/>
  <c r="F19" i="6"/>
  <c r="I19" i="6" s="1"/>
  <c r="E19" i="6"/>
  <c r="B19" i="6"/>
  <c r="D19" i="6" s="1"/>
  <c r="F18" i="6"/>
  <c r="I18" i="6" s="1"/>
  <c r="E18" i="6"/>
  <c r="B18" i="6"/>
  <c r="D18" i="6" s="1"/>
  <c r="F17" i="6"/>
  <c r="I17" i="6" s="1"/>
  <c r="E17" i="6"/>
  <c r="B17" i="6"/>
  <c r="D17" i="6" s="1"/>
  <c r="F16" i="6"/>
  <c r="I16" i="6" s="1"/>
  <c r="E16" i="6"/>
  <c r="B16" i="6"/>
  <c r="D16" i="6" s="1"/>
  <c r="F14" i="6"/>
  <c r="I14" i="6" s="1"/>
  <c r="E14" i="6"/>
  <c r="B14" i="6"/>
  <c r="D14" i="6" s="1"/>
  <c r="F13" i="6"/>
  <c r="I13" i="6" s="1"/>
  <c r="E13" i="6"/>
  <c r="B13" i="6"/>
  <c r="D13" i="6" s="1"/>
  <c r="F12" i="6"/>
  <c r="I12" i="6" s="1"/>
  <c r="E12" i="6"/>
  <c r="B12" i="6"/>
  <c r="D12" i="6" s="1"/>
  <c r="F11" i="6"/>
  <c r="I11" i="6" s="1"/>
  <c r="E11" i="6"/>
  <c r="B11" i="6"/>
  <c r="D11" i="6" s="1"/>
  <c r="F10" i="6"/>
  <c r="I10" i="6" s="1"/>
  <c r="E10" i="6"/>
  <c r="B10" i="6"/>
  <c r="D10" i="6" s="1"/>
  <c r="F9" i="6"/>
  <c r="I9" i="6" s="1"/>
  <c r="E9" i="6"/>
  <c r="E39" i="6" s="1"/>
  <c r="B9" i="6"/>
  <c r="B43" i="6" s="1"/>
  <c r="F8" i="6"/>
  <c r="I8" i="6" s="1"/>
  <c r="E8" i="6"/>
  <c r="B8" i="6"/>
  <c r="D8" i="6" s="1"/>
  <c r="L2" i="6"/>
  <c r="Y1" i="6" s="1"/>
  <c r="H2" i="6"/>
  <c r="B2" i="6"/>
  <c r="Y1" i="2"/>
  <c r="Y1" i="1"/>
  <c r="Y1" i="5"/>
  <c r="F43" i="5"/>
  <c r="B43" i="5"/>
  <c r="H38" i="5"/>
  <c r="F38" i="5"/>
  <c r="I38" i="5" s="1"/>
  <c r="D38" i="5"/>
  <c r="B38" i="5"/>
  <c r="E38" i="5" s="1"/>
  <c r="H37" i="5"/>
  <c r="F37" i="5"/>
  <c r="I37" i="5" s="1"/>
  <c r="D37" i="5"/>
  <c r="B37" i="5"/>
  <c r="E37" i="5" s="1"/>
  <c r="H36" i="5"/>
  <c r="F36" i="5"/>
  <c r="I36" i="5" s="1"/>
  <c r="D36" i="5"/>
  <c r="B36" i="5"/>
  <c r="E36" i="5" s="1"/>
  <c r="H35" i="5"/>
  <c r="F35" i="5"/>
  <c r="I35" i="5" s="1"/>
  <c r="D35" i="5"/>
  <c r="B35" i="5"/>
  <c r="E35" i="5" s="1"/>
  <c r="H34" i="5"/>
  <c r="F34" i="5"/>
  <c r="I34" i="5" s="1"/>
  <c r="D34" i="5"/>
  <c r="B34" i="5"/>
  <c r="E34" i="5" s="1"/>
  <c r="H33" i="5"/>
  <c r="F33" i="5"/>
  <c r="I33" i="5" s="1"/>
  <c r="D33" i="5"/>
  <c r="B33" i="5"/>
  <c r="E33" i="5" s="1"/>
  <c r="H32" i="5"/>
  <c r="F32" i="5"/>
  <c r="I32" i="5" s="1"/>
  <c r="D32" i="5"/>
  <c r="B32" i="5"/>
  <c r="E32" i="5" s="1"/>
  <c r="H31" i="5"/>
  <c r="F31" i="5"/>
  <c r="I31" i="5" s="1"/>
  <c r="D31" i="5"/>
  <c r="B31" i="5"/>
  <c r="E31" i="5" s="1"/>
  <c r="H30" i="5"/>
  <c r="F30" i="5"/>
  <c r="I30" i="5" s="1"/>
  <c r="D30" i="5"/>
  <c r="B30" i="5"/>
  <c r="E30" i="5" s="1"/>
  <c r="H29" i="5"/>
  <c r="F29" i="5"/>
  <c r="I29" i="5" s="1"/>
  <c r="D29" i="5"/>
  <c r="B29" i="5"/>
  <c r="E29" i="5" s="1"/>
  <c r="H27" i="5"/>
  <c r="G27" i="5"/>
  <c r="F27" i="5"/>
  <c r="I27" i="5" s="1"/>
  <c r="D27" i="5"/>
  <c r="B27" i="5"/>
  <c r="E27" i="5" s="1"/>
  <c r="H26" i="5"/>
  <c r="G26" i="5"/>
  <c r="F26" i="5"/>
  <c r="I26" i="5" s="1"/>
  <c r="D26" i="5"/>
  <c r="B26" i="5"/>
  <c r="E26" i="5" s="1"/>
  <c r="H25" i="5"/>
  <c r="G25" i="5"/>
  <c r="F25" i="5"/>
  <c r="I25" i="5" s="1"/>
  <c r="D25" i="5"/>
  <c r="B25" i="5"/>
  <c r="E25" i="5" s="1"/>
  <c r="H24" i="5"/>
  <c r="G24" i="5"/>
  <c r="F24" i="5"/>
  <c r="I24" i="5" s="1"/>
  <c r="D24" i="5"/>
  <c r="B24" i="5"/>
  <c r="E24" i="5" s="1"/>
  <c r="H22" i="5"/>
  <c r="G22" i="5"/>
  <c r="F22" i="5"/>
  <c r="I22" i="5" s="1"/>
  <c r="D22" i="5"/>
  <c r="B22" i="5"/>
  <c r="E22" i="5" s="1"/>
  <c r="H21" i="5"/>
  <c r="G21" i="5"/>
  <c r="F21" i="5"/>
  <c r="I21" i="5" s="1"/>
  <c r="D21" i="5"/>
  <c r="B21" i="5"/>
  <c r="E21" i="5" s="1"/>
  <c r="H20" i="5"/>
  <c r="G20" i="5"/>
  <c r="F20" i="5"/>
  <c r="I20" i="5" s="1"/>
  <c r="D20" i="5"/>
  <c r="B20" i="5"/>
  <c r="E20" i="5" s="1"/>
  <c r="H19" i="5"/>
  <c r="G19" i="5"/>
  <c r="F19" i="5"/>
  <c r="I19" i="5" s="1"/>
  <c r="D19" i="5"/>
  <c r="B19" i="5"/>
  <c r="E19" i="5" s="1"/>
  <c r="H18" i="5"/>
  <c r="G18" i="5"/>
  <c r="F18" i="5"/>
  <c r="I18" i="5" s="1"/>
  <c r="D18" i="5"/>
  <c r="B18" i="5"/>
  <c r="E18" i="5" s="1"/>
  <c r="H17" i="5"/>
  <c r="G17" i="5"/>
  <c r="F17" i="5"/>
  <c r="I17" i="5" s="1"/>
  <c r="D17" i="5"/>
  <c r="B17" i="5"/>
  <c r="E17" i="5" s="1"/>
  <c r="H16" i="5"/>
  <c r="G16" i="5"/>
  <c r="F16" i="5"/>
  <c r="I16" i="5" s="1"/>
  <c r="D16" i="5"/>
  <c r="B16" i="5"/>
  <c r="E16" i="5" s="1"/>
  <c r="H14" i="5"/>
  <c r="G14" i="5"/>
  <c r="F14" i="5"/>
  <c r="I14" i="5" s="1"/>
  <c r="D14" i="5"/>
  <c r="B14" i="5"/>
  <c r="E14" i="5" s="1"/>
  <c r="H13" i="5"/>
  <c r="G13" i="5"/>
  <c r="F13" i="5"/>
  <c r="I13" i="5" s="1"/>
  <c r="D13" i="5"/>
  <c r="B13" i="5"/>
  <c r="E13" i="5" s="1"/>
  <c r="H12" i="5"/>
  <c r="G12" i="5"/>
  <c r="F12" i="5"/>
  <c r="I12" i="5" s="1"/>
  <c r="D12" i="5"/>
  <c r="B12" i="5"/>
  <c r="E12" i="5" s="1"/>
  <c r="H11" i="5"/>
  <c r="G11" i="5"/>
  <c r="F11" i="5"/>
  <c r="I11" i="5" s="1"/>
  <c r="D11" i="5"/>
  <c r="B11" i="5"/>
  <c r="E11" i="5" s="1"/>
  <c r="H10" i="5"/>
  <c r="G10" i="5"/>
  <c r="F10" i="5"/>
  <c r="I10" i="5" s="1"/>
  <c r="D10" i="5"/>
  <c r="B10" i="5"/>
  <c r="E10" i="5" s="1"/>
  <c r="H9" i="5"/>
  <c r="H43" i="5" s="1"/>
  <c r="G9" i="5"/>
  <c r="F9" i="5"/>
  <c r="I9" i="5" s="1"/>
  <c r="D9" i="5"/>
  <c r="D39" i="5" s="1"/>
  <c r="B9" i="5"/>
  <c r="E9" i="5" s="1"/>
  <c r="H8" i="5"/>
  <c r="G8" i="5"/>
  <c r="F8" i="5"/>
  <c r="I8" i="5" s="1"/>
  <c r="D8" i="5"/>
  <c r="B8" i="5"/>
  <c r="E8" i="5" s="1"/>
  <c r="L2" i="5"/>
  <c r="H2" i="5"/>
  <c r="B2" i="5"/>
  <c r="H38" i="4"/>
  <c r="F38" i="4"/>
  <c r="I38" i="4" s="1"/>
  <c r="B38" i="4"/>
  <c r="E38" i="4" s="1"/>
  <c r="H37" i="4"/>
  <c r="F37" i="4"/>
  <c r="I37" i="4" s="1"/>
  <c r="B37" i="4"/>
  <c r="E37" i="4" s="1"/>
  <c r="H36" i="4"/>
  <c r="F36" i="4"/>
  <c r="I36" i="4" s="1"/>
  <c r="B36" i="4"/>
  <c r="E36" i="4" s="1"/>
  <c r="H35" i="4"/>
  <c r="F35" i="4"/>
  <c r="I35" i="4" s="1"/>
  <c r="B35" i="4"/>
  <c r="E35" i="4" s="1"/>
  <c r="H34" i="4"/>
  <c r="F34" i="4"/>
  <c r="I34" i="4" s="1"/>
  <c r="B34" i="4"/>
  <c r="E34" i="4" s="1"/>
  <c r="H33" i="4"/>
  <c r="F33" i="4"/>
  <c r="I33" i="4" s="1"/>
  <c r="B33" i="4"/>
  <c r="E33" i="4" s="1"/>
  <c r="H32" i="4"/>
  <c r="F32" i="4"/>
  <c r="I32" i="4" s="1"/>
  <c r="B32" i="4"/>
  <c r="E32" i="4" s="1"/>
  <c r="H31" i="4"/>
  <c r="F31" i="4"/>
  <c r="I31" i="4" s="1"/>
  <c r="B31" i="4"/>
  <c r="E31" i="4" s="1"/>
  <c r="H30" i="4"/>
  <c r="F30" i="4"/>
  <c r="I30" i="4" s="1"/>
  <c r="B30" i="4"/>
  <c r="E30" i="4" s="1"/>
  <c r="H29" i="4"/>
  <c r="F29" i="4"/>
  <c r="I29" i="4" s="1"/>
  <c r="B29" i="4"/>
  <c r="E29" i="4" s="1"/>
  <c r="G27" i="4"/>
  <c r="F27" i="4"/>
  <c r="I27" i="4" s="1"/>
  <c r="B27" i="4"/>
  <c r="E27" i="4" s="1"/>
  <c r="G26" i="4"/>
  <c r="F26" i="4"/>
  <c r="I26" i="4" s="1"/>
  <c r="B26" i="4"/>
  <c r="E26" i="4" s="1"/>
  <c r="G25" i="4"/>
  <c r="F25" i="4"/>
  <c r="I25" i="4" s="1"/>
  <c r="B25" i="4"/>
  <c r="E25" i="4" s="1"/>
  <c r="F24" i="4"/>
  <c r="I24" i="4" s="1"/>
  <c r="B24" i="4"/>
  <c r="E24" i="4" s="1"/>
  <c r="F22" i="4"/>
  <c r="I22" i="4" s="1"/>
  <c r="B22" i="4"/>
  <c r="E22" i="4" s="1"/>
  <c r="F21" i="4"/>
  <c r="I21" i="4" s="1"/>
  <c r="B21" i="4"/>
  <c r="E21" i="4" s="1"/>
  <c r="F20" i="4"/>
  <c r="I20" i="4" s="1"/>
  <c r="B20" i="4"/>
  <c r="E20" i="4" s="1"/>
  <c r="F19" i="4"/>
  <c r="I19" i="4" s="1"/>
  <c r="B19" i="4"/>
  <c r="E19" i="4" s="1"/>
  <c r="F18" i="4"/>
  <c r="I18" i="4" s="1"/>
  <c r="B18" i="4"/>
  <c r="E18" i="4" s="1"/>
  <c r="F17" i="4"/>
  <c r="I17" i="4" s="1"/>
  <c r="B17" i="4"/>
  <c r="E17" i="4" s="1"/>
  <c r="F16" i="4"/>
  <c r="I16" i="4" s="1"/>
  <c r="B16" i="4"/>
  <c r="E16" i="4" s="1"/>
  <c r="F14" i="4"/>
  <c r="I14" i="4" s="1"/>
  <c r="B14" i="4"/>
  <c r="E14" i="4" s="1"/>
  <c r="F13" i="4"/>
  <c r="I13" i="4" s="1"/>
  <c r="B13" i="4"/>
  <c r="E13" i="4" s="1"/>
  <c r="F12" i="4"/>
  <c r="I12" i="4" s="1"/>
  <c r="B12" i="4"/>
  <c r="E12" i="4" s="1"/>
  <c r="F11" i="4"/>
  <c r="I11" i="4" s="1"/>
  <c r="B11" i="4"/>
  <c r="E11" i="4" s="1"/>
  <c r="F10" i="4"/>
  <c r="I10" i="4" s="1"/>
  <c r="B10" i="4"/>
  <c r="E10" i="4" s="1"/>
  <c r="F9" i="4"/>
  <c r="B9" i="4"/>
  <c r="E9" i="4" s="1"/>
  <c r="F8" i="4"/>
  <c r="B8" i="4"/>
  <c r="E8" i="4" s="1"/>
  <c r="L2" i="4"/>
  <c r="H2" i="4"/>
  <c r="B2" i="4"/>
  <c r="H38" i="3"/>
  <c r="F38" i="3"/>
  <c r="I38" i="3" s="1"/>
  <c r="D38" i="3"/>
  <c r="B38" i="3"/>
  <c r="E38" i="3" s="1"/>
  <c r="H37" i="3"/>
  <c r="F37" i="3"/>
  <c r="I37" i="3" s="1"/>
  <c r="D37" i="3"/>
  <c r="C37" i="3"/>
  <c r="B37" i="3"/>
  <c r="E37" i="3" s="1"/>
  <c r="H36" i="3"/>
  <c r="F36" i="3"/>
  <c r="I36" i="3" s="1"/>
  <c r="B36" i="3"/>
  <c r="E36" i="3" s="1"/>
  <c r="H35" i="3"/>
  <c r="F35" i="3"/>
  <c r="I35" i="3" s="1"/>
  <c r="C35" i="3"/>
  <c r="B35" i="3"/>
  <c r="E35" i="3" s="1"/>
  <c r="H34" i="3"/>
  <c r="F34" i="3"/>
  <c r="I34" i="3" s="1"/>
  <c r="D34" i="3"/>
  <c r="C34" i="3"/>
  <c r="B34" i="3"/>
  <c r="E34" i="3" s="1"/>
  <c r="H33" i="3"/>
  <c r="F33" i="3"/>
  <c r="I33" i="3" s="1"/>
  <c r="B33" i="3"/>
  <c r="E33" i="3" s="1"/>
  <c r="H32" i="3"/>
  <c r="F32" i="3"/>
  <c r="I32" i="3" s="1"/>
  <c r="D32" i="3"/>
  <c r="B32" i="3"/>
  <c r="E32" i="3" s="1"/>
  <c r="H31" i="3"/>
  <c r="F31" i="3"/>
  <c r="I31" i="3" s="1"/>
  <c r="C31" i="3"/>
  <c r="B31" i="3"/>
  <c r="E31" i="3" s="1"/>
  <c r="H30" i="3"/>
  <c r="F30" i="3"/>
  <c r="I30" i="3" s="1"/>
  <c r="D30" i="3"/>
  <c r="B30" i="3"/>
  <c r="E30" i="3" s="1"/>
  <c r="H29" i="3"/>
  <c r="F29" i="3"/>
  <c r="I29" i="3" s="1"/>
  <c r="D29" i="3"/>
  <c r="C29" i="3"/>
  <c r="B29" i="3"/>
  <c r="E29" i="3" s="1"/>
  <c r="G27" i="3"/>
  <c r="F27" i="3"/>
  <c r="I27" i="3" s="1"/>
  <c r="B27" i="3"/>
  <c r="E27" i="3" s="1"/>
  <c r="G26" i="3"/>
  <c r="F26" i="3"/>
  <c r="I26" i="3" s="1"/>
  <c r="D26" i="3"/>
  <c r="C26" i="3"/>
  <c r="B26" i="3"/>
  <c r="E26" i="3" s="1"/>
  <c r="G25" i="3"/>
  <c r="F25" i="3"/>
  <c r="I25" i="3" s="1"/>
  <c r="D25" i="3"/>
  <c r="C25" i="3"/>
  <c r="B25" i="3"/>
  <c r="E25" i="3" s="1"/>
  <c r="F24" i="3"/>
  <c r="I24" i="3" s="1"/>
  <c r="D24" i="3"/>
  <c r="B24" i="3"/>
  <c r="E24" i="3" s="1"/>
  <c r="F22" i="3"/>
  <c r="I22" i="3" s="1"/>
  <c r="D22" i="3"/>
  <c r="C22" i="3"/>
  <c r="B22" i="3"/>
  <c r="E22" i="3" s="1"/>
  <c r="F21" i="3"/>
  <c r="I21" i="3" s="1"/>
  <c r="D21" i="3"/>
  <c r="B21" i="3"/>
  <c r="E21" i="3" s="1"/>
  <c r="F20" i="3"/>
  <c r="I20" i="3" s="1"/>
  <c r="D20" i="3"/>
  <c r="C20" i="3"/>
  <c r="B20" i="3"/>
  <c r="E20" i="3" s="1"/>
  <c r="F19" i="3"/>
  <c r="I19" i="3" s="1"/>
  <c r="D19" i="3"/>
  <c r="B19" i="3"/>
  <c r="E19" i="3" s="1"/>
  <c r="F18" i="3"/>
  <c r="I18" i="3" s="1"/>
  <c r="D18" i="3"/>
  <c r="C18" i="3"/>
  <c r="B18" i="3"/>
  <c r="E18" i="3" s="1"/>
  <c r="F17" i="3"/>
  <c r="I17" i="3" s="1"/>
  <c r="D17" i="3"/>
  <c r="B17" i="3"/>
  <c r="E17" i="3" s="1"/>
  <c r="F16" i="3"/>
  <c r="I16" i="3" s="1"/>
  <c r="D16" i="3"/>
  <c r="C16" i="3"/>
  <c r="B16" i="3"/>
  <c r="E16" i="3" s="1"/>
  <c r="F14" i="3"/>
  <c r="I14" i="3" s="1"/>
  <c r="D14" i="3"/>
  <c r="B14" i="3"/>
  <c r="E14" i="3" s="1"/>
  <c r="F13" i="3"/>
  <c r="I13" i="3" s="1"/>
  <c r="D13" i="3"/>
  <c r="C13" i="3"/>
  <c r="B13" i="3"/>
  <c r="E13" i="3" s="1"/>
  <c r="F12" i="3"/>
  <c r="I12" i="3" s="1"/>
  <c r="B12" i="3"/>
  <c r="E12" i="3" s="1"/>
  <c r="F11" i="3"/>
  <c r="I11" i="3" s="1"/>
  <c r="D11" i="3"/>
  <c r="C11" i="3"/>
  <c r="B11" i="3"/>
  <c r="E11" i="3" s="1"/>
  <c r="F10" i="3"/>
  <c r="I10" i="3" s="1"/>
  <c r="B10" i="3"/>
  <c r="E10" i="3" s="1"/>
  <c r="F9" i="3"/>
  <c r="I9" i="3" s="1"/>
  <c r="D9" i="3"/>
  <c r="C9" i="3"/>
  <c r="B9" i="3"/>
  <c r="E9" i="3" s="1"/>
  <c r="F8" i="3"/>
  <c r="B8" i="3"/>
  <c r="E8" i="3" s="1"/>
  <c r="L2" i="3"/>
  <c r="H2" i="3"/>
  <c r="B2" i="3"/>
  <c r="H38" i="2"/>
  <c r="F38" i="2"/>
  <c r="I38" i="2" s="1"/>
  <c r="B38" i="2"/>
  <c r="E38" i="2" s="1"/>
  <c r="H37" i="2"/>
  <c r="F37" i="2"/>
  <c r="I37" i="2" s="1"/>
  <c r="B37" i="2"/>
  <c r="E37" i="2" s="1"/>
  <c r="H36" i="2"/>
  <c r="F36" i="2"/>
  <c r="I36" i="2" s="1"/>
  <c r="B36" i="2"/>
  <c r="E36" i="2" s="1"/>
  <c r="H35" i="2"/>
  <c r="F35" i="2"/>
  <c r="I35" i="2" s="1"/>
  <c r="B35" i="2"/>
  <c r="E35" i="2" s="1"/>
  <c r="H34" i="2"/>
  <c r="F34" i="2"/>
  <c r="I34" i="2" s="1"/>
  <c r="B34" i="2"/>
  <c r="E34" i="2" s="1"/>
  <c r="H33" i="2"/>
  <c r="F33" i="2"/>
  <c r="I33" i="2" s="1"/>
  <c r="B33" i="2"/>
  <c r="E33" i="2" s="1"/>
  <c r="H32" i="2"/>
  <c r="F32" i="2"/>
  <c r="I32" i="2" s="1"/>
  <c r="B32" i="2"/>
  <c r="E32" i="2" s="1"/>
  <c r="H31" i="2"/>
  <c r="F31" i="2"/>
  <c r="I31" i="2" s="1"/>
  <c r="B31" i="2"/>
  <c r="E31" i="2" s="1"/>
  <c r="H30" i="2"/>
  <c r="F30" i="2"/>
  <c r="I30" i="2" s="1"/>
  <c r="B30" i="2"/>
  <c r="E30" i="2" s="1"/>
  <c r="H29" i="2"/>
  <c r="F29" i="2"/>
  <c r="I29" i="2" s="1"/>
  <c r="B29" i="2"/>
  <c r="E29" i="2" s="1"/>
  <c r="G27" i="2"/>
  <c r="F27" i="2"/>
  <c r="I27" i="2" s="1"/>
  <c r="B27" i="2"/>
  <c r="E27" i="2" s="1"/>
  <c r="G26" i="2"/>
  <c r="F26" i="2"/>
  <c r="I26" i="2" s="1"/>
  <c r="B26" i="2"/>
  <c r="E26" i="2" s="1"/>
  <c r="G25" i="2"/>
  <c r="F25" i="2"/>
  <c r="I25" i="2" s="1"/>
  <c r="B25" i="2"/>
  <c r="E25" i="2" s="1"/>
  <c r="F24" i="2"/>
  <c r="I24" i="2" s="1"/>
  <c r="B24" i="2"/>
  <c r="E24" i="2" s="1"/>
  <c r="F22" i="2"/>
  <c r="I22" i="2" s="1"/>
  <c r="B22" i="2"/>
  <c r="E22" i="2" s="1"/>
  <c r="F21" i="2"/>
  <c r="I21" i="2" s="1"/>
  <c r="B21" i="2"/>
  <c r="E21" i="2" s="1"/>
  <c r="F20" i="2"/>
  <c r="H20" i="2" s="1"/>
  <c r="B20" i="2"/>
  <c r="E20" i="2" s="1"/>
  <c r="F19" i="2"/>
  <c r="H19" i="2" s="1"/>
  <c r="B19" i="2"/>
  <c r="E19" i="2" s="1"/>
  <c r="F18" i="2"/>
  <c r="I18" i="2" s="1"/>
  <c r="B18" i="2"/>
  <c r="E18" i="2" s="1"/>
  <c r="F17" i="2"/>
  <c r="I17" i="2" s="1"/>
  <c r="B17" i="2"/>
  <c r="E17" i="2" s="1"/>
  <c r="F16" i="2"/>
  <c r="H16" i="2" s="1"/>
  <c r="B16" i="2"/>
  <c r="E16" i="2" s="1"/>
  <c r="F14" i="2"/>
  <c r="I14" i="2" s="1"/>
  <c r="B14" i="2"/>
  <c r="E14" i="2" s="1"/>
  <c r="F13" i="2"/>
  <c r="I13" i="2" s="1"/>
  <c r="B13" i="2"/>
  <c r="E13" i="2" s="1"/>
  <c r="F12" i="2"/>
  <c r="H12" i="2" s="1"/>
  <c r="B12" i="2"/>
  <c r="E12" i="2" s="1"/>
  <c r="F11" i="2"/>
  <c r="H11" i="2" s="1"/>
  <c r="B11" i="2"/>
  <c r="E11" i="2" s="1"/>
  <c r="F10" i="2"/>
  <c r="H10" i="2" s="1"/>
  <c r="B10" i="2"/>
  <c r="E10" i="2" s="1"/>
  <c r="F9" i="2"/>
  <c r="I9" i="2" s="1"/>
  <c r="B9" i="2"/>
  <c r="E9" i="2" s="1"/>
  <c r="F8" i="2"/>
  <c r="B8" i="2"/>
  <c r="E8" i="2" s="1"/>
  <c r="L2" i="2"/>
  <c r="H2" i="2"/>
  <c r="B2" i="2"/>
  <c r="H38" i="1"/>
  <c r="F38" i="1"/>
  <c r="I38" i="1" s="1"/>
  <c r="B38" i="1"/>
  <c r="E38" i="1" s="1"/>
  <c r="H37" i="1"/>
  <c r="F37" i="1"/>
  <c r="I37" i="1" s="1"/>
  <c r="B37" i="1"/>
  <c r="E37" i="1" s="1"/>
  <c r="H36" i="1"/>
  <c r="F36" i="1"/>
  <c r="I36" i="1" s="1"/>
  <c r="B36" i="1"/>
  <c r="E36" i="1" s="1"/>
  <c r="H35" i="1"/>
  <c r="F35" i="1"/>
  <c r="I35" i="1" s="1"/>
  <c r="B35" i="1"/>
  <c r="E35" i="1" s="1"/>
  <c r="H34" i="1"/>
  <c r="F34" i="1"/>
  <c r="I34" i="1" s="1"/>
  <c r="B34" i="1"/>
  <c r="E34" i="1" s="1"/>
  <c r="H33" i="1"/>
  <c r="F33" i="1"/>
  <c r="I33" i="1" s="1"/>
  <c r="B33" i="1"/>
  <c r="E33" i="1" s="1"/>
  <c r="H32" i="1"/>
  <c r="F32" i="1"/>
  <c r="I32" i="1" s="1"/>
  <c r="B32" i="1"/>
  <c r="E32" i="1" s="1"/>
  <c r="H31" i="1"/>
  <c r="F31" i="1"/>
  <c r="I31" i="1" s="1"/>
  <c r="B31" i="1"/>
  <c r="E31" i="1" s="1"/>
  <c r="H30" i="1"/>
  <c r="F30" i="1"/>
  <c r="I30" i="1" s="1"/>
  <c r="B30" i="1"/>
  <c r="E30" i="1" s="1"/>
  <c r="H29" i="1"/>
  <c r="F29" i="1"/>
  <c r="I29" i="1" s="1"/>
  <c r="B29" i="1"/>
  <c r="E29" i="1" s="1"/>
  <c r="G27" i="1"/>
  <c r="F27" i="1"/>
  <c r="I27" i="1" s="1"/>
  <c r="B27" i="1"/>
  <c r="E27" i="1" s="1"/>
  <c r="G26" i="1"/>
  <c r="F26" i="1"/>
  <c r="I26" i="1" s="1"/>
  <c r="B26" i="1"/>
  <c r="E26" i="1" s="1"/>
  <c r="G25" i="1"/>
  <c r="F25" i="1"/>
  <c r="I25" i="1" s="1"/>
  <c r="B25" i="1"/>
  <c r="E25" i="1" s="1"/>
  <c r="F24" i="1"/>
  <c r="I24" i="1" s="1"/>
  <c r="B24" i="1"/>
  <c r="E24" i="1" s="1"/>
  <c r="F22" i="1"/>
  <c r="I22" i="1" s="1"/>
  <c r="B22" i="1"/>
  <c r="E22" i="1" s="1"/>
  <c r="F21" i="1"/>
  <c r="I21" i="1" s="1"/>
  <c r="B21" i="1"/>
  <c r="E21" i="1" s="1"/>
  <c r="F20" i="1"/>
  <c r="I20" i="1" s="1"/>
  <c r="B20" i="1"/>
  <c r="E20" i="1" s="1"/>
  <c r="F19" i="1"/>
  <c r="I19" i="1" s="1"/>
  <c r="B19" i="1"/>
  <c r="E19" i="1" s="1"/>
  <c r="F18" i="1"/>
  <c r="I18" i="1" s="1"/>
  <c r="B18" i="1"/>
  <c r="E18" i="1" s="1"/>
  <c r="F17" i="1"/>
  <c r="I17" i="1" s="1"/>
  <c r="B17" i="1"/>
  <c r="E17" i="1" s="1"/>
  <c r="F16" i="1"/>
  <c r="I16" i="1" s="1"/>
  <c r="B16" i="1"/>
  <c r="E16" i="1" s="1"/>
  <c r="F14" i="1"/>
  <c r="I14" i="1" s="1"/>
  <c r="B14" i="1"/>
  <c r="E14" i="1" s="1"/>
  <c r="F13" i="1"/>
  <c r="I13" i="1" s="1"/>
  <c r="B13" i="1"/>
  <c r="E13" i="1" s="1"/>
  <c r="F12" i="1"/>
  <c r="I12" i="1" s="1"/>
  <c r="B12" i="1"/>
  <c r="E12" i="1" s="1"/>
  <c r="F11" i="1"/>
  <c r="G11" i="1" s="1"/>
  <c r="B11" i="1"/>
  <c r="E11" i="1" s="1"/>
  <c r="F10" i="1"/>
  <c r="I10" i="1" s="1"/>
  <c r="B10" i="1"/>
  <c r="E10" i="1" s="1"/>
  <c r="F9" i="1"/>
  <c r="I9" i="1" s="1"/>
  <c r="B9" i="1"/>
  <c r="E9" i="1" s="1"/>
  <c r="F8" i="1"/>
  <c r="B8" i="1"/>
  <c r="E8" i="1" s="1"/>
  <c r="L2" i="1"/>
  <c r="H2" i="1"/>
  <c r="B2" i="1"/>
  <c r="E41" i="8" l="1"/>
  <c r="C43" i="8"/>
  <c r="C39" i="8"/>
  <c r="D41" i="8"/>
  <c r="F39" i="8"/>
  <c r="F42" i="8" s="1"/>
  <c r="G13" i="8"/>
  <c r="G19" i="8"/>
  <c r="G24" i="8"/>
  <c r="G36" i="8"/>
  <c r="H8" i="8"/>
  <c r="H9" i="8"/>
  <c r="H10" i="8"/>
  <c r="H11" i="8"/>
  <c r="H12" i="8"/>
  <c r="H13" i="8"/>
  <c r="H14" i="8"/>
  <c r="H16" i="8"/>
  <c r="H17" i="8"/>
  <c r="H18" i="8"/>
  <c r="H19" i="8"/>
  <c r="H20" i="8"/>
  <c r="H21" i="8"/>
  <c r="H22" i="8"/>
  <c r="H24" i="8"/>
  <c r="H25" i="8"/>
  <c r="H26" i="8"/>
  <c r="H27" i="8"/>
  <c r="F43" i="8"/>
  <c r="D43" i="8"/>
  <c r="G10" i="8"/>
  <c r="G43" i="8" s="1"/>
  <c r="G12" i="8"/>
  <c r="G39" i="8" s="1"/>
  <c r="G16" i="8"/>
  <c r="G18" i="8"/>
  <c r="G21" i="8"/>
  <c r="G22" i="8"/>
  <c r="G30" i="8"/>
  <c r="G33" i="8"/>
  <c r="G37" i="8"/>
  <c r="I8" i="8"/>
  <c r="I9" i="8"/>
  <c r="I11" i="8"/>
  <c r="I14" i="8"/>
  <c r="I17" i="8"/>
  <c r="I20" i="8"/>
  <c r="I29" i="8"/>
  <c r="I31" i="8"/>
  <c r="I32" i="8"/>
  <c r="I34" i="8"/>
  <c r="I35" i="8"/>
  <c r="I38" i="8"/>
  <c r="E43" i="8"/>
  <c r="B39" i="8"/>
  <c r="F41" i="8"/>
  <c r="D41" i="7"/>
  <c r="E39" i="7"/>
  <c r="E43" i="7"/>
  <c r="G8" i="7"/>
  <c r="G9" i="7"/>
  <c r="G10" i="7"/>
  <c r="G11" i="7"/>
  <c r="G12" i="7"/>
  <c r="G13" i="7"/>
  <c r="G14" i="7"/>
  <c r="G16" i="7"/>
  <c r="G17" i="7"/>
  <c r="G18" i="7"/>
  <c r="G19" i="7"/>
  <c r="G20" i="7"/>
  <c r="G21" i="7"/>
  <c r="G22" i="7"/>
  <c r="G24" i="7"/>
  <c r="G29" i="7"/>
  <c r="G30" i="7"/>
  <c r="G31" i="7"/>
  <c r="G32" i="7"/>
  <c r="G33" i="7"/>
  <c r="G34" i="7"/>
  <c r="G35" i="7"/>
  <c r="G36" i="7"/>
  <c r="G37" i="7"/>
  <c r="G38" i="7"/>
  <c r="F39" i="7"/>
  <c r="F42" i="7" s="1"/>
  <c r="H8" i="7"/>
  <c r="H9" i="7"/>
  <c r="H10" i="7"/>
  <c r="H11" i="7"/>
  <c r="H12" i="7"/>
  <c r="H13" i="7"/>
  <c r="H14" i="7"/>
  <c r="H16" i="7"/>
  <c r="H17" i="7"/>
  <c r="H18" i="7"/>
  <c r="H19" i="7"/>
  <c r="H20" i="7"/>
  <c r="H21" i="7"/>
  <c r="H22" i="7"/>
  <c r="H24" i="7"/>
  <c r="H25" i="7"/>
  <c r="H26" i="7"/>
  <c r="H27" i="7"/>
  <c r="F43" i="7"/>
  <c r="D43" i="7"/>
  <c r="I9" i="7"/>
  <c r="B39" i="7"/>
  <c r="C39" i="7"/>
  <c r="B43" i="7"/>
  <c r="I43" i="6"/>
  <c r="I39" i="6"/>
  <c r="E41" i="6"/>
  <c r="F41" i="6"/>
  <c r="G8" i="6"/>
  <c r="G9" i="6"/>
  <c r="G10" i="6"/>
  <c r="G11" i="6"/>
  <c r="G12" i="6"/>
  <c r="G13" i="6"/>
  <c r="G14" i="6"/>
  <c r="G16" i="6"/>
  <c r="G17" i="6"/>
  <c r="G18" i="6"/>
  <c r="G19" i="6"/>
  <c r="G20" i="6"/>
  <c r="G21" i="6"/>
  <c r="G22" i="6"/>
  <c r="G24" i="6"/>
  <c r="G29" i="6"/>
  <c r="G30" i="6"/>
  <c r="G31" i="6"/>
  <c r="G32" i="6"/>
  <c r="G33" i="6"/>
  <c r="G34" i="6"/>
  <c r="G35" i="6"/>
  <c r="G36" i="6"/>
  <c r="G37" i="6"/>
  <c r="G38" i="6"/>
  <c r="E43" i="6"/>
  <c r="F39" i="6"/>
  <c r="F42" i="6" s="1"/>
  <c r="H8" i="6"/>
  <c r="H9" i="6"/>
  <c r="H10" i="6"/>
  <c r="H11" i="6"/>
  <c r="H12" i="6"/>
  <c r="H13" i="6"/>
  <c r="H14" i="6"/>
  <c r="H16" i="6"/>
  <c r="H17" i="6"/>
  <c r="H18" i="6"/>
  <c r="H19" i="6"/>
  <c r="H20" i="6"/>
  <c r="H21" i="6"/>
  <c r="H22" i="6"/>
  <c r="H24" i="6"/>
  <c r="H25" i="6"/>
  <c r="H26" i="6"/>
  <c r="H27" i="6"/>
  <c r="F43" i="6"/>
  <c r="B39" i="6"/>
  <c r="C8" i="6"/>
  <c r="C9" i="6"/>
  <c r="C10" i="6"/>
  <c r="C11" i="6"/>
  <c r="C12" i="6"/>
  <c r="C13" i="6"/>
  <c r="C14" i="6"/>
  <c r="C16" i="6"/>
  <c r="C17" i="6"/>
  <c r="C18" i="6"/>
  <c r="C19" i="6"/>
  <c r="C20" i="6"/>
  <c r="C21" i="6"/>
  <c r="C22" i="6"/>
  <c r="C24" i="6"/>
  <c r="C25" i="6"/>
  <c r="C26" i="6"/>
  <c r="C27" i="6"/>
  <c r="C29" i="6"/>
  <c r="C30" i="6"/>
  <c r="C31" i="6"/>
  <c r="C32" i="6"/>
  <c r="C33" i="6"/>
  <c r="C34" i="6"/>
  <c r="C35" i="6"/>
  <c r="C36" i="6"/>
  <c r="C37" i="6"/>
  <c r="C38" i="6"/>
  <c r="D9" i="6"/>
  <c r="E39" i="5"/>
  <c r="E43" i="5"/>
  <c r="D41" i="5"/>
  <c r="I43" i="5"/>
  <c r="I39" i="5"/>
  <c r="F39" i="5"/>
  <c r="F42" i="5" s="1"/>
  <c r="F41" i="5"/>
  <c r="D43" i="5"/>
  <c r="G29" i="5"/>
  <c r="G39" i="5" s="1"/>
  <c r="G30" i="5"/>
  <c r="G31" i="5"/>
  <c r="G32" i="5"/>
  <c r="G33" i="5"/>
  <c r="G34" i="5"/>
  <c r="G35" i="5"/>
  <c r="G36" i="5"/>
  <c r="G37" i="5"/>
  <c r="G38" i="5"/>
  <c r="H39" i="5"/>
  <c r="B39" i="5"/>
  <c r="C8" i="5"/>
  <c r="C9" i="5"/>
  <c r="C10" i="5"/>
  <c r="C11" i="5"/>
  <c r="C12" i="5"/>
  <c r="C13" i="5"/>
  <c r="C14" i="5"/>
  <c r="C16" i="5"/>
  <c r="C17" i="5"/>
  <c r="C18" i="5"/>
  <c r="C19" i="5"/>
  <c r="C20" i="5"/>
  <c r="C21" i="5"/>
  <c r="C22" i="5"/>
  <c r="C24" i="5"/>
  <c r="C25" i="5"/>
  <c r="C26" i="5"/>
  <c r="C27" i="5"/>
  <c r="C29" i="5"/>
  <c r="C30" i="5"/>
  <c r="C31" i="5"/>
  <c r="C32" i="5"/>
  <c r="C33" i="5"/>
  <c r="C34" i="5"/>
  <c r="C35" i="5"/>
  <c r="C36" i="5"/>
  <c r="C37" i="5"/>
  <c r="C38" i="5"/>
  <c r="F39" i="1"/>
  <c r="F42" i="1" s="1"/>
  <c r="C27" i="3"/>
  <c r="D31" i="3"/>
  <c r="C36" i="3"/>
  <c r="F39" i="2"/>
  <c r="F42" i="2" s="1"/>
  <c r="D27" i="3"/>
  <c r="C33" i="3"/>
  <c r="D36" i="3"/>
  <c r="D43" i="3" s="1"/>
  <c r="C8" i="3"/>
  <c r="C10" i="3"/>
  <c r="C12" i="3"/>
  <c r="C14" i="3"/>
  <c r="C17" i="3"/>
  <c r="C19" i="3"/>
  <c r="C43" i="3" s="1"/>
  <c r="C21" i="3"/>
  <c r="C24" i="3"/>
  <c r="C39" i="3" s="1"/>
  <c r="C30" i="3"/>
  <c r="D33" i="3"/>
  <c r="C38" i="3"/>
  <c r="D8" i="3"/>
  <c r="D10" i="3"/>
  <c r="D39" i="3" s="1"/>
  <c r="D12" i="3"/>
  <c r="F39" i="4"/>
  <c r="F42" i="4" s="1"/>
  <c r="F39" i="3"/>
  <c r="F42" i="3" s="1"/>
  <c r="C32" i="3"/>
  <c r="D35" i="3"/>
  <c r="F41" i="4"/>
  <c r="E39" i="4"/>
  <c r="E43" i="4"/>
  <c r="G8" i="4"/>
  <c r="G9" i="4"/>
  <c r="G10" i="4"/>
  <c r="G11" i="4"/>
  <c r="G12" i="4"/>
  <c r="G13" i="4"/>
  <c r="G14" i="4"/>
  <c r="G16" i="4"/>
  <c r="G17" i="4"/>
  <c r="G18" i="4"/>
  <c r="G19" i="4"/>
  <c r="G20" i="4"/>
  <c r="G21" i="4"/>
  <c r="G22" i="4"/>
  <c r="G24" i="4"/>
  <c r="G29" i="4"/>
  <c r="G30" i="4"/>
  <c r="G31" i="4"/>
  <c r="G32" i="4"/>
  <c r="G33" i="4"/>
  <c r="G34" i="4"/>
  <c r="G35" i="4"/>
  <c r="G36" i="4"/>
  <c r="G37" i="4"/>
  <c r="G38" i="4"/>
  <c r="H8" i="4"/>
  <c r="H10" i="4"/>
  <c r="H12" i="4"/>
  <c r="H14" i="4"/>
  <c r="H16" i="4"/>
  <c r="H17" i="4"/>
  <c r="H18" i="4"/>
  <c r="H19" i="4"/>
  <c r="H20" i="4"/>
  <c r="H21" i="4"/>
  <c r="H22" i="4"/>
  <c r="H24" i="4"/>
  <c r="H26" i="4"/>
  <c r="H27" i="4"/>
  <c r="F43" i="4"/>
  <c r="H9" i="4"/>
  <c r="H11" i="4"/>
  <c r="H13" i="4"/>
  <c r="H25" i="4"/>
  <c r="I8" i="4"/>
  <c r="I9" i="4"/>
  <c r="B39" i="4"/>
  <c r="C8" i="4"/>
  <c r="C9" i="4"/>
  <c r="C10" i="4"/>
  <c r="C11" i="4"/>
  <c r="C12" i="4"/>
  <c r="C13" i="4"/>
  <c r="C14" i="4"/>
  <c r="C16" i="4"/>
  <c r="C17" i="4"/>
  <c r="C18" i="4"/>
  <c r="C19" i="4"/>
  <c r="C20" i="4"/>
  <c r="C21" i="4"/>
  <c r="C22" i="4"/>
  <c r="C24" i="4"/>
  <c r="C25" i="4"/>
  <c r="C26" i="4"/>
  <c r="C27" i="4"/>
  <c r="C29" i="4"/>
  <c r="C30" i="4"/>
  <c r="C31" i="4"/>
  <c r="C32" i="4"/>
  <c r="C33" i="4"/>
  <c r="C34" i="4"/>
  <c r="C35" i="4"/>
  <c r="C36" i="4"/>
  <c r="C37" i="4"/>
  <c r="C38" i="4"/>
  <c r="D8" i="4"/>
  <c r="D9" i="4"/>
  <c r="D10" i="4"/>
  <c r="D11" i="4"/>
  <c r="D12" i="4"/>
  <c r="D13" i="4"/>
  <c r="D14" i="4"/>
  <c r="D16" i="4"/>
  <c r="D17" i="4"/>
  <c r="D18" i="4"/>
  <c r="D19" i="4"/>
  <c r="D20" i="4"/>
  <c r="D21" i="4"/>
  <c r="D22" i="4"/>
  <c r="D24" i="4"/>
  <c r="D25" i="4"/>
  <c r="D26" i="4"/>
  <c r="D27" i="4"/>
  <c r="D29" i="4"/>
  <c r="D30" i="4"/>
  <c r="D31" i="4"/>
  <c r="D32" i="4"/>
  <c r="D33" i="4"/>
  <c r="D34" i="4"/>
  <c r="D35" i="4"/>
  <c r="D36" i="4"/>
  <c r="D37" i="4"/>
  <c r="D38" i="4"/>
  <c r="B43" i="4"/>
  <c r="I43" i="3"/>
  <c r="I39" i="3"/>
  <c r="E39" i="3"/>
  <c r="E43" i="3"/>
  <c r="G8" i="3"/>
  <c r="G9" i="3"/>
  <c r="G10" i="3"/>
  <c r="G11" i="3"/>
  <c r="G12" i="3"/>
  <c r="G13" i="3"/>
  <c r="G14" i="3"/>
  <c r="G16" i="3"/>
  <c r="G17" i="3"/>
  <c r="G18" i="3"/>
  <c r="G19" i="3"/>
  <c r="G20" i="3"/>
  <c r="G21" i="3"/>
  <c r="G22" i="3"/>
  <c r="G24" i="3"/>
  <c r="G29" i="3"/>
  <c r="G30" i="3"/>
  <c r="G31" i="3"/>
  <c r="G32" i="3"/>
  <c r="G33" i="3"/>
  <c r="G34" i="3"/>
  <c r="G35" i="3"/>
  <c r="G36" i="3"/>
  <c r="G37" i="3"/>
  <c r="G38" i="3"/>
  <c r="F41" i="3"/>
  <c r="H8" i="3"/>
  <c r="H9" i="3"/>
  <c r="H10" i="3"/>
  <c r="H11" i="3"/>
  <c r="H12" i="3"/>
  <c r="H13" i="3"/>
  <c r="H14" i="3"/>
  <c r="H16" i="3"/>
  <c r="H17" i="3"/>
  <c r="H18" i="3"/>
  <c r="H19" i="3"/>
  <c r="H20" i="3"/>
  <c r="H21" i="3"/>
  <c r="H22" i="3"/>
  <c r="H24" i="3"/>
  <c r="H25" i="3"/>
  <c r="H26" i="3"/>
  <c r="H27" i="3"/>
  <c r="F43" i="3"/>
  <c r="I8" i="3"/>
  <c r="B39" i="3"/>
  <c r="B43" i="3"/>
  <c r="E39" i="2"/>
  <c r="E43" i="2"/>
  <c r="G8" i="2"/>
  <c r="G9" i="2"/>
  <c r="G10" i="2"/>
  <c r="G11" i="2"/>
  <c r="G12" i="2"/>
  <c r="G13" i="2"/>
  <c r="G14" i="2"/>
  <c r="G16" i="2"/>
  <c r="G17" i="2"/>
  <c r="G18" i="2"/>
  <c r="G19" i="2"/>
  <c r="G20" i="2"/>
  <c r="G21" i="2"/>
  <c r="G22" i="2"/>
  <c r="G24" i="2"/>
  <c r="G29" i="2"/>
  <c r="G30" i="2"/>
  <c r="G31" i="2"/>
  <c r="G32" i="2"/>
  <c r="G33" i="2"/>
  <c r="G34" i="2"/>
  <c r="G35" i="2"/>
  <c r="G36" i="2"/>
  <c r="G37" i="2"/>
  <c r="G38" i="2"/>
  <c r="H8" i="2"/>
  <c r="H13" i="2"/>
  <c r="H17" i="2"/>
  <c r="H18" i="2"/>
  <c r="H22" i="2"/>
  <c r="H24" i="2"/>
  <c r="H25" i="2"/>
  <c r="H27" i="2"/>
  <c r="F43" i="2"/>
  <c r="F41" i="2"/>
  <c r="H9" i="2"/>
  <c r="H14" i="2"/>
  <c r="H21" i="2"/>
  <c r="H26" i="2"/>
  <c r="I8" i="2"/>
  <c r="I10" i="2"/>
  <c r="I11" i="2"/>
  <c r="I12" i="2"/>
  <c r="I16" i="2"/>
  <c r="I19" i="2"/>
  <c r="I20" i="2"/>
  <c r="B39" i="2"/>
  <c r="C8" i="2"/>
  <c r="C9" i="2"/>
  <c r="C10" i="2"/>
  <c r="C11" i="2"/>
  <c r="C12" i="2"/>
  <c r="C13" i="2"/>
  <c r="C14" i="2"/>
  <c r="C16" i="2"/>
  <c r="C17" i="2"/>
  <c r="C18" i="2"/>
  <c r="C19" i="2"/>
  <c r="C20" i="2"/>
  <c r="C21" i="2"/>
  <c r="C22" i="2"/>
  <c r="C24" i="2"/>
  <c r="C25" i="2"/>
  <c r="C26" i="2"/>
  <c r="C27" i="2"/>
  <c r="C29" i="2"/>
  <c r="C30" i="2"/>
  <c r="C31" i="2"/>
  <c r="C32" i="2"/>
  <c r="C33" i="2"/>
  <c r="C34" i="2"/>
  <c r="C35" i="2"/>
  <c r="C36" i="2"/>
  <c r="C37" i="2"/>
  <c r="C38" i="2"/>
  <c r="D8" i="2"/>
  <c r="D9" i="2"/>
  <c r="D10" i="2"/>
  <c r="D11" i="2"/>
  <c r="D12" i="2"/>
  <c r="D13" i="2"/>
  <c r="D14" i="2"/>
  <c r="D16" i="2"/>
  <c r="D17" i="2"/>
  <c r="D18" i="2"/>
  <c r="D19" i="2"/>
  <c r="D20" i="2"/>
  <c r="D21" i="2"/>
  <c r="D22" i="2"/>
  <c r="D24" i="2"/>
  <c r="D25" i="2"/>
  <c r="D26" i="2"/>
  <c r="D27" i="2"/>
  <c r="D29" i="2"/>
  <c r="D30" i="2"/>
  <c r="D31" i="2"/>
  <c r="D32" i="2"/>
  <c r="D33" i="2"/>
  <c r="D34" i="2"/>
  <c r="D35" i="2"/>
  <c r="D36" i="2"/>
  <c r="D37" i="2"/>
  <c r="D38" i="2"/>
  <c r="B43" i="2"/>
  <c r="E39" i="1"/>
  <c r="E43" i="1"/>
  <c r="G8" i="1"/>
  <c r="G9" i="1"/>
  <c r="G10" i="1"/>
  <c r="G12" i="1"/>
  <c r="G13" i="1"/>
  <c r="G14" i="1"/>
  <c r="G16" i="1"/>
  <c r="G17" i="1"/>
  <c r="G18" i="1"/>
  <c r="G19" i="1"/>
  <c r="G20" i="1"/>
  <c r="G21" i="1"/>
  <c r="G22" i="1"/>
  <c r="G24" i="1"/>
  <c r="H8" i="1"/>
  <c r="H9" i="1"/>
  <c r="H10" i="1"/>
  <c r="H11" i="1"/>
  <c r="H12" i="1"/>
  <c r="H13" i="1"/>
  <c r="H14" i="1"/>
  <c r="H16" i="1"/>
  <c r="H17" i="1"/>
  <c r="H18" i="1"/>
  <c r="H19" i="1"/>
  <c r="H20" i="1"/>
  <c r="H21" i="1"/>
  <c r="H22" i="1"/>
  <c r="H24" i="1"/>
  <c r="H25" i="1"/>
  <c r="H26" i="1"/>
  <c r="H27" i="1"/>
  <c r="F43" i="1"/>
  <c r="F41" i="1"/>
  <c r="G29" i="1"/>
  <c r="G30" i="1"/>
  <c r="G31" i="1"/>
  <c r="G32" i="1"/>
  <c r="G33" i="1"/>
  <c r="G34" i="1"/>
  <c r="G35" i="1"/>
  <c r="G36" i="1"/>
  <c r="G37" i="1"/>
  <c r="G38" i="1"/>
  <c r="I8" i="1"/>
  <c r="I11" i="1"/>
  <c r="I43" i="1" s="1"/>
  <c r="C8" i="1"/>
  <c r="C9" i="1"/>
  <c r="C10" i="1"/>
  <c r="C11" i="1"/>
  <c r="C12" i="1"/>
  <c r="C13" i="1"/>
  <c r="C14" i="1"/>
  <c r="C16" i="1"/>
  <c r="C17" i="1"/>
  <c r="C18" i="1"/>
  <c r="C19" i="1"/>
  <c r="C20" i="1"/>
  <c r="C21" i="1"/>
  <c r="C22" i="1"/>
  <c r="C24" i="1"/>
  <c r="C25" i="1"/>
  <c r="C26" i="1"/>
  <c r="C27" i="1"/>
  <c r="C29" i="1"/>
  <c r="C30" i="1"/>
  <c r="C31" i="1"/>
  <c r="C32" i="1"/>
  <c r="C33" i="1"/>
  <c r="C34" i="1"/>
  <c r="C35" i="1"/>
  <c r="C36" i="1"/>
  <c r="C37" i="1"/>
  <c r="C38" i="1"/>
  <c r="D8" i="1"/>
  <c r="D9" i="1"/>
  <c r="D10" i="1"/>
  <c r="D11" i="1"/>
  <c r="D12" i="1"/>
  <c r="D13" i="1"/>
  <c r="D14" i="1"/>
  <c r="D16" i="1"/>
  <c r="D17" i="1"/>
  <c r="D18" i="1"/>
  <c r="D19" i="1"/>
  <c r="D20" i="1"/>
  <c r="D21" i="1"/>
  <c r="D22" i="1"/>
  <c r="D24" i="1"/>
  <c r="D25" i="1"/>
  <c r="D26" i="1"/>
  <c r="D27" i="1"/>
  <c r="D29" i="1"/>
  <c r="D30" i="1"/>
  <c r="D31" i="1"/>
  <c r="D32" i="1"/>
  <c r="D33" i="1"/>
  <c r="D34" i="1"/>
  <c r="D35" i="1"/>
  <c r="D36" i="1"/>
  <c r="D37" i="1"/>
  <c r="D38" i="1"/>
  <c r="B43" i="1"/>
  <c r="B39" i="1"/>
  <c r="E48" i="8"/>
  <c r="D48" i="8"/>
  <c r="D48" i="7"/>
  <c r="E48" i="6"/>
  <c r="D48" i="5"/>
  <c r="G41" i="8" l="1"/>
  <c r="B42" i="8"/>
  <c r="B46" i="8" s="1"/>
  <c r="B41" i="8"/>
  <c r="H43" i="8"/>
  <c r="H39" i="8"/>
  <c r="C41" i="8"/>
  <c r="I43" i="8"/>
  <c r="I39" i="8"/>
  <c r="G43" i="7"/>
  <c r="G39" i="7"/>
  <c r="C41" i="7"/>
  <c r="B42" i="7"/>
  <c r="B46" i="7" s="1"/>
  <c r="B41" i="7"/>
  <c r="H43" i="7"/>
  <c r="H39" i="7"/>
  <c r="I43" i="7"/>
  <c r="I39" i="7"/>
  <c r="E41" i="7"/>
  <c r="C43" i="6"/>
  <c r="C39" i="6"/>
  <c r="H43" i="6"/>
  <c r="H39" i="6"/>
  <c r="G43" i="6"/>
  <c r="G39" i="6"/>
  <c r="B42" i="6"/>
  <c r="B46" i="6" s="1"/>
  <c r="B41" i="6"/>
  <c r="I41" i="6"/>
  <c r="D39" i="6"/>
  <c r="D43" i="6"/>
  <c r="G41" i="5"/>
  <c r="G43" i="5"/>
  <c r="E41" i="5"/>
  <c r="B42" i="5"/>
  <c r="B46" i="5" s="1"/>
  <c r="B41" i="5"/>
  <c r="H41" i="5"/>
  <c r="I41" i="5"/>
  <c r="C43" i="5"/>
  <c r="C39" i="5"/>
  <c r="D41" i="3"/>
  <c r="I43" i="2"/>
  <c r="D39" i="4"/>
  <c r="D43" i="4"/>
  <c r="G43" i="4"/>
  <c r="G39" i="4"/>
  <c r="C43" i="4"/>
  <c r="C39" i="4"/>
  <c r="H43" i="4"/>
  <c r="H39" i="4"/>
  <c r="I43" i="4"/>
  <c r="I39" i="4"/>
  <c r="B42" i="4"/>
  <c r="B46" i="4" s="1"/>
  <c r="B41" i="4"/>
  <c r="E41" i="4"/>
  <c r="C41" i="3"/>
  <c r="B42" i="3"/>
  <c r="B46" i="3" s="1"/>
  <c r="B41" i="3"/>
  <c r="E41" i="3"/>
  <c r="I41" i="3"/>
  <c r="H43" i="3"/>
  <c r="H39" i="3"/>
  <c r="G43" i="3"/>
  <c r="G39" i="3"/>
  <c r="G43" i="2"/>
  <c r="G39" i="2"/>
  <c r="C43" i="2"/>
  <c r="C39" i="2"/>
  <c r="I39" i="2"/>
  <c r="B42" i="2"/>
  <c r="B46" i="2" s="1"/>
  <c r="B41" i="2"/>
  <c r="H43" i="2"/>
  <c r="H39" i="2"/>
  <c r="D39" i="2"/>
  <c r="D43" i="2"/>
  <c r="E41" i="2"/>
  <c r="G43" i="1"/>
  <c r="G39" i="1"/>
  <c r="B42" i="1"/>
  <c r="B46" i="1" s="1"/>
  <c r="B41" i="1"/>
  <c r="C43" i="1"/>
  <c r="C39" i="1"/>
  <c r="H43" i="1"/>
  <c r="H39" i="1"/>
  <c r="I39" i="1"/>
  <c r="D39" i="1"/>
  <c r="D43" i="1"/>
  <c r="E41" i="1"/>
  <c r="G48" i="8"/>
  <c r="C48" i="8"/>
  <c r="E48" i="7"/>
  <c r="C48" i="7"/>
  <c r="I48" i="6"/>
  <c r="G48" i="5"/>
  <c r="H48" i="5"/>
  <c r="I48" i="5"/>
  <c r="E48" i="5"/>
  <c r="D48" i="3"/>
  <c r="E48" i="4"/>
  <c r="C48" i="3"/>
  <c r="I48" i="3"/>
  <c r="E48" i="2"/>
  <c r="E48" i="1"/>
  <c r="E48" i="3"/>
  <c r="B48" i="8" l="1"/>
  <c r="H41" i="8"/>
  <c r="I41" i="8"/>
  <c r="B48" i="7"/>
  <c r="H41" i="7"/>
  <c r="I41" i="7"/>
  <c r="G41" i="7"/>
  <c r="H41" i="6"/>
  <c r="C41" i="6"/>
  <c r="G41" i="6"/>
  <c r="D41" i="6"/>
  <c r="F48" i="5"/>
  <c r="C41" i="5"/>
  <c r="H41" i="4"/>
  <c r="C41" i="4"/>
  <c r="G41" i="4"/>
  <c r="I41" i="4"/>
  <c r="D41" i="4"/>
  <c r="B48" i="3"/>
  <c r="G41" i="3"/>
  <c r="H41" i="3"/>
  <c r="I41" i="2"/>
  <c r="C41" i="2"/>
  <c r="D41" i="2"/>
  <c r="G41" i="2"/>
  <c r="H41" i="2"/>
  <c r="H41" i="1"/>
  <c r="C41" i="1"/>
  <c r="D41" i="1"/>
  <c r="G41" i="1"/>
  <c r="I41" i="1"/>
  <c r="H48" i="8"/>
  <c r="I48" i="8"/>
  <c r="H48" i="7"/>
  <c r="G48" i="7"/>
  <c r="I48" i="7"/>
  <c r="H48" i="6"/>
  <c r="G48" i="6"/>
  <c r="C48" i="6"/>
  <c r="D48" i="6"/>
  <c r="C48" i="5"/>
  <c r="I48" i="2"/>
  <c r="D48" i="1"/>
  <c r="G48" i="1"/>
  <c r="C48" i="2"/>
  <c r="D48" i="2"/>
  <c r="I48" i="4"/>
  <c r="G48" i="2"/>
  <c r="H48" i="4"/>
  <c r="H48" i="2"/>
  <c r="C48" i="4"/>
  <c r="G48" i="4"/>
  <c r="D48" i="4"/>
  <c r="H48" i="1"/>
  <c r="G48" i="3"/>
  <c r="I48" i="1"/>
  <c r="H48" i="3"/>
  <c r="C48" i="1"/>
  <c r="F48" i="8" l="1"/>
  <c r="B47" i="8" s="1"/>
  <c r="F48" i="7"/>
  <c r="B47" i="7" s="1"/>
  <c r="B48" i="6"/>
  <c r="F48" i="6"/>
  <c r="B48" i="5"/>
  <c r="B47" i="5" s="1"/>
  <c r="F48" i="4"/>
  <c r="B48" i="4"/>
  <c r="F48" i="3"/>
  <c r="B47" i="3" s="1"/>
  <c r="F48" i="2"/>
  <c r="B48" i="2"/>
  <c r="F48" i="1"/>
  <c r="B48" i="1"/>
  <c r="B47" i="6" l="1"/>
  <c r="B47" i="4"/>
  <c r="B47" i="2"/>
  <c r="B47" i="1"/>
</calcChain>
</file>

<file path=xl/sharedStrings.xml><?xml version="1.0" encoding="utf-8"?>
<sst xmlns="http://schemas.openxmlformats.org/spreadsheetml/2006/main" count="576" uniqueCount="63">
  <si>
    <t>VERSION 7 DU 05 /2021</t>
  </si>
  <si>
    <t>NOM DU PLAT /POSITION/MIDI OU SOIR/ DATE DE CONSOMMATION</t>
  </si>
  <si>
    <r>
      <t xml:space="preserve">DATE DE PRODUCTION : 
</t>
    </r>
    <r>
      <rPr>
        <b/>
        <sz val="16"/>
        <color theme="1"/>
        <rFont val="Calibri"/>
        <family val="2"/>
        <scheme val="minor"/>
      </rPr>
      <t>DLC/</t>
    </r>
    <r>
      <rPr>
        <b/>
        <u/>
        <sz val="9"/>
        <color theme="1"/>
        <rFont val="Calibri"/>
        <family val="2"/>
        <scheme val="minor"/>
      </rPr>
      <t xml:space="preserve">
</t>
    </r>
  </si>
  <si>
    <t>Cuisinier:</t>
  </si>
  <si>
    <t xml:space="preserve">Poids du produit après cuisson (avant mixage) : </t>
  </si>
  <si>
    <t>Opérateur :</t>
  </si>
  <si>
    <t xml:space="preserve">DATE : </t>
  </si>
  <si>
    <r>
      <rPr>
        <b/>
        <i/>
        <sz val="18"/>
        <rFont val="Calibri"/>
        <family val="2"/>
        <scheme val="minor"/>
      </rPr>
      <t>CONSIGNES</t>
    </r>
    <r>
      <rPr>
        <b/>
        <sz val="18"/>
        <rFont val="Calibri"/>
        <family val="2"/>
        <scheme val="minor"/>
      </rPr>
      <t xml:space="preserve"> pour les
Conditionneurs:
</t>
    </r>
    <r>
      <rPr>
        <b/>
        <i/>
        <sz val="18"/>
        <rFont val="Calibri"/>
        <family val="2"/>
        <scheme val="minor"/>
      </rPr>
      <t>CONSIGNES</t>
    </r>
    <r>
      <rPr>
        <b/>
        <sz val="18"/>
        <rFont val="Calibri"/>
        <family val="2"/>
        <scheme val="minor"/>
      </rPr>
      <t xml:space="preserve">  pour le 
Répartiteur: 
Les sites surlignés sont prioritaires lors de la répartition
PRECISEZ LES REMPLACEMENTS EFFECTUES SI NECESSAIRE:
</t>
    </r>
  </si>
  <si>
    <t>COMMANDE FINALE</t>
  </si>
  <si>
    <t>HA</t>
  </si>
  <si>
    <t>1P</t>
  </si>
  <si>
    <t>3P</t>
  </si>
  <si>
    <t>5P</t>
  </si>
  <si>
    <t>MIX</t>
  </si>
  <si>
    <t xml:space="preserve">EPHAD ANDRE </t>
  </si>
  <si>
    <t>PASA</t>
  </si>
  <si>
    <t>U 1</t>
  </si>
  <si>
    <t>U 2</t>
  </si>
  <si>
    <t>U 3</t>
  </si>
  <si>
    <t>U 4</t>
  </si>
  <si>
    <t>U 5</t>
  </si>
  <si>
    <t>U 6</t>
  </si>
  <si>
    <t xml:space="preserve">CROIX ROUGE </t>
  </si>
  <si>
    <t>RDC</t>
  </si>
  <si>
    <t>ACCEUIL DU JOUR</t>
  </si>
  <si>
    <t>ETAGE 1</t>
  </si>
  <si>
    <t>ETAGE 2</t>
  </si>
  <si>
    <t>ETAGE 3</t>
  </si>
  <si>
    <t>ETAGE 4</t>
  </si>
  <si>
    <t xml:space="preserve">ETAGE 5 </t>
  </si>
  <si>
    <t>EPHAD SAINT FRANCOIS</t>
  </si>
  <si>
    <t xml:space="preserve"> ALZ </t>
  </si>
  <si>
    <t>SECTEUR 1 &amp; 2</t>
  </si>
  <si>
    <t>MHL</t>
  </si>
  <si>
    <t xml:space="preserve">MAS </t>
  </si>
  <si>
    <t>EPHAD ST CLOTILDE</t>
  </si>
  <si>
    <t>UNITE ALZHEIMER</t>
  </si>
  <si>
    <t>FAM ST FRANCOIS</t>
  </si>
  <si>
    <t>CEM</t>
  </si>
  <si>
    <t>EHPAD ST PAUL</t>
  </si>
  <si>
    <t>HC</t>
  </si>
  <si>
    <t>MPL</t>
  </si>
  <si>
    <t xml:space="preserve">CCAS ST ANDRE </t>
  </si>
  <si>
    <t>HDJ</t>
  </si>
  <si>
    <t>NB TOTAL EFFECTIFS/ PORTIONS</t>
  </si>
  <si>
    <t>(Entourez) POSE DU THERMOBOUTON : OUI HA OU MIX/ NON</t>
  </si>
  <si>
    <t>Masse totale (Kg)</t>
  </si>
  <si>
    <t>Type de barquette</t>
  </si>
  <si>
    <t>P1</t>
  </si>
  <si>
    <t>P3</t>
  </si>
  <si>
    <t>P5</t>
  </si>
  <si>
    <t>Effectif vérifié</t>
  </si>
  <si>
    <t xml:space="preserve">ECHANTILLONS TEMOINS CC </t>
  </si>
  <si>
    <t>ECHANTILLONS TEMOINS DE MHL</t>
  </si>
  <si>
    <t>Masse totale MIX+HA+TE+TB (Kg)</t>
  </si>
  <si>
    <t>Priorité Masse totale MIX+HA+TE+TB (Kg)</t>
  </si>
  <si>
    <t>Production Prioritaire (si)</t>
  </si>
  <si>
    <t>Excedents Post-Production</t>
  </si>
  <si>
    <t>Contrôle Post-Production</t>
  </si>
  <si>
    <t>EXCEDENTS APRES REPARTITION</t>
  </si>
  <si>
    <t>DATE:</t>
  </si>
  <si>
    <t>NOM+SIGNATURE CONDITIONNEUR:</t>
  </si>
  <si>
    <t>NOM+SIGNATURE
REPARTITEUR: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</si>
</sst>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800]dddd\,\ mmmm\ dd\,\ yyyy"/>
    <numFmt numFmtId="165" formatCode="0;\-0;;@"/>
  </numFmts>
  <fonts count="38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rgb="FF000000"/>
      <name val="Calibri"/>
      <family val="2"/>
    </font>
    <font>
      <b/>
      <sz val="12"/>
      <color theme="1"/>
      <name val="Calibri"/>
      <family val="2"/>
      <scheme val="minor"/>
    </font>
    <font>
      <b/>
      <u/>
      <sz val="9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8"/>
      <name val="Calibri"/>
      <family val="2"/>
      <scheme val="minor"/>
    </font>
    <font>
      <b/>
      <i/>
      <sz val="18"/>
      <name val="Calibri"/>
      <family val="2"/>
      <scheme val="minor"/>
    </font>
    <font>
      <b/>
      <u/>
      <sz val="8"/>
      <color rgb="FF00B0F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9"/>
      <color rgb="FFFF0000"/>
      <name val="Calibri"/>
      <family val="2"/>
      <scheme val="minor"/>
    </font>
    <font>
      <b/>
      <u/>
      <sz val="8"/>
      <color rgb="FFFF0000"/>
      <name val="Calibri"/>
      <family val="2"/>
      <scheme val="minor"/>
    </font>
    <font>
      <b/>
      <sz val="12"/>
      <name val="Calibri"/>
      <family val="2"/>
      <scheme val="minor"/>
    </font>
    <font>
      <sz val="16"/>
      <color theme="1"/>
      <name val="Calibri"/>
      <family val="2"/>
      <scheme val="minor"/>
    </font>
    <font>
      <b/>
      <u/>
      <sz val="24"/>
      <color rgb="FFFF0000"/>
      <name val="Calibri"/>
      <family val="2"/>
      <scheme val="minor"/>
    </font>
    <font>
      <i/>
      <sz val="12"/>
      <name val="Calibri"/>
      <family val="2"/>
      <scheme val="minor"/>
    </font>
    <font>
      <b/>
      <sz val="18"/>
      <color rgb="FFFF0000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8"/>
      <color rgb="FF7030A0"/>
      <name val="Calibri"/>
      <family val="2"/>
      <scheme val="minor"/>
    </font>
    <font>
      <b/>
      <sz val="18"/>
      <color rgb="FF00B050"/>
      <name val="Calibri"/>
      <family val="2"/>
      <scheme val="minor"/>
    </font>
    <font>
      <b/>
      <sz val="18"/>
      <color theme="3" tint="-0.249977111117893"/>
      <name val="Calibri"/>
      <family val="2"/>
      <scheme val="minor"/>
    </font>
    <font>
      <sz val="9"/>
      <name val="Calibri"/>
      <family val="2"/>
      <scheme val="minor"/>
    </font>
    <font>
      <b/>
      <sz val="9"/>
      <name val="Calibri"/>
      <family val="2"/>
      <scheme val="minor"/>
    </font>
    <font>
      <sz val="12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6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lightGray"/>
    </fill>
    <fill>
      <patternFill patternType="solid">
        <fgColor theme="9" tint="0.79998168889431442"/>
        <bgColor indexed="64"/>
      </patternFill>
    </fill>
    <fill>
      <patternFill patternType="lightGray">
        <bgColor theme="9" tint="0.79998168889431442"/>
      </patternFill>
    </fill>
    <fill>
      <patternFill patternType="solid">
        <fgColor rgb="FF00FF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59999389629810485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12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top"/>
    </xf>
    <xf numFmtId="0" fontId="11" fillId="0" borderId="0" xfId="0" applyFont="1" applyAlignment="1">
      <alignment horizontal="left"/>
    </xf>
    <xf numFmtId="0" fontId="15" fillId="0" borderId="0" xfId="0" applyFont="1"/>
    <xf numFmtId="0" fontId="0" fillId="0" borderId="15" xfId="0" applyBorder="1"/>
    <xf numFmtId="0" fontId="16" fillId="0" borderId="16" xfId="0" applyFont="1" applyBorder="1" applyAlignment="1">
      <alignment horizontal="center" vertical="center" wrapText="1"/>
    </xf>
    <xf numFmtId="0" fontId="16" fillId="0" borderId="17" xfId="0" applyFont="1" applyBorder="1" applyAlignment="1">
      <alignment horizontal="center" vertical="center" wrapText="1"/>
    </xf>
    <xf numFmtId="0" fontId="17" fillId="4" borderId="18" xfId="0" applyFont="1" applyFill="1" applyBorder="1" applyAlignment="1">
      <alignment vertical="center" wrapText="1"/>
    </xf>
    <xf numFmtId="0" fontId="18" fillId="6" borderId="15" xfId="0" applyFont="1" applyFill="1" applyBorder="1" applyAlignment="1" applyProtection="1">
      <alignment horizontal="center" vertical="center"/>
      <protection locked="0"/>
    </xf>
    <xf numFmtId="0" fontId="20" fillId="4" borderId="0" xfId="0" applyFont="1" applyFill="1" applyAlignment="1">
      <alignment vertical="center" textRotation="255" wrapText="1"/>
    </xf>
    <xf numFmtId="0" fontId="21" fillId="0" borderId="19" xfId="0" applyFont="1" applyBorder="1" applyAlignment="1" applyProtection="1">
      <alignment horizontal="center"/>
      <protection locked="0"/>
    </xf>
    <xf numFmtId="165" fontId="22" fillId="8" borderId="20" xfId="0" applyNumberFormat="1" applyFont="1" applyFill="1" applyBorder="1" applyAlignment="1" applyProtection="1">
      <alignment horizontal="center"/>
      <protection locked="0"/>
    </xf>
    <xf numFmtId="0" fontId="19" fillId="0" borderId="15" xfId="0" applyFont="1" applyBorder="1" applyAlignment="1">
      <alignment wrapText="1"/>
    </xf>
    <xf numFmtId="165" fontId="23" fillId="0" borderId="15" xfId="0" applyNumberFormat="1" applyFont="1" applyBorder="1" applyAlignment="1">
      <alignment horizontal="center"/>
    </xf>
    <xf numFmtId="0" fontId="20" fillId="0" borderId="0" xfId="0" applyFont="1" applyAlignment="1">
      <alignment vertical="center" textRotation="255" wrapText="1"/>
    </xf>
    <xf numFmtId="49" fontId="0" fillId="0" borderId="0" xfId="0" applyNumberFormat="1"/>
    <xf numFmtId="165" fontId="23" fillId="4" borderId="15" xfId="0" applyNumberFormat="1" applyFont="1" applyFill="1" applyBorder="1" applyAlignment="1">
      <alignment horizontal="center"/>
    </xf>
    <xf numFmtId="165" fontId="23" fillId="5" borderId="15" xfId="0" applyNumberFormat="1" applyFont="1" applyFill="1" applyBorder="1" applyAlignment="1">
      <alignment horizontal="center"/>
    </xf>
    <xf numFmtId="0" fontId="21" fillId="0" borderId="7" xfId="0" applyFont="1" applyBorder="1" applyAlignment="1" applyProtection="1">
      <alignment horizontal="center"/>
      <protection locked="0"/>
    </xf>
    <xf numFmtId="0" fontId="18" fillId="0" borderId="7" xfId="0" applyFont="1" applyBorder="1" applyAlignment="1" applyProtection="1">
      <alignment horizontal="left" vertical="center"/>
      <protection locked="0"/>
    </xf>
    <xf numFmtId="0" fontId="18" fillId="0" borderId="1" xfId="0" applyFont="1" applyBorder="1" applyAlignment="1" applyProtection="1">
      <alignment horizontal="left" vertical="center"/>
      <protection locked="0"/>
    </xf>
    <xf numFmtId="165" fontId="26" fillId="8" borderId="20" xfId="0" applyNumberFormat="1" applyFont="1" applyFill="1" applyBorder="1" applyAlignment="1" applyProtection="1">
      <alignment horizontal="center"/>
      <protection locked="0"/>
    </xf>
    <xf numFmtId="0" fontId="18" fillId="0" borderId="15" xfId="0" applyFont="1" applyBorder="1" applyAlignment="1" applyProtection="1">
      <alignment horizontal="left" vertical="center"/>
      <protection locked="0"/>
    </xf>
    <xf numFmtId="0" fontId="0" fillId="5" borderId="0" xfId="0" applyFill="1"/>
    <xf numFmtId="0" fontId="0" fillId="10" borderId="0" xfId="0" applyFill="1"/>
    <xf numFmtId="0" fontId="18" fillId="0" borderId="15" xfId="0" applyFont="1" applyBorder="1" applyAlignment="1" applyProtection="1">
      <alignment horizontal="left"/>
      <protection locked="0"/>
    </xf>
    <xf numFmtId="0" fontId="27" fillId="4" borderId="15" xfId="0" applyFont="1" applyFill="1" applyBorder="1" applyAlignment="1">
      <alignment horizontal="left" vertical="center"/>
    </xf>
    <xf numFmtId="0" fontId="28" fillId="11" borderId="0" xfId="0" applyFont="1" applyFill="1" applyAlignment="1">
      <alignment horizontal="center" vertical="center"/>
    </xf>
    <xf numFmtId="165" fontId="12" fillId="4" borderId="15" xfId="0" applyNumberFormat="1" applyFont="1" applyFill="1" applyBorder="1" applyAlignment="1">
      <alignment horizontal="center" vertical="center"/>
    </xf>
    <xf numFmtId="0" fontId="29" fillId="0" borderId="15" xfId="0" applyFont="1" applyBorder="1" applyAlignment="1">
      <alignment horizontal="center" vertical="center"/>
    </xf>
    <xf numFmtId="0" fontId="30" fillId="4" borderId="0" xfId="0" applyFont="1" applyFill="1" applyAlignment="1">
      <alignment horizontal="center"/>
    </xf>
    <xf numFmtId="2" fontId="30" fillId="4" borderId="7" xfId="0" applyNumberFormat="1" applyFont="1" applyFill="1" applyBorder="1" applyAlignment="1">
      <alignment horizontal="center"/>
    </xf>
    <xf numFmtId="2" fontId="30" fillId="4" borderId="0" xfId="0" applyNumberFormat="1" applyFont="1" applyFill="1" applyAlignment="1">
      <alignment horizontal="center"/>
    </xf>
    <xf numFmtId="0" fontId="18" fillId="0" borderId="15" xfId="0" applyFont="1" applyBorder="1" applyAlignment="1">
      <alignment horizontal="center" vertical="center"/>
    </xf>
    <xf numFmtId="2" fontId="1" fillId="3" borderId="22" xfId="0" applyNumberFormat="1" applyFont="1" applyFill="1" applyBorder="1" applyAlignment="1">
      <alignment horizontal="center"/>
    </xf>
    <xf numFmtId="0" fontId="3" fillId="4" borderId="15" xfId="0" applyFont="1" applyFill="1" applyBorder="1" applyAlignment="1">
      <alignment horizontal="center"/>
    </xf>
    <xf numFmtId="0" fontId="8" fillId="4" borderId="15" xfId="0" applyFont="1" applyFill="1" applyBorder="1" applyAlignment="1">
      <alignment horizontal="center"/>
    </xf>
    <xf numFmtId="2" fontId="1" fillId="3" borderId="15" xfId="0" applyNumberFormat="1" applyFont="1" applyFill="1" applyBorder="1" applyAlignment="1">
      <alignment horizontal="center"/>
    </xf>
    <xf numFmtId="0" fontId="27" fillId="12" borderId="12" xfId="0" applyFont="1" applyFill="1" applyBorder="1" applyAlignment="1">
      <alignment horizontal="center"/>
    </xf>
    <xf numFmtId="165" fontId="0" fillId="3" borderId="1" xfId="0" applyNumberFormat="1" applyFill="1" applyBorder="1" applyAlignment="1">
      <alignment horizontal="center"/>
    </xf>
    <xf numFmtId="0" fontId="0" fillId="1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11" fillId="13" borderId="15" xfId="0" applyFont="1" applyFill="1" applyBorder="1" applyAlignment="1">
      <alignment horizontal="center"/>
    </xf>
    <xf numFmtId="0" fontId="31" fillId="4" borderId="0" xfId="0" applyFont="1" applyFill="1" applyAlignment="1">
      <alignment vertical="center" textRotation="255" wrapText="1"/>
    </xf>
    <xf numFmtId="0" fontId="3" fillId="0" borderId="0" xfId="0" applyFont="1"/>
    <xf numFmtId="0" fontId="32" fillId="0" borderId="15" xfId="0" applyFont="1" applyBorder="1" applyAlignment="1">
      <alignment horizontal="center" vertical="center"/>
    </xf>
    <xf numFmtId="0" fontId="33" fillId="14" borderId="15" xfId="0" applyFont="1" applyFill="1" applyBorder="1" applyAlignment="1">
      <alignment horizontal="center" vertical="center"/>
    </xf>
    <xf numFmtId="0" fontId="34" fillId="0" borderId="15" xfId="0" applyFont="1" applyBorder="1" applyAlignment="1" applyProtection="1">
      <alignment vertical="center" wrapText="1"/>
      <protection locked="0"/>
    </xf>
    <xf numFmtId="165" fontId="34" fillId="0" borderId="15" xfId="0" applyNumberFormat="1" applyFont="1" applyBorder="1" applyAlignment="1" applyProtection="1">
      <alignment vertical="center" wrapText="1"/>
      <protection locked="0"/>
    </xf>
    <xf numFmtId="0" fontId="7" fillId="0" borderId="0" xfId="0" applyFont="1"/>
    <xf numFmtId="0" fontId="34" fillId="5" borderId="15" xfId="0" applyFont="1" applyFill="1" applyBorder="1" applyAlignment="1" applyProtection="1">
      <alignment vertical="center" wrapText="1"/>
      <protection locked="0"/>
    </xf>
    <xf numFmtId="0" fontId="35" fillId="0" borderId="15" xfId="0" applyFont="1" applyBorder="1" applyAlignment="1">
      <alignment horizontal="center" vertical="center"/>
    </xf>
    <xf numFmtId="0" fontId="18" fillId="15" borderId="15" xfId="0" applyFont="1" applyFill="1" applyBorder="1" applyAlignment="1">
      <alignment horizontal="center" vertical="center"/>
    </xf>
    <xf numFmtId="1" fontId="30" fillId="4" borderId="15" xfId="0" applyNumberFormat="1" applyFont="1" applyFill="1" applyBorder="1" applyAlignment="1" applyProtection="1">
      <alignment horizontal="center" vertical="center"/>
      <protection locked="0"/>
    </xf>
    <xf numFmtId="1" fontId="9" fillId="0" borderId="15" xfId="0" applyNumberFormat="1" applyFont="1" applyBorder="1" applyAlignment="1" applyProtection="1">
      <alignment horizontal="center"/>
      <protection locked="0"/>
    </xf>
    <xf numFmtId="1" fontId="30" fillId="0" borderId="15" xfId="0" applyNumberFormat="1" applyFont="1" applyBorder="1" applyAlignment="1" applyProtection="1">
      <alignment horizontal="center" vertical="center"/>
      <protection locked="0"/>
    </xf>
    <xf numFmtId="0" fontId="0" fillId="0" borderId="15" xfId="0" applyBorder="1" applyProtection="1">
      <protection locked="0"/>
    </xf>
    <xf numFmtId="0" fontId="11" fillId="0" borderId="0" xfId="0" applyFont="1"/>
    <xf numFmtId="0" fontId="28" fillId="0" borderId="0" xfId="0" applyFont="1"/>
    <xf numFmtId="0" fontId="36" fillId="4" borderId="0" xfId="0" applyFont="1" applyFill="1" applyAlignment="1">
      <alignment vertical="center" wrapText="1"/>
    </xf>
    <xf numFmtId="0" fontId="37" fillId="4" borderId="0" xfId="0" applyFont="1" applyFill="1" applyAlignment="1">
      <alignment horizontal="center"/>
    </xf>
    <xf numFmtId="1" fontId="15" fillId="4" borderId="0" xfId="0" applyNumberFormat="1" applyFont="1" applyFill="1" applyAlignment="1">
      <alignment vertical="top"/>
    </xf>
    <xf numFmtId="1" fontId="9" fillId="0" borderId="0" xfId="0" applyNumberFormat="1" applyFont="1" applyAlignment="1">
      <alignment horizontal="center"/>
    </xf>
    <xf numFmtId="0" fontId="11" fillId="0" borderId="0" xfId="0" applyFont="1" applyAlignment="1">
      <alignment horizontal="center"/>
    </xf>
    <xf numFmtId="0" fontId="0" fillId="4" borderId="0" xfId="0" applyFill="1"/>
    <xf numFmtId="0" fontId="20" fillId="4" borderId="18" xfId="0" applyFont="1" applyFill="1" applyBorder="1" applyAlignment="1">
      <alignment vertical="center" textRotation="255" wrapText="1"/>
    </xf>
    <xf numFmtId="0" fontId="19" fillId="7" borderId="0" xfId="0" applyFont="1" applyFill="1" applyAlignment="1">
      <alignment horizontal="center" wrapText="1"/>
    </xf>
    <xf numFmtId="0" fontId="19" fillId="7" borderId="0" xfId="0" applyFont="1" applyFill="1" applyAlignment="1">
      <alignment wrapText="1"/>
    </xf>
    <xf numFmtId="0" fontId="19" fillId="7" borderId="23" xfId="0" applyFont="1" applyFill="1" applyBorder="1" applyAlignment="1">
      <alignment horizontal="center" wrapText="1"/>
    </xf>
    <xf numFmtId="0" fontId="15" fillId="0" borderId="11" xfId="0" applyFont="1" applyBorder="1" applyAlignment="1">
      <alignment horizontal="center" wrapText="1"/>
    </xf>
    <xf numFmtId="0" fontId="15" fillId="0" borderId="0" xfId="0" applyFont="1" applyAlignment="1">
      <alignment horizontal="center" wrapText="1"/>
    </xf>
    <xf numFmtId="165" fontId="15" fillId="8" borderId="15" xfId="0" applyNumberFormat="1" applyFont="1" applyFill="1" applyBorder="1" applyAlignment="1">
      <alignment horizontal="center"/>
    </xf>
    <xf numFmtId="165" fontId="15" fillId="8" borderId="15" xfId="0" applyNumberFormat="1" applyFont="1" applyFill="1" applyBorder="1" applyAlignment="1" applyProtection="1">
      <alignment horizontal="center"/>
      <protection locked="0"/>
    </xf>
    <xf numFmtId="2" fontId="1" fillId="4" borderId="8" xfId="0" applyNumberFormat="1" applyFont="1" applyFill="1" applyBorder="1" applyAlignment="1">
      <alignment horizontal="center"/>
    </xf>
    <xf numFmtId="2" fontId="1" fillId="4" borderId="9" xfId="0" applyNumberFormat="1" applyFont="1" applyFill="1" applyBorder="1" applyAlignment="1">
      <alignment horizontal="center"/>
    </xf>
    <xf numFmtId="2" fontId="1" fillId="4" borderId="10" xfId="0" applyNumberFormat="1" applyFont="1" applyFill="1" applyBorder="1" applyAlignment="1">
      <alignment horizontal="center"/>
    </xf>
    <xf numFmtId="2" fontId="2" fillId="3" borderId="21" xfId="0" applyNumberFormat="1" applyFont="1" applyFill="1" applyBorder="1" applyAlignment="1">
      <alignment horizontal="center"/>
    </xf>
    <xf numFmtId="2" fontId="2" fillId="3" borderId="20" xfId="0" applyNumberFormat="1" applyFont="1" applyFill="1" applyBorder="1" applyAlignment="1">
      <alignment horizontal="center"/>
    </xf>
    <xf numFmtId="2" fontId="2" fillId="3" borderId="22" xfId="0" applyNumberFormat="1" applyFont="1" applyFill="1" applyBorder="1" applyAlignment="1">
      <alignment horizontal="center"/>
    </xf>
    <xf numFmtId="1" fontId="15" fillId="4" borderId="0" xfId="0" applyNumberFormat="1" applyFont="1" applyFill="1" applyAlignment="1">
      <alignment horizontal="center" vertical="top" wrapText="1"/>
    </xf>
    <xf numFmtId="0" fontId="10" fillId="0" borderId="1" xfId="0" applyFont="1" applyBorder="1" applyAlignment="1" applyProtection="1">
      <alignment horizontal="left" vertical="top"/>
      <protection locked="0"/>
    </xf>
    <xf numFmtId="0" fontId="10" fillId="0" borderId="7" xfId="0" applyFont="1" applyBorder="1" applyAlignment="1" applyProtection="1">
      <alignment horizontal="left" vertical="top"/>
      <protection locked="0"/>
    </xf>
    <xf numFmtId="0" fontId="11" fillId="0" borderId="0" xfId="0" applyFont="1" applyAlignment="1" applyProtection="1">
      <alignment horizontal="left" vertical="center" wrapText="1"/>
      <protection locked="0"/>
    </xf>
    <xf numFmtId="0" fontId="12" fillId="5" borderId="2" xfId="0" applyFont="1" applyFill="1" applyBorder="1" applyAlignment="1" applyProtection="1">
      <alignment horizontal="center" vertical="top" wrapText="1"/>
      <protection locked="0"/>
    </xf>
    <xf numFmtId="0" fontId="12" fillId="5" borderId="11" xfId="0" applyFont="1" applyFill="1" applyBorder="1" applyAlignment="1" applyProtection="1">
      <alignment horizontal="center" vertical="top" wrapText="1"/>
      <protection locked="0"/>
    </xf>
    <xf numFmtId="0" fontId="12" fillId="5" borderId="12" xfId="0" applyFont="1" applyFill="1" applyBorder="1" applyAlignment="1" applyProtection="1">
      <alignment horizontal="center" vertical="top" wrapText="1"/>
      <protection locked="0"/>
    </xf>
    <xf numFmtId="0" fontId="12" fillId="5" borderId="13" xfId="0" applyFont="1" applyFill="1" applyBorder="1" applyAlignment="1" applyProtection="1">
      <alignment horizontal="center" vertical="top" wrapText="1"/>
      <protection locked="0"/>
    </xf>
    <xf numFmtId="0" fontId="12" fillId="5" borderId="0" xfId="0" applyFont="1" applyFill="1" applyAlignment="1" applyProtection="1">
      <alignment horizontal="center" vertical="top" wrapText="1"/>
      <protection locked="0"/>
    </xf>
    <xf numFmtId="0" fontId="12" fillId="5" borderId="14" xfId="0" applyFont="1" applyFill="1" applyBorder="1" applyAlignment="1" applyProtection="1">
      <alignment horizontal="center" vertical="top" wrapText="1"/>
      <protection locked="0"/>
    </xf>
    <xf numFmtId="0" fontId="12" fillId="5" borderId="8" xfId="0" applyFont="1" applyFill="1" applyBorder="1" applyAlignment="1" applyProtection="1">
      <alignment horizontal="center" vertical="top" wrapText="1"/>
      <protection locked="0"/>
    </xf>
    <xf numFmtId="0" fontId="12" fillId="5" borderId="9" xfId="0" applyFont="1" applyFill="1" applyBorder="1" applyAlignment="1" applyProtection="1">
      <alignment horizontal="center" vertical="top" wrapText="1"/>
      <protection locked="0"/>
    </xf>
    <xf numFmtId="0" fontId="12" fillId="5" borderId="10" xfId="0" applyFont="1" applyFill="1" applyBorder="1" applyAlignment="1" applyProtection="1">
      <alignment horizontal="center" vertical="top" wrapText="1"/>
      <protection locked="0"/>
    </xf>
    <xf numFmtId="0" fontId="14" fillId="0" borderId="0" xfId="0" applyFont="1" applyAlignment="1">
      <alignment horizontal="center" vertical="center" wrapText="1"/>
    </xf>
    <xf numFmtId="0" fontId="19" fillId="7" borderId="15" xfId="0" applyFont="1" applyFill="1" applyBorder="1" applyAlignment="1">
      <alignment horizontal="center" wrapText="1"/>
    </xf>
    <xf numFmtId="165" fontId="24" fillId="9" borderId="21" xfId="0" applyNumberFormat="1" applyFont="1" applyFill="1" applyBorder="1" applyAlignment="1" applyProtection="1">
      <alignment horizontal="center" wrapText="1"/>
      <protection locked="0"/>
    </xf>
    <xf numFmtId="165" fontId="24" fillId="9" borderId="20" xfId="0" applyNumberFormat="1" applyFont="1" applyFill="1" applyBorder="1" applyAlignment="1" applyProtection="1">
      <alignment horizontal="center" wrapText="1"/>
      <protection locked="0"/>
    </xf>
    <xf numFmtId="165" fontId="24" fillId="9" borderId="22" xfId="0" applyNumberFormat="1" applyFont="1" applyFill="1" applyBorder="1" applyAlignment="1" applyProtection="1">
      <alignment horizontal="center" wrapText="1"/>
      <protection locked="0"/>
    </xf>
    <xf numFmtId="165" fontId="25" fillId="9" borderId="21" xfId="0" applyNumberFormat="1" applyFont="1" applyFill="1" applyBorder="1" applyAlignment="1" applyProtection="1">
      <alignment horizontal="center" wrapText="1"/>
      <protection locked="0"/>
    </xf>
    <xf numFmtId="165" fontId="25" fillId="9" borderId="20" xfId="0" applyNumberFormat="1" applyFont="1" applyFill="1" applyBorder="1" applyAlignment="1" applyProtection="1">
      <alignment horizontal="center" wrapText="1"/>
      <protection locked="0"/>
    </xf>
    <xf numFmtId="165" fontId="25" fillId="9" borderId="22" xfId="0" applyNumberFormat="1" applyFont="1" applyFill="1" applyBorder="1" applyAlignment="1" applyProtection="1">
      <alignment horizontal="center" wrapText="1"/>
      <protection locked="0"/>
    </xf>
    <xf numFmtId="0" fontId="18" fillId="5" borderId="21" xfId="0" applyFont="1" applyFill="1" applyBorder="1" applyAlignment="1">
      <alignment horizontal="center" vertical="center"/>
    </xf>
    <xf numFmtId="0" fontId="18" fillId="5" borderId="20" xfId="0" applyFont="1" applyFill="1" applyBorder="1" applyAlignment="1">
      <alignment horizontal="center" vertical="center"/>
    </xf>
    <xf numFmtId="0" fontId="18" fillId="5" borderId="22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2" borderId="2" xfId="0" applyFont="1" applyFill="1" applyBorder="1" applyAlignment="1" applyProtection="1">
      <alignment vertical="top" wrapText="1"/>
      <protection locked="0"/>
    </xf>
    <xf numFmtId="0" fontId="6" fillId="2" borderId="7" xfId="0" applyFont="1" applyFill="1" applyBorder="1" applyAlignment="1" applyProtection="1">
      <alignment vertical="top" wrapText="1"/>
      <protection locked="0"/>
    </xf>
    <xf numFmtId="0" fontId="8" fillId="3" borderId="3" xfId="0" applyFont="1" applyFill="1" applyBorder="1" applyAlignment="1" applyProtection="1">
      <alignment horizontal="center" vertical="center" wrapText="1"/>
      <protection locked="0"/>
    </xf>
    <xf numFmtId="0" fontId="8" fillId="3" borderId="4" xfId="0" applyFont="1" applyFill="1" applyBorder="1" applyAlignment="1" applyProtection="1">
      <alignment horizontal="center" vertical="center" wrapText="1"/>
      <protection locked="0"/>
    </xf>
    <xf numFmtId="0" fontId="8" fillId="3" borderId="5" xfId="0" applyFont="1" applyFill="1" applyBorder="1" applyAlignment="1" applyProtection="1">
      <alignment horizontal="center" vertical="center" wrapText="1"/>
      <protection locked="0"/>
    </xf>
    <xf numFmtId="0" fontId="8" fillId="3" borderId="6" xfId="0" applyFont="1" applyFill="1" applyBorder="1" applyAlignment="1" applyProtection="1">
      <alignment horizontal="center" vertical="center" wrapText="1"/>
      <protection locked="0"/>
    </xf>
    <xf numFmtId="164" fontId="8" fillId="3" borderId="6" xfId="0" applyNumberFormat="1" applyFont="1" applyFill="1" applyBorder="1" applyAlignment="1" applyProtection="1">
      <alignment horizontal="center" vertical="center" wrapText="1"/>
      <protection locked="0"/>
    </xf>
    <xf numFmtId="0" fontId="9" fillId="4" borderId="8" xfId="0" applyFont="1" applyFill="1" applyBorder="1" applyAlignment="1" applyProtection="1">
      <alignment vertical="center" wrapText="1"/>
      <protection locked="0"/>
    </xf>
    <xf numFmtId="0" fontId="9" fillId="4" borderId="9" xfId="0" applyFont="1" applyFill="1" applyBorder="1" applyAlignment="1" applyProtection="1">
      <alignment vertical="center" wrapText="1"/>
      <protection locked="0"/>
    </xf>
    <xf numFmtId="0" fontId="9" fillId="4" borderId="10" xfId="0" applyFont="1" applyFill="1" applyBorder="1" applyAlignment="1" applyProtection="1">
      <alignment vertical="center" wrapText="1"/>
      <protection locked="0"/>
    </xf>
    <xf numFmtId="0" fontId="5" fillId="0" borderId="15" xfId="0" applyFont="1" applyBorder="1" applyAlignment="1">
      <alignment horizontal="center" vertical="center"/>
    </xf>
    <xf numFmtId="0" fontId="6" fillId="2" borderId="1" xfId="0" applyFont="1" applyFill="1" applyBorder="1" applyAlignment="1" applyProtection="1">
      <alignment vertical="top" wrapText="1"/>
      <protection locked="0"/>
    </xf>
    <xf numFmtId="0" fontId="9" fillId="4" borderId="21" xfId="0" applyFont="1" applyFill="1" applyBorder="1" applyAlignment="1" applyProtection="1">
      <alignment vertical="center" wrapText="1"/>
      <protection locked="0"/>
    </xf>
    <xf numFmtId="0" fontId="9" fillId="4" borderId="20" xfId="0" applyFont="1" applyFill="1" applyBorder="1" applyAlignment="1" applyProtection="1">
      <alignment vertical="center" wrapText="1"/>
      <protection locked="0"/>
    </xf>
    <xf numFmtId="0" fontId="9" fillId="4" borderId="22" xfId="0" applyFont="1" applyFill="1" applyBorder="1" applyAlignment="1" applyProtection="1">
      <alignment vertical="center" wrapText="1"/>
      <protection locked="0"/>
    </xf>
    <xf numFmtId="2" fontId="8" fillId="3" borderId="3" xfId="0" applyNumberFormat="1" applyFont="1" applyFill="1" applyBorder="1" applyAlignment="1" applyProtection="1">
      <alignment horizontal="center" vertical="center" wrapText="1"/>
      <protection locked="0"/>
    </xf>
    <xf numFmtId="2" fontId="8" fillId="3" borderId="4" xfId="0" applyNumberFormat="1" applyFont="1" applyFill="1" applyBorder="1" applyAlignment="1" applyProtection="1">
      <alignment horizontal="center" vertical="center" wrapText="1"/>
      <protection locked="0"/>
    </xf>
    <xf numFmtId="2" fontId="8" fillId="3" borderId="5" xfId="0" applyNumberFormat="1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4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3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160020</xdr:colOff>
          <xdr:row>0</xdr:row>
          <xdr:rowOff>114300</xdr:rowOff>
        </xdr:from>
        <xdr:to>
          <xdr:col>25</xdr:col>
          <xdr:colOff>746760</xdr:colOff>
          <xdr:row>3</xdr:row>
          <xdr:rowOff>137160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Désactivation du clique droit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175260</xdr:colOff>
          <xdr:row>4</xdr:row>
          <xdr:rowOff>60960</xdr:rowOff>
        </xdr:from>
        <xdr:to>
          <xdr:col>25</xdr:col>
          <xdr:colOff>769620</xdr:colOff>
          <xdr:row>7</xdr:row>
          <xdr:rowOff>60960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Activation du clique droit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129540</xdr:colOff>
          <xdr:row>0</xdr:row>
          <xdr:rowOff>114300</xdr:rowOff>
        </xdr:from>
        <xdr:to>
          <xdr:col>25</xdr:col>
          <xdr:colOff>716280</xdr:colOff>
          <xdr:row>3</xdr:row>
          <xdr:rowOff>137160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Désactivation du clique droit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144780</xdr:colOff>
          <xdr:row>4</xdr:row>
          <xdr:rowOff>60960</xdr:rowOff>
        </xdr:from>
        <xdr:to>
          <xdr:col>25</xdr:col>
          <xdr:colOff>739140</xdr:colOff>
          <xdr:row>7</xdr:row>
          <xdr:rowOff>60960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1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Activation du clique droit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137160</xdr:colOff>
          <xdr:row>0</xdr:row>
          <xdr:rowOff>160020</xdr:rowOff>
        </xdr:from>
        <xdr:to>
          <xdr:col>25</xdr:col>
          <xdr:colOff>731520</xdr:colOff>
          <xdr:row>3</xdr:row>
          <xdr:rowOff>175260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2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Désactivation du clique droit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152400</xdr:colOff>
          <xdr:row>4</xdr:row>
          <xdr:rowOff>99060</xdr:rowOff>
        </xdr:from>
        <xdr:to>
          <xdr:col>25</xdr:col>
          <xdr:colOff>746760</xdr:colOff>
          <xdr:row>7</xdr:row>
          <xdr:rowOff>99060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2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Activation du clique droit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152400</xdr:colOff>
          <xdr:row>0</xdr:row>
          <xdr:rowOff>68580</xdr:rowOff>
        </xdr:from>
        <xdr:to>
          <xdr:col>25</xdr:col>
          <xdr:colOff>739140</xdr:colOff>
          <xdr:row>3</xdr:row>
          <xdr:rowOff>83820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3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Désactivation du clique droit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167640</xdr:colOff>
          <xdr:row>4</xdr:row>
          <xdr:rowOff>7620</xdr:rowOff>
        </xdr:from>
        <xdr:to>
          <xdr:col>25</xdr:col>
          <xdr:colOff>762000</xdr:colOff>
          <xdr:row>7</xdr:row>
          <xdr:rowOff>7620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3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Activation du clique droit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160020</xdr:colOff>
          <xdr:row>0</xdr:row>
          <xdr:rowOff>114300</xdr:rowOff>
        </xdr:from>
        <xdr:to>
          <xdr:col>25</xdr:col>
          <xdr:colOff>746760</xdr:colOff>
          <xdr:row>3</xdr:row>
          <xdr:rowOff>137160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22D25EBB-6E87-4897-BDC7-DE4B8297CA1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Désactivation du clique droit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175260</xdr:colOff>
          <xdr:row>4</xdr:row>
          <xdr:rowOff>60960</xdr:rowOff>
        </xdr:from>
        <xdr:to>
          <xdr:col>25</xdr:col>
          <xdr:colOff>769620</xdr:colOff>
          <xdr:row>7</xdr:row>
          <xdr:rowOff>60960</xdr:rowOff>
        </xdr:to>
        <xdr:sp macro="" textlink="">
          <xdr:nvSpPr>
            <xdr:cNvPr id="5122" name="Button 2" hidden="1">
              <a:extLst>
                <a:ext uri="{63B3BB69-23CF-44E3-9099-C40C66FF867C}">
                  <a14:compatExt spid="_x0000_s5122"/>
                </a:ext>
                <a:ext uri="{FF2B5EF4-FFF2-40B4-BE49-F238E27FC236}">
                  <a16:creationId xmlns:a16="http://schemas.microsoft.com/office/drawing/2014/main" id="{F5C890B5-993A-4F94-B8E6-612255913D3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Activation du clique droit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129540</xdr:colOff>
          <xdr:row>0</xdr:row>
          <xdr:rowOff>114300</xdr:rowOff>
        </xdr:from>
        <xdr:to>
          <xdr:col>25</xdr:col>
          <xdr:colOff>716280</xdr:colOff>
          <xdr:row>3</xdr:row>
          <xdr:rowOff>137160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235E29A8-CF10-4EB6-A686-4A2BDCF1611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Désactivation du clique droit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144780</xdr:colOff>
          <xdr:row>4</xdr:row>
          <xdr:rowOff>60960</xdr:rowOff>
        </xdr:from>
        <xdr:to>
          <xdr:col>25</xdr:col>
          <xdr:colOff>739140</xdr:colOff>
          <xdr:row>7</xdr:row>
          <xdr:rowOff>60960</xdr:rowOff>
        </xdr:to>
        <xdr:sp macro="" textlink="">
          <xdr:nvSpPr>
            <xdr:cNvPr id="6146" name="Button 2" hidden="1">
              <a:extLst>
                <a:ext uri="{63B3BB69-23CF-44E3-9099-C40C66FF867C}">
                  <a14:compatExt spid="_x0000_s6146"/>
                </a:ext>
                <a:ext uri="{FF2B5EF4-FFF2-40B4-BE49-F238E27FC236}">
                  <a16:creationId xmlns:a16="http://schemas.microsoft.com/office/drawing/2014/main" id="{22DC7E0B-CC9B-4F37-863E-B552163ECA4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Activation du clique droit</a:t>
              </a:r>
            </a:p>
          </xdr:txBody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137160</xdr:colOff>
          <xdr:row>0</xdr:row>
          <xdr:rowOff>160020</xdr:rowOff>
        </xdr:from>
        <xdr:to>
          <xdr:col>25</xdr:col>
          <xdr:colOff>731520</xdr:colOff>
          <xdr:row>3</xdr:row>
          <xdr:rowOff>175260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F6777439-6257-4648-A220-A9F8BB36683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Désactivation du clique droit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152400</xdr:colOff>
          <xdr:row>4</xdr:row>
          <xdr:rowOff>99060</xdr:rowOff>
        </xdr:from>
        <xdr:to>
          <xdr:col>25</xdr:col>
          <xdr:colOff>746760</xdr:colOff>
          <xdr:row>7</xdr:row>
          <xdr:rowOff>99060</xdr:rowOff>
        </xdr:to>
        <xdr:sp macro="" textlink="">
          <xdr:nvSpPr>
            <xdr:cNvPr id="7170" name="Button 2" hidden="1">
              <a:extLst>
                <a:ext uri="{63B3BB69-23CF-44E3-9099-C40C66FF867C}">
                  <a14:compatExt spid="_x0000_s7170"/>
                </a:ext>
                <a:ext uri="{FF2B5EF4-FFF2-40B4-BE49-F238E27FC236}">
                  <a16:creationId xmlns:a16="http://schemas.microsoft.com/office/drawing/2014/main" id="{9E05D824-FF62-43A8-85F2-34D7C550062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Activation du clique droit</a:t>
              </a:r>
            </a:p>
          </xdr:txBody>
        </xdr:sp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152400</xdr:colOff>
          <xdr:row>0</xdr:row>
          <xdr:rowOff>68580</xdr:rowOff>
        </xdr:from>
        <xdr:to>
          <xdr:col>25</xdr:col>
          <xdr:colOff>739140</xdr:colOff>
          <xdr:row>3</xdr:row>
          <xdr:rowOff>83820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  <a:ext uri="{FF2B5EF4-FFF2-40B4-BE49-F238E27FC236}">
                  <a16:creationId xmlns:a16="http://schemas.microsoft.com/office/drawing/2014/main" id="{105A014D-F08A-4CCE-BD30-DFA26031F35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Désactivation du clique droit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167640</xdr:colOff>
          <xdr:row>4</xdr:row>
          <xdr:rowOff>7620</xdr:rowOff>
        </xdr:from>
        <xdr:to>
          <xdr:col>25</xdr:col>
          <xdr:colOff>762000</xdr:colOff>
          <xdr:row>7</xdr:row>
          <xdr:rowOff>7620</xdr:rowOff>
        </xdr:to>
        <xdr:sp macro="" textlink="">
          <xdr:nvSpPr>
            <xdr:cNvPr id="8194" name="Button 2" hidden="1">
              <a:extLst>
                <a:ext uri="{63B3BB69-23CF-44E3-9099-C40C66FF867C}">
                  <a14:compatExt spid="_x0000_s8194"/>
                </a:ext>
                <a:ext uri="{FF2B5EF4-FFF2-40B4-BE49-F238E27FC236}">
                  <a16:creationId xmlns:a16="http://schemas.microsoft.com/office/drawing/2014/main" id="{5EBD3790-0E7D-4ED1-87C0-892AEDC7314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Activation du clique droit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UTOMATE%20REPARTITION%20AUTO%20PLAT%20+%20RIZ%20V429062021/NS_MIXE_DU_JJMM_AU_JJMM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-REGAL02\BaseDocuments\INFORMATIQUE\Qualit&#233;\TEST%20AUTOMATE%20REPARTITION%20AUTO%20BETA123062021\AUTOMATE_REPARTITION_AUTO_MIXE\NS_MIXE_DU_JJMM_AU_JJMM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AUTOMATE%20REPARTITION%20AUTO%20PLAT%20+%20RIZ%20V429062021/REPARTITION_AUTO_PLAT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EXCEL/Pack%20de%20fonctions%20XLP.xla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undi"/>
      <sheetName val="Mardi"/>
      <sheetName val="Mercredi"/>
      <sheetName val="Jeudi"/>
      <sheetName val="Vendredi"/>
      <sheetName val="Samedi"/>
      <sheetName val="DIMANCHE"/>
      <sheetName val="MENU"/>
      <sheetName val="RESUMER REGIME"/>
    </sheetNames>
    <sheetDataSet>
      <sheetData sheetId="0">
        <row r="1">
          <cell r="B1" t="str">
            <v>MIDI</v>
          </cell>
          <cell r="U1" t="str">
            <v>SOIR</v>
          </cell>
        </row>
        <row r="3">
          <cell r="F3" t="str">
            <v>poulet sauce chasseur</v>
          </cell>
          <cell r="H3" t="str">
            <v>rôti d'agneau pomme de terre</v>
          </cell>
          <cell r="Y3" t="str">
            <v xml:space="preserve"> dinde aux carottes</v>
          </cell>
          <cell r="AA3" t="str">
            <v>carry porc chou-fleur</v>
          </cell>
        </row>
        <row r="7">
          <cell r="F7"/>
          <cell r="G7"/>
          <cell r="H7"/>
          <cell r="I7"/>
          <cell r="Y7"/>
          <cell r="Z7"/>
          <cell r="AA7"/>
          <cell r="AB7"/>
        </row>
        <row r="8">
          <cell r="F8"/>
          <cell r="G8">
            <v>7</v>
          </cell>
          <cell r="H8"/>
          <cell r="I8"/>
          <cell r="Y8"/>
          <cell r="Z8">
            <v>7</v>
          </cell>
          <cell r="AA8"/>
          <cell r="AB8"/>
        </row>
        <row r="9">
          <cell r="F9"/>
          <cell r="G9">
            <v>4</v>
          </cell>
          <cell r="H9"/>
          <cell r="I9"/>
          <cell r="Y9"/>
          <cell r="Z9">
            <v>4</v>
          </cell>
          <cell r="AA9"/>
          <cell r="AB9"/>
        </row>
        <row r="10">
          <cell r="F10"/>
          <cell r="G10">
            <v>3</v>
          </cell>
          <cell r="H10"/>
          <cell r="I10"/>
          <cell r="Y10"/>
          <cell r="Z10">
            <v>3</v>
          </cell>
          <cell r="AA10"/>
          <cell r="AB10"/>
        </row>
        <row r="11">
          <cell r="F11"/>
          <cell r="G11">
            <v>4</v>
          </cell>
          <cell r="H11"/>
          <cell r="I11"/>
          <cell r="Y11"/>
          <cell r="Z11">
            <v>4</v>
          </cell>
          <cell r="AA11"/>
          <cell r="AB11"/>
        </row>
        <row r="12">
          <cell r="F12"/>
          <cell r="G12">
            <v>6</v>
          </cell>
          <cell r="H12"/>
          <cell r="I12"/>
          <cell r="Y12"/>
          <cell r="Z12">
            <v>6</v>
          </cell>
          <cell r="AA12"/>
          <cell r="AB12"/>
        </row>
        <row r="13">
          <cell r="F13"/>
          <cell r="G13">
            <v>5</v>
          </cell>
          <cell r="H13"/>
          <cell r="I13"/>
          <cell r="Y13"/>
          <cell r="Z13">
            <v>5</v>
          </cell>
          <cell r="AA13"/>
          <cell r="AB13"/>
        </row>
        <row r="15">
          <cell r="F15">
            <v>1</v>
          </cell>
          <cell r="G15">
            <v>9</v>
          </cell>
          <cell r="H15"/>
          <cell r="I15"/>
          <cell r="Y15">
            <v>1</v>
          </cell>
          <cell r="Z15">
            <v>9</v>
          </cell>
          <cell r="AA15"/>
          <cell r="AB15"/>
        </row>
        <row r="16">
          <cell r="F16"/>
          <cell r="G16">
            <v>3</v>
          </cell>
          <cell r="H16"/>
          <cell r="I16"/>
          <cell r="Y16"/>
          <cell r="Z16"/>
          <cell r="AA16"/>
          <cell r="AB16"/>
        </row>
        <row r="17">
          <cell r="F17">
            <v>2</v>
          </cell>
          <cell r="G17">
            <v>9</v>
          </cell>
          <cell r="H17"/>
          <cell r="I17"/>
          <cell r="Y17">
            <v>2</v>
          </cell>
          <cell r="Z17">
            <v>9</v>
          </cell>
          <cell r="AA17"/>
          <cell r="AB17"/>
        </row>
        <row r="18">
          <cell r="F18">
            <v>4</v>
          </cell>
          <cell r="G18">
            <v>2</v>
          </cell>
          <cell r="H18"/>
          <cell r="I18"/>
          <cell r="Y18">
            <v>4</v>
          </cell>
          <cell r="Z18">
            <v>2</v>
          </cell>
          <cell r="AA18"/>
          <cell r="AB18"/>
        </row>
        <row r="19">
          <cell r="F19">
            <v>4</v>
          </cell>
          <cell r="G19"/>
          <cell r="H19"/>
          <cell r="I19"/>
          <cell r="Y19">
            <v>4</v>
          </cell>
          <cell r="Z19"/>
          <cell r="AA19"/>
          <cell r="AB19"/>
        </row>
        <row r="20">
          <cell r="F20">
            <v>5</v>
          </cell>
          <cell r="G20">
            <v>5</v>
          </cell>
          <cell r="H20"/>
          <cell r="I20"/>
          <cell r="Y20">
            <v>5</v>
          </cell>
          <cell r="Z20">
            <v>5</v>
          </cell>
          <cell r="AA20"/>
          <cell r="AB20"/>
        </row>
        <row r="21">
          <cell r="F21">
            <v>6</v>
          </cell>
          <cell r="G21">
            <v>4</v>
          </cell>
          <cell r="H21"/>
          <cell r="I21"/>
          <cell r="Y21">
            <v>6</v>
          </cell>
          <cell r="Z21">
            <v>4</v>
          </cell>
          <cell r="AA21"/>
          <cell r="AB21"/>
        </row>
        <row r="23">
          <cell r="F23"/>
          <cell r="G23"/>
          <cell r="H23">
            <v>1</v>
          </cell>
          <cell r="I23">
            <v>1</v>
          </cell>
          <cell r="Y23">
            <v>1</v>
          </cell>
          <cell r="Z23">
            <v>1</v>
          </cell>
          <cell r="AA23"/>
          <cell r="AB23"/>
        </row>
        <row r="24">
          <cell r="F24">
            <v>4</v>
          </cell>
          <cell r="G24"/>
          <cell r="H24">
            <v>12</v>
          </cell>
          <cell r="I24">
            <v>13</v>
          </cell>
          <cell r="Y24">
            <v>16</v>
          </cell>
          <cell r="Z24">
            <v>13</v>
          </cell>
          <cell r="AA24"/>
          <cell r="AB24"/>
        </row>
        <row r="25">
          <cell r="F25">
            <v>5</v>
          </cell>
          <cell r="G25">
            <v>1</v>
          </cell>
          <cell r="H25"/>
          <cell r="I25"/>
          <cell r="Y25">
            <v>4</v>
          </cell>
          <cell r="Z25"/>
          <cell r="AA25"/>
          <cell r="AB25"/>
        </row>
        <row r="26">
          <cell r="F26">
            <v>7</v>
          </cell>
          <cell r="G26">
            <v>10</v>
          </cell>
          <cell r="H26">
            <v>7</v>
          </cell>
          <cell r="I26">
            <v>10</v>
          </cell>
          <cell r="Y26">
            <v>8</v>
          </cell>
          <cell r="Z26">
            <v>13</v>
          </cell>
          <cell r="AA26">
            <v>3</v>
          </cell>
          <cell r="AB26">
            <v>4</v>
          </cell>
        </row>
        <row r="28">
          <cell r="F28"/>
          <cell r="G28"/>
          <cell r="H28">
            <v>1</v>
          </cell>
          <cell r="I28">
            <v>1</v>
          </cell>
          <cell r="Y28">
            <v>1</v>
          </cell>
          <cell r="Z28">
            <v>1</v>
          </cell>
          <cell r="AA28"/>
          <cell r="AB28"/>
        </row>
        <row r="29">
          <cell r="F29"/>
          <cell r="G29">
            <v>1</v>
          </cell>
          <cell r="H29">
            <v>4</v>
          </cell>
          <cell r="I29">
            <v>11</v>
          </cell>
          <cell r="Y29">
            <v>4</v>
          </cell>
          <cell r="Z29">
            <v>12</v>
          </cell>
          <cell r="AA29"/>
          <cell r="AB29"/>
        </row>
        <row r="30">
          <cell r="F30">
            <v>4</v>
          </cell>
          <cell r="G30">
            <v>1</v>
          </cell>
          <cell r="H30">
            <v>8</v>
          </cell>
          <cell r="I30">
            <v>5</v>
          </cell>
          <cell r="Y30">
            <v>12</v>
          </cell>
          <cell r="Z30">
            <v>6</v>
          </cell>
          <cell r="AA30"/>
          <cell r="AB30"/>
        </row>
        <row r="31">
          <cell r="F31"/>
          <cell r="G31">
            <v>11</v>
          </cell>
          <cell r="H31"/>
          <cell r="I31"/>
          <cell r="Y31"/>
          <cell r="Z31">
            <v>11</v>
          </cell>
          <cell r="AA31"/>
          <cell r="AB31"/>
        </row>
        <row r="32">
          <cell r="F32">
            <v>7</v>
          </cell>
          <cell r="G32">
            <v>9</v>
          </cell>
          <cell r="H32">
            <v>8</v>
          </cell>
          <cell r="I32">
            <v>8</v>
          </cell>
          <cell r="Y32">
            <v>1</v>
          </cell>
          <cell r="Z32">
            <v>3</v>
          </cell>
          <cell r="AA32"/>
          <cell r="AB32"/>
        </row>
        <row r="33">
          <cell r="F33">
            <v>13</v>
          </cell>
          <cell r="G33">
            <v>11</v>
          </cell>
          <cell r="H33"/>
          <cell r="I33"/>
          <cell r="Y33">
            <v>13</v>
          </cell>
          <cell r="Z33">
            <v>11</v>
          </cell>
          <cell r="AA33"/>
          <cell r="AB33"/>
        </row>
        <row r="34">
          <cell r="F34"/>
          <cell r="G34">
            <v>1</v>
          </cell>
          <cell r="H34"/>
          <cell r="I34"/>
          <cell r="Y34"/>
          <cell r="Z34">
            <v>1</v>
          </cell>
          <cell r="AA34"/>
          <cell r="AB34"/>
        </row>
        <row r="35">
          <cell r="F35">
            <v>1</v>
          </cell>
          <cell r="G35"/>
          <cell r="H35"/>
          <cell r="I35"/>
          <cell r="Y35"/>
          <cell r="Z35"/>
          <cell r="AA35"/>
          <cell r="AB35"/>
        </row>
        <row r="36">
          <cell r="F36"/>
          <cell r="G36"/>
          <cell r="H36"/>
          <cell r="I36"/>
          <cell r="Y36"/>
          <cell r="Z36"/>
          <cell r="AA36"/>
          <cell r="AB36"/>
        </row>
        <row r="37">
          <cell r="F37">
            <v>1</v>
          </cell>
          <cell r="G37">
            <v>1</v>
          </cell>
          <cell r="H37"/>
          <cell r="I37"/>
          <cell r="Y37"/>
          <cell r="Z37"/>
          <cell r="AA37"/>
          <cell r="AB37"/>
        </row>
      </sheetData>
      <sheetData sheetId="1">
        <row r="1">
          <cell r="B1" t="str">
            <v>MIDI</v>
          </cell>
        </row>
      </sheetData>
      <sheetData sheetId="2">
        <row r="1">
          <cell r="B1" t="str">
            <v>MIDI</v>
          </cell>
        </row>
      </sheetData>
      <sheetData sheetId="3">
        <row r="1">
          <cell r="B1" t="str">
            <v>MIDI</v>
          </cell>
        </row>
      </sheetData>
      <sheetData sheetId="4">
        <row r="1">
          <cell r="B1" t="str">
            <v>MIDI</v>
          </cell>
        </row>
      </sheetData>
      <sheetData sheetId="5">
        <row r="1">
          <cell r="B1" t="str">
            <v>MIDI</v>
          </cell>
        </row>
      </sheetData>
      <sheetData sheetId="6">
        <row r="1">
          <cell r="B1" t="str">
            <v>MIDI</v>
          </cell>
        </row>
      </sheetData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undi"/>
      <sheetName val="Mardi"/>
      <sheetName val="Mercredi"/>
      <sheetName val="Jeudi"/>
      <sheetName val="Vendredi"/>
      <sheetName val="Samedi"/>
      <sheetName val="Dimanche"/>
      <sheetName val="MENU"/>
      <sheetName val="RESUMER REGIME"/>
    </sheetNames>
    <sheetDataSet>
      <sheetData sheetId="0">
        <row r="1">
          <cell r="A1">
            <v>44382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t"/>
      <sheetName val="NOM_PLAT1_LM"/>
      <sheetName val="NOM_PLAT2_LM"/>
      <sheetName val="NOM_PLAT1_LS"/>
      <sheetName val="NOM_PLAT2_LS"/>
      <sheetName val="NOM_PLAT1_MARM"/>
      <sheetName val="NOM_PLAT2_MARM"/>
      <sheetName val="NOM_PLAT1_MARS"/>
      <sheetName val="NOM_PLAT2_MARS"/>
      <sheetName val="NOM_PLAT1_MERM"/>
      <sheetName val="NOM_PLAT2_MERM"/>
      <sheetName val="NOM_PLAT1_MERS"/>
      <sheetName val="NOM_PLAT2_MERS"/>
      <sheetName val="NOM_PLAT1_JM"/>
      <sheetName val="NOM_PLAT2_JM"/>
      <sheetName val="NOM_PLAT1_JS"/>
      <sheetName val="NOM_PLAT2_JS"/>
      <sheetName val="NOM_PLAT1_VM"/>
      <sheetName val="NOM_PLAT2_VM"/>
      <sheetName val="NOM_PLAT1_VS"/>
      <sheetName val="NOM_PLAT2_VS"/>
      <sheetName val="NOM_PLAT1_SM"/>
      <sheetName val="NOM_PLAT2_SM"/>
      <sheetName val="NOM_PLAT1_SS"/>
      <sheetName val="NOM_PLAT1_DM"/>
      <sheetName val="NOM_PLAT2_SS"/>
      <sheetName val="NOM_PLAT2_DM"/>
      <sheetName val="NOM_PLAT1_DS"/>
      <sheetName val="NOM_PLAT2_DS"/>
    </sheetNames>
    <definedNames>
      <definedName name="ActivationCliqueDroit"/>
      <definedName name="DesactivationCliqueDroit"/>
    </definedNames>
    <sheetDataSet>
      <sheetData sheetId="0">
        <row r="4">
          <cell r="A4">
            <v>1</v>
          </cell>
          <cell r="B4">
            <v>1</v>
          </cell>
          <cell r="G4" t="str">
            <v/>
          </cell>
          <cell r="H4" t="str">
            <v/>
          </cell>
          <cell r="I4" t="str">
            <v/>
          </cell>
        </row>
        <row r="5">
          <cell r="A5">
            <v>2</v>
          </cell>
          <cell r="B5">
            <v>2</v>
          </cell>
          <cell r="G5" t="str">
            <v/>
          </cell>
          <cell r="H5" t="str">
            <v/>
          </cell>
          <cell r="I5" t="str">
            <v/>
          </cell>
        </row>
        <row r="6">
          <cell r="A6">
            <v>3</v>
          </cell>
          <cell r="C6">
            <v>1</v>
          </cell>
          <cell r="G6" t="str">
            <v/>
          </cell>
          <cell r="H6" t="str">
            <v/>
          </cell>
          <cell r="I6" t="str">
            <v/>
          </cell>
        </row>
        <row r="7">
          <cell r="A7">
            <v>4</v>
          </cell>
          <cell r="B7">
            <v>1</v>
          </cell>
          <cell r="C7">
            <v>1</v>
          </cell>
        </row>
        <row r="8">
          <cell r="A8">
            <v>5</v>
          </cell>
          <cell r="D8">
            <v>1</v>
          </cell>
        </row>
        <row r="9">
          <cell r="A9">
            <v>6</v>
          </cell>
          <cell r="B9">
            <v>1</v>
          </cell>
          <cell r="D9">
            <v>1</v>
          </cell>
        </row>
        <row r="10">
          <cell r="A10">
            <v>7</v>
          </cell>
          <cell r="B10">
            <v>2</v>
          </cell>
          <cell r="D10">
            <v>1</v>
          </cell>
        </row>
        <row r="11">
          <cell r="A11">
            <v>8</v>
          </cell>
          <cell r="C11">
            <v>1</v>
          </cell>
          <cell r="D11">
            <v>1</v>
          </cell>
        </row>
        <row r="12">
          <cell r="A12">
            <v>9</v>
          </cell>
          <cell r="B12">
            <v>1</v>
          </cell>
          <cell r="C12">
            <v>1</v>
          </cell>
          <cell r="D12">
            <v>1</v>
          </cell>
        </row>
        <row r="13">
          <cell r="A13">
            <v>10</v>
          </cell>
          <cell r="D13">
            <v>2</v>
          </cell>
        </row>
        <row r="14">
          <cell r="A14">
            <v>11</v>
          </cell>
          <cell r="B14">
            <v>1</v>
          </cell>
          <cell r="D14">
            <v>2</v>
          </cell>
        </row>
        <row r="15">
          <cell r="A15">
            <v>12</v>
          </cell>
          <cell r="B15">
            <v>2</v>
          </cell>
          <cell r="D15">
            <v>2</v>
          </cell>
        </row>
        <row r="16">
          <cell r="A16">
            <v>13</v>
          </cell>
          <cell r="C16">
            <v>1</v>
          </cell>
          <cell r="D16">
            <v>2</v>
          </cell>
        </row>
        <row r="17">
          <cell r="A17">
            <v>14</v>
          </cell>
          <cell r="B17">
            <v>1</v>
          </cell>
          <cell r="C17">
            <v>1</v>
          </cell>
          <cell r="D17">
            <v>2</v>
          </cell>
        </row>
        <row r="18">
          <cell r="A18">
            <v>15</v>
          </cell>
          <cell r="D18">
            <v>3</v>
          </cell>
        </row>
        <row r="19">
          <cell r="A19">
            <v>16</v>
          </cell>
          <cell r="B19">
            <v>1</v>
          </cell>
          <cell r="D19">
            <v>3</v>
          </cell>
        </row>
        <row r="20">
          <cell r="A20">
            <v>17</v>
          </cell>
          <cell r="B20">
            <v>2</v>
          </cell>
          <cell r="D20">
            <v>3</v>
          </cell>
        </row>
        <row r="21">
          <cell r="A21">
            <v>18</v>
          </cell>
          <cell r="C21">
            <v>1</v>
          </cell>
          <cell r="D21">
            <v>3</v>
          </cell>
        </row>
        <row r="22">
          <cell r="A22">
            <v>19</v>
          </cell>
          <cell r="B22">
            <v>1</v>
          </cell>
          <cell r="C22">
            <v>1</v>
          </cell>
          <cell r="D22">
            <v>3</v>
          </cell>
        </row>
        <row r="23">
          <cell r="A23">
            <v>20</v>
          </cell>
          <cell r="D23">
            <v>4</v>
          </cell>
        </row>
        <row r="24">
          <cell r="A24">
            <v>21</v>
          </cell>
          <cell r="B24">
            <v>1</v>
          </cell>
          <cell r="D24">
            <v>4</v>
          </cell>
        </row>
        <row r="25">
          <cell r="A25">
            <v>22</v>
          </cell>
          <cell r="B25">
            <v>2</v>
          </cell>
          <cell r="D25">
            <v>4</v>
          </cell>
        </row>
        <row r="26">
          <cell r="A26">
            <v>23</v>
          </cell>
          <cell r="C26">
            <v>1</v>
          </cell>
          <cell r="D26">
            <v>4</v>
          </cell>
        </row>
        <row r="27">
          <cell r="A27">
            <v>24</v>
          </cell>
          <cell r="B27">
            <v>1</v>
          </cell>
          <cell r="C27">
            <v>1</v>
          </cell>
          <cell r="D27">
            <v>4</v>
          </cell>
        </row>
        <row r="28">
          <cell r="A28">
            <v>25</v>
          </cell>
          <cell r="D28">
            <v>5</v>
          </cell>
        </row>
      </sheetData>
      <sheetData sheetId="1">
        <row r="2">
          <cell r="L2">
            <v>44382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le_vide"/>
    </sheetNames>
    <definedNames>
      <definedName name="SOMME_SI_COULEUR"/>
    </definedNames>
    <sheetDataSet>
      <sheetData sheetId="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5" Type="http://schemas.openxmlformats.org/officeDocument/2006/relationships/ctrlProp" Target="../ctrlProps/ctrlProp10.xml"/><Relationship Id="rId4" Type="http://schemas.openxmlformats.org/officeDocument/2006/relationships/ctrlProp" Target="../ctrlProps/ctrlProp9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5" Type="http://schemas.openxmlformats.org/officeDocument/2006/relationships/ctrlProp" Target="../ctrlProps/ctrlProp12.xml"/><Relationship Id="rId4" Type="http://schemas.openxmlformats.org/officeDocument/2006/relationships/ctrlProp" Target="../ctrlProps/ctrlProp11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5" Type="http://schemas.openxmlformats.org/officeDocument/2006/relationships/ctrlProp" Target="../ctrlProps/ctrlProp14.xml"/><Relationship Id="rId4" Type="http://schemas.openxmlformats.org/officeDocument/2006/relationships/ctrlProp" Target="../ctrlProps/ctrlProp13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5" Type="http://schemas.openxmlformats.org/officeDocument/2006/relationships/ctrlProp" Target="../ctrlProps/ctrlProp16.xml"/><Relationship Id="rId4" Type="http://schemas.openxmlformats.org/officeDocument/2006/relationships/ctrlProp" Target="../ctrlProps/ctrlProp1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5FDE3B-5C6E-4C8F-BD21-ABB51B789E03}">
  <sheetPr codeName="Feuil2">
    <tabColor rgb="FF00B050"/>
  </sheetPr>
  <dimension ref="A1:AF80"/>
  <sheetViews>
    <sheetView tabSelected="1" view="pageBreakPreview" zoomScale="76" zoomScaleSheetLayoutView="100" workbookViewId="0">
      <selection activeCell="B8" sqref="B8"/>
    </sheetView>
  </sheetViews>
  <sheetFormatPr baseColWidth="10" defaultColWidth="11.44140625" defaultRowHeight="14.4" x14ac:dyDescent="0.3"/>
  <cols>
    <col min="1" max="1" width="33.109375" customWidth="1"/>
    <col min="2" max="2" width="7.33203125" customWidth="1"/>
    <col min="3" max="5" width="4.5546875" customWidth="1"/>
    <col min="6" max="6" width="7.109375" customWidth="1"/>
    <col min="7" max="9" width="4.5546875" customWidth="1"/>
    <col min="10" max="10" width="1.88671875" bestFit="1" customWidth="1"/>
    <col min="11" max="13" width="4" bestFit="1" customWidth="1"/>
    <col min="14" max="14" width="1.88671875" bestFit="1" customWidth="1"/>
    <col min="15" max="16" width="4" bestFit="1" customWidth="1"/>
    <col min="17" max="17" width="3.6640625" customWidth="1"/>
    <col min="18" max="18" width="2" hidden="1" customWidth="1"/>
    <col min="19" max="19" width="4" bestFit="1" customWidth="1"/>
    <col min="20" max="20" width="0.6640625" customWidth="1"/>
    <col min="21" max="21" width="4" bestFit="1" customWidth="1"/>
    <col min="22" max="22" width="2" customWidth="1"/>
    <col min="23" max="23" width="1.109375" customWidth="1"/>
    <col min="24" max="24" width="4" bestFit="1" customWidth="1"/>
  </cols>
  <sheetData>
    <row r="1" spans="1:25" ht="15" customHeight="1" thickBot="1" x14ac:dyDescent="0.35">
      <c r="A1" s="1" t="s">
        <v>0</v>
      </c>
      <c r="B1" s="104" t="s">
        <v>1</v>
      </c>
      <c r="C1" s="104"/>
      <c r="D1" s="104"/>
      <c r="E1" s="104"/>
      <c r="F1" s="104"/>
      <c r="G1" s="104"/>
      <c r="H1" s="104"/>
      <c r="I1" s="104"/>
      <c r="J1" s="104"/>
      <c r="K1" s="104"/>
      <c r="L1" s="104"/>
      <c r="M1" s="104"/>
      <c r="N1" s="104"/>
      <c r="O1" s="104"/>
      <c r="P1" s="104"/>
      <c r="Q1" s="104"/>
      <c r="R1" s="104"/>
      <c r="S1" s="104"/>
      <c r="T1" s="104"/>
      <c r="U1" s="104"/>
      <c r="V1" s="104"/>
      <c r="W1" s="104"/>
      <c r="X1" s="104"/>
      <c r="Y1" t="str">
        <f>"P1_"&amp;H2&amp;"_"&amp;TEXT(L2,"JJMMAA")</f>
        <v>P1_MIDI_050721</v>
      </c>
    </row>
    <row r="2" spans="1:25" ht="18.600000000000001" customHeight="1" thickBot="1" x14ac:dyDescent="0.35">
      <c r="A2" s="105" t="s">
        <v>2</v>
      </c>
      <c r="B2" s="107" t="str">
        <f>[1]Lundi!$F$3</f>
        <v>poulet sauce chasseur</v>
      </c>
      <c r="C2" s="108"/>
      <c r="D2" s="108"/>
      <c r="E2" s="108"/>
      <c r="F2" s="108"/>
      <c r="G2" s="109"/>
      <c r="H2" s="110" t="str">
        <f>[1]Lundi!$B$1</f>
        <v>MIDI</v>
      </c>
      <c r="I2" s="110"/>
      <c r="J2" s="110"/>
      <c r="K2" s="110"/>
      <c r="L2" s="111">
        <f>[2]Lundi!$A$1</f>
        <v>44382</v>
      </c>
      <c r="M2" s="111"/>
      <c r="N2" s="111"/>
      <c r="O2" s="111"/>
      <c r="P2" s="111"/>
      <c r="Q2" s="111"/>
      <c r="R2" s="111"/>
      <c r="S2" s="111"/>
      <c r="T2" s="111"/>
      <c r="U2" s="111"/>
      <c r="V2" s="111"/>
      <c r="W2" s="111"/>
      <c r="X2" s="111"/>
    </row>
    <row r="3" spans="1:25" s="2" customFormat="1" x14ac:dyDescent="0.3">
      <c r="A3" s="106"/>
      <c r="B3" s="112" t="s">
        <v>3</v>
      </c>
      <c r="C3" s="113"/>
      <c r="D3" s="113"/>
      <c r="E3" s="113"/>
      <c r="F3" s="113"/>
      <c r="G3" s="113"/>
      <c r="H3" s="113"/>
      <c r="I3" s="113"/>
      <c r="J3" s="114"/>
      <c r="K3" s="112" t="s">
        <v>4</v>
      </c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4"/>
    </row>
    <row r="4" spans="1:25" ht="15" customHeight="1" x14ac:dyDescent="0.3">
      <c r="A4" s="81" t="s">
        <v>5</v>
      </c>
      <c r="B4" s="83" t="s">
        <v>6</v>
      </c>
      <c r="C4" s="83"/>
      <c r="D4" s="83"/>
      <c r="E4" s="83"/>
      <c r="F4" s="83"/>
      <c r="G4" s="83"/>
      <c r="H4" s="83"/>
      <c r="I4" s="83"/>
      <c r="J4" s="3"/>
      <c r="K4" s="84" t="s">
        <v>7</v>
      </c>
      <c r="L4" s="85"/>
      <c r="M4" s="85"/>
      <c r="N4" s="85"/>
      <c r="O4" s="85"/>
      <c r="P4" s="85"/>
      <c r="Q4" s="85"/>
      <c r="R4" s="85"/>
      <c r="S4" s="85"/>
      <c r="T4" s="85"/>
      <c r="U4" s="85"/>
      <c r="V4" s="85"/>
      <c r="W4" s="85"/>
      <c r="X4" s="86"/>
    </row>
    <row r="5" spans="1:25" ht="15" thickBot="1" x14ac:dyDescent="0.35">
      <c r="A5" s="82"/>
      <c r="B5" s="93" t="s">
        <v>8</v>
      </c>
      <c r="C5" s="93"/>
      <c r="D5" s="93"/>
      <c r="E5" s="93"/>
      <c r="F5" s="93"/>
      <c r="G5" s="93"/>
      <c r="H5" s="93"/>
      <c r="I5" s="93"/>
      <c r="J5" s="4"/>
      <c r="K5" s="87"/>
      <c r="L5" s="88"/>
      <c r="M5" s="88"/>
      <c r="N5" s="88"/>
      <c r="O5" s="88"/>
      <c r="P5" s="88"/>
      <c r="Q5" s="88"/>
      <c r="R5" s="88"/>
      <c r="S5" s="88"/>
      <c r="T5" s="88"/>
      <c r="U5" s="88"/>
      <c r="V5" s="88"/>
      <c r="W5" s="88"/>
      <c r="X5" s="89"/>
    </row>
    <row r="6" spans="1:25" ht="15" customHeight="1" x14ac:dyDescent="0.3">
      <c r="A6" s="5"/>
      <c r="B6" s="6" t="s">
        <v>9</v>
      </c>
      <c r="C6" s="6" t="s">
        <v>10</v>
      </c>
      <c r="D6" s="6" t="s">
        <v>11</v>
      </c>
      <c r="E6" s="6" t="s">
        <v>12</v>
      </c>
      <c r="F6" s="6" t="s">
        <v>13</v>
      </c>
      <c r="G6" s="6" t="s">
        <v>10</v>
      </c>
      <c r="H6" s="6" t="s">
        <v>11</v>
      </c>
      <c r="I6" s="7" t="s">
        <v>12</v>
      </c>
      <c r="J6" s="8"/>
      <c r="K6" s="87"/>
      <c r="L6" s="88"/>
      <c r="M6" s="88"/>
      <c r="N6" s="88"/>
      <c r="O6" s="88"/>
      <c r="P6" s="88"/>
      <c r="Q6" s="88"/>
      <c r="R6" s="88"/>
      <c r="S6" s="88"/>
      <c r="T6" s="88"/>
      <c r="U6" s="88"/>
      <c r="V6" s="88"/>
      <c r="W6" s="88"/>
      <c r="X6" s="89"/>
    </row>
    <row r="7" spans="1:25" ht="18.899999999999999" customHeight="1" x14ac:dyDescent="0.4">
      <c r="A7" s="9" t="s">
        <v>14</v>
      </c>
      <c r="B7" s="94"/>
      <c r="C7" s="94"/>
      <c r="D7" s="94"/>
      <c r="E7" s="94"/>
      <c r="F7" s="94"/>
      <c r="G7" s="94"/>
      <c r="H7" s="94"/>
      <c r="I7" s="94"/>
      <c r="J7" s="10"/>
      <c r="K7" s="87"/>
      <c r="L7" s="88"/>
      <c r="M7" s="88"/>
      <c r="N7" s="88"/>
      <c r="O7" s="88"/>
      <c r="P7" s="88"/>
      <c r="Q7" s="88"/>
      <c r="R7" s="88"/>
      <c r="S7" s="88"/>
      <c r="T7" s="88"/>
      <c r="U7" s="88"/>
      <c r="V7" s="88"/>
      <c r="W7" s="88"/>
      <c r="X7" s="89"/>
    </row>
    <row r="8" spans="1:25" ht="18.899999999999999" customHeight="1" x14ac:dyDescent="0.45">
      <c r="A8" s="11" t="s">
        <v>15</v>
      </c>
      <c r="B8" s="12">
        <f>[1]Lundi!$F7</f>
        <v>0</v>
      </c>
      <c r="C8" s="13" t="str">
        <f>IF($B8&lt;1,"",VLOOKUP($B8,[3]Plat!$A$4:$I$28,2,FALSE))</f>
        <v/>
      </c>
      <c r="D8" s="14" t="str">
        <f>IF($B8&lt;1,"",VLOOKUP($B8,[3]Plat!$A$4:$I$28,3,FALSE))</f>
        <v/>
      </c>
      <c r="E8" s="14" t="str">
        <f>IF($B8&lt;1,"",VLOOKUP($B8,[3]Plat!$A$4:$I$28,4,FALSE))</f>
        <v/>
      </c>
      <c r="F8" s="12">
        <f>[1]Lundi!$G7</f>
        <v>0</v>
      </c>
      <c r="G8" s="14" t="str">
        <f>IF($F8&lt;1,"",VLOOKUP(F8,[3]Plat!$A$4:$I$28,2,FALSE))</f>
        <v/>
      </c>
      <c r="H8" s="14" t="str">
        <f>IF($F8&lt;1,"",VLOOKUP(F8,[3]Plat!$A$4:$I$28,3,FALSE))</f>
        <v/>
      </c>
      <c r="I8" s="14" t="str">
        <f>IF($F8&lt;1,"",VLOOKUP(F8,[3]Plat!$A$4:$I$28,4,FALSE))</f>
        <v/>
      </c>
      <c r="J8" s="10"/>
      <c r="K8" s="87"/>
      <c r="L8" s="88"/>
      <c r="M8" s="88"/>
      <c r="N8" s="88"/>
      <c r="O8" s="88"/>
      <c r="P8" s="88"/>
      <c r="Q8" s="88"/>
      <c r="R8" s="88"/>
      <c r="S8" s="88"/>
      <c r="T8" s="88"/>
      <c r="U8" s="88"/>
      <c r="V8" s="88"/>
      <c r="W8" s="88"/>
      <c r="X8" s="89"/>
    </row>
    <row r="9" spans="1:25" ht="18.899999999999999" customHeight="1" x14ac:dyDescent="0.45">
      <c r="A9" s="11" t="s">
        <v>16</v>
      </c>
      <c r="B9" s="12">
        <f>[1]Lundi!$F8</f>
        <v>0</v>
      </c>
      <c r="C9" s="13" t="str">
        <f>IF($B9&lt;1,"",VLOOKUP($B9,[3]Plat!$A$4:$I$28,2,FALSE))</f>
        <v/>
      </c>
      <c r="D9" s="14" t="str">
        <f>IF($B9&lt;1,"",VLOOKUP($B9,[3]Plat!$A$4:$I$28,3,FALSE))</f>
        <v/>
      </c>
      <c r="E9" s="14" t="str">
        <f>IF($B9&lt;1,"",VLOOKUP($B9,[3]Plat!$A$4:$I$28,4,FALSE))</f>
        <v/>
      </c>
      <c r="F9" s="12">
        <f>[1]Lundi!$G8</f>
        <v>7</v>
      </c>
      <c r="G9" s="14">
        <f>IF($F9&lt;1,"",VLOOKUP(F9,[3]Plat!$A$4:$I$28,2,FALSE))</f>
        <v>2</v>
      </c>
      <c r="H9" s="14">
        <f>IF($F9&lt;1,"",VLOOKUP(F9,[3]Plat!$A$4:$I$28,3,FALSE))</f>
        <v>0</v>
      </c>
      <c r="I9" s="14">
        <f>IF($F9&lt;1,"",VLOOKUP(F9,[3]Plat!$A$4:$I$28,4,FALSE))</f>
        <v>1</v>
      </c>
      <c r="J9" s="15"/>
      <c r="K9" s="87"/>
      <c r="L9" s="88"/>
      <c r="M9" s="88"/>
      <c r="N9" s="88"/>
      <c r="O9" s="88"/>
      <c r="P9" s="88"/>
      <c r="Q9" s="88"/>
      <c r="R9" s="88"/>
      <c r="S9" s="88"/>
      <c r="T9" s="88"/>
      <c r="U9" s="88"/>
      <c r="V9" s="88"/>
      <c r="W9" s="88"/>
      <c r="X9" s="89"/>
    </row>
    <row r="10" spans="1:25" ht="18.899999999999999" customHeight="1" x14ac:dyDescent="0.45">
      <c r="A10" s="11" t="s">
        <v>17</v>
      </c>
      <c r="B10" s="12">
        <f>[1]Lundi!$F9</f>
        <v>0</v>
      </c>
      <c r="C10" s="13" t="str">
        <f>IF($B10&lt;1,"",VLOOKUP($B10,[3]Plat!$A$4:$I$28,2,FALSE))</f>
        <v/>
      </c>
      <c r="D10" s="14" t="str">
        <f>IF($B10&lt;1,"",VLOOKUP($B10,[3]Plat!$A$4:$I$28,3,FALSE))</f>
        <v/>
      </c>
      <c r="E10" s="14" t="str">
        <f>IF($B10&lt;1,"",VLOOKUP($B10,[3]Plat!$A$4:$I$28,4,FALSE))</f>
        <v/>
      </c>
      <c r="F10" s="12">
        <f>[1]Lundi!$G9</f>
        <v>4</v>
      </c>
      <c r="G10" s="14">
        <f>IF($F10&lt;1,"",VLOOKUP(F10,[3]Plat!$A$4:$I$28,2,FALSE))</f>
        <v>1</v>
      </c>
      <c r="H10" s="14">
        <f>IF($F10&lt;1,"",VLOOKUP(F10,[3]Plat!$A$4:$I$28,3,FALSE))</f>
        <v>1</v>
      </c>
      <c r="I10" s="14">
        <f>IF($F10&lt;1,"",VLOOKUP(F10,[3]Plat!$A$4:$I$28,4,FALSE))</f>
        <v>0</v>
      </c>
      <c r="J10" s="10"/>
      <c r="K10" s="87"/>
      <c r="L10" s="88"/>
      <c r="M10" s="88"/>
      <c r="N10" s="88"/>
      <c r="O10" s="88"/>
      <c r="P10" s="88"/>
      <c r="Q10" s="88"/>
      <c r="R10" s="88"/>
      <c r="S10" s="88"/>
      <c r="T10" s="88"/>
      <c r="U10" s="88"/>
      <c r="V10" s="88"/>
      <c r="W10" s="88"/>
      <c r="X10" s="89"/>
    </row>
    <row r="11" spans="1:25" ht="18.899999999999999" customHeight="1" x14ac:dyDescent="0.45">
      <c r="A11" s="11" t="s">
        <v>18</v>
      </c>
      <c r="B11" s="12">
        <f>[1]Lundi!$F10</f>
        <v>0</v>
      </c>
      <c r="C11" s="13" t="str">
        <f>IF($B11&lt;1,"",VLOOKUP($B11,[3]Plat!$A$4:$I$28,2,FALSE))</f>
        <v/>
      </c>
      <c r="D11" s="14" t="str">
        <f>IF($B11&lt;1,"",VLOOKUP($B11,[3]Plat!$A$4:$I$28,3,FALSE))</f>
        <v/>
      </c>
      <c r="E11" s="14" t="str">
        <f>IF($B11&lt;1,"",VLOOKUP($B11,[3]Plat!$A$4:$I$28,4,FALSE))</f>
        <v/>
      </c>
      <c r="F11" s="12">
        <f>[1]Lundi!$G10</f>
        <v>3</v>
      </c>
      <c r="G11" s="14">
        <f>IF($F11&lt;1,"",VLOOKUP(F11,[3]Plat!$A$4:$I$28,2,FALSE))</f>
        <v>0</v>
      </c>
      <c r="H11" s="14">
        <f>IF($F11&lt;1,"",VLOOKUP(F11,[3]Plat!$A$4:$I$28,3,FALSE))</f>
        <v>1</v>
      </c>
      <c r="I11" s="14">
        <f>IF($F11&lt;1,"",VLOOKUP(F11,[3]Plat!$A$4:$I$28,4,FALSE))</f>
        <v>0</v>
      </c>
      <c r="J11" s="10"/>
      <c r="K11" s="87"/>
      <c r="L11" s="88"/>
      <c r="M11" s="88"/>
      <c r="N11" s="88"/>
      <c r="O11" s="88"/>
      <c r="P11" s="88"/>
      <c r="Q11" s="88"/>
      <c r="R11" s="88"/>
      <c r="S11" s="88"/>
      <c r="T11" s="88"/>
      <c r="U11" s="88"/>
      <c r="V11" s="88"/>
      <c r="W11" s="88"/>
      <c r="X11" s="89"/>
      <c r="Y11" s="16"/>
    </row>
    <row r="12" spans="1:25" ht="18.899999999999999" customHeight="1" x14ac:dyDescent="0.45">
      <c r="A12" s="11" t="s">
        <v>19</v>
      </c>
      <c r="B12" s="12">
        <f>[1]Lundi!$F11</f>
        <v>0</v>
      </c>
      <c r="C12" s="13" t="str">
        <f>IF($B12&lt;1,"",VLOOKUP($B12,[3]Plat!$A$4:$I$28,2,FALSE))</f>
        <v/>
      </c>
      <c r="D12" s="14" t="str">
        <f>IF($B12&lt;1,"",VLOOKUP($B12,[3]Plat!$A$4:$I$28,3,FALSE))</f>
        <v/>
      </c>
      <c r="E12" s="14" t="str">
        <f>IF($B12&lt;1,"",VLOOKUP($B12,[3]Plat!$A$4:$I$28,4,FALSE))</f>
        <v/>
      </c>
      <c r="F12" s="12">
        <f>[1]Lundi!$G11</f>
        <v>4</v>
      </c>
      <c r="G12" s="14">
        <f>IF($F12&lt;1,"",VLOOKUP(F12,[3]Plat!$A$4:$I$28,2,FALSE))</f>
        <v>1</v>
      </c>
      <c r="H12" s="14">
        <f>IF($F12&lt;1,"",VLOOKUP(F12,[3]Plat!$A$4:$I$28,3,FALSE))</f>
        <v>1</v>
      </c>
      <c r="I12" s="14">
        <f>IF($F12&lt;1,"",VLOOKUP(F12,[3]Plat!$A$4:$I$28,4,FALSE))</f>
        <v>0</v>
      </c>
      <c r="J12" s="10"/>
      <c r="K12" s="87"/>
      <c r="L12" s="88"/>
      <c r="M12" s="88"/>
      <c r="N12" s="88"/>
      <c r="O12" s="88"/>
      <c r="P12" s="88"/>
      <c r="Q12" s="88"/>
      <c r="R12" s="88"/>
      <c r="S12" s="88"/>
      <c r="T12" s="88"/>
      <c r="U12" s="88"/>
      <c r="V12" s="88"/>
      <c r="W12" s="88"/>
      <c r="X12" s="89"/>
    </row>
    <row r="13" spans="1:25" ht="18.899999999999999" customHeight="1" x14ac:dyDescent="0.45">
      <c r="A13" s="11" t="s">
        <v>20</v>
      </c>
      <c r="B13" s="12">
        <f>[1]Lundi!$F12</f>
        <v>0</v>
      </c>
      <c r="C13" s="13" t="str">
        <f>IF($B13&lt;1,"",VLOOKUP($B13,[3]Plat!$A$4:$I$28,2,FALSE))</f>
        <v/>
      </c>
      <c r="D13" s="14" t="str">
        <f>IF($B13&lt;1,"",VLOOKUP($B13,[3]Plat!$A$4:$I$28,3,FALSE))</f>
        <v/>
      </c>
      <c r="E13" s="14" t="str">
        <f>IF($B13&lt;1,"",VLOOKUP($B13,[3]Plat!$A$4:$I$28,4,FALSE))</f>
        <v/>
      </c>
      <c r="F13" s="12">
        <f>[1]Lundi!$G12</f>
        <v>6</v>
      </c>
      <c r="G13" s="14">
        <f>IF($F13&lt;1,"",VLOOKUP(F13,[3]Plat!$A$4:$I$28,2,FALSE))</f>
        <v>1</v>
      </c>
      <c r="H13" s="14">
        <f>IF($F13&lt;1,"",VLOOKUP(F13,[3]Plat!$A$4:$I$28,3,FALSE))</f>
        <v>0</v>
      </c>
      <c r="I13" s="14">
        <f>IF($F13&lt;1,"",VLOOKUP(F13,[3]Plat!$A$4:$I$28,4,FALSE))</f>
        <v>1</v>
      </c>
      <c r="J13" s="10"/>
      <c r="K13" s="87"/>
      <c r="L13" s="88"/>
      <c r="M13" s="88"/>
      <c r="N13" s="88"/>
      <c r="O13" s="88"/>
      <c r="P13" s="88"/>
      <c r="Q13" s="88"/>
      <c r="R13" s="88"/>
      <c r="S13" s="88"/>
      <c r="T13" s="88"/>
      <c r="U13" s="88"/>
      <c r="V13" s="88"/>
      <c r="W13" s="88"/>
      <c r="X13" s="89"/>
    </row>
    <row r="14" spans="1:25" ht="18.899999999999999" customHeight="1" x14ac:dyDescent="0.45">
      <c r="A14" s="11" t="s">
        <v>21</v>
      </c>
      <c r="B14" s="12">
        <f>[1]Lundi!$F13</f>
        <v>0</v>
      </c>
      <c r="C14" s="13" t="str">
        <f>IF($B14&lt;1,"",VLOOKUP($B14,[3]Plat!$A$4:$I$28,2,FALSE))</f>
        <v/>
      </c>
      <c r="D14" s="14" t="str">
        <f>IF($B14&lt;1,"",VLOOKUP($B14,[3]Plat!$A$4:$I$28,3,FALSE))</f>
        <v/>
      </c>
      <c r="E14" s="14" t="str">
        <f>IF($B14&lt;1,"",VLOOKUP($B14,[3]Plat!$A$4:$I$28,4,FALSE))</f>
        <v/>
      </c>
      <c r="F14" s="12">
        <f>[1]Lundi!$G13</f>
        <v>5</v>
      </c>
      <c r="G14" s="14">
        <f>IF($F14&lt;1,"",VLOOKUP(F14,[3]Plat!$A$4:$I$28,2,FALSE))</f>
        <v>0</v>
      </c>
      <c r="H14" s="14">
        <f>IF($F14&lt;1,"",VLOOKUP(F14,[3]Plat!$A$4:$I$28,3,FALSE))</f>
        <v>0</v>
      </c>
      <c r="I14" s="14">
        <f>IF($F14&lt;1,"",VLOOKUP(F14,[3]Plat!$A$4:$I$28,4,FALSE))</f>
        <v>1</v>
      </c>
      <c r="J14" s="10"/>
      <c r="K14" s="87"/>
      <c r="L14" s="88"/>
      <c r="M14" s="88"/>
      <c r="N14" s="88"/>
      <c r="O14" s="88"/>
      <c r="P14" s="88"/>
      <c r="Q14" s="88"/>
      <c r="R14" s="88"/>
      <c r="S14" s="88"/>
      <c r="T14" s="88"/>
      <c r="U14" s="88"/>
      <c r="V14" s="88"/>
      <c r="W14" s="88"/>
      <c r="X14" s="89"/>
    </row>
    <row r="15" spans="1:25" ht="18.899999999999999" customHeight="1" x14ac:dyDescent="0.45">
      <c r="A15" s="9" t="s">
        <v>22</v>
      </c>
      <c r="B15" s="95"/>
      <c r="C15" s="96"/>
      <c r="D15" s="96"/>
      <c r="E15" s="96"/>
      <c r="F15" s="96"/>
      <c r="G15" s="96"/>
      <c r="H15" s="96"/>
      <c r="I15" s="97"/>
      <c r="J15" s="10"/>
      <c r="K15" s="87"/>
      <c r="L15" s="88"/>
      <c r="M15" s="88"/>
      <c r="N15" s="88"/>
      <c r="O15" s="88"/>
      <c r="P15" s="88"/>
      <c r="Q15" s="88"/>
      <c r="R15" s="88"/>
      <c r="S15" s="88"/>
      <c r="T15" s="88"/>
      <c r="U15" s="88"/>
      <c r="V15" s="88"/>
      <c r="W15" s="88"/>
      <c r="X15" s="89"/>
    </row>
    <row r="16" spans="1:25" ht="18.899999999999999" customHeight="1" x14ac:dyDescent="0.45">
      <c r="A16" s="11" t="s">
        <v>23</v>
      </c>
      <c r="B16" s="12">
        <f>[1]Lundi!$F15</f>
        <v>1</v>
      </c>
      <c r="C16" s="13">
        <f>IF($B16&lt;1,"",VLOOKUP($B16,[3]Plat!$A$4:$I$28,2,FALSE))</f>
        <v>1</v>
      </c>
      <c r="D16" s="14">
        <f>IF($B16&lt;1,"",VLOOKUP($B16,[3]Plat!$A$4:$I$28,3,FALSE))</f>
        <v>0</v>
      </c>
      <c r="E16" s="14">
        <f>IF($B16&lt;1,"",VLOOKUP($B16,[3]Plat!$A$4:$I$28,4,FALSE))</f>
        <v>0</v>
      </c>
      <c r="F16" s="12">
        <f>[1]Lundi!$G15</f>
        <v>9</v>
      </c>
      <c r="G16" s="14">
        <f>IF($F16&lt;1,"",VLOOKUP(F16,[3]Plat!$A$4:$I$28,2,FALSE))</f>
        <v>1</v>
      </c>
      <c r="H16" s="14">
        <f>IF($F16&lt;1,"",VLOOKUP(F16,[3]Plat!$A$4:$I$28,3,FALSE))</f>
        <v>1</v>
      </c>
      <c r="I16" s="14">
        <f>IF($F16&lt;1,"",VLOOKUP(F16,[3]Plat!$A$4:$I$28,4,FALSE))</f>
        <v>1</v>
      </c>
      <c r="J16" s="10"/>
      <c r="K16" s="87"/>
      <c r="L16" s="88"/>
      <c r="M16" s="88"/>
      <c r="N16" s="88"/>
      <c r="O16" s="88"/>
      <c r="P16" s="88"/>
      <c r="Q16" s="88"/>
      <c r="R16" s="88"/>
      <c r="S16" s="88"/>
      <c r="T16" s="88"/>
      <c r="U16" s="88"/>
      <c r="V16" s="88"/>
      <c r="W16" s="88"/>
      <c r="X16" s="89"/>
    </row>
    <row r="17" spans="1:24" ht="18.899999999999999" customHeight="1" x14ac:dyDescent="0.45">
      <c r="A17" s="11" t="s">
        <v>24</v>
      </c>
      <c r="B17" s="12">
        <f>[1]Lundi!$F16</f>
        <v>0</v>
      </c>
      <c r="C17" s="17" t="str">
        <f>IF($B17&lt;1,"",VLOOKUP($B17,[3]Plat!$A$4:$I$28,2,FALSE))</f>
        <v/>
      </c>
      <c r="D17" s="14" t="str">
        <f>IF($B17&lt;1,"",VLOOKUP($B17,[3]Plat!$A$4:$I$28,3,FALSE))</f>
        <v/>
      </c>
      <c r="E17" s="18" t="str">
        <f>IF($B17&lt;1,"",VLOOKUP($B17,[3]Plat!$A$4:$I$28,4,FALSE))</f>
        <v/>
      </c>
      <c r="F17" s="12">
        <f>[1]Lundi!$G16</f>
        <v>3</v>
      </c>
      <c r="G17" s="17">
        <f>IF($F17&lt;1,"",VLOOKUP(F17,[3]Plat!$A$4:$I$28,2,FALSE))</f>
        <v>0</v>
      </c>
      <c r="H17" s="17">
        <f>IF($F17&lt;1,"",VLOOKUP(F17,[3]Plat!$A$4:$I$28,3,FALSE))</f>
        <v>1</v>
      </c>
      <c r="I17" s="17">
        <f>IF($F17&lt;1,"",VLOOKUP(F17,[3]Plat!$A$4:$I$28,4,FALSE))</f>
        <v>0</v>
      </c>
      <c r="J17" s="10"/>
      <c r="K17" s="87"/>
      <c r="L17" s="88"/>
      <c r="M17" s="88"/>
      <c r="N17" s="88"/>
      <c r="O17" s="88"/>
      <c r="P17" s="88"/>
      <c r="Q17" s="88"/>
      <c r="R17" s="88"/>
      <c r="S17" s="88"/>
      <c r="T17" s="88"/>
      <c r="U17" s="88"/>
      <c r="V17" s="88"/>
      <c r="W17" s="88"/>
      <c r="X17" s="89"/>
    </row>
    <row r="18" spans="1:24" ht="18.899999999999999" customHeight="1" x14ac:dyDescent="0.45">
      <c r="A18" s="11" t="s">
        <v>25</v>
      </c>
      <c r="B18" s="12">
        <f>[1]Lundi!$F17</f>
        <v>2</v>
      </c>
      <c r="C18" s="17">
        <f>IF($B18&lt;1,"",VLOOKUP($B18,[3]Plat!$A$4:$I$28,2,FALSE))</f>
        <v>2</v>
      </c>
      <c r="D18" s="14">
        <f>IF($B18&lt;1,"",VLOOKUP($B18,[3]Plat!$A$4:$I$28,3,FALSE))</f>
        <v>0</v>
      </c>
      <c r="E18" s="18">
        <f>IF($B18&lt;1,"",VLOOKUP($B18,[3]Plat!$A$4:$I$28,4,FALSE))</f>
        <v>0</v>
      </c>
      <c r="F18" s="12">
        <f>[1]Lundi!$G17</f>
        <v>9</v>
      </c>
      <c r="G18" s="17">
        <f>IF($F18&lt;1,"",VLOOKUP(F18,[3]Plat!$A$4:$I$28,2,FALSE))</f>
        <v>1</v>
      </c>
      <c r="H18" s="17">
        <f>IF($F18&lt;1,"",VLOOKUP(F18,[3]Plat!$A$4:$I$28,3,FALSE))</f>
        <v>1</v>
      </c>
      <c r="I18" s="17">
        <f>IF($F18&lt;1,"",VLOOKUP(F18,[3]Plat!$A$4:$I$28,4,FALSE))</f>
        <v>1</v>
      </c>
      <c r="J18" s="10"/>
      <c r="K18" s="87"/>
      <c r="L18" s="88"/>
      <c r="M18" s="88"/>
      <c r="N18" s="88"/>
      <c r="O18" s="88"/>
      <c r="P18" s="88"/>
      <c r="Q18" s="88"/>
      <c r="R18" s="88"/>
      <c r="S18" s="88"/>
      <c r="T18" s="88"/>
      <c r="U18" s="88"/>
      <c r="V18" s="88"/>
      <c r="W18" s="88"/>
      <c r="X18" s="89"/>
    </row>
    <row r="19" spans="1:24" ht="18.899999999999999" customHeight="1" x14ac:dyDescent="0.45">
      <c r="A19" s="11" t="s">
        <v>26</v>
      </c>
      <c r="B19" s="12">
        <f>[1]Lundi!$F18</f>
        <v>4</v>
      </c>
      <c r="C19" s="17">
        <f>IF($B19&lt;1,"",VLOOKUP($B19,[3]Plat!$A$4:$I$28,2,FALSE))</f>
        <v>1</v>
      </c>
      <c r="D19" s="14">
        <f>IF($B19&lt;1,"",VLOOKUP($B19,[3]Plat!$A$4:$I$28,3,FALSE))</f>
        <v>1</v>
      </c>
      <c r="E19" s="18">
        <f>IF($B19&lt;1,"",VLOOKUP($B19,[3]Plat!$A$4:$I$28,4,FALSE))</f>
        <v>0</v>
      </c>
      <c r="F19" s="12">
        <f>[1]Lundi!$G18</f>
        <v>2</v>
      </c>
      <c r="G19" s="17">
        <f>IF($F19&lt;1,"",VLOOKUP(F19,[3]Plat!$A$4:$I$28,2,FALSE))</f>
        <v>2</v>
      </c>
      <c r="H19" s="17">
        <f>IF($F19&lt;1,"",VLOOKUP(F19,[3]Plat!$A$4:$I$28,3,FALSE))</f>
        <v>0</v>
      </c>
      <c r="I19" s="17">
        <f>IF($F19&lt;1,"",VLOOKUP(F19,[3]Plat!$A$4:$I$28,4,FALSE))</f>
        <v>0</v>
      </c>
      <c r="J19" s="10"/>
      <c r="K19" s="87"/>
      <c r="L19" s="88"/>
      <c r="M19" s="88"/>
      <c r="N19" s="88"/>
      <c r="O19" s="88"/>
      <c r="P19" s="88"/>
      <c r="Q19" s="88"/>
      <c r="R19" s="88"/>
      <c r="S19" s="88"/>
      <c r="T19" s="88"/>
      <c r="U19" s="88"/>
      <c r="V19" s="88"/>
      <c r="W19" s="88"/>
      <c r="X19" s="89"/>
    </row>
    <row r="20" spans="1:24" ht="18.899999999999999" customHeight="1" x14ac:dyDescent="0.45">
      <c r="A20" s="11" t="s">
        <v>27</v>
      </c>
      <c r="B20" s="12">
        <f>[1]Lundi!$F19</f>
        <v>4</v>
      </c>
      <c r="C20" s="17">
        <f>IF($B20&lt;1,"",VLOOKUP($B20,[3]Plat!$A$4:$I$28,2,FALSE))</f>
        <v>1</v>
      </c>
      <c r="D20" s="14">
        <f>IF($B20&lt;1,"",VLOOKUP($B20,[3]Plat!$A$4:$I$28,3,FALSE))</f>
        <v>1</v>
      </c>
      <c r="E20" s="18">
        <f>IF($B20&lt;1,"",VLOOKUP($B20,[3]Plat!$A$4:$I$28,4,FALSE))</f>
        <v>0</v>
      </c>
      <c r="F20" s="12">
        <f>[1]Lundi!$G19</f>
        <v>0</v>
      </c>
      <c r="G20" s="17" t="str">
        <f>IF($F20&lt;1,"",VLOOKUP(F20,[3]Plat!$A$4:$I$28,2,FALSE))</f>
        <v/>
      </c>
      <c r="H20" s="17" t="str">
        <f>IF($F20&lt;1,"",VLOOKUP(F20,[3]Plat!$A$4:$I$28,3,FALSE))</f>
        <v/>
      </c>
      <c r="I20" s="17" t="str">
        <f>IF($F20&lt;1,"",VLOOKUP(F20,[3]Plat!$A$4:$I$28,4,FALSE))</f>
        <v/>
      </c>
      <c r="J20" s="10"/>
      <c r="K20" s="87"/>
      <c r="L20" s="88"/>
      <c r="M20" s="88"/>
      <c r="N20" s="88"/>
      <c r="O20" s="88"/>
      <c r="P20" s="88"/>
      <c r="Q20" s="88"/>
      <c r="R20" s="88"/>
      <c r="S20" s="88"/>
      <c r="T20" s="88"/>
      <c r="U20" s="88"/>
      <c r="V20" s="88"/>
      <c r="W20" s="88"/>
      <c r="X20" s="89"/>
    </row>
    <row r="21" spans="1:24" ht="18.899999999999999" customHeight="1" x14ac:dyDescent="0.45">
      <c r="A21" s="11" t="s">
        <v>28</v>
      </c>
      <c r="B21" s="12">
        <f>[1]Lundi!$F20</f>
        <v>5</v>
      </c>
      <c r="C21" s="17">
        <f>IF($B21&lt;1,"",VLOOKUP($B21,[3]Plat!$A$4:$I$28,2,FALSE))</f>
        <v>0</v>
      </c>
      <c r="D21" s="14">
        <f>IF($B21&lt;1,"",VLOOKUP($B21,[3]Plat!$A$4:$I$28,3,FALSE))</f>
        <v>0</v>
      </c>
      <c r="E21" s="18">
        <f>IF($B21&lt;1,"",VLOOKUP($B21,[3]Plat!$A$4:$I$28,4,FALSE))</f>
        <v>1</v>
      </c>
      <c r="F21" s="12">
        <f>[1]Lundi!$G20</f>
        <v>5</v>
      </c>
      <c r="G21" s="17">
        <f>IF($F21&lt;1,"",VLOOKUP(F21,[3]Plat!$A$4:$I$28,2,FALSE))</f>
        <v>0</v>
      </c>
      <c r="H21" s="17">
        <f>IF($F21&lt;1,"",VLOOKUP(F21,[3]Plat!$A$4:$I$28,3,FALSE))</f>
        <v>0</v>
      </c>
      <c r="I21" s="17">
        <f>IF($F21&lt;1,"",VLOOKUP(F21,[3]Plat!$A$4:$I$28,4,FALSE))</f>
        <v>1</v>
      </c>
      <c r="J21" s="10"/>
      <c r="K21" s="87"/>
      <c r="L21" s="88"/>
      <c r="M21" s="88"/>
      <c r="N21" s="88"/>
      <c r="O21" s="88"/>
      <c r="P21" s="88"/>
      <c r="Q21" s="88"/>
      <c r="R21" s="88"/>
      <c r="S21" s="88"/>
      <c r="T21" s="88"/>
      <c r="U21" s="88"/>
      <c r="V21" s="88"/>
      <c r="W21" s="88"/>
      <c r="X21" s="89"/>
    </row>
    <row r="22" spans="1:24" ht="18.899999999999999" customHeight="1" x14ac:dyDescent="0.45">
      <c r="A22" s="11" t="s">
        <v>29</v>
      </c>
      <c r="B22" s="12">
        <f>[1]Lundi!$F21</f>
        <v>6</v>
      </c>
      <c r="C22" s="17">
        <f>IF($B22&lt;1,"",VLOOKUP($B22,[3]Plat!$A$4:$I$28,2,FALSE))</f>
        <v>1</v>
      </c>
      <c r="D22" s="17">
        <f>IF($B22&lt;1,"",VLOOKUP($B22,[3]Plat!$A$4:$I$28,3,FALSE))</f>
        <v>0</v>
      </c>
      <c r="E22" s="18">
        <f>IF($B22&lt;1,"",VLOOKUP($B22,[3]Plat!$A$4:$I$28,4,FALSE))</f>
        <v>1</v>
      </c>
      <c r="F22" s="12">
        <f>[1]Lundi!$G21</f>
        <v>4</v>
      </c>
      <c r="G22" s="17">
        <f>IF($F22&lt;1,"",VLOOKUP(F22,[3]Plat!$A$4:$I$28,2,FALSE))</f>
        <v>1</v>
      </c>
      <c r="H22" s="17">
        <f>IF($F22&lt;1,"",VLOOKUP(F22,[3]Plat!$A$4:$I$28,3,FALSE))</f>
        <v>1</v>
      </c>
      <c r="I22" s="17">
        <f>IF($F22&lt;1,"",VLOOKUP(F22,[3]Plat!$A$4:$I$28,4,FALSE))</f>
        <v>0</v>
      </c>
      <c r="J22" s="10"/>
      <c r="K22" s="87"/>
      <c r="L22" s="88"/>
      <c r="M22" s="88"/>
      <c r="N22" s="88"/>
      <c r="O22" s="88"/>
      <c r="P22" s="88"/>
      <c r="Q22" s="88"/>
      <c r="R22" s="88"/>
      <c r="S22" s="88"/>
      <c r="T22" s="88"/>
      <c r="U22" s="88"/>
      <c r="V22" s="88"/>
      <c r="W22" s="88"/>
      <c r="X22" s="89"/>
    </row>
    <row r="23" spans="1:24" ht="18.899999999999999" customHeight="1" x14ac:dyDescent="0.45">
      <c r="A23" s="9" t="s">
        <v>30</v>
      </c>
      <c r="B23" s="98"/>
      <c r="C23" s="99"/>
      <c r="D23" s="99"/>
      <c r="E23" s="99"/>
      <c r="F23" s="99"/>
      <c r="G23" s="99"/>
      <c r="H23" s="99"/>
      <c r="I23" s="100"/>
      <c r="J23" s="10"/>
      <c r="K23" s="87"/>
      <c r="L23" s="88"/>
      <c r="M23" s="88"/>
      <c r="N23" s="88"/>
      <c r="O23" s="88"/>
      <c r="P23" s="88"/>
      <c r="Q23" s="88"/>
      <c r="R23" s="88"/>
      <c r="S23" s="88"/>
      <c r="T23" s="88"/>
      <c r="U23" s="88"/>
      <c r="V23" s="88"/>
      <c r="W23" s="88"/>
      <c r="X23" s="89"/>
    </row>
    <row r="24" spans="1:24" ht="18.899999999999999" customHeight="1" x14ac:dyDescent="0.45">
      <c r="A24" s="11" t="s">
        <v>31</v>
      </c>
      <c r="B24" s="12">
        <f>[1]Lundi!$F23</f>
        <v>0</v>
      </c>
      <c r="C24" s="13" t="str">
        <f>IF($B24&lt;1,"",VLOOKUP($B24,[3]Plat!$A$4:$I$28,2,FALSE))</f>
        <v/>
      </c>
      <c r="D24" s="14" t="str">
        <f>IF($B24&lt;1,"",VLOOKUP($B24,[3]Plat!$A$4:$I$28,3,FALSE))</f>
        <v/>
      </c>
      <c r="E24" s="14" t="str">
        <f>IF($B24&lt;1,"",VLOOKUP($B24,[3]Plat!$A$4:$I$28,4,FALSE))</f>
        <v/>
      </c>
      <c r="F24" s="12">
        <f>[1]Lundi!$G23</f>
        <v>0</v>
      </c>
      <c r="G24" s="14" t="str">
        <f>IF($F24&lt;1,"",VLOOKUP(F24,[3]Plat!$A$4:$I$28,2,FALSE))</f>
        <v/>
      </c>
      <c r="H24" s="14" t="str">
        <f>IF($F24&lt;1,"",VLOOKUP(F24,[3]Plat!$A$4:$I$28,3,FALSE))</f>
        <v/>
      </c>
      <c r="I24" s="14" t="str">
        <f>IF($F24&lt;1,"",VLOOKUP(F24,[3]Plat!$A$4:$I$28,4,FALSE))</f>
        <v/>
      </c>
      <c r="J24" s="10"/>
      <c r="K24" s="87"/>
      <c r="L24" s="88"/>
      <c r="M24" s="88"/>
      <c r="N24" s="88"/>
      <c r="O24" s="88"/>
      <c r="P24" s="88"/>
      <c r="Q24" s="88"/>
      <c r="R24" s="88"/>
      <c r="S24" s="88"/>
      <c r="T24" s="88"/>
      <c r="U24" s="88"/>
      <c r="V24" s="88"/>
      <c r="W24" s="88"/>
      <c r="X24" s="89"/>
    </row>
    <row r="25" spans="1:24" ht="18.899999999999999" customHeight="1" x14ac:dyDescent="0.45">
      <c r="A25" s="19" t="s">
        <v>32</v>
      </c>
      <c r="B25" s="12">
        <f>[1]Lundi!$F24</f>
        <v>4</v>
      </c>
      <c r="C25" s="17">
        <f>IF($B25&lt;1,"",VLOOKUP($B25,[3]Plat!$A$4:$I$28,2,FALSE))</f>
        <v>1</v>
      </c>
      <c r="D25" s="17">
        <f>IF($B25&lt;1,"",VLOOKUP($B25,[3]Plat!$A$4:$I$28,3,FALSE))</f>
        <v>1</v>
      </c>
      <c r="E25" s="17">
        <f>IF($B25&lt;1,"",VLOOKUP($B25,[3]Plat!$A$4:$I$28,4,FALSE))</f>
        <v>0</v>
      </c>
      <c r="F25" s="12">
        <f>[1]Lundi!$G24</f>
        <v>0</v>
      </c>
      <c r="G25" s="17" t="str">
        <f>IF($BF25&lt;1,"",VLOOKUP(F25,[3]Plat!$A$4:$I$28,2,FALSE))</f>
        <v/>
      </c>
      <c r="H25" s="17" t="str">
        <f>IF($F25&lt;1,"",VLOOKUP(F25,[3]Plat!$A$4:$I$28,3,FALSE))</f>
        <v/>
      </c>
      <c r="I25" s="17" t="str">
        <f>IF($F25&lt;1,"",VLOOKUP(F25,[3]Plat!$A$4:$I$28,4,FALSE))</f>
        <v/>
      </c>
      <c r="J25" s="10"/>
      <c r="K25" s="87"/>
      <c r="L25" s="88"/>
      <c r="M25" s="88"/>
      <c r="N25" s="88"/>
      <c r="O25" s="88"/>
      <c r="P25" s="88"/>
      <c r="Q25" s="88"/>
      <c r="R25" s="88"/>
      <c r="S25" s="88"/>
      <c r="T25" s="88"/>
      <c r="U25" s="88"/>
      <c r="V25" s="88"/>
      <c r="W25" s="88"/>
      <c r="X25" s="89"/>
    </row>
    <row r="26" spans="1:24" ht="18.899999999999999" customHeight="1" x14ac:dyDescent="0.45">
      <c r="A26" s="20" t="s">
        <v>33</v>
      </c>
      <c r="B26" s="12">
        <f>[1]Lundi!$F25</f>
        <v>5</v>
      </c>
      <c r="C26" s="17">
        <f>IF($B26&lt;1,"",VLOOKUP($B26,[3]Plat!$A$4:$I$28,2,FALSE))</f>
        <v>0</v>
      </c>
      <c r="D26" s="17">
        <f>IF($B26&lt;1,"",VLOOKUP($B26,[3]Plat!$A$4:$I$28,3,FALSE))</f>
        <v>0</v>
      </c>
      <c r="E26" s="17">
        <f>IF($B26&lt;1,"",VLOOKUP($B26,[3]Plat!$A$4:$I$28,4,FALSE))</f>
        <v>1</v>
      </c>
      <c r="F26" s="12">
        <f>[1]Lundi!$G25</f>
        <v>1</v>
      </c>
      <c r="G26" s="17" t="str">
        <f>IF($BF26&lt;1,"",VLOOKUP(F26,[3]Plat!$A$4:$I$28,2,FALSE))</f>
        <v/>
      </c>
      <c r="H26" s="17">
        <f>IF($F26&lt;1,"",VLOOKUP(F26,[3]Plat!$A$4:$I$28,3,FALSE))</f>
        <v>0</v>
      </c>
      <c r="I26" s="17">
        <f>IF($F26&lt;1,"",VLOOKUP(F26,[3]Plat!$A$4:$I$28,4,FALSE))</f>
        <v>0</v>
      </c>
      <c r="J26" s="10"/>
      <c r="K26" s="87"/>
      <c r="L26" s="88"/>
      <c r="M26" s="88"/>
      <c r="N26" s="88"/>
      <c r="O26" s="88"/>
      <c r="P26" s="88"/>
      <c r="Q26" s="88"/>
      <c r="R26" s="88"/>
      <c r="S26" s="88"/>
      <c r="T26" s="88"/>
      <c r="U26" s="88"/>
      <c r="V26" s="88"/>
      <c r="W26" s="88"/>
      <c r="X26" s="89"/>
    </row>
    <row r="27" spans="1:24" ht="18.899999999999999" customHeight="1" x14ac:dyDescent="0.45">
      <c r="A27" s="21" t="s">
        <v>34</v>
      </c>
      <c r="B27" s="12">
        <f>[1]Lundi!$F26</f>
        <v>7</v>
      </c>
      <c r="C27" s="17">
        <f>IF($B27&lt;1,"",VLOOKUP($B27,[3]Plat!$A$4:$I$28,2,FALSE))</f>
        <v>2</v>
      </c>
      <c r="D27" s="17">
        <f>IF($B27&lt;1,"",VLOOKUP($B27,[3]Plat!$A$4:$I$28,3,FALSE))</f>
        <v>0</v>
      </c>
      <c r="E27" s="17">
        <f>IF($B27&lt;1,"",VLOOKUP($B27,[3]Plat!$A$4:$I$28,4,FALSE))</f>
        <v>1</v>
      </c>
      <c r="F27" s="12">
        <f>[1]Lundi!$G26</f>
        <v>10</v>
      </c>
      <c r="G27" s="17" t="str">
        <f>IF($BF27&lt;1,"",VLOOKUP(F27,[3]Plat!$A$4:$I$28,2,FALSE))</f>
        <v/>
      </c>
      <c r="H27" s="17">
        <f>IF($F27&lt;1,"",VLOOKUP(F27,[3]Plat!$A$4:$I$28,3,FALSE))</f>
        <v>0</v>
      </c>
      <c r="I27" s="17">
        <f>IF($F27&lt;1,"",VLOOKUP(F27,[3]Plat!$A$4:$I$28,4,FALSE))</f>
        <v>2</v>
      </c>
      <c r="J27" s="10"/>
      <c r="K27" s="87"/>
      <c r="L27" s="88"/>
      <c r="M27" s="88"/>
      <c r="N27" s="88"/>
      <c r="O27" s="88"/>
      <c r="P27" s="88"/>
      <c r="Q27" s="88"/>
      <c r="R27" s="88"/>
      <c r="S27" s="88"/>
      <c r="T27" s="88"/>
      <c r="U27" s="88"/>
      <c r="V27" s="88"/>
      <c r="W27" s="88"/>
      <c r="X27" s="89"/>
    </row>
    <row r="28" spans="1:24" ht="18.899999999999999" customHeight="1" x14ac:dyDescent="0.45">
      <c r="A28" s="9" t="s">
        <v>35</v>
      </c>
      <c r="B28" s="98"/>
      <c r="C28" s="99"/>
      <c r="D28" s="99"/>
      <c r="E28" s="99"/>
      <c r="F28" s="99"/>
      <c r="G28" s="99"/>
      <c r="H28" s="99"/>
      <c r="I28" s="100"/>
      <c r="J28" s="10"/>
      <c r="K28" s="87"/>
      <c r="L28" s="88"/>
      <c r="M28" s="88"/>
      <c r="N28" s="88"/>
      <c r="O28" s="88"/>
      <c r="P28" s="88"/>
      <c r="Q28" s="88"/>
      <c r="R28" s="88"/>
      <c r="S28" s="88"/>
      <c r="T28" s="88"/>
      <c r="U28" s="88"/>
      <c r="V28" s="88"/>
      <c r="W28" s="88"/>
      <c r="X28" s="89"/>
    </row>
    <row r="29" spans="1:24" ht="18.899999999999999" customHeight="1" x14ac:dyDescent="0.45">
      <c r="A29" s="11" t="s">
        <v>36</v>
      </c>
      <c r="B29" s="12">
        <f>[1]Lundi!$F28</f>
        <v>0</v>
      </c>
      <c r="C29" s="17" t="str">
        <f>IF($B29&lt;1,"",VLOOKUP($B29,[3]Plat!$A$4:$I$28,2,FALSE))</f>
        <v/>
      </c>
      <c r="D29" s="17" t="str">
        <f>IF($B29&lt;1,"",VLOOKUP($B29,[3]Plat!$A$4:$I$28,3,FALSE))</f>
        <v/>
      </c>
      <c r="E29" s="17" t="str">
        <f>IF($B29&lt;1,"",VLOOKUP($B29,[3]Plat!$A$4:$I$28,4,FALSE))</f>
        <v/>
      </c>
      <c r="F29" s="22">
        <f>[1]Lundi!$G28</f>
        <v>0</v>
      </c>
      <c r="G29" s="17" t="str">
        <f>IF($F29&lt;1,"",VLOOKUP(F29,[3]Plat!$A$4:$I$28,2,FALSE))</f>
        <v/>
      </c>
      <c r="H29" s="17" t="str">
        <f>IF($BF29&lt;1,"",VLOOKUP(F29,[3]Plat!$A$4:$I$28,3,FALSE))</f>
        <v/>
      </c>
      <c r="I29" s="17" t="str">
        <f>IF($F29&lt;1,"",VLOOKUP(F29,[3]Plat!$A$4:$I$28,4,FALSE))</f>
        <v/>
      </c>
      <c r="J29" s="10"/>
      <c r="K29" s="87"/>
      <c r="L29" s="88"/>
      <c r="M29" s="88"/>
      <c r="N29" s="88"/>
      <c r="O29" s="88"/>
      <c r="P29" s="88"/>
      <c r="Q29" s="88"/>
      <c r="R29" s="88"/>
      <c r="S29" s="88"/>
      <c r="T29" s="88"/>
      <c r="U29" s="88"/>
      <c r="V29" s="88"/>
      <c r="W29" s="88"/>
      <c r="X29" s="89"/>
    </row>
    <row r="30" spans="1:24" ht="18.899999999999999" customHeight="1" x14ac:dyDescent="0.45">
      <c r="A30" s="11" t="s">
        <v>25</v>
      </c>
      <c r="B30" s="12">
        <f>[1]Lundi!$F29</f>
        <v>0</v>
      </c>
      <c r="C30" s="17" t="str">
        <f>IF($B30&lt;1,"",VLOOKUP($B30,[3]Plat!$A$4:$I$28,2,FALSE))</f>
        <v/>
      </c>
      <c r="D30" s="17" t="str">
        <f>IF($B30&lt;1,"",VLOOKUP($B30,[3]Plat!$A$4:$I$28,3,FALSE))</f>
        <v/>
      </c>
      <c r="E30" s="17" t="str">
        <f>IF($B30&lt;1,"",VLOOKUP($B30,[3]Plat!$A$4:$I$28,4,FALSE))</f>
        <v/>
      </c>
      <c r="F30" s="22">
        <f>[1]Lundi!$G29</f>
        <v>1</v>
      </c>
      <c r="G30" s="17">
        <f>IF($F30&lt;1,"",VLOOKUP(F30,[3]Plat!$A$4:$I$28,2,FALSE))</f>
        <v>1</v>
      </c>
      <c r="H30" s="17" t="str">
        <f>IF($BF30&lt;1,"",VLOOKUP(F30,[3]Plat!$A$4:$I$28,3,FALSE))</f>
        <v/>
      </c>
      <c r="I30" s="17">
        <f>IF($F30&lt;1,"",VLOOKUP(F30,[3]Plat!$A$4:$I$28,4,FALSE))</f>
        <v>0</v>
      </c>
      <c r="J30" s="10"/>
      <c r="K30" s="87"/>
      <c r="L30" s="88"/>
      <c r="M30" s="88"/>
      <c r="N30" s="88"/>
      <c r="O30" s="88"/>
      <c r="P30" s="88"/>
      <c r="Q30" s="88"/>
      <c r="R30" s="88"/>
      <c r="S30" s="88"/>
      <c r="T30" s="88"/>
      <c r="U30" s="88"/>
      <c r="V30" s="88"/>
      <c r="W30" s="88"/>
      <c r="X30" s="89"/>
    </row>
    <row r="31" spans="1:24" ht="18.899999999999999" customHeight="1" x14ac:dyDescent="0.45">
      <c r="A31" s="19" t="s">
        <v>26</v>
      </c>
      <c r="B31" s="12">
        <f>[1]Lundi!$F30</f>
        <v>4</v>
      </c>
      <c r="C31" s="17">
        <f>IF($B31&lt;1,"",VLOOKUP($B31,[3]Plat!$A$4:$I$28,2,FALSE))</f>
        <v>1</v>
      </c>
      <c r="D31" s="17">
        <f>IF($B31&lt;1,"",VLOOKUP($B31,[3]Plat!$A$4:$I$28,3,FALSE))</f>
        <v>1</v>
      </c>
      <c r="E31" s="17">
        <f>IF($B31&lt;1,"",VLOOKUP($B31,[3]Plat!$A$4:$I$28,4,FALSE))</f>
        <v>0</v>
      </c>
      <c r="F31" s="22">
        <f>[1]Lundi!$G30</f>
        <v>1</v>
      </c>
      <c r="G31" s="14">
        <f>IF($F31&lt;1,"",VLOOKUP(F31,[3]Plat!$A$4:$I$28,2,FALSE))</f>
        <v>1</v>
      </c>
      <c r="H31" s="17" t="str">
        <f>IF($BF31&lt;1,"",VLOOKUP(F31,[3]Plat!$A$4:$I$28,3,FALSE))</f>
        <v/>
      </c>
      <c r="I31" s="17">
        <f>IF($F31&lt;1,"",VLOOKUP(F31,[3]Plat!$A$4:$I$28,4,FALSE))</f>
        <v>0</v>
      </c>
      <c r="J31" s="10"/>
      <c r="K31" s="87"/>
      <c r="L31" s="88"/>
      <c r="M31" s="88"/>
      <c r="N31" s="88"/>
      <c r="O31" s="88"/>
      <c r="P31" s="88"/>
      <c r="Q31" s="88"/>
      <c r="R31" s="88"/>
      <c r="S31" s="88"/>
      <c r="T31" s="88"/>
      <c r="U31" s="88"/>
      <c r="V31" s="88"/>
      <c r="W31" s="88"/>
      <c r="X31" s="89"/>
    </row>
    <row r="32" spans="1:24" ht="18.899999999999999" customHeight="1" x14ac:dyDescent="0.45">
      <c r="A32" s="23" t="s">
        <v>37</v>
      </c>
      <c r="B32" s="12">
        <f>[1]Lundi!$F31</f>
        <v>0</v>
      </c>
      <c r="C32" s="17" t="str">
        <f>IF($B32&lt;1,"",VLOOKUP($B32,[3]Plat!$A$4:$I$28,2,FALSE))</f>
        <v/>
      </c>
      <c r="D32" s="17" t="str">
        <f>IF($B32&lt;1,"",VLOOKUP($B32,[3]Plat!$A$4:$I$28,3,FALSE))</f>
        <v/>
      </c>
      <c r="E32" s="17" t="str">
        <f>IF($B32&lt;1,"",VLOOKUP($B32,[3]Plat!$A$4:$I$28,4,FALSE))</f>
        <v/>
      </c>
      <c r="F32" s="22">
        <f>[1]Lundi!$G31</f>
        <v>11</v>
      </c>
      <c r="G32" s="17">
        <f>IF($F32&lt;1,"",VLOOKUP(F32,[3]Plat!$A$4:$I$28,2,FALSE))</f>
        <v>1</v>
      </c>
      <c r="H32" s="17" t="str">
        <f>IF($BF32&lt;1,"",VLOOKUP(F32,[3]Plat!$A$4:$I$28,3,FALSE))</f>
        <v/>
      </c>
      <c r="I32" s="17">
        <f>IF($F32&lt;1,"",VLOOKUP(F32,[3]Plat!$A$4:$I$28,4,FALSE))</f>
        <v>2</v>
      </c>
      <c r="J32" s="10"/>
      <c r="K32" s="87"/>
      <c r="L32" s="88"/>
      <c r="M32" s="88"/>
      <c r="N32" s="88"/>
      <c r="O32" s="88"/>
      <c r="P32" s="88"/>
      <c r="Q32" s="88"/>
      <c r="R32" s="88"/>
      <c r="S32" s="88"/>
      <c r="T32" s="88"/>
      <c r="U32" s="88"/>
      <c r="V32" s="88"/>
      <c r="W32" s="88"/>
      <c r="X32" s="89"/>
    </row>
    <row r="33" spans="1:32" ht="18.899999999999999" customHeight="1" x14ac:dyDescent="0.45">
      <c r="A33" s="23" t="s">
        <v>38</v>
      </c>
      <c r="B33" s="12">
        <f>[1]Lundi!$F32</f>
        <v>7</v>
      </c>
      <c r="C33" s="14">
        <f>IF($B33&lt;1,"",VLOOKUP($B33,[3]Plat!$A$4:$I$28,2,FALSE))</f>
        <v>2</v>
      </c>
      <c r="D33" s="17">
        <f>IF($B33&lt;1,"",VLOOKUP($B33,[3]Plat!$A$4:$I$28,3,FALSE))</f>
        <v>0</v>
      </c>
      <c r="E33" s="17">
        <f>IF($B33&lt;1,"",VLOOKUP($B33,[3]Plat!$A$4:$I$28,4,FALSE))</f>
        <v>1</v>
      </c>
      <c r="F33" s="22">
        <f>[1]Lundi!$G32</f>
        <v>9</v>
      </c>
      <c r="G33" s="17">
        <f>IF($F33&lt;1,"",VLOOKUP(F33,[3]Plat!$A$4:$I$28,2,FALSE))</f>
        <v>1</v>
      </c>
      <c r="H33" s="17" t="str">
        <f>IF($BF33&lt;1,"",VLOOKUP(F33,[3]Plat!$A$4:$I$28,3,FALSE))</f>
        <v/>
      </c>
      <c r="I33" s="17">
        <f>IF($F33&lt;1,"",VLOOKUP(F33,[3]Plat!$A$4:$I$28,4,FALSE))</f>
        <v>1</v>
      </c>
      <c r="J33" s="10"/>
      <c r="K33" s="87"/>
      <c r="L33" s="88"/>
      <c r="M33" s="88"/>
      <c r="N33" s="88"/>
      <c r="O33" s="88"/>
      <c r="P33" s="88"/>
      <c r="Q33" s="88"/>
      <c r="R33" s="88"/>
      <c r="S33" s="88"/>
      <c r="T33" s="88"/>
      <c r="U33" s="88"/>
      <c r="V33" s="88"/>
      <c r="W33" s="88"/>
      <c r="X33" s="89"/>
      <c r="AD33" s="24"/>
    </row>
    <row r="34" spans="1:32" ht="18.899999999999999" customHeight="1" x14ac:dyDescent="0.45">
      <c r="A34" s="23" t="s">
        <v>39</v>
      </c>
      <c r="B34" s="12">
        <f>[1]Lundi!$F33</f>
        <v>13</v>
      </c>
      <c r="C34" s="17">
        <f>IF($B34&lt;1,"",VLOOKUP($B34,[3]Plat!$A$4:$I$28,2,FALSE))</f>
        <v>0</v>
      </c>
      <c r="D34" s="17">
        <f>IF($B34&lt;1,"",VLOOKUP($B34,[3]Plat!$A$4:$I$28,3,FALSE))</f>
        <v>1</v>
      </c>
      <c r="E34" s="17">
        <f>IF($B34&lt;1,"",VLOOKUP($B34,[3]Plat!$A$4:$I$28,4,FALSE))</f>
        <v>2</v>
      </c>
      <c r="F34" s="22">
        <f>[1]Lundi!$G33</f>
        <v>11</v>
      </c>
      <c r="G34" s="17">
        <f>IF($F34&lt;1,"",VLOOKUP(F34,[3]Plat!$A$4:$I$28,2,FALSE))</f>
        <v>1</v>
      </c>
      <c r="H34" s="17" t="str">
        <f>IF($BF34&lt;1,"",VLOOKUP(F34,[3]Plat!$A$4:$I$28,3,FALSE))</f>
        <v/>
      </c>
      <c r="I34" s="17">
        <f>IF($F34&lt;1,"",VLOOKUP(F34,[3]Plat!$A$4:$I$28,4,FALSE))</f>
        <v>2</v>
      </c>
      <c r="J34" s="10"/>
      <c r="K34" s="87"/>
      <c r="L34" s="88"/>
      <c r="M34" s="88"/>
      <c r="N34" s="88"/>
      <c r="O34" s="88"/>
      <c r="P34" s="88"/>
      <c r="Q34" s="88"/>
      <c r="R34" s="88"/>
      <c r="S34" s="88"/>
      <c r="T34" s="88"/>
      <c r="U34" s="88"/>
      <c r="V34" s="88"/>
      <c r="W34" s="88"/>
      <c r="X34" s="89"/>
      <c r="AF34" s="25"/>
    </row>
    <row r="35" spans="1:32" ht="18.899999999999999" customHeight="1" x14ac:dyDescent="0.45">
      <c r="A35" s="23" t="s">
        <v>40</v>
      </c>
      <c r="B35" s="12">
        <f>[1]Lundi!$F34</f>
        <v>0</v>
      </c>
      <c r="C35" s="17" t="str">
        <f>IF($B35&lt;1,"",VLOOKUP($B35,[3]Plat!$A$4:$I$28,2,FALSE))</f>
        <v/>
      </c>
      <c r="D35" s="17" t="str">
        <f>IF($B35&lt;1,"",VLOOKUP($B35,[3]Plat!$A$4:$I$28,3,FALSE))</f>
        <v/>
      </c>
      <c r="E35" s="17" t="str">
        <f>IF($B35&lt;1,"",VLOOKUP($B35,[3]Plat!$A$4:$I$28,4,FALSE))</f>
        <v/>
      </c>
      <c r="F35" s="22">
        <f>[1]Lundi!$G34</f>
        <v>1</v>
      </c>
      <c r="G35" s="17">
        <f>IF($F35&lt;1,"",VLOOKUP(F35,[3]Plat!$A$4:$I$28,2,FALSE))</f>
        <v>1</v>
      </c>
      <c r="H35" s="17" t="str">
        <f>IF($BF35&lt;1,"",VLOOKUP(F35,[3]Plat!$A$4:$I$28,3,FALSE))</f>
        <v/>
      </c>
      <c r="I35" s="17">
        <f>IF($F35&lt;1,"",VLOOKUP(F35,[3]Plat!$A$4:$I$28,4,FALSE))</f>
        <v>0</v>
      </c>
      <c r="J35" s="10"/>
      <c r="K35" s="87"/>
      <c r="L35" s="88"/>
      <c r="M35" s="88"/>
      <c r="N35" s="88"/>
      <c r="O35" s="88"/>
      <c r="P35" s="88"/>
      <c r="Q35" s="88"/>
      <c r="R35" s="88"/>
      <c r="S35" s="88"/>
      <c r="T35" s="88"/>
      <c r="U35" s="88"/>
      <c r="V35" s="88"/>
      <c r="W35" s="88"/>
      <c r="X35" s="89"/>
    </row>
    <row r="36" spans="1:32" ht="18.899999999999999" customHeight="1" x14ac:dyDescent="0.45">
      <c r="A36" s="23" t="s">
        <v>41</v>
      </c>
      <c r="B36" s="12">
        <f>[1]Lundi!$F35</f>
        <v>1</v>
      </c>
      <c r="C36" s="17">
        <f>IF($B36&lt;1,"",VLOOKUP($B36,[3]Plat!$A$4:$I$28,2,FALSE))</f>
        <v>1</v>
      </c>
      <c r="D36" s="17">
        <f>IF($B36&lt;1,"",VLOOKUP($B36,[3]Plat!$A$4:$I$28,3,FALSE))</f>
        <v>0</v>
      </c>
      <c r="E36" s="17">
        <f>IF($B36&lt;1,"",VLOOKUP($B36,[3]Plat!$A$4:$I$28,4,FALSE))</f>
        <v>0</v>
      </c>
      <c r="F36" s="22">
        <f>[1]Lundi!$G35</f>
        <v>0</v>
      </c>
      <c r="G36" s="17" t="str">
        <f>IF($F36&lt;1,"",VLOOKUP(F36,[3]Plat!$A$4:$I$28,2,FALSE))</f>
        <v/>
      </c>
      <c r="H36" s="17" t="str">
        <f>IF($BF36&lt;1,"",VLOOKUP(F36,[3]Plat!$A$4:$I$28,3,FALSE))</f>
        <v/>
      </c>
      <c r="I36" s="17" t="str">
        <f>IF($F36&lt;1,"",VLOOKUP(F36,[3]Plat!$A$4:$I$28,4,FALSE))</f>
        <v/>
      </c>
      <c r="J36" s="10"/>
      <c r="K36" s="87"/>
      <c r="L36" s="88"/>
      <c r="M36" s="88"/>
      <c r="N36" s="88"/>
      <c r="O36" s="88"/>
      <c r="P36" s="88"/>
      <c r="Q36" s="88"/>
      <c r="R36" s="88"/>
      <c r="S36" s="88"/>
      <c r="T36" s="88"/>
      <c r="U36" s="88"/>
      <c r="V36" s="88"/>
      <c r="W36" s="88"/>
      <c r="X36" s="89"/>
    </row>
    <row r="37" spans="1:32" ht="18.899999999999999" customHeight="1" x14ac:dyDescent="0.45">
      <c r="A37" s="26" t="s">
        <v>42</v>
      </c>
      <c r="B37" s="12">
        <f>[1]Lundi!$F36</f>
        <v>0</v>
      </c>
      <c r="C37" s="17" t="str">
        <f>IF($B37&lt;1,"",VLOOKUP($B37,[3]Plat!$A$4:$I$28,2,FALSE))</f>
        <v/>
      </c>
      <c r="D37" s="17" t="str">
        <f>IF($B37&lt;1,"",VLOOKUP($B37,[3]Plat!$A$4:$I$28,3,FALSE))</f>
        <v/>
      </c>
      <c r="E37" s="17" t="str">
        <f>IF($B37&lt;1,"",VLOOKUP($B37,[3]Plat!$A$4:$I$28,4,FALSE))</f>
        <v/>
      </c>
      <c r="F37" s="22">
        <f>[1]Lundi!$G36</f>
        <v>0</v>
      </c>
      <c r="G37" s="17" t="str">
        <f>IF($F37&lt;1,"",VLOOKUP(F37,[3]Plat!$A$4:$I$28,2,FALSE))</f>
        <v/>
      </c>
      <c r="H37" s="17" t="str">
        <f>IF($BF37&lt;1,"",VLOOKUP(F37,[3]Plat!$A$4:$I$28,3,FALSE))</f>
        <v/>
      </c>
      <c r="I37" s="17" t="str">
        <f>IF($F37&lt;1,"",VLOOKUP(F37,[3]Plat!$A$4:$I$28,4,FALSE))</f>
        <v/>
      </c>
      <c r="J37" s="10"/>
      <c r="K37" s="87"/>
      <c r="L37" s="88"/>
      <c r="M37" s="88"/>
      <c r="N37" s="88"/>
      <c r="O37" s="88"/>
      <c r="P37" s="88"/>
      <c r="Q37" s="88"/>
      <c r="R37" s="88"/>
      <c r="S37" s="88"/>
      <c r="T37" s="88"/>
      <c r="U37" s="88"/>
      <c r="V37" s="88"/>
      <c r="W37" s="88"/>
      <c r="X37" s="89"/>
    </row>
    <row r="38" spans="1:32" ht="18.899999999999999" customHeight="1" x14ac:dyDescent="0.45">
      <c r="A38" s="26" t="s">
        <v>43</v>
      </c>
      <c r="B38" s="12">
        <f>[1]Lundi!$F37</f>
        <v>1</v>
      </c>
      <c r="C38" s="17">
        <f>IF($B38&lt;1,"",VLOOKUP($B38,[3]Plat!$A$4:$I$28,2,FALSE))</f>
        <v>1</v>
      </c>
      <c r="D38" s="17">
        <f>IF($B38&lt;1,"",VLOOKUP($B38,[3]Plat!$A$4:$I$28,3,FALSE))</f>
        <v>0</v>
      </c>
      <c r="E38" s="17">
        <f>IF($B38&lt;1,"",VLOOKUP($B38,[3]Plat!$A$4:$I$28,4,FALSE))</f>
        <v>0</v>
      </c>
      <c r="F38" s="22">
        <f>[1]Lundi!$G37</f>
        <v>1</v>
      </c>
      <c r="G38" s="17">
        <f>IF($F38&lt;1,"",VLOOKUP(F38,[3]Plat!$A$4:$I$28,2,FALSE))</f>
        <v>1</v>
      </c>
      <c r="H38" s="17" t="str">
        <f>IF($BF38&lt;1,"",VLOOKUP(F38,[3]Plat!$A$4:$I$28,3,FALSE))</f>
        <v/>
      </c>
      <c r="I38" s="17">
        <f>IF($F38&lt;1,"",VLOOKUP(F38,[3]Plat!$A$4:$I$28,4,FALSE))</f>
        <v>0</v>
      </c>
      <c r="J38" s="10"/>
      <c r="K38" s="87"/>
      <c r="L38" s="88"/>
      <c r="M38" s="88"/>
      <c r="N38" s="88"/>
      <c r="O38" s="88"/>
      <c r="P38" s="88"/>
      <c r="Q38" s="88"/>
      <c r="R38" s="88"/>
      <c r="S38" s="88"/>
      <c r="T38" s="88"/>
      <c r="U38" s="88"/>
      <c r="V38" s="88"/>
      <c r="W38" s="88"/>
      <c r="X38" s="89"/>
    </row>
    <row r="39" spans="1:32" ht="18.75" customHeight="1" x14ac:dyDescent="0.3">
      <c r="A39" s="27" t="s">
        <v>44</v>
      </c>
      <c r="B39" s="28">
        <f>SUM(B7:B37)</f>
        <v>63</v>
      </c>
      <c r="C39" s="29">
        <f>SUM(C9:C38)</f>
        <v>14</v>
      </c>
      <c r="D39" s="29">
        <f>SUM(D9:D38)</f>
        <v>5</v>
      </c>
      <c r="E39" s="29">
        <f>SUM(E9:E38)</f>
        <v>7</v>
      </c>
      <c r="F39" s="28">
        <f>SUM(F7:F37)</f>
        <v>106</v>
      </c>
      <c r="G39" s="29">
        <f>SUM(G9:G37)</f>
        <v>16</v>
      </c>
      <c r="H39" s="29">
        <f>SUM(H9:H37)</f>
        <v>7</v>
      </c>
      <c r="I39" s="29">
        <f>SUM(I9:I37)</f>
        <v>13</v>
      </c>
      <c r="J39" s="10"/>
      <c r="K39" s="87"/>
      <c r="L39" s="88"/>
      <c r="M39" s="88"/>
      <c r="N39" s="88"/>
      <c r="O39" s="88"/>
      <c r="P39" s="88"/>
      <c r="Q39" s="88"/>
      <c r="R39" s="88"/>
      <c r="S39" s="88"/>
      <c r="T39" s="88"/>
      <c r="U39" s="88"/>
      <c r="V39" s="88"/>
      <c r="W39" s="88"/>
      <c r="X39" s="89"/>
    </row>
    <row r="40" spans="1:32" ht="21" customHeight="1" x14ac:dyDescent="0.3">
      <c r="A40" s="101" t="s">
        <v>45</v>
      </c>
      <c r="B40" s="102"/>
      <c r="C40" s="102"/>
      <c r="D40" s="102"/>
      <c r="E40" s="102"/>
      <c r="F40" s="102"/>
      <c r="G40" s="102"/>
      <c r="H40" s="102"/>
      <c r="I40" s="103"/>
      <c r="J40" s="10"/>
      <c r="K40" s="87"/>
      <c r="L40" s="88"/>
      <c r="M40" s="88"/>
      <c r="N40" s="88"/>
      <c r="O40" s="88"/>
      <c r="P40" s="88"/>
      <c r="Q40" s="88"/>
      <c r="R40" s="88"/>
      <c r="S40" s="88"/>
      <c r="T40" s="88"/>
      <c r="U40" s="88"/>
      <c r="V40" s="88"/>
      <c r="W40" s="88"/>
      <c r="X40" s="89"/>
      <c r="AE40" s="25"/>
    </row>
    <row r="41" spans="1:32" ht="15" customHeight="1" x14ac:dyDescent="0.3">
      <c r="A41" s="30" t="s">
        <v>46</v>
      </c>
      <c r="B41" s="31">
        <f>B39*0.12</f>
        <v>7.56</v>
      </c>
      <c r="C41" s="32">
        <f>C39*0.12</f>
        <v>1.68</v>
      </c>
      <c r="D41" s="32">
        <f>D39*0.36</f>
        <v>1.7999999999999998</v>
      </c>
      <c r="E41" s="32">
        <f>E39*0.6</f>
        <v>4.2</v>
      </c>
      <c r="F41" s="33">
        <f>SUM(F9:F37)*0.12</f>
        <v>12.719999999999999</v>
      </c>
      <c r="G41" s="32">
        <f>G39*0.12</f>
        <v>1.92</v>
      </c>
      <c r="H41" s="32">
        <f>H39*0.36</f>
        <v>2.52</v>
      </c>
      <c r="I41" s="32">
        <f>I39*0.6</f>
        <v>7.8</v>
      </c>
      <c r="J41" s="10"/>
      <c r="K41" s="87"/>
      <c r="L41" s="88"/>
      <c r="M41" s="88"/>
      <c r="N41" s="88"/>
      <c r="O41" s="88"/>
      <c r="P41" s="88"/>
      <c r="Q41" s="88"/>
      <c r="R41" s="88"/>
      <c r="S41" s="88"/>
      <c r="T41" s="88"/>
      <c r="U41" s="88"/>
      <c r="V41" s="88"/>
      <c r="W41" s="88"/>
      <c r="X41" s="89"/>
    </row>
    <row r="42" spans="1:32" ht="18.75" customHeight="1" x14ac:dyDescent="0.35">
      <c r="A42" s="34" t="s">
        <v>47</v>
      </c>
      <c r="B42" s="35">
        <f>B39*0.12+0.24</f>
        <v>7.8</v>
      </c>
      <c r="C42" s="36" t="s">
        <v>48</v>
      </c>
      <c r="D42" s="37" t="s">
        <v>49</v>
      </c>
      <c r="E42" s="37" t="s">
        <v>50</v>
      </c>
      <c r="F42" s="38">
        <f>F39*0.12+0.24</f>
        <v>12.959999999999999</v>
      </c>
      <c r="G42" s="36" t="s">
        <v>48</v>
      </c>
      <c r="H42" s="37" t="s">
        <v>49</v>
      </c>
      <c r="I42" s="37" t="s">
        <v>50</v>
      </c>
      <c r="J42" s="10"/>
      <c r="K42" s="87"/>
      <c r="L42" s="88"/>
      <c r="M42" s="88"/>
      <c r="N42" s="88"/>
      <c r="O42" s="88"/>
      <c r="P42" s="88"/>
      <c r="Q42" s="88"/>
      <c r="R42" s="88"/>
      <c r="S42" s="88"/>
      <c r="T42" s="88"/>
      <c r="U42" s="88"/>
      <c r="V42" s="88"/>
      <c r="W42" s="88"/>
      <c r="X42" s="89"/>
    </row>
    <row r="43" spans="1:32" ht="15.75" customHeight="1" x14ac:dyDescent="0.3">
      <c r="A43" s="30" t="s">
        <v>51</v>
      </c>
      <c r="B43" s="39">
        <f>SUM(B9:B37)*1</f>
        <v>63</v>
      </c>
      <c r="C43" s="40">
        <f>SUM(C9:C38)+B44+B45</f>
        <v>15</v>
      </c>
      <c r="D43" s="40">
        <f>SUM(D9:D38)</f>
        <v>5</v>
      </c>
      <c r="E43" s="40">
        <f>SUM(E9:E38)</f>
        <v>7</v>
      </c>
      <c r="F43" s="41">
        <f>SUM(F9:F37)*1</f>
        <v>106</v>
      </c>
      <c r="G43" s="40">
        <f>SUM(G9:G37)+F44+F45</f>
        <v>17</v>
      </c>
      <c r="H43" s="42">
        <f>SUM(H9:H37)*1</f>
        <v>7</v>
      </c>
      <c r="I43" s="42">
        <f>SUM(I9:I37)*1</f>
        <v>13</v>
      </c>
      <c r="J43" s="10"/>
      <c r="K43" s="87"/>
      <c r="L43" s="88"/>
      <c r="M43" s="88"/>
      <c r="N43" s="88"/>
      <c r="O43" s="88"/>
      <c r="P43" s="88"/>
      <c r="Q43" s="88"/>
      <c r="R43" s="88"/>
      <c r="S43" s="88"/>
      <c r="T43" s="88"/>
      <c r="U43" s="88"/>
      <c r="V43" s="88"/>
      <c r="W43" s="88"/>
      <c r="X43" s="89"/>
    </row>
    <row r="44" spans="1:32" ht="17.100000000000001" customHeight="1" x14ac:dyDescent="0.3">
      <c r="A44" s="43" t="s">
        <v>52</v>
      </c>
      <c r="B44" s="72"/>
      <c r="C44" s="72"/>
      <c r="D44" s="72"/>
      <c r="E44" s="72"/>
      <c r="F44" s="72"/>
      <c r="G44" s="72"/>
      <c r="H44" s="72"/>
      <c r="I44" s="72"/>
      <c r="J44" s="44"/>
      <c r="K44" s="87"/>
      <c r="L44" s="88"/>
      <c r="M44" s="88"/>
      <c r="N44" s="88"/>
      <c r="O44" s="88"/>
      <c r="P44" s="88"/>
      <c r="Q44" s="88"/>
      <c r="R44" s="88"/>
      <c r="S44" s="88"/>
      <c r="T44" s="88"/>
      <c r="U44" s="88"/>
      <c r="V44" s="88"/>
      <c r="W44" s="88"/>
      <c r="X44" s="89"/>
    </row>
    <row r="45" spans="1:32" ht="17.100000000000001" customHeight="1" x14ac:dyDescent="0.3">
      <c r="A45" s="43" t="s">
        <v>53</v>
      </c>
      <c r="B45" s="73">
        <v>1</v>
      </c>
      <c r="C45" s="73"/>
      <c r="D45" s="73"/>
      <c r="E45" s="73"/>
      <c r="F45" s="73">
        <v>1</v>
      </c>
      <c r="G45" s="73"/>
      <c r="H45" s="73"/>
      <c r="I45" s="73"/>
      <c r="J45" s="44"/>
      <c r="K45" s="87"/>
      <c r="L45" s="88"/>
      <c r="M45" s="88"/>
      <c r="N45" s="88"/>
      <c r="O45" s="88"/>
      <c r="P45" s="88"/>
      <c r="Q45" s="88"/>
      <c r="R45" s="88"/>
      <c r="S45" s="88"/>
      <c r="T45" s="88"/>
      <c r="U45" s="88"/>
      <c r="V45" s="88"/>
      <c r="W45" s="88"/>
      <c r="X45" s="89"/>
    </row>
    <row r="46" spans="1:32" ht="17.100000000000001" customHeight="1" x14ac:dyDescent="0.35">
      <c r="A46" s="34" t="s">
        <v>54</v>
      </c>
      <c r="B46" s="74">
        <f>SUM(B42+F42)</f>
        <v>20.759999999999998</v>
      </c>
      <c r="C46" s="75"/>
      <c r="D46" s="75"/>
      <c r="E46" s="75"/>
      <c r="F46" s="75"/>
      <c r="G46" s="75"/>
      <c r="H46" s="75"/>
      <c r="I46" s="76"/>
      <c r="J46" s="45"/>
      <c r="K46" s="87"/>
      <c r="L46" s="88"/>
      <c r="M46" s="88"/>
      <c r="N46" s="88"/>
      <c r="O46" s="88"/>
      <c r="P46" s="88"/>
      <c r="Q46" s="88"/>
      <c r="R46" s="88"/>
      <c r="S46" s="88"/>
      <c r="T46" s="88"/>
      <c r="U46" s="88"/>
      <c r="V46" s="88"/>
      <c r="W46" s="88"/>
      <c r="X46" s="89"/>
    </row>
    <row r="47" spans="1:32" ht="17.100000000000001" customHeight="1" x14ac:dyDescent="0.35">
      <c r="A47" s="46" t="s">
        <v>55</v>
      </c>
      <c r="B47" s="77">
        <f ca="1">B48+F48</f>
        <v>19.919999999999998</v>
      </c>
      <c r="C47" s="78"/>
      <c r="D47" s="78"/>
      <c r="E47" s="78"/>
      <c r="F47" s="78"/>
      <c r="G47" s="78"/>
      <c r="H47" s="78"/>
      <c r="I47" s="79"/>
      <c r="J47" s="45"/>
      <c r="K47" s="87"/>
      <c r="L47" s="88"/>
      <c r="M47" s="88"/>
      <c r="N47" s="88"/>
      <c r="O47" s="88"/>
      <c r="P47" s="88"/>
      <c r="Q47" s="88"/>
      <c r="R47" s="88"/>
      <c r="S47" s="88"/>
      <c r="T47" s="88"/>
      <c r="U47" s="88"/>
      <c r="V47" s="88"/>
      <c r="W47" s="88"/>
      <c r="X47" s="89"/>
    </row>
    <row r="48" spans="1:32" ht="17.100000000000001" customHeight="1" x14ac:dyDescent="0.4">
      <c r="A48" s="47" t="s">
        <v>56</v>
      </c>
      <c r="B48" s="48">
        <f ca="1">(C48*0.12)+(D48*0.36)+(E48*0.6)</f>
        <v>7.68</v>
      </c>
      <c r="C48" s="49">
        <f ca="1">C39-[4]!SOMME_SI_COULEUR(C9:C38,65280)</f>
        <v>14</v>
      </c>
      <c r="D48" s="49">
        <f ca="1">D39-[4]!SOMME_SI_COULEUR(D9:D38,65280)</f>
        <v>5</v>
      </c>
      <c r="E48" s="49">
        <f ca="1">E39-[4]!SOMME_SI_COULEUR(E9:E38,65280)</f>
        <v>7</v>
      </c>
      <c r="F48" s="48">
        <f ca="1">(G48*0.12)+(H48*0.36)+(I48*0.6)</f>
        <v>12.239999999999998</v>
      </c>
      <c r="G48" s="48">
        <f ca="1">G39-[4]!SOMME_SI_COULEUR(G9:G38,65280)</f>
        <v>16</v>
      </c>
      <c r="H48" s="48">
        <f ca="1">H39-[4]!SOMME_SI_COULEUR(H9:H38,65280)</f>
        <v>7</v>
      </c>
      <c r="I48" s="48">
        <f ca="1">I39-[4]!SOMME_SI_COULEUR(I9:I38,65280)</f>
        <v>13</v>
      </c>
      <c r="J48" s="50"/>
      <c r="K48" s="87"/>
      <c r="L48" s="88"/>
      <c r="M48" s="88"/>
      <c r="N48" s="88"/>
      <c r="O48" s="88"/>
      <c r="P48" s="88"/>
      <c r="Q48" s="88"/>
      <c r="R48" s="88"/>
      <c r="S48" s="88"/>
      <c r="T48" s="88"/>
      <c r="U48" s="88"/>
      <c r="V48" s="88"/>
      <c r="W48" s="88"/>
      <c r="X48" s="89"/>
    </row>
    <row r="49" spans="1:24" ht="17.100000000000001" customHeight="1" x14ac:dyDescent="0.4">
      <c r="A49" s="34" t="s">
        <v>57</v>
      </c>
      <c r="B49" s="48"/>
      <c r="C49" s="51"/>
      <c r="D49" s="48"/>
      <c r="E49" s="51"/>
      <c r="F49" s="48"/>
      <c r="G49" s="51"/>
      <c r="H49" s="48"/>
      <c r="I49" s="48"/>
      <c r="J49" s="50"/>
      <c r="K49" s="87"/>
      <c r="L49" s="88"/>
      <c r="M49" s="88"/>
      <c r="N49" s="88"/>
      <c r="O49" s="88"/>
      <c r="P49" s="88"/>
      <c r="Q49" s="88"/>
      <c r="R49" s="88"/>
      <c r="S49" s="88"/>
      <c r="T49" s="88"/>
      <c r="U49" s="88"/>
      <c r="V49" s="88"/>
      <c r="W49" s="88"/>
      <c r="X49" s="89"/>
    </row>
    <row r="50" spans="1:24" ht="17.399999999999999" customHeight="1" x14ac:dyDescent="0.4">
      <c r="A50" s="52" t="s">
        <v>58</v>
      </c>
      <c r="B50" s="48"/>
      <c r="C50" s="51"/>
      <c r="D50" s="48"/>
      <c r="E50" s="48"/>
      <c r="F50" s="48"/>
      <c r="G50" s="48"/>
      <c r="H50" s="48"/>
      <c r="I50" s="48"/>
      <c r="J50" s="50"/>
      <c r="K50" s="87"/>
      <c r="L50" s="88"/>
      <c r="M50" s="88"/>
      <c r="N50" s="88"/>
      <c r="O50" s="88"/>
      <c r="P50" s="88"/>
      <c r="Q50" s="88"/>
      <c r="R50" s="88"/>
      <c r="S50" s="88"/>
      <c r="T50" s="88"/>
      <c r="U50" s="88"/>
      <c r="V50" s="88"/>
      <c r="W50" s="88"/>
      <c r="X50" s="89"/>
    </row>
    <row r="51" spans="1:24" ht="15.6" x14ac:dyDescent="0.3">
      <c r="A51" s="53" t="s">
        <v>59</v>
      </c>
      <c r="B51" s="54"/>
      <c r="C51" s="55"/>
      <c r="D51" s="55"/>
      <c r="E51" s="55"/>
      <c r="F51" s="56"/>
      <c r="G51" s="57"/>
      <c r="H51" s="57"/>
      <c r="I51" s="57"/>
      <c r="K51" s="90"/>
      <c r="L51" s="91"/>
      <c r="M51" s="91"/>
      <c r="N51" s="91"/>
      <c r="O51" s="91"/>
      <c r="P51" s="91"/>
      <c r="Q51" s="91"/>
      <c r="R51" s="91"/>
      <c r="S51" s="91"/>
      <c r="T51" s="91"/>
      <c r="U51" s="91"/>
      <c r="V51" s="91"/>
      <c r="W51" s="91"/>
      <c r="X51" s="92"/>
    </row>
    <row r="52" spans="1:24" ht="15.6" customHeight="1" x14ac:dyDescent="0.3">
      <c r="A52" s="58" t="s">
        <v>60</v>
      </c>
      <c r="B52" s="80" t="s">
        <v>61</v>
      </c>
      <c r="C52" s="80"/>
      <c r="D52" s="80"/>
      <c r="E52" s="80"/>
      <c r="F52" s="80"/>
      <c r="G52" s="80"/>
      <c r="H52" s="80"/>
      <c r="I52" s="80"/>
      <c r="M52" s="4" t="s">
        <v>60</v>
      </c>
      <c r="N52" s="4"/>
      <c r="Q52" s="70" t="s">
        <v>62</v>
      </c>
      <c r="R52" s="70"/>
      <c r="S52" s="70"/>
      <c r="T52" s="70"/>
      <c r="U52" s="70"/>
      <c r="V52" s="70"/>
      <c r="W52" s="70"/>
      <c r="X52" s="70"/>
    </row>
    <row r="53" spans="1:24" ht="12" customHeight="1" x14ac:dyDescent="0.3">
      <c r="A53" s="59"/>
      <c r="B53" s="80"/>
      <c r="C53" s="80"/>
      <c r="D53" s="80"/>
      <c r="E53" s="80"/>
      <c r="F53" s="80"/>
      <c r="G53" s="80"/>
      <c r="H53" s="80"/>
      <c r="I53" s="80"/>
      <c r="J53" s="60"/>
      <c r="K53" s="60"/>
      <c r="L53" s="60"/>
      <c r="M53" s="60"/>
      <c r="N53" s="60"/>
      <c r="O53" s="60"/>
      <c r="P53" s="60"/>
      <c r="Q53" s="71"/>
      <c r="R53" s="71"/>
      <c r="S53" s="71"/>
      <c r="T53" s="71"/>
      <c r="U53" s="71"/>
      <c r="V53" s="71"/>
      <c r="W53" s="71"/>
      <c r="X53" s="71"/>
    </row>
    <row r="54" spans="1:24" x14ac:dyDescent="0.3">
      <c r="A54" s="61"/>
      <c r="B54" s="62"/>
      <c r="C54" s="62"/>
      <c r="D54" s="62"/>
      <c r="E54" s="62"/>
      <c r="F54" s="62"/>
      <c r="G54" s="62"/>
      <c r="H54" s="62"/>
      <c r="I54" s="62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</row>
    <row r="55" spans="1:24" x14ac:dyDescent="0.3">
      <c r="A55" s="61"/>
      <c r="B55" s="62"/>
      <c r="C55" s="62"/>
      <c r="D55" s="62"/>
      <c r="E55" s="62"/>
      <c r="F55" s="62"/>
      <c r="G55" s="62"/>
      <c r="H55" s="62"/>
      <c r="I55" s="62"/>
      <c r="J55" s="60"/>
      <c r="K55" s="60"/>
      <c r="L55" s="60"/>
      <c r="M55" s="60"/>
      <c r="N55" s="60"/>
      <c r="O55" s="60"/>
      <c r="P55" s="60"/>
      <c r="Q55" s="60"/>
      <c r="R55" s="60"/>
      <c r="S55" s="60"/>
      <c r="T55" s="60"/>
      <c r="U55" s="60"/>
      <c r="V55" s="60"/>
      <c r="W55" s="60"/>
      <c r="X55" s="60"/>
    </row>
    <row r="56" spans="1:24" x14ac:dyDescent="0.3">
      <c r="A56" s="61"/>
      <c r="B56" s="62"/>
      <c r="C56" s="62"/>
      <c r="D56" s="62"/>
      <c r="E56" s="62"/>
      <c r="F56" s="62"/>
      <c r="G56" s="62"/>
      <c r="H56" s="62"/>
      <c r="I56" s="62"/>
      <c r="J56" s="60"/>
      <c r="K56" s="60"/>
      <c r="L56" s="60"/>
      <c r="M56" s="60"/>
      <c r="N56" s="60"/>
      <c r="O56" s="60"/>
      <c r="P56" s="60"/>
      <c r="Q56" s="60"/>
      <c r="R56" s="60"/>
      <c r="S56" s="60"/>
      <c r="T56" s="60"/>
      <c r="U56" s="60"/>
      <c r="V56" s="60"/>
      <c r="W56" s="60"/>
      <c r="X56" s="60"/>
    </row>
    <row r="57" spans="1:24" x14ac:dyDescent="0.3">
      <c r="A57" s="61"/>
      <c r="B57" s="62"/>
      <c r="C57" s="62"/>
      <c r="D57" s="62"/>
      <c r="E57" s="62"/>
      <c r="F57" s="62"/>
      <c r="G57" s="62"/>
      <c r="H57" s="62"/>
      <c r="I57" s="62"/>
    </row>
    <row r="58" spans="1:24" x14ac:dyDescent="0.3">
      <c r="B58" s="63"/>
      <c r="C58" s="63"/>
      <c r="D58" s="63"/>
      <c r="E58" s="63"/>
      <c r="F58" s="63"/>
    </row>
    <row r="59" spans="1:24" x14ac:dyDescent="0.3">
      <c r="B59" s="63"/>
      <c r="C59" s="63"/>
      <c r="D59" s="63"/>
      <c r="E59" s="63"/>
      <c r="F59" s="63"/>
    </row>
    <row r="60" spans="1:24" x14ac:dyDescent="0.3">
      <c r="B60" s="63"/>
      <c r="C60" s="63"/>
      <c r="D60" s="63"/>
      <c r="E60" s="63"/>
      <c r="F60" s="64"/>
    </row>
    <row r="61" spans="1:24" x14ac:dyDescent="0.3">
      <c r="F61" s="64"/>
    </row>
    <row r="62" spans="1:24" x14ac:dyDescent="0.3">
      <c r="F62" s="64"/>
    </row>
    <row r="74" spans="1:7" x14ac:dyDescent="0.3">
      <c r="A74" s="65"/>
      <c r="B74" s="65"/>
      <c r="C74" s="65"/>
      <c r="D74" s="65"/>
      <c r="E74" s="65"/>
      <c r="F74" s="65"/>
      <c r="G74" s="65"/>
    </row>
    <row r="75" spans="1:7" x14ac:dyDescent="0.3">
      <c r="A75" s="65"/>
      <c r="B75" s="65"/>
      <c r="C75" s="65"/>
      <c r="D75" s="65"/>
      <c r="E75" s="65"/>
      <c r="F75" s="65"/>
      <c r="G75" s="65"/>
    </row>
    <row r="76" spans="1:7" x14ac:dyDescent="0.3">
      <c r="A76" s="65"/>
      <c r="B76" s="65"/>
      <c r="C76" s="65"/>
      <c r="D76" s="65"/>
      <c r="E76" s="65"/>
      <c r="F76" s="65"/>
      <c r="G76" s="65"/>
    </row>
    <row r="77" spans="1:7" x14ac:dyDescent="0.3">
      <c r="A77" s="65"/>
      <c r="B77" s="65"/>
      <c r="C77" s="65"/>
      <c r="D77" s="65"/>
      <c r="E77" s="65"/>
      <c r="F77" s="65"/>
      <c r="G77" s="65"/>
    </row>
    <row r="78" spans="1:7" x14ac:dyDescent="0.3">
      <c r="A78" s="65"/>
      <c r="B78" s="65"/>
      <c r="C78" s="65"/>
      <c r="D78" s="65"/>
      <c r="E78" s="65"/>
      <c r="F78" s="65"/>
      <c r="G78" s="65"/>
    </row>
    <row r="79" spans="1:7" x14ac:dyDescent="0.3">
      <c r="A79" s="65"/>
      <c r="B79" s="65"/>
      <c r="C79" s="65"/>
      <c r="D79" s="65"/>
      <c r="E79" s="65"/>
      <c r="F79" s="65"/>
      <c r="G79" s="65"/>
    </row>
    <row r="80" spans="1:7" x14ac:dyDescent="0.3">
      <c r="A80" s="65"/>
      <c r="B80" s="65"/>
      <c r="C80" s="65"/>
      <c r="D80" s="65"/>
      <c r="E80" s="65"/>
      <c r="F80" s="65"/>
      <c r="G80" s="65"/>
    </row>
  </sheetData>
  <sheetProtection formatCells="0" formatColumns="0" formatRows="0" insertColumns="0" insertRows="0" insertHyperlinks="0" deleteColumns="0" deleteRows="0" sort="0" autoFilter="0" pivotTables="0"/>
  <protectedRanges>
    <protectedRange sqref="B7:B14 B16:B22 B24:B38" name="Plage3"/>
    <protectedRange sqref="F7:F14 F16:F22 F24:F27" name="Plage3_1"/>
  </protectedRanges>
  <mergeCells count="24">
    <mergeCell ref="B1:X1"/>
    <mergeCell ref="A2:A3"/>
    <mergeCell ref="B2:G2"/>
    <mergeCell ref="H2:K2"/>
    <mergeCell ref="L2:X2"/>
    <mergeCell ref="B3:J3"/>
    <mergeCell ref="K3:X3"/>
    <mergeCell ref="A4:A5"/>
    <mergeCell ref="B4:I4"/>
    <mergeCell ref="K4:X51"/>
    <mergeCell ref="B5:I5"/>
    <mergeCell ref="B7:I7"/>
    <mergeCell ref="B15:I15"/>
    <mergeCell ref="B23:I23"/>
    <mergeCell ref="B28:I28"/>
    <mergeCell ref="A40:I40"/>
    <mergeCell ref="B44:E44"/>
    <mergeCell ref="Q52:X53"/>
    <mergeCell ref="F44:I44"/>
    <mergeCell ref="B45:E45"/>
    <mergeCell ref="F45:I45"/>
    <mergeCell ref="B46:I46"/>
    <mergeCell ref="B47:I47"/>
    <mergeCell ref="B52:I53"/>
  </mergeCells>
  <pageMargins left="0.7" right="0.7" top="0.75" bottom="0.75" header="0.3" footer="0.3"/>
  <pageSetup paperSize="9" scale="74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3]!DesactivationCliqueDroit">
                <anchor moveWithCells="1" sizeWithCells="1">
                  <from>
                    <xdr:col>24</xdr:col>
                    <xdr:colOff>160020</xdr:colOff>
                    <xdr:row>0</xdr:row>
                    <xdr:rowOff>114300</xdr:rowOff>
                  </from>
                  <to>
                    <xdr:col>25</xdr:col>
                    <xdr:colOff>746760</xdr:colOff>
                    <xdr:row>3</xdr:row>
                    <xdr:rowOff>137160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3]!ActivationCliqueDroit">
                <anchor moveWithCells="1" sizeWithCells="1">
                  <from>
                    <xdr:col>24</xdr:col>
                    <xdr:colOff>175260</xdr:colOff>
                    <xdr:row>4</xdr:row>
                    <xdr:rowOff>60960</xdr:rowOff>
                  </from>
                  <to>
                    <xdr:col>25</xdr:col>
                    <xdr:colOff>769620</xdr:colOff>
                    <xdr:row>7</xdr:row>
                    <xdr:rowOff>60960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333240-4EF0-409B-8C71-42E0AC69AA1E}">
  <sheetPr codeName="Feuil3">
    <tabColor rgb="FF92D050"/>
  </sheetPr>
  <dimension ref="A1:AF80"/>
  <sheetViews>
    <sheetView view="pageBreakPreview" zoomScale="76" zoomScaleSheetLayoutView="100" workbookViewId="0">
      <selection activeCell="B8" sqref="B8"/>
    </sheetView>
  </sheetViews>
  <sheetFormatPr baseColWidth="10" defaultColWidth="11.44140625" defaultRowHeight="14.4" x14ac:dyDescent="0.3"/>
  <cols>
    <col min="1" max="1" width="33.109375" customWidth="1"/>
    <col min="2" max="2" width="6.33203125" bestFit="1" customWidth="1"/>
    <col min="3" max="5" width="4.5546875" customWidth="1"/>
    <col min="6" max="6" width="7.109375" customWidth="1"/>
    <col min="7" max="9" width="4.5546875" customWidth="1"/>
    <col min="10" max="10" width="1.88671875" bestFit="1" customWidth="1"/>
    <col min="11" max="13" width="4" bestFit="1" customWidth="1"/>
    <col min="14" max="14" width="1.88671875" bestFit="1" customWidth="1"/>
    <col min="15" max="16" width="4" bestFit="1" customWidth="1"/>
    <col min="17" max="17" width="3.6640625" customWidth="1"/>
    <col min="18" max="18" width="2" hidden="1" customWidth="1"/>
    <col min="19" max="19" width="4" bestFit="1" customWidth="1"/>
    <col min="20" max="20" width="0.6640625" customWidth="1"/>
    <col min="21" max="21" width="4" bestFit="1" customWidth="1"/>
    <col min="22" max="22" width="2" customWidth="1"/>
    <col min="23" max="23" width="1.109375" customWidth="1"/>
    <col min="24" max="24" width="4" bestFit="1" customWidth="1"/>
  </cols>
  <sheetData>
    <row r="1" spans="1:25" ht="15" customHeight="1" thickBot="1" x14ac:dyDescent="0.35">
      <c r="A1" s="1" t="s">
        <v>0</v>
      </c>
      <c r="B1" s="115" t="s">
        <v>1</v>
      </c>
      <c r="C1" s="115"/>
      <c r="D1" s="115"/>
      <c r="E1" s="115"/>
      <c r="F1" s="115"/>
      <c r="G1" s="115"/>
      <c r="H1" s="115"/>
      <c r="I1" s="115"/>
      <c r="J1" s="115"/>
      <c r="K1" s="115"/>
      <c r="L1" s="115"/>
      <c r="M1" s="115"/>
      <c r="N1" s="115"/>
      <c r="O1" s="115"/>
      <c r="P1" s="115"/>
      <c r="Q1" s="115"/>
      <c r="R1" s="115"/>
      <c r="S1" s="115"/>
      <c r="T1" s="115"/>
      <c r="U1" s="115"/>
      <c r="V1" s="115"/>
      <c r="W1" s="115"/>
      <c r="X1" s="115"/>
      <c r="Y1" t="str">
        <f>"P2_"&amp;H2&amp;"_"&amp;TEXT(L2,"JJMMAA")</f>
        <v>P2_MIDI_050721</v>
      </c>
    </row>
    <row r="2" spans="1:25" ht="18.600000000000001" customHeight="1" thickBot="1" x14ac:dyDescent="0.35">
      <c r="A2" s="116" t="s">
        <v>2</v>
      </c>
      <c r="B2" s="107" t="str">
        <f>[1]Lundi!$H$3</f>
        <v>rôti d'agneau pomme de terre</v>
      </c>
      <c r="C2" s="108"/>
      <c r="D2" s="108"/>
      <c r="E2" s="108"/>
      <c r="F2" s="108"/>
      <c r="G2" s="109"/>
      <c r="H2" s="110" t="str">
        <f>[1]Lundi!$B$1</f>
        <v>MIDI</v>
      </c>
      <c r="I2" s="110"/>
      <c r="J2" s="110"/>
      <c r="K2" s="110"/>
      <c r="L2" s="111">
        <f>[3]NOM_PLAT1_LM!L2:X2</f>
        <v>44382</v>
      </c>
      <c r="M2" s="111"/>
      <c r="N2" s="111"/>
      <c r="O2" s="111"/>
      <c r="P2" s="111"/>
      <c r="Q2" s="111"/>
      <c r="R2" s="111"/>
      <c r="S2" s="111"/>
      <c r="T2" s="111"/>
      <c r="U2" s="111"/>
      <c r="V2" s="111"/>
      <c r="W2" s="111"/>
      <c r="X2" s="111"/>
    </row>
    <row r="3" spans="1:25" s="2" customFormat="1" x14ac:dyDescent="0.3">
      <c r="A3" s="106"/>
      <c r="B3" s="117" t="s">
        <v>3</v>
      </c>
      <c r="C3" s="118"/>
      <c r="D3" s="118"/>
      <c r="E3" s="118"/>
      <c r="F3" s="118"/>
      <c r="G3" s="118"/>
      <c r="H3" s="118"/>
      <c r="I3" s="118"/>
      <c r="J3" s="119"/>
      <c r="K3" s="117" t="s">
        <v>4</v>
      </c>
      <c r="L3" s="118"/>
      <c r="M3" s="118"/>
      <c r="N3" s="118"/>
      <c r="O3" s="118"/>
      <c r="P3" s="118"/>
      <c r="Q3" s="118"/>
      <c r="R3" s="118"/>
      <c r="S3" s="118"/>
      <c r="T3" s="118"/>
      <c r="U3" s="118"/>
      <c r="V3" s="118"/>
      <c r="W3" s="118"/>
      <c r="X3" s="119"/>
    </row>
    <row r="4" spans="1:25" ht="15" customHeight="1" x14ac:dyDescent="0.3">
      <c r="A4" s="81" t="s">
        <v>5</v>
      </c>
      <c r="B4" s="83" t="s">
        <v>6</v>
      </c>
      <c r="C4" s="83"/>
      <c r="D4" s="83"/>
      <c r="E4" s="83"/>
      <c r="F4" s="83"/>
      <c r="G4" s="83"/>
      <c r="H4" s="83"/>
      <c r="I4" s="83"/>
      <c r="J4" s="3"/>
      <c r="K4" s="84" t="s">
        <v>7</v>
      </c>
      <c r="L4" s="85"/>
      <c r="M4" s="85"/>
      <c r="N4" s="85"/>
      <c r="O4" s="85"/>
      <c r="P4" s="85"/>
      <c r="Q4" s="85"/>
      <c r="R4" s="85"/>
      <c r="S4" s="85"/>
      <c r="T4" s="85"/>
      <c r="U4" s="85"/>
      <c r="V4" s="85"/>
      <c r="W4" s="85"/>
      <c r="X4" s="86"/>
    </row>
    <row r="5" spans="1:25" ht="15" thickBot="1" x14ac:dyDescent="0.35">
      <c r="A5" s="82"/>
      <c r="B5" s="93" t="s">
        <v>8</v>
      </c>
      <c r="C5" s="93"/>
      <c r="D5" s="93"/>
      <c r="E5" s="93"/>
      <c r="F5" s="93"/>
      <c r="G5" s="93"/>
      <c r="H5" s="93"/>
      <c r="I5" s="93"/>
      <c r="J5" s="4"/>
      <c r="K5" s="87"/>
      <c r="L5" s="88"/>
      <c r="M5" s="88"/>
      <c r="N5" s="88"/>
      <c r="O5" s="88"/>
      <c r="P5" s="88"/>
      <c r="Q5" s="88"/>
      <c r="R5" s="88"/>
      <c r="S5" s="88"/>
      <c r="T5" s="88"/>
      <c r="U5" s="88"/>
      <c r="V5" s="88"/>
      <c r="W5" s="88"/>
      <c r="X5" s="89"/>
    </row>
    <row r="6" spans="1:25" ht="15" customHeight="1" x14ac:dyDescent="0.3">
      <c r="A6" s="5"/>
      <c r="B6" s="6" t="s">
        <v>9</v>
      </c>
      <c r="C6" s="6" t="s">
        <v>10</v>
      </c>
      <c r="D6" s="6" t="s">
        <v>11</v>
      </c>
      <c r="E6" s="6" t="s">
        <v>12</v>
      </c>
      <c r="F6" s="6" t="s">
        <v>13</v>
      </c>
      <c r="G6" s="6" t="s">
        <v>10</v>
      </c>
      <c r="H6" s="6" t="s">
        <v>11</v>
      </c>
      <c r="I6" s="7" t="s">
        <v>12</v>
      </c>
      <c r="J6" s="8"/>
      <c r="K6" s="87"/>
      <c r="L6" s="88"/>
      <c r="M6" s="88"/>
      <c r="N6" s="88"/>
      <c r="O6" s="88"/>
      <c r="P6" s="88"/>
      <c r="Q6" s="88"/>
      <c r="R6" s="88"/>
      <c r="S6" s="88"/>
      <c r="T6" s="88"/>
      <c r="U6" s="88"/>
      <c r="V6" s="88"/>
      <c r="W6" s="88"/>
      <c r="X6" s="89"/>
    </row>
    <row r="7" spans="1:25" ht="18.899999999999999" customHeight="1" x14ac:dyDescent="0.4">
      <c r="A7" s="9" t="s">
        <v>14</v>
      </c>
      <c r="B7" s="94"/>
      <c r="C7" s="94"/>
      <c r="D7" s="94"/>
      <c r="E7" s="94"/>
      <c r="F7" s="94"/>
      <c r="G7" s="94"/>
      <c r="H7" s="94"/>
      <c r="I7" s="94"/>
      <c r="J7" s="66"/>
      <c r="K7" s="87"/>
      <c r="L7" s="88"/>
      <c r="M7" s="88"/>
      <c r="N7" s="88"/>
      <c r="O7" s="88"/>
      <c r="P7" s="88"/>
      <c r="Q7" s="88"/>
      <c r="R7" s="88"/>
      <c r="S7" s="88"/>
      <c r="T7" s="88"/>
      <c r="U7" s="88"/>
      <c r="V7" s="88"/>
      <c r="W7" s="88"/>
      <c r="X7" s="89"/>
    </row>
    <row r="8" spans="1:25" ht="18.899999999999999" customHeight="1" x14ac:dyDescent="0.45">
      <c r="A8" s="11" t="s">
        <v>15</v>
      </c>
      <c r="B8" s="12">
        <f>[1]Lundi!$H7</f>
        <v>0</v>
      </c>
      <c r="C8" s="13" t="str">
        <f>IF($B8&lt;1,"",VLOOKUP($B8,[3]Plat!$A$4:$I$28,2,FALSE))</f>
        <v/>
      </c>
      <c r="D8" s="14" t="str">
        <f>IF($B8&lt;1,"",VLOOKUP($B8,[3]Plat!$A$4:$I$28,3,FALSE))</f>
        <v/>
      </c>
      <c r="E8" s="14" t="str">
        <f>IF($B8&lt;1,"",VLOOKUP($B8,[3]Plat!$A$4:$I$28,4,FALSE))</f>
        <v/>
      </c>
      <c r="F8" s="12">
        <f>[1]Lundi!$I7</f>
        <v>0</v>
      </c>
      <c r="G8" s="14" t="str">
        <f>IF($F8&lt;1,"",VLOOKUP(F8,[3]Plat!$A$4:$I$28,2,FALSE))</f>
        <v/>
      </c>
      <c r="H8" s="14" t="str">
        <f>IF($F8&lt;1,"",VLOOKUP(F8,[3]Plat!$A$4:$I$28,3,FALSE))</f>
        <v/>
      </c>
      <c r="I8" s="14" t="str">
        <f>IF($F8&lt;1,"",VLOOKUP(F8,[3]Plat!$A$4:$I$28,4,FALSE))</f>
        <v/>
      </c>
      <c r="J8" s="10"/>
      <c r="K8" s="87"/>
      <c r="L8" s="88"/>
      <c r="M8" s="88"/>
      <c r="N8" s="88"/>
      <c r="O8" s="88"/>
      <c r="P8" s="88"/>
      <c r="Q8" s="88"/>
      <c r="R8" s="88"/>
      <c r="S8" s="88"/>
      <c r="T8" s="88"/>
      <c r="U8" s="88"/>
      <c r="V8" s="88"/>
      <c r="W8" s="88"/>
      <c r="X8" s="89"/>
    </row>
    <row r="9" spans="1:25" ht="18.899999999999999" customHeight="1" x14ac:dyDescent="0.45">
      <c r="A9" s="11" t="s">
        <v>16</v>
      </c>
      <c r="B9" s="12">
        <f>[1]Lundi!$H8</f>
        <v>0</v>
      </c>
      <c r="C9" s="13" t="str">
        <f>IF($B9&lt;1,"",VLOOKUP($B9,[3]Plat!$A$4:$I$28,2,FALSE))</f>
        <v/>
      </c>
      <c r="D9" s="14" t="str">
        <f>IF($B9&lt;1,"",VLOOKUP($B9,[3]Plat!$A$4:$I$28,3,FALSE))</f>
        <v/>
      </c>
      <c r="E9" s="14" t="str">
        <f>IF($B9&lt;1,"",VLOOKUP($B9,[3]Plat!$A$4:$I$28,4,FALSE))</f>
        <v/>
      </c>
      <c r="F9" s="12">
        <f>[1]Lundi!$I8</f>
        <v>0</v>
      </c>
      <c r="G9" s="14" t="str">
        <f>IF($F9&lt;1,"",VLOOKUP(F9,[3]Plat!$A$4:$I$28,2,FALSE))</f>
        <v/>
      </c>
      <c r="H9" s="14" t="str">
        <f>IF($F9&lt;1,"",VLOOKUP(F9,[3]Plat!$A$4:$I$28,3,FALSE))</f>
        <v/>
      </c>
      <c r="I9" s="14" t="str">
        <f>IF($F9&lt;1,"",VLOOKUP(F9,[3]Plat!$A$4:$I$28,4,FALSE))</f>
        <v/>
      </c>
      <c r="J9" s="15"/>
      <c r="K9" s="87"/>
      <c r="L9" s="88"/>
      <c r="M9" s="88"/>
      <c r="N9" s="88"/>
      <c r="O9" s="88"/>
      <c r="P9" s="88"/>
      <c r="Q9" s="88"/>
      <c r="R9" s="88"/>
      <c r="S9" s="88"/>
      <c r="T9" s="88"/>
      <c r="U9" s="88"/>
      <c r="V9" s="88"/>
      <c r="W9" s="88"/>
      <c r="X9" s="89"/>
    </row>
    <row r="10" spans="1:25" ht="18.899999999999999" customHeight="1" x14ac:dyDescent="0.45">
      <c r="A10" s="11" t="s">
        <v>17</v>
      </c>
      <c r="B10" s="12">
        <f>[1]Lundi!$H9</f>
        <v>0</v>
      </c>
      <c r="C10" s="13" t="str">
        <f>IF($B10&lt;1,"",VLOOKUP($B10,[3]Plat!$A$4:$I$28,2,FALSE))</f>
        <v/>
      </c>
      <c r="D10" s="14" t="str">
        <f>IF($B10&lt;1,"",VLOOKUP($B10,[3]Plat!$A$4:$I$28,3,FALSE))</f>
        <v/>
      </c>
      <c r="E10" s="14" t="str">
        <f>IF($B10&lt;1,"",VLOOKUP($B10,[3]Plat!$A$4:$I$28,4,FALSE))</f>
        <v/>
      </c>
      <c r="F10" s="12">
        <f>[1]Lundi!$I9</f>
        <v>0</v>
      </c>
      <c r="G10" s="14" t="str">
        <f>IF($F10&lt;1,"",VLOOKUP(F10,[3]Plat!$A$4:$I$28,2,FALSE))</f>
        <v/>
      </c>
      <c r="H10" s="14" t="str">
        <f>IF($F10&lt;1,"",VLOOKUP(F10,[3]Plat!$A$4:$I$28,3,FALSE))</f>
        <v/>
      </c>
      <c r="I10" s="14" t="str">
        <f>IF($F10&lt;1,"",VLOOKUP(F10,[3]Plat!$A$4:$I$28,4,FALSE))</f>
        <v/>
      </c>
      <c r="J10" s="10"/>
      <c r="K10" s="87"/>
      <c r="L10" s="88"/>
      <c r="M10" s="88"/>
      <c r="N10" s="88"/>
      <c r="O10" s="88"/>
      <c r="P10" s="88"/>
      <c r="Q10" s="88"/>
      <c r="R10" s="88"/>
      <c r="S10" s="88"/>
      <c r="T10" s="88"/>
      <c r="U10" s="88"/>
      <c r="V10" s="88"/>
      <c r="W10" s="88"/>
      <c r="X10" s="89"/>
    </row>
    <row r="11" spans="1:25" ht="18.899999999999999" customHeight="1" x14ac:dyDescent="0.45">
      <c r="A11" s="11" t="s">
        <v>18</v>
      </c>
      <c r="B11" s="12">
        <f>[1]Lundi!$H10</f>
        <v>0</v>
      </c>
      <c r="C11" s="13" t="str">
        <f>IF($B11&lt;1,"",VLOOKUP($B11,[3]Plat!$A$4:$I$28,2,FALSE))</f>
        <v/>
      </c>
      <c r="D11" s="14" t="str">
        <f>IF($B11&lt;1,"",VLOOKUP($B11,[3]Plat!$A$4:$I$28,3,FALSE))</f>
        <v/>
      </c>
      <c r="E11" s="14" t="str">
        <f>IF($B11&lt;1,"",VLOOKUP($B11,[3]Plat!$A$4:$I$28,4,FALSE))</f>
        <v/>
      </c>
      <c r="F11" s="12">
        <f>[1]Lundi!$I10</f>
        <v>0</v>
      </c>
      <c r="G11" s="14" t="str">
        <f>IF($F11&lt;1,"",VLOOKUP(F11,[3]Plat!$A$4:$I$28,2,FALSE))</f>
        <v/>
      </c>
      <c r="H11" s="14" t="str">
        <f>IF($F11&lt;1,"",VLOOKUP(F11,[3]Plat!$A$4:$I$28,3,FALSE))</f>
        <v/>
      </c>
      <c r="I11" s="14" t="str">
        <f>IF($F11&lt;1,"",VLOOKUP(F11,[3]Plat!$A$4:$I$28,4,FALSE))</f>
        <v/>
      </c>
      <c r="J11" s="10"/>
      <c r="K11" s="87"/>
      <c r="L11" s="88"/>
      <c r="M11" s="88"/>
      <c r="N11" s="88"/>
      <c r="O11" s="88"/>
      <c r="P11" s="88"/>
      <c r="Q11" s="88"/>
      <c r="R11" s="88"/>
      <c r="S11" s="88"/>
      <c r="T11" s="88"/>
      <c r="U11" s="88"/>
      <c r="V11" s="88"/>
      <c r="W11" s="88"/>
      <c r="X11" s="89"/>
    </row>
    <row r="12" spans="1:25" ht="18.899999999999999" customHeight="1" x14ac:dyDescent="0.45">
      <c r="A12" s="11" t="s">
        <v>19</v>
      </c>
      <c r="B12" s="12">
        <f>[1]Lundi!$H11</f>
        <v>0</v>
      </c>
      <c r="C12" s="13" t="str">
        <f>IF($B12&lt;1,"",VLOOKUP($B12,[3]Plat!$A$4:$I$28,2,FALSE))</f>
        <v/>
      </c>
      <c r="D12" s="14" t="str">
        <f>IF($B12&lt;1,"",VLOOKUP($B12,[3]Plat!$A$4:$I$28,3,FALSE))</f>
        <v/>
      </c>
      <c r="E12" s="14" t="str">
        <f>IF($B12&lt;1,"",VLOOKUP($B12,[3]Plat!$A$4:$I$28,4,FALSE))</f>
        <v/>
      </c>
      <c r="F12" s="12">
        <f>[1]Lundi!$I11</f>
        <v>0</v>
      </c>
      <c r="G12" s="14" t="str">
        <f>IF($F12&lt;1,"",VLOOKUP(F12,[3]Plat!$A$4:$I$28,2,FALSE))</f>
        <v/>
      </c>
      <c r="H12" s="14" t="str">
        <f>IF($F12&lt;1,"",VLOOKUP(F12,[3]Plat!$A$4:$I$28,3,FALSE))</f>
        <v/>
      </c>
      <c r="I12" s="14" t="str">
        <f>IF($F12&lt;1,"",VLOOKUP(F12,[3]Plat!$A$4:$I$28,4,FALSE))</f>
        <v/>
      </c>
      <c r="J12" s="10"/>
      <c r="K12" s="87"/>
      <c r="L12" s="88"/>
      <c r="M12" s="88"/>
      <c r="N12" s="88"/>
      <c r="O12" s="88"/>
      <c r="P12" s="88"/>
      <c r="Q12" s="88"/>
      <c r="R12" s="88"/>
      <c r="S12" s="88"/>
      <c r="T12" s="88"/>
      <c r="U12" s="88"/>
      <c r="V12" s="88"/>
      <c r="W12" s="88"/>
      <c r="X12" s="89"/>
    </row>
    <row r="13" spans="1:25" ht="18.899999999999999" customHeight="1" x14ac:dyDescent="0.45">
      <c r="A13" s="11" t="s">
        <v>20</v>
      </c>
      <c r="B13" s="12">
        <f>[1]Lundi!$H12</f>
        <v>0</v>
      </c>
      <c r="C13" s="13" t="str">
        <f>IF($B13&lt;1,"",VLOOKUP($B13,[3]Plat!$A$4:$I$28,2,FALSE))</f>
        <v/>
      </c>
      <c r="D13" s="14" t="str">
        <f>IF($B13&lt;1,"",VLOOKUP($B13,[3]Plat!$A$4:$I$28,3,FALSE))</f>
        <v/>
      </c>
      <c r="E13" s="14" t="str">
        <f>IF($B13&lt;1,"",VLOOKUP($B13,[3]Plat!$A$4:$I$28,4,FALSE))</f>
        <v/>
      </c>
      <c r="F13" s="12">
        <f>[1]Lundi!$I12</f>
        <v>0</v>
      </c>
      <c r="G13" s="14" t="str">
        <f>IF($F13&lt;1,"",VLOOKUP(F13,[3]Plat!$A$4:$I$28,2,FALSE))</f>
        <v/>
      </c>
      <c r="H13" s="14" t="str">
        <f>IF($F13&lt;1,"",VLOOKUP(F13,[3]Plat!$A$4:$I$28,3,FALSE))</f>
        <v/>
      </c>
      <c r="I13" s="14" t="str">
        <f>IF($F13&lt;1,"",VLOOKUP(F13,[3]Plat!$A$4:$I$28,4,FALSE))</f>
        <v/>
      </c>
      <c r="J13" s="10"/>
      <c r="K13" s="87"/>
      <c r="L13" s="88"/>
      <c r="M13" s="88"/>
      <c r="N13" s="88"/>
      <c r="O13" s="88"/>
      <c r="P13" s="88"/>
      <c r="Q13" s="88"/>
      <c r="R13" s="88"/>
      <c r="S13" s="88"/>
      <c r="T13" s="88"/>
      <c r="U13" s="88"/>
      <c r="V13" s="88"/>
      <c r="W13" s="88"/>
      <c r="X13" s="89"/>
    </row>
    <row r="14" spans="1:25" ht="18.899999999999999" customHeight="1" x14ac:dyDescent="0.45">
      <c r="A14" s="11" t="s">
        <v>21</v>
      </c>
      <c r="B14" s="12">
        <f>[1]Lundi!$H13</f>
        <v>0</v>
      </c>
      <c r="C14" s="13" t="str">
        <f>IF($B14&lt;1,"",VLOOKUP($B14,[3]Plat!$A$4:$I$28,2,FALSE))</f>
        <v/>
      </c>
      <c r="D14" s="14" t="str">
        <f>IF($B14&lt;1,"",VLOOKUP($B14,[3]Plat!$A$4:$I$28,3,FALSE))</f>
        <v/>
      </c>
      <c r="E14" s="14" t="str">
        <f>IF($B14&lt;1,"",VLOOKUP($B14,[3]Plat!$A$4:$I$28,4,FALSE))</f>
        <v/>
      </c>
      <c r="F14" s="12">
        <f>[1]Lundi!$I13</f>
        <v>0</v>
      </c>
      <c r="G14" s="14" t="str">
        <f>IF($F14&lt;1,"",VLOOKUP(F14,[3]Plat!$A$4:$I$28,2,FALSE))</f>
        <v/>
      </c>
      <c r="H14" s="14" t="str">
        <f>IF($F14&lt;1,"",VLOOKUP(F14,[3]Plat!$A$4:$I$28,3,FALSE))</f>
        <v/>
      </c>
      <c r="I14" s="14" t="str">
        <f>IF($F14&lt;1,"",VLOOKUP(F14,[3]Plat!$A$4:$I$28,4,FALSE))</f>
        <v/>
      </c>
      <c r="J14" s="10"/>
      <c r="K14" s="87"/>
      <c r="L14" s="88"/>
      <c r="M14" s="88"/>
      <c r="N14" s="88"/>
      <c r="O14" s="88"/>
      <c r="P14" s="88"/>
      <c r="Q14" s="88"/>
      <c r="R14" s="88"/>
      <c r="S14" s="88"/>
      <c r="T14" s="88"/>
      <c r="U14" s="88"/>
      <c r="V14" s="88"/>
      <c r="W14" s="88"/>
      <c r="X14" s="89"/>
    </row>
    <row r="15" spans="1:25" ht="18.899999999999999" customHeight="1" x14ac:dyDescent="0.45">
      <c r="A15" s="9" t="s">
        <v>22</v>
      </c>
      <c r="B15" s="95"/>
      <c r="C15" s="96"/>
      <c r="D15" s="96"/>
      <c r="E15" s="96"/>
      <c r="F15" s="96"/>
      <c r="G15" s="96"/>
      <c r="H15" s="96"/>
      <c r="I15" s="97"/>
      <c r="J15" s="10"/>
      <c r="K15" s="87"/>
      <c r="L15" s="88"/>
      <c r="M15" s="88"/>
      <c r="N15" s="88"/>
      <c r="O15" s="88"/>
      <c r="P15" s="88"/>
      <c r="Q15" s="88"/>
      <c r="R15" s="88"/>
      <c r="S15" s="88"/>
      <c r="T15" s="88"/>
      <c r="U15" s="88"/>
      <c r="V15" s="88"/>
      <c r="W15" s="88"/>
      <c r="X15" s="89"/>
    </row>
    <row r="16" spans="1:25" ht="18.899999999999999" customHeight="1" x14ac:dyDescent="0.45">
      <c r="A16" s="11" t="s">
        <v>23</v>
      </c>
      <c r="B16" s="12">
        <f>[1]Lundi!$H15</f>
        <v>0</v>
      </c>
      <c r="C16" s="13" t="str">
        <f>IF($B16&lt;1,"",VLOOKUP($B16,[3]Plat!$A$4:$I$28,2,FALSE))</f>
        <v/>
      </c>
      <c r="D16" s="14" t="str">
        <f>IF($B16&lt;1,"",VLOOKUP($B16,[3]Plat!$A$4:$I$28,3,FALSE))</f>
        <v/>
      </c>
      <c r="E16" s="14" t="str">
        <f>IF($B16&lt;1,"",VLOOKUP($B16,[3]Plat!$A$4:$I$28,4,FALSE))</f>
        <v/>
      </c>
      <c r="F16" s="12">
        <f>[1]Lundi!$I15</f>
        <v>0</v>
      </c>
      <c r="G16" s="14" t="str">
        <f>IF($F16&lt;1,"",VLOOKUP(F16,[3]Plat!$A$4:$I$28,2,FALSE))</f>
        <v/>
      </c>
      <c r="H16" s="14" t="str">
        <f>IF($F16&lt;1,"",VLOOKUP(F16,[3]Plat!$A$4:$I$28,3,FALSE))</f>
        <v/>
      </c>
      <c r="I16" s="14" t="str">
        <f>IF($F16&lt;1,"",VLOOKUP(F16,[3]Plat!$A$4:$I$28,4,FALSE))</f>
        <v/>
      </c>
      <c r="J16" s="10"/>
      <c r="K16" s="87"/>
      <c r="L16" s="88"/>
      <c r="M16" s="88"/>
      <c r="N16" s="88"/>
      <c r="O16" s="88"/>
      <c r="P16" s="88"/>
      <c r="Q16" s="88"/>
      <c r="R16" s="88"/>
      <c r="S16" s="88"/>
      <c r="T16" s="88"/>
      <c r="U16" s="88"/>
      <c r="V16" s="88"/>
      <c r="W16" s="88"/>
      <c r="X16" s="89"/>
    </row>
    <row r="17" spans="1:24" ht="18.899999999999999" customHeight="1" x14ac:dyDescent="0.45">
      <c r="A17" s="11" t="s">
        <v>24</v>
      </c>
      <c r="B17" s="12">
        <f>[1]Lundi!$H16</f>
        <v>0</v>
      </c>
      <c r="C17" s="17" t="str">
        <f>IF($B17&lt;1,"",VLOOKUP($B17,[3]Plat!$A$4:$I$28,2,FALSE))</f>
        <v/>
      </c>
      <c r="D17" s="17" t="str">
        <f>IF($B17&lt;1,"",VLOOKUP($B17,[3]Plat!$A$4:$I$28,3,FALSE))</f>
        <v/>
      </c>
      <c r="E17" s="18" t="str">
        <f>IF($B17&lt;1,"",VLOOKUP($B17,[3]Plat!$A$4:$I$28,4,FALSE))</f>
        <v/>
      </c>
      <c r="F17" s="12">
        <f>[1]Lundi!$I16</f>
        <v>0</v>
      </c>
      <c r="G17" s="17" t="str">
        <f>IF($F17&lt;1,"",VLOOKUP(F17,[3]Plat!$A$4:$I$28,2,FALSE))</f>
        <v/>
      </c>
      <c r="H17" s="17" t="str">
        <f>IF($F17&lt;1,"",VLOOKUP(F17,[3]Plat!$A$4:$I$28,3,FALSE))</f>
        <v/>
      </c>
      <c r="I17" s="17" t="str">
        <f>IF($F17&lt;1,"",VLOOKUP(F17,[3]Plat!$A$4:$I$28,4,FALSE))</f>
        <v/>
      </c>
      <c r="J17" s="10"/>
      <c r="K17" s="87"/>
      <c r="L17" s="88"/>
      <c r="M17" s="88"/>
      <c r="N17" s="88"/>
      <c r="O17" s="88"/>
      <c r="P17" s="88"/>
      <c r="Q17" s="88"/>
      <c r="R17" s="88"/>
      <c r="S17" s="88"/>
      <c r="T17" s="88"/>
      <c r="U17" s="88"/>
      <c r="V17" s="88"/>
      <c r="W17" s="88"/>
      <c r="X17" s="89"/>
    </row>
    <row r="18" spans="1:24" ht="18.899999999999999" customHeight="1" x14ac:dyDescent="0.45">
      <c r="A18" s="11" t="s">
        <v>25</v>
      </c>
      <c r="B18" s="12">
        <f>[1]Lundi!$H17</f>
        <v>0</v>
      </c>
      <c r="C18" s="17" t="str">
        <f>IF($B18&lt;1,"",VLOOKUP($B18,[3]Plat!$A$4:$I$28,2,FALSE))</f>
        <v/>
      </c>
      <c r="D18" s="14" t="str">
        <f>IF($B18&lt;1,"",VLOOKUP($B18,[3]Plat!$A$4:$I$28,3,FALSE))</f>
        <v/>
      </c>
      <c r="E18" s="18" t="str">
        <f>IF($B18&lt;1,"",VLOOKUP($B18,[3]Plat!$A$4:$I$28,4,FALSE))</f>
        <v/>
      </c>
      <c r="F18" s="12">
        <f>[1]Lundi!$I17</f>
        <v>0</v>
      </c>
      <c r="G18" s="17" t="str">
        <f>IF($F18&lt;1,"",VLOOKUP(F18,[3]Plat!$A$4:$I$28,2,FALSE))</f>
        <v/>
      </c>
      <c r="H18" s="17" t="str">
        <f>IF($F18&lt;1,"",VLOOKUP(F18,[3]Plat!$A$4:$I$28,3,FALSE))</f>
        <v/>
      </c>
      <c r="I18" s="17" t="str">
        <f>IF($F18&lt;1,"",VLOOKUP(F18,[3]Plat!$A$4:$I$28,4,FALSE))</f>
        <v/>
      </c>
      <c r="J18" s="10"/>
      <c r="K18" s="87"/>
      <c r="L18" s="88"/>
      <c r="M18" s="88"/>
      <c r="N18" s="88"/>
      <c r="O18" s="88"/>
      <c r="P18" s="88"/>
      <c r="Q18" s="88"/>
      <c r="R18" s="88"/>
      <c r="S18" s="88"/>
      <c r="T18" s="88"/>
      <c r="U18" s="88"/>
      <c r="V18" s="88"/>
      <c r="W18" s="88"/>
      <c r="X18" s="89"/>
    </row>
    <row r="19" spans="1:24" ht="18.899999999999999" customHeight="1" x14ac:dyDescent="0.45">
      <c r="A19" s="11" t="s">
        <v>26</v>
      </c>
      <c r="B19" s="12">
        <f>[1]Lundi!$H18</f>
        <v>0</v>
      </c>
      <c r="C19" s="17" t="str">
        <f>IF($B19&lt;1,"",VLOOKUP($B19,[3]Plat!$A$4:$I$28,2,FALSE))</f>
        <v/>
      </c>
      <c r="D19" s="17" t="str">
        <f>IF($B19&lt;1,"",VLOOKUP($B19,[3]Plat!$A$4:$I$28,3,FALSE))</f>
        <v/>
      </c>
      <c r="E19" s="18" t="str">
        <f>IF($B19&lt;1,"",VLOOKUP($B19,[3]Plat!$A$4:$I$28,4,FALSE))</f>
        <v/>
      </c>
      <c r="F19" s="12">
        <f>[1]Lundi!$I18</f>
        <v>0</v>
      </c>
      <c r="G19" s="17" t="str">
        <f>IF($F19&lt;1,"",VLOOKUP(F19,[3]Plat!$A$4:$I$28,2,FALSE))</f>
        <v/>
      </c>
      <c r="H19" s="17" t="str">
        <f>IF($F19&lt;1,"",VLOOKUP(F19,[3]Plat!$A$4:$I$28,3,FALSE))</f>
        <v/>
      </c>
      <c r="I19" s="17" t="str">
        <f>IF($F19&lt;1,"",VLOOKUP(F19,[3]Plat!$A$4:$I$28,4,FALSE))</f>
        <v/>
      </c>
      <c r="J19" s="10"/>
      <c r="K19" s="87"/>
      <c r="L19" s="88"/>
      <c r="M19" s="88"/>
      <c r="N19" s="88"/>
      <c r="O19" s="88"/>
      <c r="P19" s="88"/>
      <c r="Q19" s="88"/>
      <c r="R19" s="88"/>
      <c r="S19" s="88"/>
      <c r="T19" s="88"/>
      <c r="U19" s="88"/>
      <c r="V19" s="88"/>
      <c r="W19" s="88"/>
      <c r="X19" s="89"/>
    </row>
    <row r="20" spans="1:24" ht="18.899999999999999" customHeight="1" x14ac:dyDescent="0.45">
      <c r="A20" s="11" t="s">
        <v>27</v>
      </c>
      <c r="B20" s="12">
        <f>[1]Lundi!$H19</f>
        <v>0</v>
      </c>
      <c r="C20" s="17" t="str">
        <f>IF($B20&lt;1,"",VLOOKUP($B20,[3]Plat!$A$4:$I$28,2,FALSE))</f>
        <v/>
      </c>
      <c r="D20" s="17" t="str">
        <f>IF($B20&lt;1,"",VLOOKUP($B20,[3]Plat!$A$4:$I$28,3,FALSE))</f>
        <v/>
      </c>
      <c r="E20" s="18" t="str">
        <f>IF($B20&lt;1,"",VLOOKUP($B20,[3]Plat!$A$4:$I$28,4,FALSE))</f>
        <v/>
      </c>
      <c r="F20" s="12">
        <f>[1]Lundi!$I19</f>
        <v>0</v>
      </c>
      <c r="G20" s="17" t="str">
        <f>IF($F20&lt;1,"",VLOOKUP(F20,[3]Plat!$A$4:$I$28,2,FALSE))</f>
        <v/>
      </c>
      <c r="H20" s="17" t="str">
        <f>IF($F20&lt;1,"",VLOOKUP(F20,[3]Plat!$A$4:$I$28,3,FALSE))</f>
        <v/>
      </c>
      <c r="I20" s="17" t="str">
        <f>IF($F20&lt;1,"",VLOOKUP(F20,[3]Plat!$A$4:$I$28,4,FALSE))</f>
        <v/>
      </c>
      <c r="J20" s="10"/>
      <c r="K20" s="87"/>
      <c r="L20" s="88"/>
      <c r="M20" s="88"/>
      <c r="N20" s="88"/>
      <c r="O20" s="88"/>
      <c r="P20" s="88"/>
      <c r="Q20" s="88"/>
      <c r="R20" s="88"/>
      <c r="S20" s="88"/>
      <c r="T20" s="88"/>
      <c r="U20" s="88"/>
      <c r="V20" s="88"/>
      <c r="W20" s="88"/>
      <c r="X20" s="89"/>
    </row>
    <row r="21" spans="1:24" ht="18.899999999999999" customHeight="1" x14ac:dyDescent="0.45">
      <c r="A21" s="11" t="s">
        <v>28</v>
      </c>
      <c r="B21" s="12">
        <f>[1]Lundi!$H20</f>
        <v>0</v>
      </c>
      <c r="C21" s="17" t="str">
        <f>IF($B21&lt;1,"",VLOOKUP($B21,[3]Plat!$A$4:$I$28,2,FALSE))</f>
        <v/>
      </c>
      <c r="D21" s="17" t="str">
        <f>IF($B21&lt;1,"",VLOOKUP($B21,[3]Plat!$A$4:$I$28,3,FALSE))</f>
        <v/>
      </c>
      <c r="E21" s="18" t="str">
        <f>IF($B21&lt;1,"",VLOOKUP($B21,[3]Plat!$A$4:$I$28,4,FALSE))</f>
        <v/>
      </c>
      <c r="F21" s="12">
        <f>[1]Lundi!$I20</f>
        <v>0</v>
      </c>
      <c r="G21" s="17" t="str">
        <f>IF($F21&lt;1,"",VLOOKUP(F21,[3]Plat!$A$4:$I$28,2,FALSE))</f>
        <v/>
      </c>
      <c r="H21" s="17" t="str">
        <f>IF($F21&lt;1,"",VLOOKUP(F21,[3]Plat!$A$4:$I$28,3,FALSE))</f>
        <v/>
      </c>
      <c r="I21" s="17" t="str">
        <f>IF($F21&lt;1,"",VLOOKUP(F21,[3]Plat!$A$4:$I$28,4,FALSE))</f>
        <v/>
      </c>
      <c r="J21" s="10"/>
      <c r="K21" s="87"/>
      <c r="L21" s="88"/>
      <c r="M21" s="88"/>
      <c r="N21" s="88"/>
      <c r="O21" s="88"/>
      <c r="P21" s="88"/>
      <c r="Q21" s="88"/>
      <c r="R21" s="88"/>
      <c r="S21" s="88"/>
      <c r="T21" s="88"/>
      <c r="U21" s="88"/>
      <c r="V21" s="88"/>
      <c r="W21" s="88"/>
      <c r="X21" s="89"/>
    </row>
    <row r="22" spans="1:24" ht="18.899999999999999" customHeight="1" x14ac:dyDescent="0.45">
      <c r="A22" s="11" t="s">
        <v>29</v>
      </c>
      <c r="B22" s="12">
        <f>[1]Lundi!$H21</f>
        <v>0</v>
      </c>
      <c r="C22" s="17" t="str">
        <f>IF($B22&lt;1,"",VLOOKUP($B22,[3]Plat!$A$4:$I$28,2,FALSE))</f>
        <v/>
      </c>
      <c r="D22" s="17" t="str">
        <f>IF($B22&lt;1,"",VLOOKUP($B22,[3]Plat!$A$4:$I$28,3,FALSE))</f>
        <v/>
      </c>
      <c r="E22" s="18" t="str">
        <f>IF($B22&lt;1,"",VLOOKUP($B22,[3]Plat!$A$4:$I$28,4,FALSE))</f>
        <v/>
      </c>
      <c r="F22" s="12">
        <f>[1]Lundi!$I21</f>
        <v>0</v>
      </c>
      <c r="G22" s="17" t="str">
        <f>IF($F22&lt;1,"",VLOOKUP(F22,[3]Plat!$A$4:$I$28,2,FALSE))</f>
        <v/>
      </c>
      <c r="H22" s="17" t="str">
        <f>IF($F22&lt;1,"",VLOOKUP(F22,[3]Plat!$A$4:$I$28,3,FALSE))</f>
        <v/>
      </c>
      <c r="I22" s="17" t="str">
        <f>IF($F22&lt;1,"",VLOOKUP(F22,[3]Plat!$A$4:$I$28,4,FALSE))</f>
        <v/>
      </c>
      <c r="J22" s="10"/>
      <c r="K22" s="87"/>
      <c r="L22" s="88"/>
      <c r="M22" s="88"/>
      <c r="N22" s="88"/>
      <c r="O22" s="88"/>
      <c r="P22" s="88"/>
      <c r="Q22" s="88"/>
      <c r="R22" s="88"/>
      <c r="S22" s="88"/>
      <c r="T22" s="88"/>
      <c r="U22" s="88"/>
      <c r="V22" s="88"/>
      <c r="W22" s="88"/>
      <c r="X22" s="89"/>
    </row>
    <row r="23" spans="1:24" ht="18.899999999999999" customHeight="1" x14ac:dyDescent="0.45">
      <c r="A23" s="9" t="s">
        <v>30</v>
      </c>
      <c r="B23" s="98"/>
      <c r="C23" s="99"/>
      <c r="D23" s="99"/>
      <c r="E23" s="99"/>
      <c r="F23" s="99"/>
      <c r="G23" s="99"/>
      <c r="H23" s="99"/>
      <c r="I23" s="100"/>
      <c r="J23" s="10"/>
      <c r="K23" s="87"/>
      <c r="L23" s="88"/>
      <c r="M23" s="88"/>
      <c r="N23" s="88"/>
      <c r="O23" s="88"/>
      <c r="P23" s="88"/>
      <c r="Q23" s="88"/>
      <c r="R23" s="88"/>
      <c r="S23" s="88"/>
      <c r="T23" s="88"/>
      <c r="U23" s="88"/>
      <c r="V23" s="88"/>
      <c r="W23" s="88"/>
      <c r="X23" s="89"/>
    </row>
    <row r="24" spans="1:24" ht="18.899999999999999" customHeight="1" x14ac:dyDescent="0.45">
      <c r="A24" s="11" t="s">
        <v>31</v>
      </c>
      <c r="B24" s="12">
        <f>[1]Lundi!$H23</f>
        <v>1</v>
      </c>
      <c r="C24" s="13">
        <f>IF($B24&lt;1,"",VLOOKUP($B24,[3]Plat!$A$4:$I$28,2,FALSE))</f>
        <v>1</v>
      </c>
      <c r="D24" s="14">
        <f>IF($B24&lt;1,"",VLOOKUP($B24,[3]Plat!$A$4:$I$28,3,FALSE))</f>
        <v>0</v>
      </c>
      <c r="E24" s="14">
        <f>IF($B24&lt;1,"",VLOOKUP($B24,[3]Plat!$A$4:$I$28,4,FALSE))</f>
        <v>0</v>
      </c>
      <c r="F24" s="12">
        <f>[1]Lundi!$I23</f>
        <v>1</v>
      </c>
      <c r="G24" s="14">
        <f>IF($F24&lt;1,"",VLOOKUP(F24,[3]Plat!$A$4:$I$28,2,FALSE))</f>
        <v>1</v>
      </c>
      <c r="H24" s="14">
        <f>IF($F24&lt;1,"",VLOOKUP(F24,[3]Plat!$A$4:$I$28,3,FALSE))</f>
        <v>0</v>
      </c>
      <c r="I24" s="14">
        <f>IF($F24&lt;1,"",VLOOKUP(F24,[3]Plat!$A$4:$I$28,4,FALSE))</f>
        <v>0</v>
      </c>
      <c r="J24" s="10"/>
      <c r="K24" s="87"/>
      <c r="L24" s="88"/>
      <c r="M24" s="88"/>
      <c r="N24" s="88"/>
      <c r="O24" s="88"/>
      <c r="P24" s="88"/>
      <c r="Q24" s="88"/>
      <c r="R24" s="88"/>
      <c r="S24" s="88"/>
      <c r="T24" s="88"/>
      <c r="U24" s="88"/>
      <c r="V24" s="88"/>
      <c r="W24" s="88"/>
      <c r="X24" s="89"/>
    </row>
    <row r="25" spans="1:24" ht="18.899999999999999" customHeight="1" x14ac:dyDescent="0.45">
      <c r="A25" s="19" t="s">
        <v>32</v>
      </c>
      <c r="B25" s="12">
        <f>[1]Lundi!$H24</f>
        <v>12</v>
      </c>
      <c r="C25" s="17">
        <f>IF($B25&lt;1,"",VLOOKUP($B25,[3]Plat!$A$4:$I$28,2,FALSE))</f>
        <v>2</v>
      </c>
      <c r="D25" s="17">
        <f>IF($B25&lt;1,"",VLOOKUP($B25,[3]Plat!$A$4:$I$28,3,FALSE))</f>
        <v>0</v>
      </c>
      <c r="E25" s="17">
        <f>IF($B25&lt;1,"",VLOOKUP($B25,[3]Plat!$A$4:$I$28,4,FALSE))</f>
        <v>2</v>
      </c>
      <c r="F25" s="12">
        <f>[1]Lundi!$I24</f>
        <v>13</v>
      </c>
      <c r="G25" s="17" t="str">
        <f>IF($BF25&lt;1,"",VLOOKUP(F25,[3]Plat!$A$4:$I$28,2,FALSE))</f>
        <v/>
      </c>
      <c r="H25" s="17">
        <f>IF($F25&lt;1,"",VLOOKUP(F25,[3]Plat!$A$4:$I$28,3,FALSE))</f>
        <v>1</v>
      </c>
      <c r="I25" s="17">
        <f>IF($F25&lt;1,"",VLOOKUP(F25,[3]Plat!$A$4:$I$28,4,FALSE))</f>
        <v>2</v>
      </c>
      <c r="J25" s="10"/>
      <c r="K25" s="87"/>
      <c r="L25" s="88"/>
      <c r="M25" s="88"/>
      <c r="N25" s="88"/>
      <c r="O25" s="88"/>
      <c r="P25" s="88"/>
      <c r="Q25" s="88"/>
      <c r="R25" s="88"/>
      <c r="S25" s="88"/>
      <c r="T25" s="88"/>
      <c r="U25" s="88"/>
      <c r="V25" s="88"/>
      <c r="W25" s="88"/>
      <c r="X25" s="89"/>
    </row>
    <row r="26" spans="1:24" ht="18.899999999999999" customHeight="1" x14ac:dyDescent="0.45">
      <c r="A26" s="20" t="s">
        <v>33</v>
      </c>
      <c r="B26" s="12">
        <f>[1]Lundi!$H25</f>
        <v>0</v>
      </c>
      <c r="C26" s="17" t="str">
        <f>IF($B26&lt;1,"",VLOOKUP($B26,[3]Plat!$A$4:$I$28,2,FALSE))</f>
        <v/>
      </c>
      <c r="D26" s="17" t="str">
        <f>IF($B26&lt;1,"",VLOOKUP($B26,[3]Plat!$A$4:$I$28,3,FALSE))</f>
        <v/>
      </c>
      <c r="E26" s="17" t="str">
        <f>IF($B26&lt;1,"",VLOOKUP($B26,[3]Plat!$A$4:$I$28,4,FALSE))</f>
        <v/>
      </c>
      <c r="F26" s="12">
        <f>[1]Lundi!$I25</f>
        <v>0</v>
      </c>
      <c r="G26" s="17" t="str">
        <f>IF($BF26&lt;1,"",VLOOKUP(F26,[3]Plat!$A$4:$I$28,2,FALSE))</f>
        <v/>
      </c>
      <c r="H26" s="17" t="str">
        <f>IF($F26&lt;1,"",VLOOKUP(F26,[3]Plat!$A$4:$I$28,3,FALSE))</f>
        <v/>
      </c>
      <c r="I26" s="17" t="str">
        <f>IF($F26&lt;1,"",VLOOKUP(F26,[3]Plat!$A$4:$I$28,4,FALSE))</f>
        <v/>
      </c>
      <c r="J26" s="10"/>
      <c r="K26" s="87"/>
      <c r="L26" s="88"/>
      <c r="M26" s="88"/>
      <c r="N26" s="88"/>
      <c r="O26" s="88"/>
      <c r="P26" s="88"/>
      <c r="Q26" s="88"/>
      <c r="R26" s="88"/>
      <c r="S26" s="88"/>
      <c r="T26" s="88"/>
      <c r="U26" s="88"/>
      <c r="V26" s="88"/>
      <c r="W26" s="88"/>
      <c r="X26" s="89"/>
    </row>
    <row r="27" spans="1:24" ht="18.899999999999999" customHeight="1" x14ac:dyDescent="0.45">
      <c r="A27" s="21" t="s">
        <v>34</v>
      </c>
      <c r="B27" s="12">
        <f>[1]Lundi!$H26</f>
        <v>7</v>
      </c>
      <c r="C27" s="17">
        <f>IF($B27&lt;1,"",VLOOKUP($B27,[3]Plat!$A$4:$I$28,2,FALSE))</f>
        <v>2</v>
      </c>
      <c r="D27" s="17">
        <f>IF($B27&lt;1,"",VLOOKUP($B27,[3]Plat!$A$4:$I$28,3,FALSE))</f>
        <v>0</v>
      </c>
      <c r="E27" s="17">
        <f>IF($B27&lt;1,"",VLOOKUP($B27,[3]Plat!$A$4:$I$28,4,FALSE))</f>
        <v>1</v>
      </c>
      <c r="F27" s="12">
        <f>[1]Lundi!$I26</f>
        <v>10</v>
      </c>
      <c r="G27" s="17" t="str">
        <f>IF($BF27&lt;1,"",VLOOKUP(F27,[3]Plat!$A$4:$I$28,2,FALSE))</f>
        <v/>
      </c>
      <c r="H27" s="17">
        <f>IF($F27&lt;1,"",VLOOKUP(F27,[3]Plat!$A$4:$I$28,3,FALSE))</f>
        <v>0</v>
      </c>
      <c r="I27" s="17">
        <f>IF($F27&lt;1,"",VLOOKUP(F27,[3]Plat!$A$4:$I$28,4,FALSE))</f>
        <v>2</v>
      </c>
      <c r="J27" s="10"/>
      <c r="K27" s="87"/>
      <c r="L27" s="88"/>
      <c r="M27" s="88"/>
      <c r="N27" s="88"/>
      <c r="O27" s="88"/>
      <c r="P27" s="88"/>
      <c r="Q27" s="88"/>
      <c r="R27" s="88"/>
      <c r="S27" s="88"/>
      <c r="T27" s="88"/>
      <c r="U27" s="88"/>
      <c r="V27" s="88"/>
      <c r="W27" s="88"/>
      <c r="X27" s="89"/>
    </row>
    <row r="28" spans="1:24" ht="18.899999999999999" customHeight="1" x14ac:dyDescent="0.45">
      <c r="A28" s="9" t="s">
        <v>35</v>
      </c>
      <c r="B28" s="98"/>
      <c r="C28" s="99"/>
      <c r="D28" s="99"/>
      <c r="E28" s="99"/>
      <c r="F28" s="99"/>
      <c r="G28" s="99"/>
      <c r="H28" s="99"/>
      <c r="I28" s="100"/>
      <c r="J28" s="10"/>
      <c r="K28" s="87"/>
      <c r="L28" s="88"/>
      <c r="M28" s="88"/>
      <c r="N28" s="88"/>
      <c r="O28" s="88"/>
      <c r="P28" s="88"/>
      <c r="Q28" s="88"/>
      <c r="R28" s="88"/>
      <c r="S28" s="88"/>
      <c r="T28" s="88"/>
      <c r="U28" s="88"/>
      <c r="V28" s="88"/>
      <c r="W28" s="88"/>
      <c r="X28" s="89"/>
    </row>
    <row r="29" spans="1:24" ht="18.899999999999999" customHeight="1" x14ac:dyDescent="0.45">
      <c r="A29" s="11" t="s">
        <v>36</v>
      </c>
      <c r="B29" s="12">
        <f>[1]Lundi!$H28</f>
        <v>1</v>
      </c>
      <c r="C29" s="17">
        <f>IF($B29&lt;1,"",VLOOKUP($B29,[3]Plat!$A$4:$I$28,2,FALSE))</f>
        <v>1</v>
      </c>
      <c r="D29" s="17">
        <f>IF($B29&lt;1,"",VLOOKUP($B29,[3]Plat!$A$4:$I$28,3,FALSE))</f>
        <v>0</v>
      </c>
      <c r="E29" s="17">
        <f>IF($B29&lt;1,"",VLOOKUP($B29,[3]Plat!$A$4:$I$28,4,FALSE))</f>
        <v>0</v>
      </c>
      <c r="F29" s="22">
        <f>[1]Lundi!$I28</f>
        <v>1</v>
      </c>
      <c r="G29" s="17">
        <f>IF($F29&lt;1,"",VLOOKUP(F29,[3]Plat!$A$4:$I$28,2,FALSE))</f>
        <v>1</v>
      </c>
      <c r="H29" s="17" t="str">
        <f>IF($BF29&lt;1,"",VLOOKUP(F29,[3]Plat!$A$4:$I$28,3,FALSE))</f>
        <v/>
      </c>
      <c r="I29" s="17">
        <f>IF($F29&lt;1,"",VLOOKUP(F29,[3]Plat!$A$4:$I$28,4,FALSE))</f>
        <v>0</v>
      </c>
      <c r="J29" s="10"/>
      <c r="K29" s="87"/>
      <c r="L29" s="88"/>
      <c r="M29" s="88"/>
      <c r="N29" s="88"/>
      <c r="O29" s="88"/>
      <c r="P29" s="88"/>
      <c r="Q29" s="88"/>
      <c r="R29" s="88"/>
      <c r="S29" s="88"/>
      <c r="T29" s="88"/>
      <c r="U29" s="88"/>
      <c r="V29" s="88"/>
      <c r="W29" s="88"/>
      <c r="X29" s="89"/>
    </row>
    <row r="30" spans="1:24" ht="18.899999999999999" customHeight="1" x14ac:dyDescent="0.45">
      <c r="A30" s="11" t="s">
        <v>25</v>
      </c>
      <c r="B30" s="12">
        <f>[1]Lundi!$H29</f>
        <v>4</v>
      </c>
      <c r="C30" s="17">
        <f>IF($B30&lt;1,"",VLOOKUP($B30,[3]Plat!$A$4:$I$28,2,FALSE))</f>
        <v>1</v>
      </c>
      <c r="D30" s="17">
        <f>IF($B30&lt;1,"",VLOOKUP($B30,[3]Plat!$A$4:$I$28,3,FALSE))</f>
        <v>1</v>
      </c>
      <c r="E30" s="17">
        <f>IF($B30&lt;1,"",VLOOKUP($B30,[3]Plat!$A$4:$I$28,4,FALSE))</f>
        <v>0</v>
      </c>
      <c r="F30" s="22">
        <f>[1]Lundi!$I29</f>
        <v>11</v>
      </c>
      <c r="G30" s="17">
        <f>IF($F30&lt;1,"",VLOOKUP(F30,[3]Plat!$A$4:$I$28,2,FALSE))</f>
        <v>1</v>
      </c>
      <c r="H30" s="17" t="str">
        <f>IF($BF30&lt;1,"",VLOOKUP(F30,[3]Plat!$A$4:$I$28,3,FALSE))</f>
        <v/>
      </c>
      <c r="I30" s="17">
        <f>IF($F30&lt;1,"",VLOOKUP(F30,[3]Plat!$A$4:$I$28,4,FALSE))</f>
        <v>2</v>
      </c>
      <c r="J30" s="10"/>
      <c r="K30" s="87"/>
      <c r="L30" s="88"/>
      <c r="M30" s="88"/>
      <c r="N30" s="88"/>
      <c r="O30" s="88"/>
      <c r="P30" s="88"/>
      <c r="Q30" s="88"/>
      <c r="R30" s="88"/>
      <c r="S30" s="88"/>
      <c r="T30" s="88"/>
      <c r="U30" s="88"/>
      <c r="V30" s="88"/>
      <c r="W30" s="88"/>
      <c r="X30" s="89"/>
    </row>
    <row r="31" spans="1:24" ht="18.899999999999999" customHeight="1" x14ac:dyDescent="0.45">
      <c r="A31" s="19" t="s">
        <v>26</v>
      </c>
      <c r="B31" s="12">
        <f>[1]Lundi!$H30</f>
        <v>8</v>
      </c>
      <c r="C31" s="17">
        <f>IF($B31&lt;1,"",VLOOKUP($B31,[3]Plat!$A$4:$I$28,2,FALSE))</f>
        <v>0</v>
      </c>
      <c r="D31" s="17">
        <f>IF($B31&lt;1,"",VLOOKUP($B31,[3]Plat!$A$4:$I$28,3,FALSE))</f>
        <v>1</v>
      </c>
      <c r="E31" s="17">
        <f>IF($B31&lt;1,"",VLOOKUP($B31,[3]Plat!$A$4:$I$28,4,FALSE))</f>
        <v>1</v>
      </c>
      <c r="F31" s="22">
        <f>[1]Lundi!$I30</f>
        <v>5</v>
      </c>
      <c r="G31" s="17">
        <f>IF($F31&lt;1,"",VLOOKUP(F31,[3]Plat!$A$4:$I$28,2,FALSE))</f>
        <v>0</v>
      </c>
      <c r="H31" s="17" t="str">
        <f>IF($BF31&lt;1,"",VLOOKUP(F31,[3]Plat!$A$4:$I$28,3,FALSE))</f>
        <v/>
      </c>
      <c r="I31" s="17">
        <f>IF($F31&lt;1,"",VLOOKUP(F31,[3]Plat!$A$4:$I$28,4,FALSE))</f>
        <v>1</v>
      </c>
      <c r="J31" s="10"/>
      <c r="K31" s="87"/>
      <c r="L31" s="88"/>
      <c r="M31" s="88"/>
      <c r="N31" s="88"/>
      <c r="O31" s="88"/>
      <c r="P31" s="88"/>
      <c r="Q31" s="88"/>
      <c r="R31" s="88"/>
      <c r="S31" s="88"/>
      <c r="T31" s="88"/>
      <c r="U31" s="88"/>
      <c r="V31" s="88"/>
      <c r="W31" s="88"/>
      <c r="X31" s="89"/>
    </row>
    <row r="32" spans="1:24" ht="18.899999999999999" customHeight="1" x14ac:dyDescent="0.45">
      <c r="A32" s="23" t="s">
        <v>37</v>
      </c>
      <c r="B32" s="12">
        <f>[1]Lundi!$H31</f>
        <v>0</v>
      </c>
      <c r="C32" s="17" t="str">
        <f>IF($B32&lt;1,"",VLOOKUP($B32,[3]Plat!$A$4:$I$28,2,FALSE))</f>
        <v/>
      </c>
      <c r="D32" s="17" t="str">
        <f>IF($B32&lt;1,"",VLOOKUP($B32,[3]Plat!$A$4:$I$28,3,FALSE))</f>
        <v/>
      </c>
      <c r="E32" s="17" t="str">
        <f>IF($B32&lt;1,"",VLOOKUP($B32,[3]Plat!$A$4:$I$28,4,FALSE))</f>
        <v/>
      </c>
      <c r="F32" s="22">
        <f>[1]Lundi!$I31</f>
        <v>0</v>
      </c>
      <c r="G32" s="17" t="str">
        <f>IF($F32&lt;1,"",VLOOKUP(F32,[3]Plat!$A$4:$I$28,2,FALSE))</f>
        <v/>
      </c>
      <c r="H32" s="17" t="str">
        <f>IF($BF32&lt;1,"",VLOOKUP(F32,[3]Plat!$A$4:$I$28,3,FALSE))</f>
        <v/>
      </c>
      <c r="I32" s="17" t="str">
        <f>IF($F32&lt;1,"",VLOOKUP(F32,[3]Plat!$A$4:$I$28,4,FALSE))</f>
        <v/>
      </c>
      <c r="J32" s="10"/>
      <c r="K32" s="87"/>
      <c r="L32" s="88"/>
      <c r="M32" s="88"/>
      <c r="N32" s="88"/>
      <c r="O32" s="88"/>
      <c r="P32" s="88"/>
      <c r="Q32" s="88"/>
      <c r="R32" s="88"/>
      <c r="S32" s="88"/>
      <c r="T32" s="88"/>
      <c r="U32" s="88"/>
      <c r="V32" s="88"/>
      <c r="W32" s="88"/>
      <c r="X32" s="89"/>
    </row>
    <row r="33" spans="1:32" ht="18.899999999999999" customHeight="1" x14ac:dyDescent="0.45">
      <c r="A33" s="23" t="s">
        <v>38</v>
      </c>
      <c r="B33" s="12">
        <f>[1]Lundi!$H32</f>
        <v>8</v>
      </c>
      <c r="C33" s="17">
        <f>IF($B33&lt;1,"",VLOOKUP($B33,[3]Plat!$A$4:$I$28,2,FALSE))</f>
        <v>0</v>
      </c>
      <c r="D33" s="17">
        <f>IF($B33&lt;1,"",VLOOKUP($B33,[3]Plat!$A$4:$I$28,3,FALSE))</f>
        <v>1</v>
      </c>
      <c r="E33" s="17">
        <f>IF($B33&lt;1,"",VLOOKUP($B33,[3]Plat!$A$4:$I$28,4,FALSE))</f>
        <v>1</v>
      </c>
      <c r="F33" s="22">
        <f>[1]Lundi!$I32</f>
        <v>8</v>
      </c>
      <c r="G33" s="17">
        <f>IF($F33&lt;1,"",VLOOKUP(F33,[3]Plat!$A$4:$I$28,2,FALSE))</f>
        <v>0</v>
      </c>
      <c r="H33" s="17" t="str">
        <f>IF($BF33&lt;1,"",VLOOKUP(F33,[3]Plat!$A$4:$I$28,3,FALSE))</f>
        <v/>
      </c>
      <c r="I33" s="17">
        <f>IF($F33&lt;1,"",VLOOKUP(F33,[3]Plat!$A$4:$I$28,4,FALSE))</f>
        <v>1</v>
      </c>
      <c r="J33" s="10"/>
      <c r="K33" s="87"/>
      <c r="L33" s="88"/>
      <c r="M33" s="88"/>
      <c r="N33" s="88"/>
      <c r="O33" s="88"/>
      <c r="P33" s="88"/>
      <c r="Q33" s="88"/>
      <c r="R33" s="88"/>
      <c r="S33" s="88"/>
      <c r="T33" s="88"/>
      <c r="U33" s="88"/>
      <c r="V33" s="88"/>
      <c r="W33" s="88"/>
      <c r="X33" s="89"/>
      <c r="AD33" s="24"/>
    </row>
    <row r="34" spans="1:32" ht="18.899999999999999" customHeight="1" x14ac:dyDescent="0.45">
      <c r="A34" s="23" t="s">
        <v>39</v>
      </c>
      <c r="B34" s="12">
        <f>[1]Lundi!$H33</f>
        <v>0</v>
      </c>
      <c r="C34" s="17" t="str">
        <f>IF($B34&lt;1,"",VLOOKUP($B34,[3]Plat!$A$4:$I$28,2,FALSE))</f>
        <v/>
      </c>
      <c r="D34" s="17" t="str">
        <f>IF($B34&lt;1,"",VLOOKUP($B34,[3]Plat!$A$4:$I$28,3,FALSE))</f>
        <v/>
      </c>
      <c r="E34" s="17" t="str">
        <f>IF($B34&lt;1,"",VLOOKUP($B34,[3]Plat!$A$4:$I$28,4,FALSE))</f>
        <v/>
      </c>
      <c r="F34" s="22">
        <f>[1]Lundi!$I33</f>
        <v>0</v>
      </c>
      <c r="G34" s="17" t="str">
        <f>IF($F34&lt;1,"",VLOOKUP(F34,[3]Plat!$A$4:$I$28,2,FALSE))</f>
        <v/>
      </c>
      <c r="H34" s="17" t="str">
        <f>IF($BF34&lt;1,"",VLOOKUP(F34,[3]Plat!$A$4:$I$28,3,FALSE))</f>
        <v/>
      </c>
      <c r="I34" s="17" t="str">
        <f>IF($F34&lt;1,"",VLOOKUP(F34,[3]Plat!$A$4:$I$28,4,FALSE))</f>
        <v/>
      </c>
      <c r="J34" s="10"/>
      <c r="K34" s="87"/>
      <c r="L34" s="88"/>
      <c r="M34" s="88"/>
      <c r="N34" s="88"/>
      <c r="O34" s="88"/>
      <c r="P34" s="88"/>
      <c r="Q34" s="88"/>
      <c r="R34" s="88"/>
      <c r="S34" s="88"/>
      <c r="T34" s="88"/>
      <c r="U34" s="88"/>
      <c r="V34" s="88"/>
      <c r="W34" s="88"/>
      <c r="X34" s="89"/>
      <c r="AF34" s="25"/>
    </row>
    <row r="35" spans="1:32" ht="18.899999999999999" customHeight="1" x14ac:dyDescent="0.45">
      <c r="A35" s="23" t="s">
        <v>40</v>
      </c>
      <c r="B35" s="12">
        <f>[1]Lundi!$H34</f>
        <v>0</v>
      </c>
      <c r="C35" s="17" t="str">
        <f>IF($B35&lt;1,"",VLOOKUP($B35,[3]Plat!$A$4:$I$28,2,FALSE))</f>
        <v/>
      </c>
      <c r="D35" s="17" t="str">
        <f>IF($B35&lt;1,"",VLOOKUP($B35,[3]Plat!$A$4:$I$28,3,FALSE))</f>
        <v/>
      </c>
      <c r="E35" s="17" t="str">
        <f>IF($B35&lt;1,"",VLOOKUP($B35,[3]Plat!$A$4:$I$28,4,FALSE))</f>
        <v/>
      </c>
      <c r="F35" s="22">
        <f>[1]Lundi!$I34</f>
        <v>0</v>
      </c>
      <c r="G35" s="17" t="str">
        <f>IF($F35&lt;1,"",VLOOKUP(F35,[3]Plat!$A$4:$I$28,2,FALSE))</f>
        <v/>
      </c>
      <c r="H35" s="17" t="str">
        <f>IF($BF35&lt;1,"",VLOOKUP(F35,[3]Plat!$A$4:$I$28,3,FALSE))</f>
        <v/>
      </c>
      <c r="I35" s="17" t="str">
        <f>IF($F35&lt;1,"",VLOOKUP(F35,[3]Plat!$A$4:$I$28,4,FALSE))</f>
        <v/>
      </c>
      <c r="J35" s="10"/>
      <c r="K35" s="87"/>
      <c r="L35" s="88"/>
      <c r="M35" s="88"/>
      <c r="N35" s="88"/>
      <c r="O35" s="88"/>
      <c r="P35" s="88"/>
      <c r="Q35" s="88"/>
      <c r="R35" s="88"/>
      <c r="S35" s="88"/>
      <c r="T35" s="88"/>
      <c r="U35" s="88"/>
      <c r="V35" s="88"/>
      <c r="W35" s="88"/>
      <c r="X35" s="89"/>
    </row>
    <row r="36" spans="1:32" ht="18.899999999999999" customHeight="1" x14ac:dyDescent="0.45">
      <c r="A36" s="23" t="s">
        <v>41</v>
      </c>
      <c r="B36" s="12">
        <f>[1]Lundi!$H35</f>
        <v>0</v>
      </c>
      <c r="C36" s="17" t="str">
        <f>IF($B36&lt;1,"",VLOOKUP($B36,[3]Plat!$A$4:$I$28,2,FALSE))</f>
        <v/>
      </c>
      <c r="D36" s="17" t="str">
        <f>IF($B36&lt;1,"",VLOOKUP($B36,[3]Plat!$A$4:$I$28,3,FALSE))</f>
        <v/>
      </c>
      <c r="E36" s="17" t="str">
        <f>IF($B36&lt;1,"",VLOOKUP($B36,[3]Plat!$A$4:$I$28,4,FALSE))</f>
        <v/>
      </c>
      <c r="F36" s="22">
        <f>[1]Lundi!$I35</f>
        <v>0</v>
      </c>
      <c r="G36" s="17" t="str">
        <f>IF($F36&lt;1,"",VLOOKUP(F36,[3]Plat!$A$4:$I$28,2,FALSE))</f>
        <v/>
      </c>
      <c r="H36" s="17" t="str">
        <f>IF($BF36&lt;1,"",VLOOKUP(F36,[3]Plat!$A$4:$I$28,3,FALSE))</f>
        <v/>
      </c>
      <c r="I36" s="17" t="str">
        <f>IF($F36&lt;1,"",VLOOKUP(F36,[3]Plat!$A$4:$I$28,4,FALSE))</f>
        <v/>
      </c>
      <c r="J36" s="10"/>
      <c r="K36" s="87"/>
      <c r="L36" s="88"/>
      <c r="M36" s="88"/>
      <c r="N36" s="88"/>
      <c r="O36" s="88"/>
      <c r="P36" s="88"/>
      <c r="Q36" s="88"/>
      <c r="R36" s="88"/>
      <c r="S36" s="88"/>
      <c r="T36" s="88"/>
      <c r="U36" s="88"/>
      <c r="V36" s="88"/>
      <c r="W36" s="88"/>
      <c r="X36" s="89"/>
    </row>
    <row r="37" spans="1:32" ht="18.899999999999999" customHeight="1" x14ac:dyDescent="0.45">
      <c r="A37" s="26" t="s">
        <v>42</v>
      </c>
      <c r="B37" s="12">
        <f>[1]Lundi!$H36</f>
        <v>0</v>
      </c>
      <c r="C37" s="17" t="str">
        <f>IF($B37&lt;1,"",VLOOKUP($B37,[3]Plat!$A$4:$I$28,2,FALSE))</f>
        <v/>
      </c>
      <c r="D37" s="17" t="str">
        <f>IF($B37&lt;1,"",VLOOKUP($B37,[3]Plat!$A$4:$I$28,3,FALSE))</f>
        <v/>
      </c>
      <c r="E37" s="17" t="str">
        <f>IF($B37&lt;1,"",VLOOKUP($B37,[3]Plat!$A$4:$I$28,4,FALSE))</f>
        <v/>
      </c>
      <c r="F37" s="22">
        <f>[1]Lundi!$I36</f>
        <v>0</v>
      </c>
      <c r="G37" s="17" t="str">
        <f>IF($F37&lt;1,"",VLOOKUP(F37,[3]Plat!$A$4:$I$28,2,FALSE))</f>
        <v/>
      </c>
      <c r="H37" s="17" t="str">
        <f>IF($BF37&lt;1,"",VLOOKUP(F37,[3]Plat!$A$4:$I$28,3,FALSE))</f>
        <v/>
      </c>
      <c r="I37" s="17" t="str">
        <f>IF($F37&lt;1,"",VLOOKUP(F37,[3]Plat!$A$4:$I$28,4,FALSE))</f>
        <v/>
      </c>
      <c r="J37" s="10"/>
      <c r="K37" s="87"/>
      <c r="L37" s="88"/>
      <c r="M37" s="88"/>
      <c r="N37" s="88"/>
      <c r="O37" s="88"/>
      <c r="P37" s="88"/>
      <c r="Q37" s="88"/>
      <c r="R37" s="88"/>
      <c r="S37" s="88"/>
      <c r="T37" s="88"/>
      <c r="U37" s="88"/>
      <c r="V37" s="88"/>
      <c r="W37" s="88"/>
      <c r="X37" s="89"/>
    </row>
    <row r="38" spans="1:32" ht="18.899999999999999" customHeight="1" x14ac:dyDescent="0.45">
      <c r="A38" s="26" t="s">
        <v>43</v>
      </c>
      <c r="B38" s="12">
        <f>[1]Lundi!$H37</f>
        <v>0</v>
      </c>
      <c r="C38" s="17" t="str">
        <f>IF($B38&lt;1,"",VLOOKUP($B38,[3]Plat!$A$4:$I$28,2,FALSE))</f>
        <v/>
      </c>
      <c r="D38" s="17" t="str">
        <f>IF($B38&lt;1,"",VLOOKUP($B38,[3]Plat!$A$4:$I$28,3,FALSE))</f>
        <v/>
      </c>
      <c r="E38" s="17" t="str">
        <f>IF($B38&lt;1,"",VLOOKUP($B38,[3]Plat!$A$4:$I$28,4,FALSE))</f>
        <v/>
      </c>
      <c r="F38" s="22">
        <f>[1]Lundi!$I37</f>
        <v>0</v>
      </c>
      <c r="G38" s="17" t="str">
        <f>IF($F38&lt;1,"",VLOOKUP(F38,[3]Plat!$A$4:$I$28,2,FALSE))</f>
        <v/>
      </c>
      <c r="H38" s="17" t="str">
        <f>IF($BF38&lt;1,"",VLOOKUP(F38,[3]Plat!$A$4:$I$28,3,FALSE))</f>
        <v/>
      </c>
      <c r="I38" s="17" t="str">
        <f>IF($F38&lt;1,"",VLOOKUP(F38,[3]Plat!$A$4:$I$28,4,FALSE))</f>
        <v/>
      </c>
      <c r="J38" s="10"/>
      <c r="K38" s="87"/>
      <c r="L38" s="88"/>
      <c r="M38" s="88"/>
      <c r="N38" s="88"/>
      <c r="O38" s="88"/>
      <c r="P38" s="88"/>
      <c r="Q38" s="88"/>
      <c r="R38" s="88"/>
      <c r="S38" s="88"/>
      <c r="T38" s="88"/>
      <c r="U38" s="88"/>
      <c r="V38" s="88"/>
      <c r="W38" s="88"/>
      <c r="X38" s="89"/>
    </row>
    <row r="39" spans="1:32" ht="18.75" customHeight="1" x14ac:dyDescent="0.3">
      <c r="A39" s="27" t="s">
        <v>44</v>
      </c>
      <c r="B39" s="28">
        <f>SUM(B7:B37)</f>
        <v>41</v>
      </c>
      <c r="C39" s="29">
        <f>SUM(C9:C38)</f>
        <v>7</v>
      </c>
      <c r="D39" s="29">
        <f>SUM(D9:D38)</f>
        <v>3</v>
      </c>
      <c r="E39" s="29">
        <f>SUM(E9:E38)</f>
        <v>5</v>
      </c>
      <c r="F39" s="28">
        <f>SUM(F7:F37)</f>
        <v>49</v>
      </c>
      <c r="G39" s="29">
        <f>SUM(G9:G37)</f>
        <v>3</v>
      </c>
      <c r="H39" s="29">
        <f>SUM(H9:H37)</f>
        <v>1</v>
      </c>
      <c r="I39" s="29">
        <f>SUM(I9:I37)</f>
        <v>8</v>
      </c>
      <c r="J39" s="10"/>
      <c r="K39" s="87"/>
      <c r="L39" s="88"/>
      <c r="M39" s="88"/>
      <c r="N39" s="88"/>
      <c r="O39" s="88"/>
      <c r="P39" s="88"/>
      <c r="Q39" s="88"/>
      <c r="R39" s="88"/>
      <c r="S39" s="88"/>
      <c r="T39" s="88"/>
      <c r="U39" s="88"/>
      <c r="V39" s="88"/>
      <c r="W39" s="88"/>
      <c r="X39" s="89"/>
    </row>
    <row r="40" spans="1:32" ht="21" customHeight="1" x14ac:dyDescent="0.3">
      <c r="A40" s="101" t="s">
        <v>45</v>
      </c>
      <c r="B40" s="102"/>
      <c r="C40" s="102"/>
      <c r="D40" s="102"/>
      <c r="E40" s="102"/>
      <c r="F40" s="102"/>
      <c r="G40" s="102"/>
      <c r="H40" s="102"/>
      <c r="I40" s="103"/>
      <c r="J40" s="10"/>
      <c r="K40" s="87"/>
      <c r="L40" s="88"/>
      <c r="M40" s="88"/>
      <c r="N40" s="88"/>
      <c r="O40" s="88"/>
      <c r="P40" s="88"/>
      <c r="Q40" s="88"/>
      <c r="R40" s="88"/>
      <c r="S40" s="88"/>
      <c r="T40" s="88"/>
      <c r="U40" s="88"/>
      <c r="V40" s="88"/>
      <c r="W40" s="88"/>
      <c r="X40" s="89"/>
      <c r="AE40" s="25"/>
    </row>
    <row r="41" spans="1:32" ht="15" customHeight="1" x14ac:dyDescent="0.3">
      <c r="A41" s="30" t="s">
        <v>46</v>
      </c>
      <c r="B41" s="31">
        <f>B39*0.12</f>
        <v>4.92</v>
      </c>
      <c r="C41" s="32">
        <f>C39*0.12</f>
        <v>0.84</v>
      </c>
      <c r="D41" s="32">
        <f>D39*0.36</f>
        <v>1.08</v>
      </c>
      <c r="E41" s="32">
        <f>E39*0.6</f>
        <v>3</v>
      </c>
      <c r="F41" s="33">
        <f>SUM(F9:F37)*0.12</f>
        <v>5.88</v>
      </c>
      <c r="G41" s="32">
        <f>G39*0.12</f>
        <v>0.36</v>
      </c>
      <c r="H41" s="32">
        <f>H39*0.36</f>
        <v>0.36</v>
      </c>
      <c r="I41" s="32">
        <f>I39*0.6</f>
        <v>4.8</v>
      </c>
      <c r="J41" s="10"/>
      <c r="K41" s="87"/>
      <c r="L41" s="88"/>
      <c r="M41" s="88"/>
      <c r="N41" s="88"/>
      <c r="O41" s="88"/>
      <c r="P41" s="88"/>
      <c r="Q41" s="88"/>
      <c r="R41" s="88"/>
      <c r="S41" s="88"/>
      <c r="T41" s="88"/>
      <c r="U41" s="88"/>
      <c r="V41" s="88"/>
      <c r="W41" s="88"/>
      <c r="X41" s="89"/>
    </row>
    <row r="42" spans="1:32" ht="18.75" customHeight="1" x14ac:dyDescent="0.35">
      <c r="A42" s="34" t="s">
        <v>47</v>
      </c>
      <c r="B42" s="35">
        <f>B39*0.12+0.24</f>
        <v>5.16</v>
      </c>
      <c r="C42" s="36" t="s">
        <v>48</v>
      </c>
      <c r="D42" s="37" t="s">
        <v>49</v>
      </c>
      <c r="E42" s="37" t="s">
        <v>50</v>
      </c>
      <c r="F42" s="38">
        <f>F39*0.12+0.24</f>
        <v>6.12</v>
      </c>
      <c r="G42" s="36" t="s">
        <v>48</v>
      </c>
      <c r="H42" s="37" t="s">
        <v>49</v>
      </c>
      <c r="I42" s="37" t="s">
        <v>50</v>
      </c>
      <c r="J42" s="10"/>
      <c r="K42" s="87"/>
      <c r="L42" s="88"/>
      <c r="M42" s="88"/>
      <c r="N42" s="88"/>
      <c r="O42" s="88"/>
      <c r="P42" s="88"/>
      <c r="Q42" s="88"/>
      <c r="R42" s="88"/>
      <c r="S42" s="88"/>
      <c r="T42" s="88"/>
      <c r="U42" s="88"/>
      <c r="V42" s="88"/>
      <c r="W42" s="88"/>
      <c r="X42" s="89"/>
    </row>
    <row r="43" spans="1:32" ht="15.75" customHeight="1" x14ac:dyDescent="0.3">
      <c r="A43" s="30" t="s">
        <v>51</v>
      </c>
      <c r="B43" s="39">
        <f>SUM(B9:B37)*1</f>
        <v>41</v>
      </c>
      <c r="C43" s="40">
        <f>SUM(C9:C38)+B44+B45</f>
        <v>8</v>
      </c>
      <c r="D43" s="40">
        <f>SUM(D9:D38)</f>
        <v>3</v>
      </c>
      <c r="E43" s="40">
        <f>SUM(E9:E38)</f>
        <v>5</v>
      </c>
      <c r="F43" s="41">
        <f>SUM(F9:F37)*1</f>
        <v>49</v>
      </c>
      <c r="G43" s="40">
        <f>SUM(G9:G37)+F44+F45</f>
        <v>4</v>
      </c>
      <c r="H43" s="42">
        <f>SUM(H9:H37)*1</f>
        <v>1</v>
      </c>
      <c r="I43" s="42">
        <f>SUM(I9:I37)*1</f>
        <v>8</v>
      </c>
      <c r="J43" s="10"/>
      <c r="K43" s="87"/>
      <c r="L43" s="88"/>
      <c r="M43" s="88"/>
      <c r="N43" s="88"/>
      <c r="O43" s="88"/>
      <c r="P43" s="88"/>
      <c r="Q43" s="88"/>
      <c r="R43" s="88"/>
      <c r="S43" s="88"/>
      <c r="T43" s="88"/>
      <c r="U43" s="88"/>
      <c r="V43" s="88"/>
      <c r="W43" s="88"/>
      <c r="X43" s="89"/>
    </row>
    <row r="44" spans="1:32" ht="17.100000000000001" customHeight="1" x14ac:dyDescent="0.3">
      <c r="A44" s="43" t="s">
        <v>52</v>
      </c>
      <c r="B44" s="72"/>
      <c r="C44" s="72"/>
      <c r="D44" s="72"/>
      <c r="E44" s="72"/>
      <c r="F44" s="72"/>
      <c r="G44" s="72"/>
      <c r="H44" s="72"/>
      <c r="I44" s="72"/>
      <c r="J44" s="44"/>
      <c r="K44" s="87"/>
      <c r="L44" s="88"/>
      <c r="M44" s="88"/>
      <c r="N44" s="88"/>
      <c r="O44" s="88"/>
      <c r="P44" s="88"/>
      <c r="Q44" s="88"/>
      <c r="R44" s="88"/>
      <c r="S44" s="88"/>
      <c r="T44" s="88"/>
      <c r="U44" s="88"/>
      <c r="V44" s="88"/>
      <c r="W44" s="88"/>
      <c r="X44" s="89"/>
    </row>
    <row r="45" spans="1:32" ht="17.100000000000001" customHeight="1" x14ac:dyDescent="0.3">
      <c r="A45" s="43" t="s">
        <v>53</v>
      </c>
      <c r="B45" s="73">
        <v>1</v>
      </c>
      <c r="C45" s="73"/>
      <c r="D45" s="73"/>
      <c r="E45" s="73"/>
      <c r="F45" s="73">
        <v>1</v>
      </c>
      <c r="G45" s="73"/>
      <c r="H45" s="73"/>
      <c r="I45" s="73"/>
      <c r="J45" s="44"/>
      <c r="K45" s="87"/>
      <c r="L45" s="88"/>
      <c r="M45" s="88"/>
      <c r="N45" s="88"/>
      <c r="O45" s="88"/>
      <c r="P45" s="88"/>
      <c r="Q45" s="88"/>
      <c r="R45" s="88"/>
      <c r="S45" s="88"/>
      <c r="T45" s="88"/>
      <c r="U45" s="88"/>
      <c r="V45" s="88"/>
      <c r="W45" s="88"/>
      <c r="X45" s="89"/>
    </row>
    <row r="46" spans="1:32" ht="17.100000000000001" customHeight="1" x14ac:dyDescent="0.35">
      <c r="A46" s="34" t="s">
        <v>54</v>
      </c>
      <c r="B46" s="74">
        <f>SUM(B42+F42)</f>
        <v>11.280000000000001</v>
      </c>
      <c r="C46" s="75"/>
      <c r="D46" s="75"/>
      <c r="E46" s="75"/>
      <c r="F46" s="75"/>
      <c r="G46" s="75"/>
      <c r="H46" s="75"/>
      <c r="I46" s="76"/>
      <c r="J46" s="45"/>
      <c r="K46" s="87"/>
      <c r="L46" s="88"/>
      <c r="M46" s="88"/>
      <c r="N46" s="88"/>
      <c r="O46" s="88"/>
      <c r="P46" s="88"/>
      <c r="Q46" s="88"/>
      <c r="R46" s="88"/>
      <c r="S46" s="88"/>
      <c r="T46" s="88"/>
      <c r="U46" s="88"/>
      <c r="V46" s="88"/>
      <c r="W46" s="88"/>
      <c r="X46" s="89"/>
    </row>
    <row r="47" spans="1:32" ht="17.100000000000001" customHeight="1" x14ac:dyDescent="0.35">
      <c r="A47" s="46" t="s">
        <v>55</v>
      </c>
      <c r="B47" s="77">
        <f ca="1">B48+F48</f>
        <v>10.44</v>
      </c>
      <c r="C47" s="78"/>
      <c r="D47" s="78"/>
      <c r="E47" s="78"/>
      <c r="F47" s="78"/>
      <c r="G47" s="78"/>
      <c r="H47" s="78"/>
      <c r="I47" s="79"/>
      <c r="J47" s="45"/>
      <c r="K47" s="87"/>
      <c r="L47" s="88"/>
      <c r="M47" s="88"/>
      <c r="N47" s="88"/>
      <c r="O47" s="88"/>
      <c r="P47" s="88"/>
      <c r="Q47" s="88"/>
      <c r="R47" s="88"/>
      <c r="S47" s="88"/>
      <c r="T47" s="88"/>
      <c r="U47" s="88"/>
      <c r="V47" s="88"/>
      <c r="W47" s="88"/>
      <c r="X47" s="89"/>
    </row>
    <row r="48" spans="1:32" ht="17.100000000000001" customHeight="1" x14ac:dyDescent="0.4">
      <c r="A48" s="47" t="s">
        <v>56</v>
      </c>
      <c r="B48" s="48">
        <f ca="1">(C48*0.12)+(D48*0.36)+(E48*0.6)</f>
        <v>4.92</v>
      </c>
      <c r="C48" s="49">
        <f ca="1">C39-[4]!SOMME_SI_COULEUR(C9:C38,65280)</f>
        <v>7</v>
      </c>
      <c r="D48" s="49">
        <f ca="1">D39-[4]!SOMME_SI_COULEUR(D9:D38,65280)</f>
        <v>3</v>
      </c>
      <c r="E48" s="49">
        <f ca="1">E39-[4]!SOMME_SI_COULEUR(E9:E38,65280)</f>
        <v>5</v>
      </c>
      <c r="F48" s="48">
        <f ca="1">(G48*0.12)+(H48*0.36)+(I48*0.6)</f>
        <v>5.52</v>
      </c>
      <c r="G48" s="48">
        <f ca="1">G39-[4]!SOMME_SI_COULEUR(G9:G38,65280)</f>
        <v>3</v>
      </c>
      <c r="H48" s="48">
        <f ca="1">H39-[4]!SOMME_SI_COULEUR(H9:H38,65280)</f>
        <v>1</v>
      </c>
      <c r="I48" s="48">
        <f ca="1">I39-[4]!SOMME_SI_COULEUR(I9:I38,65280)</f>
        <v>8</v>
      </c>
      <c r="J48" s="50"/>
      <c r="K48" s="87"/>
      <c r="L48" s="88"/>
      <c r="M48" s="88"/>
      <c r="N48" s="88"/>
      <c r="O48" s="88"/>
      <c r="P48" s="88"/>
      <c r="Q48" s="88"/>
      <c r="R48" s="88"/>
      <c r="S48" s="88"/>
      <c r="T48" s="88"/>
      <c r="U48" s="88"/>
      <c r="V48" s="88"/>
      <c r="W48" s="88"/>
      <c r="X48" s="89"/>
    </row>
    <row r="49" spans="1:24" ht="17.100000000000001" customHeight="1" x14ac:dyDescent="0.4">
      <c r="A49" s="34" t="s">
        <v>57</v>
      </c>
      <c r="B49" s="48"/>
      <c r="C49" s="51"/>
      <c r="D49" s="48"/>
      <c r="E49" s="51"/>
      <c r="F49" s="48"/>
      <c r="G49" s="51"/>
      <c r="H49" s="48"/>
      <c r="I49" s="48"/>
      <c r="J49" s="50"/>
      <c r="K49" s="87"/>
      <c r="L49" s="88"/>
      <c r="M49" s="88"/>
      <c r="N49" s="88"/>
      <c r="O49" s="88"/>
      <c r="P49" s="88"/>
      <c r="Q49" s="88"/>
      <c r="R49" s="88"/>
      <c r="S49" s="88"/>
      <c r="T49" s="88"/>
      <c r="U49" s="88"/>
      <c r="V49" s="88"/>
      <c r="W49" s="88"/>
      <c r="X49" s="89"/>
    </row>
    <row r="50" spans="1:24" ht="17.399999999999999" customHeight="1" x14ac:dyDescent="0.4">
      <c r="A50" s="52" t="s">
        <v>58</v>
      </c>
      <c r="B50" s="48"/>
      <c r="C50" s="51"/>
      <c r="D50" s="48"/>
      <c r="E50" s="48"/>
      <c r="F50" s="48"/>
      <c r="G50" s="48"/>
      <c r="H50" s="48"/>
      <c r="I50" s="48"/>
      <c r="J50" s="50"/>
      <c r="K50" s="87"/>
      <c r="L50" s="88"/>
      <c r="M50" s="88"/>
      <c r="N50" s="88"/>
      <c r="O50" s="88"/>
      <c r="P50" s="88"/>
      <c r="Q50" s="88"/>
      <c r="R50" s="88"/>
      <c r="S50" s="88"/>
      <c r="T50" s="88"/>
      <c r="U50" s="88"/>
      <c r="V50" s="88"/>
      <c r="W50" s="88"/>
      <c r="X50" s="89"/>
    </row>
    <row r="51" spans="1:24" ht="15.6" x14ac:dyDescent="0.3">
      <c r="A51" s="53" t="s">
        <v>59</v>
      </c>
      <c r="B51" s="54"/>
      <c r="C51" s="55"/>
      <c r="D51" s="55"/>
      <c r="E51" s="55"/>
      <c r="F51" s="56"/>
      <c r="G51" s="57"/>
      <c r="H51" s="57"/>
      <c r="I51" s="57"/>
      <c r="K51" s="90"/>
      <c r="L51" s="91"/>
      <c r="M51" s="91"/>
      <c r="N51" s="91"/>
      <c r="O51" s="91"/>
      <c r="P51" s="91"/>
      <c r="Q51" s="91"/>
      <c r="R51" s="91"/>
      <c r="S51" s="91"/>
      <c r="T51" s="91"/>
      <c r="U51" s="91"/>
      <c r="V51" s="91"/>
      <c r="W51" s="91"/>
      <c r="X51" s="92"/>
    </row>
    <row r="52" spans="1:24" ht="15.6" customHeight="1" x14ac:dyDescent="0.3">
      <c r="A52" s="58" t="s">
        <v>60</v>
      </c>
      <c r="B52" s="80" t="s">
        <v>61</v>
      </c>
      <c r="C52" s="80"/>
      <c r="D52" s="80"/>
      <c r="E52" s="80"/>
      <c r="F52" s="80"/>
      <c r="G52" s="80"/>
      <c r="H52" s="80"/>
      <c r="I52" s="80"/>
      <c r="M52" s="4" t="s">
        <v>60</v>
      </c>
      <c r="N52" s="4"/>
      <c r="Q52" s="70" t="s">
        <v>62</v>
      </c>
      <c r="R52" s="70"/>
      <c r="S52" s="70"/>
      <c r="T52" s="70"/>
      <c r="U52" s="70"/>
      <c r="V52" s="70"/>
      <c r="W52" s="70"/>
      <c r="X52" s="70"/>
    </row>
    <row r="53" spans="1:24" ht="12" customHeight="1" x14ac:dyDescent="0.3">
      <c r="A53" s="59"/>
      <c r="B53" s="80"/>
      <c r="C53" s="80"/>
      <c r="D53" s="80"/>
      <c r="E53" s="80"/>
      <c r="F53" s="80"/>
      <c r="G53" s="80"/>
      <c r="H53" s="80"/>
      <c r="I53" s="80"/>
      <c r="J53" s="60"/>
      <c r="K53" s="60"/>
      <c r="L53" s="60"/>
      <c r="M53" s="60"/>
      <c r="N53" s="60"/>
      <c r="O53" s="60"/>
      <c r="P53" s="60"/>
      <c r="Q53" s="71"/>
      <c r="R53" s="71"/>
      <c r="S53" s="71"/>
      <c r="T53" s="71"/>
      <c r="U53" s="71"/>
      <c r="V53" s="71"/>
      <c r="W53" s="71"/>
      <c r="X53" s="71"/>
    </row>
    <row r="54" spans="1:24" x14ac:dyDescent="0.3">
      <c r="A54" s="61"/>
      <c r="B54" s="62"/>
      <c r="C54" s="62"/>
      <c r="D54" s="62"/>
      <c r="E54" s="62"/>
      <c r="F54" s="62"/>
      <c r="G54" s="62"/>
      <c r="H54" s="62"/>
      <c r="I54" s="62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</row>
    <row r="55" spans="1:24" x14ac:dyDescent="0.3">
      <c r="A55" s="61"/>
      <c r="B55" s="62"/>
      <c r="C55" s="62"/>
      <c r="D55" s="62"/>
      <c r="E55" s="62"/>
      <c r="F55" s="62"/>
      <c r="G55" s="62"/>
      <c r="H55" s="62"/>
      <c r="I55" s="62"/>
      <c r="J55" s="60"/>
      <c r="K55" s="60"/>
      <c r="L55" s="60"/>
      <c r="M55" s="60"/>
      <c r="N55" s="60"/>
      <c r="O55" s="60"/>
      <c r="P55" s="60"/>
      <c r="Q55" s="60"/>
      <c r="R55" s="60"/>
      <c r="S55" s="60"/>
      <c r="T55" s="60"/>
      <c r="U55" s="60"/>
      <c r="V55" s="60"/>
      <c r="W55" s="60"/>
      <c r="X55" s="60"/>
    </row>
    <row r="56" spans="1:24" x14ac:dyDescent="0.3">
      <c r="A56" s="61"/>
      <c r="B56" s="62"/>
      <c r="C56" s="62"/>
      <c r="D56" s="62"/>
      <c r="E56" s="62"/>
      <c r="F56" s="62"/>
      <c r="G56" s="62"/>
      <c r="H56" s="62"/>
      <c r="I56" s="62"/>
      <c r="J56" s="60"/>
      <c r="K56" s="60"/>
      <c r="L56" s="60"/>
      <c r="M56" s="60"/>
      <c r="N56" s="60"/>
      <c r="O56" s="60"/>
      <c r="P56" s="60"/>
      <c r="Q56" s="60"/>
      <c r="R56" s="60"/>
      <c r="S56" s="60"/>
      <c r="T56" s="60"/>
      <c r="U56" s="60"/>
      <c r="V56" s="60"/>
      <c r="W56" s="60"/>
      <c r="X56" s="60"/>
    </row>
    <row r="57" spans="1:24" x14ac:dyDescent="0.3">
      <c r="A57" s="61"/>
      <c r="B57" s="62"/>
      <c r="C57" s="62"/>
      <c r="D57" s="62"/>
      <c r="E57" s="62"/>
      <c r="F57" s="62"/>
      <c r="G57" s="62"/>
      <c r="H57" s="62"/>
      <c r="I57" s="62"/>
    </row>
    <row r="58" spans="1:24" x14ac:dyDescent="0.3">
      <c r="B58" s="63"/>
      <c r="C58" s="63"/>
      <c r="D58" s="63"/>
      <c r="E58" s="63"/>
      <c r="F58" s="63"/>
    </row>
    <row r="59" spans="1:24" x14ac:dyDescent="0.3">
      <c r="B59" s="63"/>
      <c r="C59" s="63"/>
      <c r="D59" s="63"/>
      <c r="E59" s="63"/>
      <c r="F59" s="63"/>
    </row>
    <row r="60" spans="1:24" x14ac:dyDescent="0.3">
      <c r="B60" s="63"/>
      <c r="C60" s="63"/>
      <c r="D60" s="63"/>
      <c r="E60" s="63"/>
      <c r="F60" s="64"/>
    </row>
    <row r="61" spans="1:24" x14ac:dyDescent="0.3">
      <c r="F61" s="64"/>
    </row>
    <row r="62" spans="1:24" x14ac:dyDescent="0.3">
      <c r="F62" s="64"/>
    </row>
    <row r="74" spans="1:7" x14ac:dyDescent="0.3">
      <c r="A74" s="65"/>
      <c r="B74" s="65"/>
      <c r="C74" s="65"/>
      <c r="D74" s="65"/>
      <c r="E74" s="65"/>
      <c r="F74" s="65"/>
      <c r="G74" s="65"/>
    </row>
    <row r="75" spans="1:7" x14ac:dyDescent="0.3">
      <c r="A75" s="65"/>
      <c r="B75" s="65"/>
      <c r="C75" s="65"/>
      <c r="D75" s="65"/>
      <c r="E75" s="65"/>
      <c r="F75" s="65"/>
      <c r="G75" s="65"/>
    </row>
    <row r="76" spans="1:7" x14ac:dyDescent="0.3">
      <c r="A76" s="65"/>
      <c r="B76" s="65"/>
      <c r="C76" s="65"/>
      <c r="D76" s="65"/>
      <c r="E76" s="65"/>
      <c r="F76" s="65"/>
      <c r="G76" s="65"/>
    </row>
    <row r="77" spans="1:7" x14ac:dyDescent="0.3">
      <c r="A77" s="65"/>
      <c r="B77" s="65"/>
      <c r="C77" s="65"/>
      <c r="D77" s="65"/>
      <c r="E77" s="65"/>
      <c r="F77" s="65"/>
      <c r="G77" s="65"/>
    </row>
    <row r="78" spans="1:7" x14ac:dyDescent="0.3">
      <c r="A78" s="65"/>
      <c r="B78" s="65"/>
      <c r="C78" s="65"/>
      <c r="D78" s="65"/>
      <c r="E78" s="65"/>
      <c r="F78" s="65"/>
      <c r="G78" s="65"/>
    </row>
    <row r="79" spans="1:7" x14ac:dyDescent="0.3">
      <c r="A79" s="65"/>
      <c r="B79" s="65"/>
      <c r="C79" s="65"/>
      <c r="D79" s="65"/>
      <c r="E79" s="65"/>
      <c r="F79" s="65"/>
      <c r="G79" s="65"/>
    </row>
    <row r="80" spans="1:7" x14ac:dyDescent="0.3">
      <c r="A80" s="65"/>
      <c r="B80" s="65"/>
      <c r="C80" s="65"/>
      <c r="D80" s="65"/>
      <c r="E80" s="65"/>
      <c r="F80" s="65"/>
      <c r="G80" s="65"/>
    </row>
  </sheetData>
  <sheetProtection formatCells="0" formatColumns="0" formatRows="0" insertColumns="0" insertRows="0" insertHyperlinks="0" deleteColumns="0" deleteRows="0" sort="0" autoFilter="0" pivotTables="0"/>
  <protectedRanges>
    <protectedRange sqref="B7:B14 B16:B22 B24:B38" name="Plage3_2"/>
    <protectedRange sqref="F16:F22 F24:F27 F7:F14" name="Plage3_1_1"/>
  </protectedRanges>
  <mergeCells count="24">
    <mergeCell ref="B1:X1"/>
    <mergeCell ref="A2:A3"/>
    <mergeCell ref="B2:G2"/>
    <mergeCell ref="H2:K2"/>
    <mergeCell ref="L2:X2"/>
    <mergeCell ref="B3:J3"/>
    <mergeCell ref="K3:X3"/>
    <mergeCell ref="A4:A5"/>
    <mergeCell ref="B4:I4"/>
    <mergeCell ref="K4:X51"/>
    <mergeCell ref="B5:I5"/>
    <mergeCell ref="B7:I7"/>
    <mergeCell ref="B15:I15"/>
    <mergeCell ref="B23:I23"/>
    <mergeCell ref="B28:I28"/>
    <mergeCell ref="A40:I40"/>
    <mergeCell ref="B44:E44"/>
    <mergeCell ref="Q52:X53"/>
    <mergeCell ref="F44:I44"/>
    <mergeCell ref="B45:E45"/>
    <mergeCell ref="F45:I45"/>
    <mergeCell ref="B46:I46"/>
    <mergeCell ref="B47:I47"/>
    <mergeCell ref="B52:I53"/>
  </mergeCells>
  <pageMargins left="0.7" right="0.7" top="0.75" bottom="0.75" header="0.3" footer="0.3"/>
  <pageSetup paperSize="9" scale="74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3]!DesactivationCliqueDroit">
                <anchor moveWithCells="1" sizeWithCells="1">
                  <from>
                    <xdr:col>24</xdr:col>
                    <xdr:colOff>129540</xdr:colOff>
                    <xdr:row>0</xdr:row>
                    <xdr:rowOff>114300</xdr:rowOff>
                  </from>
                  <to>
                    <xdr:col>25</xdr:col>
                    <xdr:colOff>716280</xdr:colOff>
                    <xdr:row>3</xdr:row>
                    <xdr:rowOff>137160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3]!ActivationCliqueDroit">
                <anchor moveWithCells="1" sizeWithCells="1">
                  <from>
                    <xdr:col>24</xdr:col>
                    <xdr:colOff>144780</xdr:colOff>
                    <xdr:row>4</xdr:row>
                    <xdr:rowOff>60960</xdr:rowOff>
                  </from>
                  <to>
                    <xdr:col>25</xdr:col>
                    <xdr:colOff>739140</xdr:colOff>
                    <xdr:row>7</xdr:row>
                    <xdr:rowOff>60960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D8539C-810C-49F8-A704-3B8214AADD5A}">
  <sheetPr codeName="Feuil4">
    <tabColor rgb="FF00B0F0"/>
  </sheetPr>
  <dimension ref="A1:AF80"/>
  <sheetViews>
    <sheetView view="pageBreakPreview" zoomScale="76" zoomScaleSheetLayoutView="100" workbookViewId="0">
      <selection activeCell="B8" sqref="B8"/>
    </sheetView>
  </sheetViews>
  <sheetFormatPr baseColWidth="10" defaultColWidth="11.44140625" defaultRowHeight="14.4" x14ac:dyDescent="0.3"/>
  <cols>
    <col min="1" max="1" width="33.109375" customWidth="1"/>
    <col min="2" max="2" width="6.33203125" bestFit="1" customWidth="1"/>
    <col min="3" max="5" width="4.5546875" customWidth="1"/>
    <col min="6" max="6" width="7.109375" customWidth="1"/>
    <col min="7" max="9" width="4.5546875" customWidth="1"/>
    <col min="10" max="10" width="1.88671875" bestFit="1" customWidth="1"/>
    <col min="11" max="13" width="4" bestFit="1" customWidth="1"/>
    <col min="14" max="14" width="1.88671875" bestFit="1" customWidth="1"/>
    <col min="15" max="16" width="4" bestFit="1" customWidth="1"/>
    <col min="17" max="17" width="3.6640625" customWidth="1"/>
    <col min="18" max="18" width="2" hidden="1" customWidth="1"/>
    <col min="19" max="19" width="4" bestFit="1" customWidth="1"/>
    <col min="20" max="20" width="0.6640625" customWidth="1"/>
    <col min="21" max="21" width="4" bestFit="1" customWidth="1"/>
    <col min="22" max="22" width="2" customWidth="1"/>
    <col min="23" max="23" width="1.109375" customWidth="1"/>
    <col min="24" max="24" width="4" bestFit="1" customWidth="1"/>
  </cols>
  <sheetData>
    <row r="1" spans="1:25" ht="15" customHeight="1" thickBot="1" x14ac:dyDescent="0.35">
      <c r="A1" s="1" t="s">
        <v>0</v>
      </c>
      <c r="B1" s="115" t="s">
        <v>1</v>
      </c>
      <c r="C1" s="115"/>
      <c r="D1" s="115"/>
      <c r="E1" s="115"/>
      <c r="F1" s="115"/>
      <c r="G1" s="115"/>
      <c r="H1" s="115"/>
      <c r="I1" s="115"/>
      <c r="J1" s="115"/>
      <c r="K1" s="115"/>
      <c r="L1" s="115"/>
      <c r="M1" s="115"/>
      <c r="N1" s="115"/>
      <c r="O1" s="115"/>
      <c r="P1" s="115"/>
      <c r="Q1" s="115"/>
      <c r="R1" s="115"/>
      <c r="S1" s="115"/>
      <c r="T1" s="115"/>
      <c r="U1" s="115"/>
      <c r="V1" s="115"/>
      <c r="W1" s="115"/>
      <c r="X1" s="115"/>
      <c r="Y1" t="str">
        <f>"P1_"&amp;H2&amp;"_"&amp;TEXT(L2,"JJMMAA")</f>
        <v>P1_SOIR_050721</v>
      </c>
    </row>
    <row r="2" spans="1:25" ht="18.600000000000001" customHeight="1" thickBot="1" x14ac:dyDescent="0.35">
      <c r="A2" s="116" t="s">
        <v>2</v>
      </c>
      <c r="B2" s="120" t="str">
        <f>[1]Lundi!$Y$3</f>
        <v xml:space="preserve"> dinde aux carottes</v>
      </c>
      <c r="C2" s="121"/>
      <c r="D2" s="121"/>
      <c r="E2" s="121"/>
      <c r="F2" s="121"/>
      <c r="G2" s="122"/>
      <c r="H2" s="110" t="str">
        <f>[1]Lundi!$U$1</f>
        <v>SOIR</v>
      </c>
      <c r="I2" s="110"/>
      <c r="J2" s="110"/>
      <c r="K2" s="110"/>
      <c r="L2" s="111">
        <f>[3]NOM_PLAT1_LM!L2:X2</f>
        <v>44382</v>
      </c>
      <c r="M2" s="111"/>
      <c r="N2" s="111"/>
      <c r="O2" s="111"/>
      <c r="P2" s="111"/>
      <c r="Q2" s="111"/>
      <c r="R2" s="111"/>
      <c r="S2" s="111"/>
      <c r="T2" s="111"/>
      <c r="U2" s="111"/>
      <c r="V2" s="111"/>
      <c r="W2" s="111"/>
      <c r="X2" s="111"/>
    </row>
    <row r="3" spans="1:25" s="2" customFormat="1" x14ac:dyDescent="0.3">
      <c r="A3" s="106"/>
      <c r="B3" s="117" t="s">
        <v>3</v>
      </c>
      <c r="C3" s="118"/>
      <c r="D3" s="118"/>
      <c r="E3" s="118"/>
      <c r="F3" s="118"/>
      <c r="G3" s="118"/>
      <c r="H3" s="118"/>
      <c r="I3" s="118"/>
      <c r="J3" s="119"/>
      <c r="K3" s="117" t="s">
        <v>4</v>
      </c>
      <c r="L3" s="118"/>
      <c r="M3" s="118"/>
      <c r="N3" s="118"/>
      <c r="O3" s="118"/>
      <c r="P3" s="118"/>
      <c r="Q3" s="118"/>
      <c r="R3" s="118"/>
      <c r="S3" s="118"/>
      <c r="T3" s="118"/>
      <c r="U3" s="118"/>
      <c r="V3" s="118"/>
      <c r="W3" s="118"/>
      <c r="X3" s="119"/>
    </row>
    <row r="4" spans="1:25" ht="15" customHeight="1" x14ac:dyDescent="0.3">
      <c r="A4" s="81" t="s">
        <v>5</v>
      </c>
      <c r="B4" s="83" t="s">
        <v>6</v>
      </c>
      <c r="C4" s="83"/>
      <c r="D4" s="83"/>
      <c r="E4" s="83"/>
      <c r="F4" s="83"/>
      <c r="G4" s="83"/>
      <c r="H4" s="83"/>
      <c r="I4" s="83"/>
      <c r="J4" s="3"/>
      <c r="K4" s="84" t="s">
        <v>7</v>
      </c>
      <c r="L4" s="85"/>
      <c r="M4" s="85"/>
      <c r="N4" s="85"/>
      <c r="O4" s="85"/>
      <c r="P4" s="85"/>
      <c r="Q4" s="85"/>
      <c r="R4" s="85"/>
      <c r="S4" s="85"/>
      <c r="T4" s="85"/>
      <c r="U4" s="85"/>
      <c r="V4" s="85"/>
      <c r="W4" s="85"/>
      <c r="X4" s="86"/>
    </row>
    <row r="5" spans="1:25" ht="15" thickBot="1" x14ac:dyDescent="0.35">
      <c r="A5" s="82"/>
      <c r="B5" s="93" t="s">
        <v>8</v>
      </c>
      <c r="C5" s="93"/>
      <c r="D5" s="93"/>
      <c r="E5" s="93"/>
      <c r="F5" s="93"/>
      <c r="G5" s="93"/>
      <c r="H5" s="93"/>
      <c r="I5" s="93"/>
      <c r="J5" s="4"/>
      <c r="K5" s="87"/>
      <c r="L5" s="88"/>
      <c r="M5" s="88"/>
      <c r="N5" s="88"/>
      <c r="O5" s="88"/>
      <c r="P5" s="88"/>
      <c r="Q5" s="88"/>
      <c r="R5" s="88"/>
      <c r="S5" s="88"/>
      <c r="T5" s="88"/>
      <c r="U5" s="88"/>
      <c r="V5" s="88"/>
      <c r="W5" s="88"/>
      <c r="X5" s="89"/>
    </row>
    <row r="6" spans="1:25" ht="15" customHeight="1" x14ac:dyDescent="0.3">
      <c r="A6" s="5"/>
      <c r="B6" s="6" t="s">
        <v>9</v>
      </c>
      <c r="C6" s="6" t="s">
        <v>10</v>
      </c>
      <c r="D6" s="6" t="s">
        <v>11</v>
      </c>
      <c r="E6" s="6" t="s">
        <v>12</v>
      </c>
      <c r="F6" s="6" t="s">
        <v>13</v>
      </c>
      <c r="G6" s="6" t="s">
        <v>10</v>
      </c>
      <c r="H6" s="6" t="s">
        <v>11</v>
      </c>
      <c r="I6" s="7" t="s">
        <v>12</v>
      </c>
      <c r="J6" s="8"/>
      <c r="K6" s="87"/>
      <c r="L6" s="88"/>
      <c r="M6" s="88"/>
      <c r="N6" s="88"/>
      <c r="O6" s="88"/>
      <c r="P6" s="88"/>
      <c r="Q6" s="88"/>
      <c r="R6" s="88"/>
      <c r="S6" s="88"/>
      <c r="T6" s="88"/>
      <c r="U6" s="88"/>
      <c r="V6" s="88"/>
      <c r="W6" s="88"/>
      <c r="X6" s="89"/>
    </row>
    <row r="7" spans="1:25" ht="18.899999999999999" customHeight="1" x14ac:dyDescent="0.4">
      <c r="A7" s="9" t="s">
        <v>14</v>
      </c>
      <c r="B7" s="67"/>
      <c r="C7" s="68"/>
      <c r="D7" s="68"/>
      <c r="E7" s="68"/>
      <c r="F7" s="67"/>
      <c r="G7" s="67"/>
      <c r="H7" s="67"/>
      <c r="I7" s="69"/>
      <c r="J7" s="66"/>
      <c r="K7" s="87"/>
      <c r="L7" s="88"/>
      <c r="M7" s="88"/>
      <c r="N7" s="88"/>
      <c r="O7" s="88"/>
      <c r="P7" s="88"/>
      <c r="Q7" s="88"/>
      <c r="R7" s="88"/>
      <c r="S7" s="88"/>
      <c r="T7" s="88"/>
      <c r="U7" s="88"/>
      <c r="V7" s="88"/>
      <c r="W7" s="88"/>
      <c r="X7" s="89"/>
    </row>
    <row r="8" spans="1:25" ht="18.899999999999999" customHeight="1" x14ac:dyDescent="0.45">
      <c r="A8" s="11" t="s">
        <v>15</v>
      </c>
      <c r="B8" s="12">
        <f>[1]Lundi!$Y7</f>
        <v>0</v>
      </c>
      <c r="C8" s="13" t="str">
        <f>IF($B8&lt;1,"",VLOOKUP($B8,[3]Plat!$A$4:$I$28,2,FALSE))</f>
        <v/>
      </c>
      <c r="D8" s="14" t="str">
        <f>IF($B8&lt;1,"",VLOOKUP($B8,[3]Plat!$A$4:$I$28,3,FALSE))</f>
        <v/>
      </c>
      <c r="E8" s="14" t="str">
        <f>IF($B8&lt;1,"",VLOOKUP($B8,[3]Plat!$A$4:$I$28,4,FALSE))</f>
        <v/>
      </c>
      <c r="F8" s="12">
        <f>[1]Lundi!$Z7</f>
        <v>0</v>
      </c>
      <c r="G8" s="14" t="str">
        <f>IF($F8&lt;1,"",VLOOKUP(F8,[3]Plat!$A$4:$I$28,2,FALSE))</f>
        <v/>
      </c>
      <c r="H8" s="14" t="str">
        <f>IF($F8&lt;1,"",VLOOKUP(F8,[3]Plat!$A$4:$I$28,3,FALSE))</f>
        <v/>
      </c>
      <c r="I8" s="14" t="str">
        <f>IF($F8&lt;1,"",VLOOKUP(F8,[3]Plat!$A$4:$I$28,4,FALSE))</f>
        <v/>
      </c>
      <c r="J8" s="10"/>
      <c r="K8" s="87"/>
      <c r="L8" s="88"/>
      <c r="M8" s="88"/>
      <c r="N8" s="88"/>
      <c r="O8" s="88"/>
      <c r="P8" s="88"/>
      <c r="Q8" s="88"/>
      <c r="R8" s="88"/>
      <c r="S8" s="88"/>
      <c r="T8" s="88"/>
      <c r="U8" s="88"/>
      <c r="V8" s="88"/>
      <c r="W8" s="88"/>
      <c r="X8" s="89"/>
    </row>
    <row r="9" spans="1:25" ht="18.899999999999999" customHeight="1" x14ac:dyDescent="0.45">
      <c r="A9" s="11" t="s">
        <v>16</v>
      </c>
      <c r="B9" s="12">
        <f>[1]Lundi!$Y8</f>
        <v>0</v>
      </c>
      <c r="C9" s="13" t="str">
        <f>IF($B9&lt;1,"",VLOOKUP($B9,[3]Plat!$A$4:$I$28,2,FALSE))</f>
        <v/>
      </c>
      <c r="D9" s="14" t="str">
        <f>IF($B9&lt;1,"",VLOOKUP($B9,[3]Plat!$A$4:$I$28,3,FALSE))</f>
        <v/>
      </c>
      <c r="E9" s="14" t="str">
        <f>IF($B9&lt;1,"",VLOOKUP($B9,[3]Plat!$A$4:$I$28,4,FALSE))</f>
        <v/>
      </c>
      <c r="F9" s="12">
        <f>[1]Lundi!$Z8</f>
        <v>7</v>
      </c>
      <c r="G9" s="14">
        <f>IF($F9&lt;1,"",VLOOKUP(F9,[3]Plat!$A$4:$I$28,2,FALSE))</f>
        <v>2</v>
      </c>
      <c r="H9" s="14">
        <f>IF($F9&lt;1,"",VLOOKUP(F9,[3]Plat!$A$4:$I$28,3,FALSE))</f>
        <v>0</v>
      </c>
      <c r="I9" s="14">
        <f>IF($F9&lt;1,"",VLOOKUP(F9,[3]Plat!$A$4:$I$28,4,FALSE))</f>
        <v>1</v>
      </c>
      <c r="J9" s="15"/>
      <c r="K9" s="87"/>
      <c r="L9" s="88"/>
      <c r="M9" s="88"/>
      <c r="N9" s="88"/>
      <c r="O9" s="88"/>
      <c r="P9" s="88"/>
      <c r="Q9" s="88"/>
      <c r="R9" s="88"/>
      <c r="S9" s="88"/>
      <c r="T9" s="88"/>
      <c r="U9" s="88"/>
      <c r="V9" s="88"/>
      <c r="W9" s="88"/>
      <c r="X9" s="89"/>
    </row>
    <row r="10" spans="1:25" ht="18.899999999999999" customHeight="1" x14ac:dyDescent="0.45">
      <c r="A10" s="11" t="s">
        <v>17</v>
      </c>
      <c r="B10" s="12">
        <f>[1]Lundi!$Y9</f>
        <v>0</v>
      </c>
      <c r="C10" s="13" t="str">
        <f>IF($B10&lt;1,"",VLOOKUP($B10,[3]Plat!$A$4:$I$28,2,FALSE))</f>
        <v/>
      </c>
      <c r="D10" s="14" t="str">
        <f>IF($B10&lt;1,"",VLOOKUP($B10,[3]Plat!$A$4:$I$28,3,FALSE))</f>
        <v/>
      </c>
      <c r="E10" s="14" t="str">
        <f>IF($B10&lt;1,"",VLOOKUP($B10,[3]Plat!$A$4:$I$28,4,FALSE))</f>
        <v/>
      </c>
      <c r="F10" s="12">
        <f>[1]Lundi!$Z9</f>
        <v>4</v>
      </c>
      <c r="G10" s="14">
        <f>IF($F10&lt;1,"",VLOOKUP(F10,[3]Plat!$A$4:$I$28,2,FALSE))</f>
        <v>1</v>
      </c>
      <c r="H10" s="14">
        <f>IF($F10&lt;1,"",VLOOKUP(F10,[3]Plat!$A$4:$I$28,3,FALSE))</f>
        <v>1</v>
      </c>
      <c r="I10" s="14">
        <f>IF($F10&lt;1,"",VLOOKUP(F10,[3]Plat!$A$4:$I$28,4,FALSE))</f>
        <v>0</v>
      </c>
      <c r="J10" s="10"/>
      <c r="K10" s="87"/>
      <c r="L10" s="88"/>
      <c r="M10" s="88"/>
      <c r="N10" s="88"/>
      <c r="O10" s="88"/>
      <c r="P10" s="88"/>
      <c r="Q10" s="88"/>
      <c r="R10" s="88"/>
      <c r="S10" s="88"/>
      <c r="T10" s="88"/>
      <c r="U10" s="88"/>
      <c r="V10" s="88"/>
      <c r="W10" s="88"/>
      <c r="X10" s="89"/>
    </row>
    <row r="11" spans="1:25" ht="18.899999999999999" customHeight="1" x14ac:dyDescent="0.45">
      <c r="A11" s="11" t="s">
        <v>18</v>
      </c>
      <c r="B11" s="12">
        <f>[1]Lundi!$Y10</f>
        <v>0</v>
      </c>
      <c r="C11" s="13" t="str">
        <f>IF($B11&lt;1,"",VLOOKUP($B11,[3]Plat!$A$4:$I$28,2,FALSE))</f>
        <v/>
      </c>
      <c r="D11" s="14" t="str">
        <f>IF($B11&lt;1,"",VLOOKUP($B11,[3]Plat!$A$4:$I$28,3,FALSE))</f>
        <v/>
      </c>
      <c r="E11" s="14" t="str">
        <f>IF($B11&lt;1,"",VLOOKUP($B11,[3]Plat!$A$4:$I$28,4,FALSE))</f>
        <v/>
      </c>
      <c r="F11" s="12">
        <f>[1]Lundi!$Z10</f>
        <v>3</v>
      </c>
      <c r="G11" s="14">
        <f>IF($F11&lt;1,"",VLOOKUP(F11,[3]Plat!$A$4:$I$28,2,FALSE))</f>
        <v>0</v>
      </c>
      <c r="H11" s="14">
        <f>IF($F11&lt;1,"",VLOOKUP(F11,[3]Plat!$A$4:$I$28,3,FALSE))</f>
        <v>1</v>
      </c>
      <c r="I11" s="14">
        <f>IF($F11&lt;1,"",VLOOKUP(F11,[3]Plat!$A$4:$I$28,4,FALSE))</f>
        <v>0</v>
      </c>
      <c r="J11" s="10"/>
      <c r="K11" s="87"/>
      <c r="L11" s="88"/>
      <c r="M11" s="88"/>
      <c r="N11" s="88"/>
      <c r="O11" s="88"/>
      <c r="P11" s="88"/>
      <c r="Q11" s="88"/>
      <c r="R11" s="88"/>
      <c r="S11" s="88"/>
      <c r="T11" s="88"/>
      <c r="U11" s="88"/>
      <c r="V11" s="88"/>
      <c r="W11" s="88"/>
      <c r="X11" s="89"/>
    </row>
    <row r="12" spans="1:25" ht="18.899999999999999" customHeight="1" x14ac:dyDescent="0.45">
      <c r="A12" s="11" t="s">
        <v>19</v>
      </c>
      <c r="B12" s="12">
        <f>[1]Lundi!$Y11</f>
        <v>0</v>
      </c>
      <c r="C12" s="13" t="str">
        <f>IF($B12&lt;1,"",VLOOKUP($B12,[3]Plat!$A$4:$I$28,2,FALSE))</f>
        <v/>
      </c>
      <c r="D12" s="14" t="str">
        <f>IF($B12&lt;1,"",VLOOKUP($B12,[3]Plat!$A$4:$I$28,3,FALSE))</f>
        <v/>
      </c>
      <c r="E12" s="14" t="str">
        <f>IF($B12&lt;1,"",VLOOKUP($B12,[3]Plat!$A$4:$I$28,4,FALSE))</f>
        <v/>
      </c>
      <c r="F12" s="12">
        <f>[1]Lundi!$Z11</f>
        <v>4</v>
      </c>
      <c r="G12" s="14">
        <f>IF($F12&lt;1,"",VLOOKUP(F12,[3]Plat!$A$4:$I$28,2,FALSE))</f>
        <v>1</v>
      </c>
      <c r="H12" s="14">
        <f>IF($F12&lt;1,"",VLOOKUP(F12,[3]Plat!$A$4:$I$28,3,FALSE))</f>
        <v>1</v>
      </c>
      <c r="I12" s="14">
        <f>IF($F12&lt;1,"",VLOOKUP(F12,[3]Plat!$A$4:$I$28,4,FALSE))</f>
        <v>0</v>
      </c>
      <c r="J12" s="10"/>
      <c r="K12" s="87"/>
      <c r="L12" s="88"/>
      <c r="M12" s="88"/>
      <c r="N12" s="88"/>
      <c r="O12" s="88"/>
      <c r="P12" s="88"/>
      <c r="Q12" s="88"/>
      <c r="R12" s="88"/>
      <c r="S12" s="88"/>
      <c r="T12" s="88"/>
      <c r="U12" s="88"/>
      <c r="V12" s="88"/>
      <c r="W12" s="88"/>
      <c r="X12" s="89"/>
    </row>
    <row r="13" spans="1:25" ht="18.899999999999999" customHeight="1" x14ac:dyDescent="0.45">
      <c r="A13" s="11" t="s">
        <v>20</v>
      </c>
      <c r="B13" s="12">
        <f>[1]Lundi!$Y12</f>
        <v>0</v>
      </c>
      <c r="C13" s="13" t="str">
        <f>IF($B13&lt;1,"",VLOOKUP($B13,[3]Plat!$A$4:$I$28,2,FALSE))</f>
        <v/>
      </c>
      <c r="D13" s="14" t="str">
        <f>IF($B13&lt;1,"",VLOOKUP($B13,[3]Plat!$A$4:$I$28,3,FALSE))</f>
        <v/>
      </c>
      <c r="E13" s="14" t="str">
        <f>IF($B13&lt;1,"",VLOOKUP($B13,[3]Plat!$A$4:$I$28,4,FALSE))</f>
        <v/>
      </c>
      <c r="F13" s="12">
        <f>[1]Lundi!$Z12</f>
        <v>6</v>
      </c>
      <c r="G13" s="14">
        <f>IF($F13&lt;1,"",VLOOKUP(F13,[3]Plat!$A$4:$I$28,2,FALSE))</f>
        <v>1</v>
      </c>
      <c r="H13" s="14">
        <f>IF($F13&lt;1,"",VLOOKUP(F13,[3]Plat!$A$4:$I$28,3,FALSE))</f>
        <v>0</v>
      </c>
      <c r="I13" s="14">
        <f>IF($F13&lt;1,"",VLOOKUP(F13,[3]Plat!$A$4:$I$28,4,FALSE))</f>
        <v>1</v>
      </c>
      <c r="J13" s="10"/>
      <c r="K13" s="87"/>
      <c r="L13" s="88"/>
      <c r="M13" s="88"/>
      <c r="N13" s="88"/>
      <c r="O13" s="88"/>
      <c r="P13" s="88"/>
      <c r="Q13" s="88"/>
      <c r="R13" s="88"/>
      <c r="S13" s="88"/>
      <c r="T13" s="88"/>
      <c r="U13" s="88"/>
      <c r="V13" s="88"/>
      <c r="W13" s="88"/>
      <c r="X13" s="89"/>
    </row>
    <row r="14" spans="1:25" ht="18.899999999999999" customHeight="1" x14ac:dyDescent="0.45">
      <c r="A14" s="11" t="s">
        <v>21</v>
      </c>
      <c r="B14" s="12">
        <f>[1]Lundi!$Y13</f>
        <v>0</v>
      </c>
      <c r="C14" s="13" t="str">
        <f>IF($B14&lt;1,"",VLOOKUP($B14,[3]Plat!$A$4:$I$28,2,FALSE))</f>
        <v/>
      </c>
      <c r="D14" s="14" t="str">
        <f>IF($B14&lt;1,"",VLOOKUP($B14,[3]Plat!$A$4:$I$28,3,FALSE))</f>
        <v/>
      </c>
      <c r="E14" s="14" t="str">
        <f>IF($B14&lt;1,"",VLOOKUP($B14,[3]Plat!$A$4:$I$28,4,FALSE))</f>
        <v/>
      </c>
      <c r="F14" s="12">
        <f>[1]Lundi!$Z13</f>
        <v>5</v>
      </c>
      <c r="G14" s="14">
        <f>IF($F14&lt;1,"",VLOOKUP(F14,[3]Plat!$A$4:$I$28,2,FALSE))</f>
        <v>0</v>
      </c>
      <c r="H14" s="14">
        <f>IF($F14&lt;1,"",VLOOKUP(F14,[3]Plat!$A$4:$I$28,3,FALSE))</f>
        <v>0</v>
      </c>
      <c r="I14" s="14">
        <f>IF($F14&lt;1,"",VLOOKUP(F14,[3]Plat!$A$4:$I$28,4,FALSE))</f>
        <v>1</v>
      </c>
      <c r="J14" s="10"/>
      <c r="K14" s="87"/>
      <c r="L14" s="88"/>
      <c r="M14" s="88"/>
      <c r="N14" s="88"/>
      <c r="O14" s="88"/>
      <c r="P14" s="88"/>
      <c r="Q14" s="88"/>
      <c r="R14" s="88"/>
      <c r="S14" s="88"/>
      <c r="T14" s="88"/>
      <c r="U14" s="88"/>
      <c r="V14" s="88"/>
      <c r="W14" s="88"/>
      <c r="X14" s="89"/>
    </row>
    <row r="15" spans="1:25" ht="18.899999999999999" customHeight="1" x14ac:dyDescent="0.45">
      <c r="A15" s="9" t="s">
        <v>22</v>
      </c>
      <c r="B15" s="95"/>
      <c r="C15" s="96"/>
      <c r="D15" s="96"/>
      <c r="E15" s="96"/>
      <c r="F15" s="96"/>
      <c r="G15" s="96"/>
      <c r="H15" s="96"/>
      <c r="I15" s="97"/>
      <c r="J15" s="10"/>
      <c r="K15" s="87"/>
      <c r="L15" s="88"/>
      <c r="M15" s="88"/>
      <c r="N15" s="88"/>
      <c r="O15" s="88"/>
      <c r="P15" s="88"/>
      <c r="Q15" s="88"/>
      <c r="R15" s="88"/>
      <c r="S15" s="88"/>
      <c r="T15" s="88"/>
      <c r="U15" s="88"/>
      <c r="V15" s="88"/>
      <c r="W15" s="88"/>
      <c r="X15" s="89"/>
    </row>
    <row r="16" spans="1:25" ht="18.899999999999999" customHeight="1" x14ac:dyDescent="0.45">
      <c r="A16" s="11" t="s">
        <v>23</v>
      </c>
      <c r="B16" s="12">
        <f>[1]Lundi!$Y15</f>
        <v>1</v>
      </c>
      <c r="C16" s="13">
        <f>IF($B16&lt;1,"",VLOOKUP($B16,[3]Plat!$A$4:$I$28,2,FALSE))</f>
        <v>1</v>
      </c>
      <c r="D16" s="14">
        <f>IF($B16&lt;1,"",VLOOKUP($B16,[3]Plat!$A$4:$I$28,3,FALSE))</f>
        <v>0</v>
      </c>
      <c r="E16" s="14">
        <f>IF($B16&lt;1,"",VLOOKUP($B16,[3]Plat!$A$4:$I$28,4,FALSE))</f>
        <v>0</v>
      </c>
      <c r="F16" s="12">
        <f>[1]Lundi!$Z15</f>
        <v>9</v>
      </c>
      <c r="G16" s="14">
        <f>IF($F16&lt;1,"",VLOOKUP(F16,[3]Plat!$A$4:$I$28,2,FALSE))</f>
        <v>1</v>
      </c>
      <c r="H16" s="14">
        <f>IF($F16&lt;1,"",VLOOKUP(F16,[3]Plat!$A$4:$I$28,3,FALSE))</f>
        <v>1</v>
      </c>
      <c r="I16" s="14">
        <f>IF($F16&lt;1,"",VLOOKUP(F16,[3]Plat!$A$4:$I$28,4,FALSE))</f>
        <v>1</v>
      </c>
      <c r="J16" s="10"/>
      <c r="K16" s="87"/>
      <c r="L16" s="88"/>
      <c r="M16" s="88"/>
      <c r="N16" s="88"/>
      <c r="O16" s="88"/>
      <c r="P16" s="88"/>
      <c r="Q16" s="88"/>
      <c r="R16" s="88"/>
      <c r="S16" s="88"/>
      <c r="T16" s="88"/>
      <c r="U16" s="88"/>
      <c r="V16" s="88"/>
      <c r="W16" s="88"/>
      <c r="X16" s="89"/>
    </row>
    <row r="17" spans="1:24" ht="18.899999999999999" customHeight="1" x14ac:dyDescent="0.45">
      <c r="A17" s="11" t="s">
        <v>24</v>
      </c>
      <c r="B17" s="12">
        <f>[1]Lundi!$Y16</f>
        <v>0</v>
      </c>
      <c r="C17" s="17" t="str">
        <f>IF($B17&lt;1,"",VLOOKUP($B17,[3]Plat!$A$4:$I$28,2,FALSE))</f>
        <v/>
      </c>
      <c r="D17" s="17" t="str">
        <f>IF($B17&lt;1,"",VLOOKUP($B17,[3]Plat!$A$4:$I$28,3,FALSE))</f>
        <v/>
      </c>
      <c r="E17" s="18" t="str">
        <f>IF($B17&lt;1,"",VLOOKUP($B17,[3]Plat!$A$4:$I$28,4,FALSE))</f>
        <v/>
      </c>
      <c r="F17" s="12">
        <f>[1]Lundi!$Z16</f>
        <v>0</v>
      </c>
      <c r="G17" s="17" t="str">
        <f>IF($F17&lt;1,"",VLOOKUP(F17,[3]Plat!$A$4:$I$28,2,FALSE))</f>
        <v/>
      </c>
      <c r="H17" s="17" t="str">
        <f>IF($F17&lt;1,"",VLOOKUP(F17,[3]Plat!$A$4:$I$28,3,FALSE))</f>
        <v/>
      </c>
      <c r="I17" s="17" t="str">
        <f>IF($F17&lt;1,"",VLOOKUP(F17,[3]Plat!$A$4:$I$28,4,FALSE))</f>
        <v/>
      </c>
      <c r="J17" s="10"/>
      <c r="K17" s="87"/>
      <c r="L17" s="88"/>
      <c r="M17" s="88"/>
      <c r="N17" s="88"/>
      <c r="O17" s="88"/>
      <c r="P17" s="88"/>
      <c r="Q17" s="88"/>
      <c r="R17" s="88"/>
      <c r="S17" s="88"/>
      <c r="T17" s="88"/>
      <c r="U17" s="88"/>
      <c r="V17" s="88"/>
      <c r="W17" s="88"/>
      <c r="X17" s="89"/>
    </row>
    <row r="18" spans="1:24" ht="18.899999999999999" customHeight="1" x14ac:dyDescent="0.45">
      <c r="A18" s="11" t="s">
        <v>25</v>
      </c>
      <c r="B18" s="12">
        <f>[1]Lundi!$Y17</f>
        <v>2</v>
      </c>
      <c r="C18" s="17">
        <f>IF($B18&lt;1,"",VLOOKUP($B18,[3]Plat!$A$4:$I$28,2,FALSE))</f>
        <v>2</v>
      </c>
      <c r="D18" s="14">
        <f>IF($B18&lt;1,"",VLOOKUP($B18,[3]Plat!$A$4:$I$28,3,FALSE))</f>
        <v>0</v>
      </c>
      <c r="E18" s="18">
        <f>IF($B18&lt;1,"",VLOOKUP($B18,[3]Plat!$A$4:$I$28,4,FALSE))</f>
        <v>0</v>
      </c>
      <c r="F18" s="12">
        <f>[1]Lundi!$Z17</f>
        <v>9</v>
      </c>
      <c r="G18" s="17">
        <f>IF($F18&lt;1,"",VLOOKUP(F18,[3]Plat!$A$4:$I$28,2,FALSE))</f>
        <v>1</v>
      </c>
      <c r="H18" s="17">
        <f>IF($F18&lt;1,"",VLOOKUP(F18,[3]Plat!$A$4:$I$28,3,FALSE))</f>
        <v>1</v>
      </c>
      <c r="I18" s="17">
        <f>IF($F18&lt;1,"",VLOOKUP(F18,[3]Plat!$A$4:$I$28,4,FALSE))</f>
        <v>1</v>
      </c>
      <c r="J18" s="10"/>
      <c r="K18" s="87"/>
      <c r="L18" s="88"/>
      <c r="M18" s="88"/>
      <c r="N18" s="88"/>
      <c r="O18" s="88"/>
      <c r="P18" s="88"/>
      <c r="Q18" s="88"/>
      <c r="R18" s="88"/>
      <c r="S18" s="88"/>
      <c r="T18" s="88"/>
      <c r="U18" s="88"/>
      <c r="V18" s="88"/>
      <c r="W18" s="88"/>
      <c r="X18" s="89"/>
    </row>
    <row r="19" spans="1:24" ht="18.899999999999999" customHeight="1" x14ac:dyDescent="0.45">
      <c r="A19" s="11" t="s">
        <v>26</v>
      </c>
      <c r="B19" s="12">
        <f>[1]Lundi!$Y18</f>
        <v>4</v>
      </c>
      <c r="C19" s="17">
        <f>IF($B19&lt;1,"",VLOOKUP($B19,[3]Plat!$A$4:$I$28,2,FALSE))</f>
        <v>1</v>
      </c>
      <c r="D19" s="17">
        <f>IF($B19&lt;1,"",VLOOKUP($B19,[3]Plat!$A$4:$I$28,3,FALSE))</f>
        <v>1</v>
      </c>
      <c r="E19" s="18">
        <f>IF($B19&lt;1,"",VLOOKUP($B19,[3]Plat!$A$4:$I$28,4,FALSE))</f>
        <v>0</v>
      </c>
      <c r="F19" s="12">
        <f>[1]Lundi!$Z18</f>
        <v>2</v>
      </c>
      <c r="G19" s="17">
        <f>IF($F19&lt;1,"",VLOOKUP(F19,[3]Plat!$A$4:$I$28,2,FALSE))</f>
        <v>2</v>
      </c>
      <c r="H19" s="17">
        <f>IF($F19&lt;1,"",VLOOKUP(F19,[3]Plat!$A$4:$I$28,3,FALSE))</f>
        <v>0</v>
      </c>
      <c r="I19" s="17">
        <f>IF($F19&lt;1,"",VLOOKUP(F19,[3]Plat!$A$4:$I$28,4,FALSE))</f>
        <v>0</v>
      </c>
      <c r="J19" s="10"/>
      <c r="K19" s="87"/>
      <c r="L19" s="88"/>
      <c r="M19" s="88"/>
      <c r="N19" s="88"/>
      <c r="O19" s="88"/>
      <c r="P19" s="88"/>
      <c r="Q19" s="88"/>
      <c r="R19" s="88"/>
      <c r="S19" s="88"/>
      <c r="T19" s="88"/>
      <c r="U19" s="88"/>
      <c r="V19" s="88"/>
      <c r="W19" s="88"/>
      <c r="X19" s="89"/>
    </row>
    <row r="20" spans="1:24" ht="18.899999999999999" customHeight="1" x14ac:dyDescent="0.45">
      <c r="A20" s="11" t="s">
        <v>27</v>
      </c>
      <c r="B20" s="12">
        <f>[1]Lundi!$Y19</f>
        <v>4</v>
      </c>
      <c r="C20" s="17">
        <f>IF($B20&lt;1,"",VLOOKUP($B20,[3]Plat!$A$4:$I$28,2,FALSE))</f>
        <v>1</v>
      </c>
      <c r="D20" s="17">
        <f>IF($B20&lt;1,"",VLOOKUP($B20,[3]Plat!$A$4:$I$28,3,FALSE))</f>
        <v>1</v>
      </c>
      <c r="E20" s="18">
        <f>IF($B20&lt;1,"",VLOOKUP($B20,[3]Plat!$A$4:$I$28,4,FALSE))</f>
        <v>0</v>
      </c>
      <c r="F20" s="12">
        <f>[1]Lundi!$Z19</f>
        <v>0</v>
      </c>
      <c r="G20" s="17" t="str">
        <f>IF($F20&lt;1,"",VLOOKUP(F20,[3]Plat!$A$4:$I$28,2,FALSE))</f>
        <v/>
      </c>
      <c r="H20" s="17" t="str">
        <f>IF($F20&lt;1,"",VLOOKUP(F20,[3]Plat!$A$4:$I$28,3,FALSE))</f>
        <v/>
      </c>
      <c r="I20" s="17" t="str">
        <f>IF($F20&lt;1,"",VLOOKUP(F20,[3]Plat!$A$4:$I$28,4,FALSE))</f>
        <v/>
      </c>
      <c r="J20" s="10"/>
      <c r="K20" s="87"/>
      <c r="L20" s="88"/>
      <c r="M20" s="88"/>
      <c r="N20" s="88"/>
      <c r="O20" s="88"/>
      <c r="P20" s="88"/>
      <c r="Q20" s="88"/>
      <c r="R20" s="88"/>
      <c r="S20" s="88"/>
      <c r="T20" s="88"/>
      <c r="U20" s="88"/>
      <c r="V20" s="88"/>
      <c r="W20" s="88"/>
      <c r="X20" s="89"/>
    </row>
    <row r="21" spans="1:24" ht="18.899999999999999" customHeight="1" x14ac:dyDescent="0.45">
      <c r="A21" s="11" t="s">
        <v>28</v>
      </c>
      <c r="B21" s="12">
        <f>[1]Lundi!$Y20</f>
        <v>5</v>
      </c>
      <c r="C21" s="17">
        <f>IF($B21&lt;1,"",VLOOKUP($B21,[3]Plat!$A$4:$I$28,2,FALSE))</f>
        <v>0</v>
      </c>
      <c r="D21" s="17">
        <f>IF($B21&lt;1,"",VLOOKUP($B21,[3]Plat!$A$4:$I$28,3,FALSE))</f>
        <v>0</v>
      </c>
      <c r="E21" s="18">
        <f>IF($B21&lt;1,"",VLOOKUP($B21,[3]Plat!$A$4:$I$28,4,FALSE))</f>
        <v>1</v>
      </c>
      <c r="F21" s="12">
        <f>[1]Lundi!$Z20</f>
        <v>5</v>
      </c>
      <c r="G21" s="17">
        <f>IF($F21&lt;1,"",VLOOKUP(F21,[3]Plat!$A$4:$I$28,2,FALSE))</f>
        <v>0</v>
      </c>
      <c r="H21" s="17">
        <f>IF($F21&lt;1,"",VLOOKUP(F21,[3]Plat!$A$4:$I$28,3,FALSE))</f>
        <v>0</v>
      </c>
      <c r="I21" s="17">
        <f>IF($F21&lt;1,"",VLOOKUP(F21,[3]Plat!$A$4:$I$28,4,FALSE))</f>
        <v>1</v>
      </c>
      <c r="J21" s="10"/>
      <c r="K21" s="87"/>
      <c r="L21" s="88"/>
      <c r="M21" s="88"/>
      <c r="N21" s="88"/>
      <c r="O21" s="88"/>
      <c r="P21" s="88"/>
      <c r="Q21" s="88"/>
      <c r="R21" s="88"/>
      <c r="S21" s="88"/>
      <c r="T21" s="88"/>
      <c r="U21" s="88"/>
      <c r="V21" s="88"/>
      <c r="W21" s="88"/>
      <c r="X21" s="89"/>
    </row>
    <row r="22" spans="1:24" ht="18.899999999999999" customHeight="1" x14ac:dyDescent="0.45">
      <c r="A22" s="11" t="s">
        <v>29</v>
      </c>
      <c r="B22" s="12">
        <f>[1]Lundi!$Y21</f>
        <v>6</v>
      </c>
      <c r="C22" s="17">
        <f>IF($B22&lt;1,"",VLOOKUP($B22,[3]Plat!$A$4:$I$28,2,FALSE))</f>
        <v>1</v>
      </c>
      <c r="D22" s="17">
        <f>IF($B22&lt;1,"",VLOOKUP($B22,[3]Plat!$A$4:$I$28,3,FALSE))</f>
        <v>0</v>
      </c>
      <c r="E22" s="18">
        <f>IF($B22&lt;1,"",VLOOKUP($B22,[3]Plat!$A$4:$I$28,4,FALSE))</f>
        <v>1</v>
      </c>
      <c r="F22" s="12">
        <f>[1]Lundi!$Z21</f>
        <v>4</v>
      </c>
      <c r="G22" s="17">
        <f>IF($F22&lt;1,"",VLOOKUP(F22,[3]Plat!$A$4:$I$28,2,FALSE))</f>
        <v>1</v>
      </c>
      <c r="H22" s="17">
        <f>IF($F22&lt;1,"",VLOOKUP(F22,[3]Plat!$A$4:$I$28,3,FALSE))</f>
        <v>1</v>
      </c>
      <c r="I22" s="17">
        <f>IF($F22&lt;1,"",VLOOKUP(F22,[3]Plat!$A$4:$I$28,4,FALSE))</f>
        <v>0</v>
      </c>
      <c r="J22" s="10"/>
      <c r="K22" s="87"/>
      <c r="L22" s="88"/>
      <c r="M22" s="88"/>
      <c r="N22" s="88"/>
      <c r="O22" s="88"/>
      <c r="P22" s="88"/>
      <c r="Q22" s="88"/>
      <c r="R22" s="88"/>
      <c r="S22" s="88"/>
      <c r="T22" s="88"/>
      <c r="U22" s="88"/>
      <c r="V22" s="88"/>
      <c r="W22" s="88"/>
      <c r="X22" s="89"/>
    </row>
    <row r="23" spans="1:24" ht="18.899999999999999" customHeight="1" x14ac:dyDescent="0.45">
      <c r="A23" s="9" t="s">
        <v>30</v>
      </c>
      <c r="B23" s="98"/>
      <c r="C23" s="99"/>
      <c r="D23" s="99"/>
      <c r="E23" s="99"/>
      <c r="F23" s="99"/>
      <c r="G23" s="99"/>
      <c r="H23" s="99"/>
      <c r="I23" s="100"/>
      <c r="J23" s="10"/>
      <c r="K23" s="87"/>
      <c r="L23" s="88"/>
      <c r="M23" s="88"/>
      <c r="N23" s="88"/>
      <c r="O23" s="88"/>
      <c r="P23" s="88"/>
      <c r="Q23" s="88"/>
      <c r="R23" s="88"/>
      <c r="S23" s="88"/>
      <c r="T23" s="88"/>
      <c r="U23" s="88"/>
      <c r="V23" s="88"/>
      <c r="W23" s="88"/>
      <c r="X23" s="89"/>
    </row>
    <row r="24" spans="1:24" ht="18.899999999999999" customHeight="1" x14ac:dyDescent="0.45">
      <c r="A24" s="11" t="s">
        <v>31</v>
      </c>
      <c r="B24" s="12">
        <f>[1]Lundi!$Y23</f>
        <v>1</v>
      </c>
      <c r="C24" s="13">
        <f>IF($B24&lt;1,"",VLOOKUP($B24,[3]Plat!$A$4:$I$28,2,FALSE))</f>
        <v>1</v>
      </c>
      <c r="D24" s="14">
        <f>IF($B24&lt;1,"",VLOOKUP($B24,[3]Plat!$A$4:$I$28,3,FALSE))</f>
        <v>0</v>
      </c>
      <c r="E24" s="14">
        <f>IF($B24&lt;1,"",VLOOKUP($B24,[3]Plat!$A$4:$I$28,4,FALSE))</f>
        <v>0</v>
      </c>
      <c r="F24" s="12">
        <f>[1]Lundi!$Z23</f>
        <v>1</v>
      </c>
      <c r="G24" s="14">
        <f>IF($F24&lt;1,"",VLOOKUP(F24,[3]Plat!$A$4:$I$28,2,FALSE))</f>
        <v>1</v>
      </c>
      <c r="H24" s="14">
        <f>IF($F24&lt;1,"",VLOOKUP(F24,[3]Plat!$A$4:$I$28,3,FALSE))</f>
        <v>0</v>
      </c>
      <c r="I24" s="14">
        <f>IF($F24&lt;1,"",VLOOKUP(F24,[3]Plat!$A$4:$I$28,4,FALSE))</f>
        <v>0</v>
      </c>
      <c r="J24" s="10"/>
      <c r="K24" s="87"/>
      <c r="L24" s="88"/>
      <c r="M24" s="88"/>
      <c r="N24" s="88"/>
      <c r="O24" s="88"/>
      <c r="P24" s="88"/>
      <c r="Q24" s="88"/>
      <c r="R24" s="88"/>
      <c r="S24" s="88"/>
      <c r="T24" s="88"/>
      <c r="U24" s="88"/>
      <c r="V24" s="88"/>
      <c r="W24" s="88"/>
      <c r="X24" s="89"/>
    </row>
    <row r="25" spans="1:24" ht="18.899999999999999" customHeight="1" x14ac:dyDescent="0.45">
      <c r="A25" s="19" t="s">
        <v>32</v>
      </c>
      <c r="B25" s="12">
        <f>[1]Lundi!$Y24</f>
        <v>16</v>
      </c>
      <c r="C25" s="17">
        <f>IF($B25&lt;1,"",VLOOKUP($B25,[3]Plat!$A$4:$I$28,2,FALSE))</f>
        <v>1</v>
      </c>
      <c r="D25" s="17">
        <f>IF($B25&lt;1,"",VLOOKUP($B25,[3]Plat!$A$4:$I$28,3,FALSE))</f>
        <v>0</v>
      </c>
      <c r="E25" s="17">
        <f>IF($B25&lt;1,"",VLOOKUP($B25,[3]Plat!$A$4:$I$28,4,FALSE))</f>
        <v>3</v>
      </c>
      <c r="F25" s="12">
        <f>[1]Lundi!$Z24</f>
        <v>13</v>
      </c>
      <c r="G25" s="17" t="str">
        <f>IF($BF25&lt;1,"",VLOOKUP(F25,[3]Plat!$A$4:$I$28,2,FALSE))</f>
        <v/>
      </c>
      <c r="H25" s="17">
        <f>IF($F25&lt;1,"",VLOOKUP(F25,[3]Plat!$A$4:$I$28,3,FALSE))</f>
        <v>1</v>
      </c>
      <c r="I25" s="17">
        <f>IF($F25&lt;1,"",VLOOKUP(F25,[3]Plat!$A$4:$I$28,4,FALSE))</f>
        <v>2</v>
      </c>
      <c r="J25" s="10"/>
      <c r="K25" s="87"/>
      <c r="L25" s="88"/>
      <c r="M25" s="88"/>
      <c r="N25" s="88"/>
      <c r="O25" s="88"/>
      <c r="P25" s="88"/>
      <c r="Q25" s="88"/>
      <c r="R25" s="88"/>
      <c r="S25" s="88"/>
      <c r="T25" s="88"/>
      <c r="U25" s="88"/>
      <c r="V25" s="88"/>
      <c r="W25" s="88"/>
      <c r="X25" s="89"/>
    </row>
    <row r="26" spans="1:24" ht="18.899999999999999" customHeight="1" x14ac:dyDescent="0.45">
      <c r="A26" s="20" t="s">
        <v>33</v>
      </c>
      <c r="B26" s="12">
        <f>[1]Lundi!$Y25</f>
        <v>4</v>
      </c>
      <c r="C26" s="17">
        <f>IF($B26&lt;1,"",VLOOKUP($B26,[3]Plat!$A$4:$I$28,2,FALSE))</f>
        <v>1</v>
      </c>
      <c r="D26" s="17">
        <f>IF($B26&lt;1,"",VLOOKUP($B26,[3]Plat!$A$4:$I$28,3,FALSE))</f>
        <v>1</v>
      </c>
      <c r="E26" s="17">
        <f>IF($B26&lt;1,"",VLOOKUP($B26,[3]Plat!$A$4:$I$28,4,FALSE))</f>
        <v>0</v>
      </c>
      <c r="F26" s="12">
        <f>[1]Lundi!$Z25</f>
        <v>0</v>
      </c>
      <c r="G26" s="17" t="str">
        <f>IF($BF26&lt;1,"",VLOOKUP(F26,[3]Plat!$A$4:$I$28,2,FALSE))</f>
        <v/>
      </c>
      <c r="H26" s="17" t="str">
        <f>IF($F26&lt;1,"",VLOOKUP(F26,[3]Plat!$A$4:$I$28,3,FALSE))</f>
        <v/>
      </c>
      <c r="I26" s="17" t="str">
        <f>IF($F26&lt;1,"",VLOOKUP(F26,[3]Plat!$A$4:$I$28,4,FALSE))</f>
        <v/>
      </c>
      <c r="J26" s="10"/>
      <c r="K26" s="87"/>
      <c r="L26" s="88"/>
      <c r="M26" s="88"/>
      <c r="N26" s="88"/>
      <c r="O26" s="88"/>
      <c r="P26" s="88"/>
      <c r="Q26" s="88"/>
      <c r="R26" s="88"/>
      <c r="S26" s="88"/>
      <c r="T26" s="88"/>
      <c r="U26" s="88"/>
      <c r="V26" s="88"/>
      <c r="W26" s="88"/>
      <c r="X26" s="89"/>
    </row>
    <row r="27" spans="1:24" ht="18.899999999999999" customHeight="1" x14ac:dyDescent="0.45">
      <c r="A27" s="21" t="s">
        <v>34</v>
      </c>
      <c r="B27" s="12">
        <f>[1]Lundi!$Y26</f>
        <v>8</v>
      </c>
      <c r="C27" s="17">
        <f>IF($B27&lt;1,"",VLOOKUP($B27,[3]Plat!$A$4:$I$28,2,FALSE))</f>
        <v>0</v>
      </c>
      <c r="D27" s="17">
        <f>IF($B27&lt;1,"",VLOOKUP($B27,[3]Plat!$A$4:$I$28,3,FALSE))</f>
        <v>1</v>
      </c>
      <c r="E27" s="17">
        <f>IF($B27&lt;1,"",VLOOKUP($B27,[3]Plat!$A$4:$I$28,4,FALSE))</f>
        <v>1</v>
      </c>
      <c r="F27" s="12">
        <f>[1]Lundi!$Z26</f>
        <v>13</v>
      </c>
      <c r="G27" s="17" t="str">
        <f>IF($BF27&lt;1,"",VLOOKUP(F27,[3]Plat!$A$4:$I$28,2,FALSE))</f>
        <v/>
      </c>
      <c r="H27" s="17">
        <f>IF($F27&lt;1,"",VLOOKUP(F27,[3]Plat!$A$4:$I$28,3,FALSE))</f>
        <v>1</v>
      </c>
      <c r="I27" s="17">
        <f>IF($F27&lt;1,"",VLOOKUP(F27,[3]Plat!$A$4:$I$28,4,FALSE))</f>
        <v>2</v>
      </c>
      <c r="J27" s="10"/>
      <c r="K27" s="87"/>
      <c r="L27" s="88"/>
      <c r="M27" s="88"/>
      <c r="N27" s="88"/>
      <c r="O27" s="88"/>
      <c r="P27" s="88"/>
      <c r="Q27" s="88"/>
      <c r="R27" s="88"/>
      <c r="S27" s="88"/>
      <c r="T27" s="88"/>
      <c r="U27" s="88"/>
      <c r="V27" s="88"/>
      <c r="W27" s="88"/>
      <c r="X27" s="89"/>
    </row>
    <row r="28" spans="1:24" ht="18.899999999999999" customHeight="1" x14ac:dyDescent="0.45">
      <c r="A28" s="9" t="s">
        <v>35</v>
      </c>
      <c r="B28" s="98"/>
      <c r="C28" s="99"/>
      <c r="D28" s="99"/>
      <c r="E28" s="99"/>
      <c r="F28" s="99"/>
      <c r="G28" s="99"/>
      <c r="H28" s="99"/>
      <c r="I28" s="100"/>
      <c r="J28" s="10"/>
      <c r="K28" s="87"/>
      <c r="L28" s="88"/>
      <c r="M28" s="88"/>
      <c r="N28" s="88"/>
      <c r="O28" s="88"/>
      <c r="P28" s="88"/>
      <c r="Q28" s="88"/>
      <c r="R28" s="88"/>
      <c r="S28" s="88"/>
      <c r="T28" s="88"/>
      <c r="U28" s="88"/>
      <c r="V28" s="88"/>
      <c r="W28" s="88"/>
      <c r="X28" s="89"/>
    </row>
    <row r="29" spans="1:24" ht="18.899999999999999" customHeight="1" x14ac:dyDescent="0.45">
      <c r="A29" s="11" t="s">
        <v>36</v>
      </c>
      <c r="B29" s="12">
        <f>[1]Lundi!$Y28</f>
        <v>1</v>
      </c>
      <c r="C29" s="17">
        <f>IF($B29&lt;1,"",VLOOKUP($B29,[3]Plat!$A$4:$I$28,2,FALSE))</f>
        <v>1</v>
      </c>
      <c r="D29" s="17">
        <f>IF($B29&lt;1,"",VLOOKUP($B29,[3]Plat!$A$4:$I$28,3,FALSE))</f>
        <v>0</v>
      </c>
      <c r="E29" s="17">
        <f>IF($B29&lt;1,"",VLOOKUP($B29,[3]Plat!$A$4:$I$28,4,FALSE))</f>
        <v>0</v>
      </c>
      <c r="F29" s="22">
        <f>[1]Lundi!$Z28</f>
        <v>1</v>
      </c>
      <c r="G29" s="17">
        <f>IF($F29&lt;1,"",VLOOKUP(F29,[3]Plat!$A$4:$I$28,2,FALSE))</f>
        <v>1</v>
      </c>
      <c r="H29" s="17" t="str">
        <f>IF($BF29&lt;1,"",VLOOKUP(F29,[3]Plat!$A$4:$I$28,3,FALSE))</f>
        <v/>
      </c>
      <c r="I29" s="17">
        <f>IF($F29&lt;1,"",VLOOKUP(F29,[3]Plat!$A$4:$I$28,4,FALSE))</f>
        <v>0</v>
      </c>
      <c r="J29" s="10"/>
      <c r="K29" s="87"/>
      <c r="L29" s="88"/>
      <c r="M29" s="88"/>
      <c r="N29" s="88"/>
      <c r="O29" s="88"/>
      <c r="P29" s="88"/>
      <c r="Q29" s="88"/>
      <c r="R29" s="88"/>
      <c r="S29" s="88"/>
      <c r="T29" s="88"/>
      <c r="U29" s="88"/>
      <c r="V29" s="88"/>
      <c r="W29" s="88"/>
      <c r="X29" s="89"/>
    </row>
    <row r="30" spans="1:24" ht="18.899999999999999" customHeight="1" x14ac:dyDescent="0.45">
      <c r="A30" s="11" t="s">
        <v>25</v>
      </c>
      <c r="B30" s="12">
        <f>[1]Lundi!$Y29</f>
        <v>4</v>
      </c>
      <c r="C30" s="17">
        <f>IF($B30&lt;1,"",VLOOKUP($B30,[3]Plat!$A$4:$I$28,2,FALSE))</f>
        <v>1</v>
      </c>
      <c r="D30" s="17">
        <f>IF($B30&lt;1,"",VLOOKUP($B30,[3]Plat!$A$4:$I$28,3,FALSE))</f>
        <v>1</v>
      </c>
      <c r="E30" s="17">
        <f>IF($B30&lt;1,"",VLOOKUP($B30,[3]Plat!$A$4:$I$28,4,FALSE))</f>
        <v>0</v>
      </c>
      <c r="F30" s="22">
        <f>[1]Lundi!$Z29</f>
        <v>12</v>
      </c>
      <c r="G30" s="17">
        <f>IF($F30&lt;1,"",VLOOKUP(F30,[3]Plat!$A$4:$I$28,2,FALSE))</f>
        <v>2</v>
      </c>
      <c r="H30" s="17" t="str">
        <f>IF($BF30&lt;1,"",VLOOKUP(F30,[3]Plat!$A$4:$I$28,3,FALSE))</f>
        <v/>
      </c>
      <c r="I30" s="17">
        <f>IF($F30&lt;1,"",VLOOKUP(F30,[3]Plat!$A$4:$I$28,4,FALSE))</f>
        <v>2</v>
      </c>
      <c r="J30" s="10"/>
      <c r="K30" s="87"/>
      <c r="L30" s="88"/>
      <c r="M30" s="88"/>
      <c r="N30" s="88"/>
      <c r="O30" s="88"/>
      <c r="P30" s="88"/>
      <c r="Q30" s="88"/>
      <c r="R30" s="88"/>
      <c r="S30" s="88"/>
      <c r="T30" s="88"/>
      <c r="U30" s="88"/>
      <c r="V30" s="88"/>
      <c r="W30" s="88"/>
      <c r="X30" s="89"/>
    </row>
    <row r="31" spans="1:24" ht="18.899999999999999" customHeight="1" x14ac:dyDescent="0.45">
      <c r="A31" s="19" t="s">
        <v>26</v>
      </c>
      <c r="B31" s="12">
        <f>[1]Lundi!$Y30</f>
        <v>12</v>
      </c>
      <c r="C31" s="17">
        <f>IF($B31&lt;1,"",VLOOKUP($B31,[3]Plat!$A$4:$I$28,2,FALSE))</f>
        <v>2</v>
      </c>
      <c r="D31" s="17">
        <f>IF($B31&lt;1,"",VLOOKUP($B31,[3]Plat!$A$4:$I$28,3,FALSE))</f>
        <v>0</v>
      </c>
      <c r="E31" s="17">
        <f>IF($B31&lt;1,"",VLOOKUP($B31,[3]Plat!$A$4:$I$28,4,FALSE))</f>
        <v>2</v>
      </c>
      <c r="F31" s="22">
        <f>[1]Lundi!$Z30</f>
        <v>6</v>
      </c>
      <c r="G31" s="17">
        <f>IF($F31&lt;1,"",VLOOKUP(F31,[3]Plat!$A$4:$I$28,2,FALSE))</f>
        <v>1</v>
      </c>
      <c r="H31" s="17" t="str">
        <f>IF($BF31&lt;1,"",VLOOKUP(F31,[3]Plat!$A$4:$I$28,3,FALSE))</f>
        <v/>
      </c>
      <c r="I31" s="17">
        <f>IF($F31&lt;1,"",VLOOKUP(F31,[3]Plat!$A$4:$I$28,4,FALSE))</f>
        <v>1</v>
      </c>
      <c r="J31" s="10"/>
      <c r="K31" s="87"/>
      <c r="L31" s="88"/>
      <c r="M31" s="88"/>
      <c r="N31" s="88"/>
      <c r="O31" s="88"/>
      <c r="P31" s="88"/>
      <c r="Q31" s="88"/>
      <c r="R31" s="88"/>
      <c r="S31" s="88"/>
      <c r="T31" s="88"/>
      <c r="U31" s="88"/>
      <c r="V31" s="88"/>
      <c r="W31" s="88"/>
      <c r="X31" s="89"/>
    </row>
    <row r="32" spans="1:24" ht="18.899999999999999" customHeight="1" x14ac:dyDescent="0.45">
      <c r="A32" s="23" t="s">
        <v>37</v>
      </c>
      <c r="B32" s="12">
        <f>[1]Lundi!$Y31</f>
        <v>0</v>
      </c>
      <c r="C32" s="17" t="str">
        <f>IF($B32&lt;1,"",VLOOKUP($B32,[3]Plat!$A$4:$I$28,2,FALSE))</f>
        <v/>
      </c>
      <c r="D32" s="17" t="str">
        <f>IF($B32&lt;1,"",VLOOKUP($B32,[3]Plat!$A$4:$I$28,3,FALSE))</f>
        <v/>
      </c>
      <c r="E32" s="17" t="str">
        <f>IF($B32&lt;1,"",VLOOKUP($B32,[3]Plat!$A$4:$I$28,4,FALSE))</f>
        <v/>
      </c>
      <c r="F32" s="22">
        <f>[1]Lundi!$Z31</f>
        <v>11</v>
      </c>
      <c r="G32" s="17">
        <f>IF($F32&lt;1,"",VLOOKUP(F32,[3]Plat!$A$4:$I$28,2,FALSE))</f>
        <v>1</v>
      </c>
      <c r="H32" s="17" t="str">
        <f>IF($BF32&lt;1,"",VLOOKUP(F32,[3]Plat!$A$4:$I$28,3,FALSE))</f>
        <v/>
      </c>
      <c r="I32" s="17">
        <f>IF($F32&lt;1,"",VLOOKUP(F32,[3]Plat!$A$4:$I$28,4,FALSE))</f>
        <v>2</v>
      </c>
      <c r="J32" s="10"/>
      <c r="K32" s="87"/>
      <c r="L32" s="88"/>
      <c r="M32" s="88"/>
      <c r="N32" s="88"/>
      <c r="O32" s="88"/>
      <c r="P32" s="88"/>
      <c r="Q32" s="88"/>
      <c r="R32" s="88"/>
      <c r="S32" s="88"/>
      <c r="T32" s="88"/>
      <c r="U32" s="88"/>
      <c r="V32" s="88"/>
      <c r="W32" s="88"/>
      <c r="X32" s="89"/>
    </row>
    <row r="33" spans="1:32" ht="18.899999999999999" customHeight="1" x14ac:dyDescent="0.45">
      <c r="A33" s="23" t="s">
        <v>38</v>
      </c>
      <c r="B33" s="12">
        <f>[1]Lundi!$Y32</f>
        <v>1</v>
      </c>
      <c r="C33" s="17">
        <f>IF($B33&lt;1,"",VLOOKUP($B33,[3]Plat!$A$4:$I$28,2,FALSE))</f>
        <v>1</v>
      </c>
      <c r="D33" s="17">
        <f>IF($B33&lt;1,"",VLOOKUP($B33,[3]Plat!$A$4:$I$28,3,FALSE))</f>
        <v>0</v>
      </c>
      <c r="E33" s="17">
        <f>IF($B33&lt;1,"",VLOOKUP($B33,[3]Plat!$A$4:$I$28,4,FALSE))</f>
        <v>0</v>
      </c>
      <c r="F33" s="22">
        <f>[1]Lundi!$Z32</f>
        <v>3</v>
      </c>
      <c r="G33" s="17">
        <f>IF($F33&lt;1,"",VLOOKUP(F33,[3]Plat!$A$4:$I$28,2,FALSE))</f>
        <v>0</v>
      </c>
      <c r="H33" s="17" t="str">
        <f>IF($BF33&lt;1,"",VLOOKUP(F33,[3]Plat!$A$4:$I$28,3,FALSE))</f>
        <v/>
      </c>
      <c r="I33" s="17">
        <f>IF($F33&lt;1,"",VLOOKUP(F33,[3]Plat!$A$4:$I$28,4,FALSE))</f>
        <v>0</v>
      </c>
      <c r="J33" s="10"/>
      <c r="K33" s="87"/>
      <c r="L33" s="88"/>
      <c r="M33" s="88"/>
      <c r="N33" s="88"/>
      <c r="O33" s="88"/>
      <c r="P33" s="88"/>
      <c r="Q33" s="88"/>
      <c r="R33" s="88"/>
      <c r="S33" s="88"/>
      <c r="T33" s="88"/>
      <c r="U33" s="88"/>
      <c r="V33" s="88"/>
      <c r="W33" s="88"/>
      <c r="X33" s="89"/>
      <c r="AD33" s="24"/>
    </row>
    <row r="34" spans="1:32" ht="18.899999999999999" customHeight="1" x14ac:dyDescent="0.45">
      <c r="A34" s="23" t="s">
        <v>39</v>
      </c>
      <c r="B34" s="12">
        <f>[1]Lundi!$Y33</f>
        <v>13</v>
      </c>
      <c r="C34" s="17">
        <f>IF($B34&lt;1,"",VLOOKUP($B34,[3]Plat!$A$4:$I$28,2,FALSE))</f>
        <v>0</v>
      </c>
      <c r="D34" s="17">
        <f>IF($B34&lt;1,"",VLOOKUP($B34,[3]Plat!$A$4:$I$28,3,FALSE))</f>
        <v>1</v>
      </c>
      <c r="E34" s="17">
        <f>IF($B34&lt;1,"",VLOOKUP($B34,[3]Plat!$A$4:$I$28,4,FALSE))</f>
        <v>2</v>
      </c>
      <c r="F34" s="22">
        <f>[1]Lundi!$Z33</f>
        <v>11</v>
      </c>
      <c r="G34" s="17">
        <f>IF($F34&lt;1,"",VLOOKUP(F34,[3]Plat!$A$4:$I$28,2,FALSE))</f>
        <v>1</v>
      </c>
      <c r="H34" s="17" t="str">
        <f>IF($BF34&lt;1,"",VLOOKUP(F34,[3]Plat!$A$4:$I$28,3,FALSE))</f>
        <v/>
      </c>
      <c r="I34" s="17">
        <f>IF($F34&lt;1,"",VLOOKUP(F34,[3]Plat!$A$4:$I$28,4,FALSE))</f>
        <v>2</v>
      </c>
      <c r="J34" s="10"/>
      <c r="K34" s="87"/>
      <c r="L34" s="88"/>
      <c r="M34" s="88"/>
      <c r="N34" s="88"/>
      <c r="O34" s="88"/>
      <c r="P34" s="88"/>
      <c r="Q34" s="88"/>
      <c r="R34" s="88"/>
      <c r="S34" s="88"/>
      <c r="T34" s="88"/>
      <c r="U34" s="88"/>
      <c r="V34" s="88"/>
      <c r="W34" s="88"/>
      <c r="X34" s="89"/>
      <c r="AF34" s="25"/>
    </row>
    <row r="35" spans="1:32" ht="18.899999999999999" customHeight="1" x14ac:dyDescent="0.45">
      <c r="A35" s="23" t="s">
        <v>40</v>
      </c>
      <c r="B35" s="12">
        <f>[1]Lundi!$Y34</f>
        <v>0</v>
      </c>
      <c r="C35" s="17" t="str">
        <f>IF($B35&lt;1,"",VLOOKUP($B35,[3]Plat!$A$4:$I$28,2,FALSE))</f>
        <v/>
      </c>
      <c r="D35" s="17" t="str">
        <f>IF($B35&lt;1,"",VLOOKUP($B35,[3]Plat!$A$4:$I$28,3,FALSE))</f>
        <v/>
      </c>
      <c r="E35" s="17" t="str">
        <f>IF($B35&lt;1,"",VLOOKUP($B35,[3]Plat!$A$4:$I$28,4,FALSE))</f>
        <v/>
      </c>
      <c r="F35" s="22">
        <f>[1]Lundi!$Z34</f>
        <v>1</v>
      </c>
      <c r="G35" s="17">
        <f>IF($F35&lt;1,"",VLOOKUP(F35,[3]Plat!$A$4:$I$28,2,FALSE))</f>
        <v>1</v>
      </c>
      <c r="H35" s="17" t="str">
        <f>IF($BF35&lt;1,"",VLOOKUP(F35,[3]Plat!$A$4:$I$28,3,FALSE))</f>
        <v/>
      </c>
      <c r="I35" s="17">
        <f>IF($F35&lt;1,"",VLOOKUP(F35,[3]Plat!$A$4:$I$28,4,FALSE))</f>
        <v>0</v>
      </c>
      <c r="J35" s="10"/>
      <c r="K35" s="87"/>
      <c r="L35" s="88"/>
      <c r="M35" s="88"/>
      <c r="N35" s="88"/>
      <c r="O35" s="88"/>
      <c r="P35" s="88"/>
      <c r="Q35" s="88"/>
      <c r="R35" s="88"/>
      <c r="S35" s="88"/>
      <c r="T35" s="88"/>
      <c r="U35" s="88"/>
      <c r="V35" s="88"/>
      <c r="W35" s="88"/>
      <c r="X35" s="89"/>
    </row>
    <row r="36" spans="1:32" ht="18.899999999999999" customHeight="1" x14ac:dyDescent="0.45">
      <c r="A36" s="23" t="s">
        <v>41</v>
      </c>
      <c r="B36" s="12">
        <f>[1]Lundi!$Y35</f>
        <v>0</v>
      </c>
      <c r="C36" s="17" t="str">
        <f>IF($B36&lt;1,"",VLOOKUP($B36,[3]Plat!$A$4:$I$28,2,FALSE))</f>
        <v/>
      </c>
      <c r="D36" s="17" t="str">
        <f>IF($B36&lt;1,"",VLOOKUP($B36,[3]Plat!$A$4:$I$28,3,FALSE))</f>
        <v/>
      </c>
      <c r="E36" s="17" t="str">
        <f>IF($B36&lt;1,"",VLOOKUP($B36,[3]Plat!$A$4:$I$28,4,FALSE))</f>
        <v/>
      </c>
      <c r="F36" s="22">
        <f>[1]Lundi!$Z35</f>
        <v>0</v>
      </c>
      <c r="G36" s="17" t="str">
        <f>IF($F36&lt;1,"",VLOOKUP(F36,[3]Plat!$A$4:$I$28,2,FALSE))</f>
        <v/>
      </c>
      <c r="H36" s="17" t="str">
        <f>IF($BF36&lt;1,"",VLOOKUP(F36,[3]Plat!$A$4:$I$28,3,FALSE))</f>
        <v/>
      </c>
      <c r="I36" s="17" t="str">
        <f>IF($F36&lt;1,"",VLOOKUP(F36,[3]Plat!$A$4:$I$28,4,FALSE))</f>
        <v/>
      </c>
      <c r="J36" s="10"/>
      <c r="K36" s="87"/>
      <c r="L36" s="88"/>
      <c r="M36" s="88"/>
      <c r="N36" s="88"/>
      <c r="O36" s="88"/>
      <c r="P36" s="88"/>
      <c r="Q36" s="88"/>
      <c r="R36" s="88"/>
      <c r="S36" s="88"/>
      <c r="T36" s="88"/>
      <c r="U36" s="88"/>
      <c r="V36" s="88"/>
      <c r="W36" s="88"/>
      <c r="X36" s="89"/>
    </row>
    <row r="37" spans="1:32" ht="18.899999999999999" customHeight="1" x14ac:dyDescent="0.45">
      <c r="A37" s="26" t="s">
        <v>42</v>
      </c>
      <c r="B37" s="12">
        <f>[1]Lundi!$Y36</f>
        <v>0</v>
      </c>
      <c r="C37" s="17" t="str">
        <f>IF($B37&lt;1,"",VLOOKUP($B37,[3]Plat!$A$4:$I$28,2,FALSE))</f>
        <v/>
      </c>
      <c r="D37" s="17" t="str">
        <f>IF($B37&lt;1,"",VLOOKUP($B37,[3]Plat!$A$4:$I$28,3,FALSE))</f>
        <v/>
      </c>
      <c r="E37" s="17" t="str">
        <f>IF($B37&lt;1,"",VLOOKUP($B37,[3]Plat!$A$4:$I$28,4,FALSE))</f>
        <v/>
      </c>
      <c r="F37" s="22">
        <f>[1]Lundi!$Z36</f>
        <v>0</v>
      </c>
      <c r="G37" s="17" t="str">
        <f>IF($F37&lt;1,"",VLOOKUP(F37,[3]Plat!$A$4:$I$28,2,FALSE))</f>
        <v/>
      </c>
      <c r="H37" s="17" t="str">
        <f>IF($BF37&lt;1,"",VLOOKUP(F37,[3]Plat!$A$4:$I$28,3,FALSE))</f>
        <v/>
      </c>
      <c r="I37" s="17" t="str">
        <f>IF($F37&lt;1,"",VLOOKUP(F37,[3]Plat!$A$4:$I$28,4,FALSE))</f>
        <v/>
      </c>
      <c r="J37" s="10"/>
      <c r="K37" s="87"/>
      <c r="L37" s="88"/>
      <c r="M37" s="88"/>
      <c r="N37" s="88"/>
      <c r="O37" s="88"/>
      <c r="P37" s="88"/>
      <c r="Q37" s="88"/>
      <c r="R37" s="88"/>
      <c r="S37" s="88"/>
      <c r="T37" s="88"/>
      <c r="U37" s="88"/>
      <c r="V37" s="88"/>
      <c r="W37" s="88"/>
      <c r="X37" s="89"/>
    </row>
    <row r="38" spans="1:32" ht="18.899999999999999" customHeight="1" x14ac:dyDescent="0.45">
      <c r="A38" s="26" t="s">
        <v>43</v>
      </c>
      <c r="B38" s="12">
        <f>[1]Lundi!$Y37</f>
        <v>0</v>
      </c>
      <c r="C38" s="17" t="str">
        <f>IF($B38&lt;1,"",VLOOKUP($B38,[3]Plat!$A$4:$I$28,2,FALSE))</f>
        <v/>
      </c>
      <c r="D38" s="17" t="str">
        <f>IF($B38&lt;1,"",VLOOKUP($B38,[3]Plat!$A$4:$I$28,3,FALSE))</f>
        <v/>
      </c>
      <c r="E38" s="17" t="str">
        <f>IF($B38&lt;1,"",VLOOKUP($B38,[3]Plat!$A$4:$I$28,4,FALSE))</f>
        <v/>
      </c>
      <c r="F38" s="22">
        <f>[1]Lundi!$Z37</f>
        <v>0</v>
      </c>
      <c r="G38" s="17" t="str">
        <f>IF($F38&lt;1,"",VLOOKUP(F38,[3]Plat!$A$4:$I$28,2,FALSE))</f>
        <v/>
      </c>
      <c r="H38" s="17" t="str">
        <f>IF($BF38&lt;1,"",VLOOKUP(F38,[3]Plat!$A$4:$I$28,3,FALSE))</f>
        <v/>
      </c>
      <c r="I38" s="17" t="str">
        <f>IF($F38&lt;1,"",VLOOKUP(F38,[3]Plat!$A$4:$I$28,4,FALSE))</f>
        <v/>
      </c>
      <c r="J38" s="10"/>
      <c r="K38" s="87"/>
      <c r="L38" s="88"/>
      <c r="M38" s="88"/>
      <c r="N38" s="88"/>
      <c r="O38" s="88"/>
      <c r="P38" s="88"/>
      <c r="Q38" s="88"/>
      <c r="R38" s="88"/>
      <c r="S38" s="88"/>
      <c r="T38" s="88"/>
      <c r="U38" s="88"/>
      <c r="V38" s="88"/>
      <c r="W38" s="88"/>
      <c r="X38" s="89"/>
    </row>
    <row r="39" spans="1:32" ht="18.75" customHeight="1" x14ac:dyDescent="0.3">
      <c r="A39" s="27" t="s">
        <v>44</v>
      </c>
      <c r="B39" s="28">
        <f>SUM(B7:B37)</f>
        <v>82</v>
      </c>
      <c r="C39" s="29">
        <f>SUM(C9:C38)</f>
        <v>14</v>
      </c>
      <c r="D39" s="29">
        <f>SUM(D9:D38)</f>
        <v>6</v>
      </c>
      <c r="E39" s="29">
        <f>SUM(E9:E38)</f>
        <v>10</v>
      </c>
      <c r="F39" s="28">
        <f>SUM(F7:F37)</f>
        <v>130</v>
      </c>
      <c r="G39" s="29">
        <f>SUM(G9:G37)</f>
        <v>18</v>
      </c>
      <c r="H39" s="29">
        <f>SUM(H9:H37)</f>
        <v>8</v>
      </c>
      <c r="I39" s="29">
        <f>SUM(I9:I37)</f>
        <v>17</v>
      </c>
      <c r="J39" s="10"/>
      <c r="K39" s="87"/>
      <c r="L39" s="88"/>
      <c r="M39" s="88"/>
      <c r="N39" s="88"/>
      <c r="O39" s="88"/>
      <c r="P39" s="88"/>
      <c r="Q39" s="88"/>
      <c r="R39" s="88"/>
      <c r="S39" s="88"/>
      <c r="T39" s="88"/>
      <c r="U39" s="88"/>
      <c r="V39" s="88"/>
      <c r="W39" s="88"/>
      <c r="X39" s="89"/>
    </row>
    <row r="40" spans="1:32" ht="21" customHeight="1" x14ac:dyDescent="0.3">
      <c r="A40" s="101" t="s">
        <v>45</v>
      </c>
      <c r="B40" s="102"/>
      <c r="C40" s="102"/>
      <c r="D40" s="102"/>
      <c r="E40" s="102"/>
      <c r="F40" s="102"/>
      <c r="G40" s="102"/>
      <c r="H40" s="102"/>
      <c r="I40" s="103"/>
      <c r="J40" s="10"/>
      <c r="K40" s="87"/>
      <c r="L40" s="88"/>
      <c r="M40" s="88"/>
      <c r="N40" s="88"/>
      <c r="O40" s="88"/>
      <c r="P40" s="88"/>
      <c r="Q40" s="88"/>
      <c r="R40" s="88"/>
      <c r="S40" s="88"/>
      <c r="T40" s="88"/>
      <c r="U40" s="88"/>
      <c r="V40" s="88"/>
      <c r="W40" s="88"/>
      <c r="X40" s="89"/>
      <c r="AE40" s="25"/>
    </row>
    <row r="41" spans="1:32" ht="15" customHeight="1" x14ac:dyDescent="0.3">
      <c r="A41" s="30" t="s">
        <v>46</v>
      </c>
      <c r="B41" s="31">
        <f>B39*0.12</f>
        <v>9.84</v>
      </c>
      <c r="C41" s="32">
        <f>C39*0.12</f>
        <v>1.68</v>
      </c>
      <c r="D41" s="32">
        <f>D39*0.36</f>
        <v>2.16</v>
      </c>
      <c r="E41" s="32">
        <f>E39*0.6</f>
        <v>6</v>
      </c>
      <c r="F41" s="33">
        <f>SUM(F9:F37)*0.12</f>
        <v>15.6</v>
      </c>
      <c r="G41" s="32">
        <f>G39*0.12</f>
        <v>2.16</v>
      </c>
      <c r="H41" s="32">
        <f>H39*0.36</f>
        <v>2.88</v>
      </c>
      <c r="I41" s="32">
        <f>I39*0.6</f>
        <v>10.199999999999999</v>
      </c>
      <c r="J41" s="10"/>
      <c r="K41" s="87"/>
      <c r="L41" s="88"/>
      <c r="M41" s="88"/>
      <c r="N41" s="88"/>
      <c r="O41" s="88"/>
      <c r="P41" s="88"/>
      <c r="Q41" s="88"/>
      <c r="R41" s="88"/>
      <c r="S41" s="88"/>
      <c r="T41" s="88"/>
      <c r="U41" s="88"/>
      <c r="V41" s="88"/>
      <c r="W41" s="88"/>
      <c r="X41" s="89"/>
    </row>
    <row r="42" spans="1:32" ht="18.75" customHeight="1" x14ac:dyDescent="0.35">
      <c r="A42" s="34" t="s">
        <v>47</v>
      </c>
      <c r="B42" s="35">
        <f>B39*0.12+0.24</f>
        <v>10.08</v>
      </c>
      <c r="C42" s="36" t="s">
        <v>48</v>
      </c>
      <c r="D42" s="37" t="s">
        <v>49</v>
      </c>
      <c r="E42" s="37" t="s">
        <v>50</v>
      </c>
      <c r="F42" s="38">
        <f>F39*0.12+0.24</f>
        <v>15.84</v>
      </c>
      <c r="G42" s="36" t="s">
        <v>48</v>
      </c>
      <c r="H42" s="37" t="s">
        <v>49</v>
      </c>
      <c r="I42" s="37" t="s">
        <v>50</v>
      </c>
      <c r="J42" s="10"/>
      <c r="K42" s="87"/>
      <c r="L42" s="88"/>
      <c r="M42" s="88"/>
      <c r="N42" s="88"/>
      <c r="O42" s="88"/>
      <c r="P42" s="88"/>
      <c r="Q42" s="88"/>
      <c r="R42" s="88"/>
      <c r="S42" s="88"/>
      <c r="T42" s="88"/>
      <c r="U42" s="88"/>
      <c r="V42" s="88"/>
      <c r="W42" s="88"/>
      <c r="X42" s="89"/>
    </row>
    <row r="43" spans="1:32" ht="15.75" customHeight="1" x14ac:dyDescent="0.3">
      <c r="A43" s="30" t="s">
        <v>51</v>
      </c>
      <c r="B43" s="39">
        <f>SUM(B9:B37)*1</f>
        <v>82</v>
      </c>
      <c r="C43" s="40">
        <f>SUM(C9:C38)+B44+B45</f>
        <v>15</v>
      </c>
      <c r="D43" s="40">
        <f>SUM(D9:D38)</f>
        <v>6</v>
      </c>
      <c r="E43" s="40">
        <f>SUM(E9:E38)</f>
        <v>10</v>
      </c>
      <c r="F43" s="41">
        <f>SUM(F9:F37)*1</f>
        <v>130</v>
      </c>
      <c r="G43" s="40">
        <f>SUM(G9:G37)+F44+F45</f>
        <v>19</v>
      </c>
      <c r="H43" s="42">
        <f>SUM(H9:H37)*1</f>
        <v>8</v>
      </c>
      <c r="I43" s="42">
        <f>SUM(I9:I37)*1</f>
        <v>17</v>
      </c>
      <c r="J43" s="10"/>
      <c r="K43" s="87"/>
      <c r="L43" s="88"/>
      <c r="M43" s="88"/>
      <c r="N43" s="88"/>
      <c r="O43" s="88"/>
      <c r="P43" s="88"/>
      <c r="Q43" s="88"/>
      <c r="R43" s="88"/>
      <c r="S43" s="88"/>
      <c r="T43" s="88"/>
      <c r="U43" s="88"/>
      <c r="V43" s="88"/>
      <c r="W43" s="88"/>
      <c r="X43" s="89"/>
    </row>
    <row r="44" spans="1:32" ht="17.100000000000001" customHeight="1" x14ac:dyDescent="0.3">
      <c r="A44" s="43" t="s">
        <v>52</v>
      </c>
      <c r="B44" s="72"/>
      <c r="C44" s="72"/>
      <c r="D44" s="72"/>
      <c r="E44" s="72"/>
      <c r="F44" s="72"/>
      <c r="G44" s="72"/>
      <c r="H44" s="72"/>
      <c r="I44" s="72"/>
      <c r="J44" s="44"/>
      <c r="K44" s="87"/>
      <c r="L44" s="88"/>
      <c r="M44" s="88"/>
      <c r="N44" s="88"/>
      <c r="O44" s="88"/>
      <c r="P44" s="88"/>
      <c r="Q44" s="88"/>
      <c r="R44" s="88"/>
      <c r="S44" s="88"/>
      <c r="T44" s="88"/>
      <c r="U44" s="88"/>
      <c r="V44" s="88"/>
      <c r="W44" s="88"/>
      <c r="X44" s="89"/>
    </row>
    <row r="45" spans="1:32" ht="17.100000000000001" customHeight="1" x14ac:dyDescent="0.3">
      <c r="A45" s="43" t="s">
        <v>53</v>
      </c>
      <c r="B45" s="73">
        <v>1</v>
      </c>
      <c r="C45" s="73"/>
      <c r="D45" s="73"/>
      <c r="E45" s="73"/>
      <c r="F45" s="73">
        <v>1</v>
      </c>
      <c r="G45" s="73"/>
      <c r="H45" s="73"/>
      <c r="I45" s="73"/>
      <c r="J45" s="44"/>
      <c r="K45" s="87"/>
      <c r="L45" s="88"/>
      <c r="M45" s="88"/>
      <c r="N45" s="88"/>
      <c r="O45" s="88"/>
      <c r="P45" s="88"/>
      <c r="Q45" s="88"/>
      <c r="R45" s="88"/>
      <c r="S45" s="88"/>
      <c r="T45" s="88"/>
      <c r="U45" s="88"/>
      <c r="V45" s="88"/>
      <c r="W45" s="88"/>
      <c r="X45" s="89"/>
    </row>
    <row r="46" spans="1:32" ht="17.100000000000001" customHeight="1" x14ac:dyDescent="0.35">
      <c r="A46" s="34" t="s">
        <v>54</v>
      </c>
      <c r="B46" s="74">
        <f>SUM(B42+F42)</f>
        <v>25.92</v>
      </c>
      <c r="C46" s="75"/>
      <c r="D46" s="75"/>
      <c r="E46" s="75"/>
      <c r="F46" s="75"/>
      <c r="G46" s="75"/>
      <c r="H46" s="75"/>
      <c r="I46" s="76"/>
      <c r="J46" s="45"/>
      <c r="K46" s="87"/>
      <c r="L46" s="88"/>
      <c r="M46" s="88"/>
      <c r="N46" s="88"/>
      <c r="O46" s="88"/>
      <c r="P46" s="88"/>
      <c r="Q46" s="88"/>
      <c r="R46" s="88"/>
      <c r="S46" s="88"/>
      <c r="T46" s="88"/>
      <c r="U46" s="88"/>
      <c r="V46" s="88"/>
      <c r="W46" s="88"/>
      <c r="X46" s="89"/>
    </row>
    <row r="47" spans="1:32" ht="17.100000000000001" customHeight="1" x14ac:dyDescent="0.35">
      <c r="A47" s="46" t="s">
        <v>55</v>
      </c>
      <c r="B47" s="77">
        <f ca="1">B48+F48</f>
        <v>25.08</v>
      </c>
      <c r="C47" s="78"/>
      <c r="D47" s="78"/>
      <c r="E47" s="78"/>
      <c r="F47" s="78"/>
      <c r="G47" s="78"/>
      <c r="H47" s="78"/>
      <c r="I47" s="79"/>
      <c r="J47" s="45"/>
      <c r="K47" s="87"/>
      <c r="L47" s="88"/>
      <c r="M47" s="88"/>
      <c r="N47" s="88"/>
      <c r="O47" s="88"/>
      <c r="P47" s="88"/>
      <c r="Q47" s="88"/>
      <c r="R47" s="88"/>
      <c r="S47" s="88"/>
      <c r="T47" s="88"/>
      <c r="U47" s="88"/>
      <c r="V47" s="88"/>
      <c r="W47" s="88"/>
      <c r="X47" s="89"/>
    </row>
    <row r="48" spans="1:32" ht="17.100000000000001" customHeight="1" x14ac:dyDescent="0.4">
      <c r="A48" s="47" t="s">
        <v>56</v>
      </c>
      <c r="B48" s="48">
        <f ca="1">(C48*0.12)+(D48*0.36)+(E48*0.6)</f>
        <v>9.84</v>
      </c>
      <c r="C48" s="49">
        <f ca="1">C39-[4]!SOMME_SI_COULEUR(C9:C38,65280)</f>
        <v>14</v>
      </c>
      <c r="D48" s="49">
        <f ca="1">D39-[4]!SOMME_SI_COULEUR(D9:D38,65280)</f>
        <v>6</v>
      </c>
      <c r="E48" s="49">
        <f ca="1">E39-[4]!SOMME_SI_COULEUR(E9:E38,65280)</f>
        <v>10</v>
      </c>
      <c r="F48" s="48">
        <f ca="1">(G48*0.12)+(H48*0.36)+(I48*0.6)</f>
        <v>15.239999999999998</v>
      </c>
      <c r="G48" s="48">
        <f ca="1">G39-[4]!SOMME_SI_COULEUR(G9:G38,65280)</f>
        <v>18</v>
      </c>
      <c r="H48" s="48">
        <f ca="1">H39-[4]!SOMME_SI_COULEUR(H9:H38,65280)</f>
        <v>8</v>
      </c>
      <c r="I48" s="48">
        <f ca="1">I39-[4]!SOMME_SI_COULEUR(I9:I38,65280)</f>
        <v>17</v>
      </c>
      <c r="J48" s="50"/>
      <c r="K48" s="87"/>
      <c r="L48" s="88"/>
      <c r="M48" s="88"/>
      <c r="N48" s="88"/>
      <c r="O48" s="88"/>
      <c r="P48" s="88"/>
      <c r="Q48" s="88"/>
      <c r="R48" s="88"/>
      <c r="S48" s="88"/>
      <c r="T48" s="88"/>
      <c r="U48" s="88"/>
      <c r="V48" s="88"/>
      <c r="W48" s="88"/>
      <c r="X48" s="89"/>
    </row>
    <row r="49" spans="1:24" ht="17.100000000000001" customHeight="1" x14ac:dyDescent="0.4">
      <c r="A49" s="34" t="s">
        <v>57</v>
      </c>
      <c r="B49" s="48"/>
      <c r="C49" s="51"/>
      <c r="D49" s="48"/>
      <c r="E49" s="51"/>
      <c r="F49" s="48"/>
      <c r="G49" s="51"/>
      <c r="H49" s="48"/>
      <c r="I49" s="48"/>
      <c r="J49" s="50"/>
      <c r="K49" s="87"/>
      <c r="L49" s="88"/>
      <c r="M49" s="88"/>
      <c r="N49" s="88"/>
      <c r="O49" s="88"/>
      <c r="P49" s="88"/>
      <c r="Q49" s="88"/>
      <c r="R49" s="88"/>
      <c r="S49" s="88"/>
      <c r="T49" s="88"/>
      <c r="U49" s="88"/>
      <c r="V49" s="88"/>
      <c r="W49" s="88"/>
      <c r="X49" s="89"/>
    </row>
    <row r="50" spans="1:24" ht="17.399999999999999" customHeight="1" x14ac:dyDescent="0.4">
      <c r="A50" s="52" t="s">
        <v>58</v>
      </c>
      <c r="B50" s="48"/>
      <c r="C50" s="51"/>
      <c r="D50" s="48"/>
      <c r="E50" s="48"/>
      <c r="F50" s="48"/>
      <c r="G50" s="48"/>
      <c r="H50" s="48"/>
      <c r="I50" s="48"/>
      <c r="J50" s="50"/>
      <c r="K50" s="87"/>
      <c r="L50" s="88"/>
      <c r="M50" s="88"/>
      <c r="N50" s="88"/>
      <c r="O50" s="88"/>
      <c r="P50" s="88"/>
      <c r="Q50" s="88"/>
      <c r="R50" s="88"/>
      <c r="S50" s="88"/>
      <c r="T50" s="88"/>
      <c r="U50" s="88"/>
      <c r="V50" s="88"/>
      <c r="W50" s="88"/>
      <c r="X50" s="89"/>
    </row>
    <row r="51" spans="1:24" ht="15.6" x14ac:dyDescent="0.3">
      <c r="A51" s="53" t="s">
        <v>59</v>
      </c>
      <c r="B51" s="54"/>
      <c r="C51" s="55"/>
      <c r="D51" s="55"/>
      <c r="E51" s="55"/>
      <c r="F51" s="56"/>
      <c r="G51" s="57"/>
      <c r="H51" s="57"/>
      <c r="I51" s="57"/>
      <c r="K51" s="90"/>
      <c r="L51" s="91"/>
      <c r="M51" s="91"/>
      <c r="N51" s="91"/>
      <c r="O51" s="91"/>
      <c r="P51" s="91"/>
      <c r="Q51" s="91"/>
      <c r="R51" s="91"/>
      <c r="S51" s="91"/>
      <c r="T51" s="91"/>
      <c r="U51" s="91"/>
      <c r="V51" s="91"/>
      <c r="W51" s="91"/>
      <c r="X51" s="92"/>
    </row>
    <row r="52" spans="1:24" ht="15.6" customHeight="1" x14ac:dyDescent="0.3">
      <c r="A52" s="58" t="s">
        <v>60</v>
      </c>
      <c r="B52" s="80" t="s">
        <v>61</v>
      </c>
      <c r="C52" s="80"/>
      <c r="D52" s="80"/>
      <c r="E52" s="80"/>
      <c r="F52" s="80"/>
      <c r="G52" s="80"/>
      <c r="H52" s="80"/>
      <c r="I52" s="80"/>
      <c r="M52" s="4" t="s">
        <v>60</v>
      </c>
      <c r="N52" s="4"/>
      <c r="Q52" s="70" t="s">
        <v>62</v>
      </c>
      <c r="R52" s="70"/>
      <c r="S52" s="70"/>
      <c r="T52" s="70"/>
      <c r="U52" s="70"/>
      <c r="V52" s="70"/>
      <c r="W52" s="70"/>
      <c r="X52" s="70"/>
    </row>
    <row r="53" spans="1:24" ht="12" customHeight="1" x14ac:dyDescent="0.3">
      <c r="A53" s="59"/>
      <c r="B53" s="80"/>
      <c r="C53" s="80"/>
      <c r="D53" s="80"/>
      <c r="E53" s="80"/>
      <c r="F53" s="80"/>
      <c r="G53" s="80"/>
      <c r="H53" s="80"/>
      <c r="I53" s="80"/>
      <c r="J53" s="60"/>
      <c r="K53" s="60"/>
      <c r="L53" s="60"/>
      <c r="M53" s="60"/>
      <c r="N53" s="60"/>
      <c r="O53" s="60"/>
      <c r="P53" s="60"/>
      <c r="Q53" s="71"/>
      <c r="R53" s="71"/>
      <c r="S53" s="71"/>
      <c r="T53" s="71"/>
      <c r="U53" s="71"/>
      <c r="V53" s="71"/>
      <c r="W53" s="71"/>
      <c r="X53" s="71"/>
    </row>
    <row r="54" spans="1:24" x14ac:dyDescent="0.3">
      <c r="A54" s="61"/>
      <c r="B54" s="62"/>
      <c r="C54" s="62"/>
      <c r="D54" s="62"/>
      <c r="E54" s="62"/>
      <c r="F54" s="62"/>
      <c r="G54" s="62"/>
      <c r="H54" s="62"/>
      <c r="I54" s="62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</row>
    <row r="55" spans="1:24" x14ac:dyDescent="0.3">
      <c r="A55" s="61"/>
      <c r="B55" s="62"/>
      <c r="C55" s="62"/>
      <c r="D55" s="62"/>
      <c r="E55" s="62"/>
      <c r="F55" s="62"/>
      <c r="G55" s="62"/>
      <c r="H55" s="62"/>
      <c r="I55" s="62"/>
      <c r="J55" s="60"/>
      <c r="K55" s="60"/>
      <c r="L55" s="60"/>
      <c r="M55" s="60"/>
      <c r="N55" s="60"/>
      <c r="O55" s="60"/>
      <c r="P55" s="60"/>
      <c r="Q55" s="60"/>
      <c r="R55" s="60"/>
      <c r="S55" s="60"/>
      <c r="T55" s="60"/>
      <c r="U55" s="60"/>
      <c r="V55" s="60"/>
      <c r="W55" s="60"/>
      <c r="X55" s="60"/>
    </row>
    <row r="56" spans="1:24" x14ac:dyDescent="0.3">
      <c r="A56" s="61"/>
      <c r="B56" s="62"/>
      <c r="C56" s="62"/>
      <c r="D56" s="62"/>
      <c r="E56" s="62"/>
      <c r="F56" s="62"/>
      <c r="G56" s="62"/>
      <c r="H56" s="62"/>
      <c r="I56" s="62"/>
      <c r="J56" s="60"/>
      <c r="K56" s="60"/>
      <c r="L56" s="60"/>
      <c r="M56" s="60"/>
      <c r="N56" s="60"/>
      <c r="O56" s="60"/>
      <c r="P56" s="60"/>
      <c r="Q56" s="60"/>
      <c r="R56" s="60"/>
      <c r="S56" s="60"/>
      <c r="T56" s="60"/>
      <c r="U56" s="60"/>
      <c r="V56" s="60"/>
      <c r="W56" s="60"/>
      <c r="X56" s="60"/>
    </row>
    <row r="57" spans="1:24" x14ac:dyDescent="0.3">
      <c r="A57" s="61"/>
      <c r="B57" s="62"/>
      <c r="C57" s="62"/>
      <c r="D57" s="62"/>
      <c r="E57" s="62"/>
      <c r="F57" s="62"/>
      <c r="G57" s="62"/>
      <c r="H57" s="62"/>
      <c r="I57" s="62"/>
    </row>
    <row r="58" spans="1:24" x14ac:dyDescent="0.3">
      <c r="B58" s="63"/>
      <c r="C58" s="63"/>
      <c r="D58" s="63"/>
      <c r="E58" s="63"/>
      <c r="F58" s="63"/>
    </row>
    <row r="59" spans="1:24" x14ac:dyDescent="0.3">
      <c r="B59" s="63"/>
      <c r="C59" s="63"/>
      <c r="D59" s="63"/>
      <c r="E59" s="63"/>
      <c r="F59" s="63"/>
    </row>
    <row r="60" spans="1:24" x14ac:dyDescent="0.3">
      <c r="B60" s="63"/>
      <c r="C60" s="63"/>
      <c r="D60" s="63"/>
      <c r="E60" s="63"/>
      <c r="F60" s="64"/>
    </row>
    <row r="61" spans="1:24" x14ac:dyDescent="0.3">
      <c r="F61" s="64"/>
    </row>
    <row r="62" spans="1:24" x14ac:dyDescent="0.3">
      <c r="F62" s="64"/>
    </row>
    <row r="74" spans="1:7" x14ac:dyDescent="0.3">
      <c r="A74" s="65"/>
      <c r="B74" s="65"/>
      <c r="C74" s="65"/>
      <c r="D74" s="65"/>
      <c r="E74" s="65"/>
      <c r="F74" s="65"/>
      <c r="G74" s="65"/>
    </row>
    <row r="75" spans="1:7" x14ac:dyDescent="0.3">
      <c r="A75" s="65"/>
      <c r="B75" s="65"/>
      <c r="C75" s="65"/>
      <c r="D75" s="65"/>
      <c r="E75" s="65"/>
      <c r="F75" s="65"/>
      <c r="G75" s="65"/>
    </row>
    <row r="76" spans="1:7" x14ac:dyDescent="0.3">
      <c r="A76" s="65"/>
      <c r="B76" s="65"/>
      <c r="C76" s="65"/>
      <c r="D76" s="65"/>
      <c r="E76" s="65"/>
      <c r="F76" s="65"/>
      <c r="G76" s="65"/>
    </row>
    <row r="77" spans="1:7" x14ac:dyDescent="0.3">
      <c r="A77" s="65"/>
      <c r="B77" s="65"/>
      <c r="C77" s="65"/>
      <c r="D77" s="65"/>
      <c r="E77" s="65"/>
      <c r="F77" s="65"/>
      <c r="G77" s="65"/>
    </row>
    <row r="78" spans="1:7" x14ac:dyDescent="0.3">
      <c r="A78" s="65"/>
      <c r="B78" s="65"/>
      <c r="C78" s="65"/>
      <c r="D78" s="65"/>
      <c r="E78" s="65"/>
      <c r="F78" s="65"/>
      <c r="G78" s="65"/>
    </row>
    <row r="79" spans="1:7" x14ac:dyDescent="0.3">
      <c r="A79" s="65"/>
      <c r="B79" s="65"/>
      <c r="C79" s="65"/>
      <c r="D79" s="65"/>
      <c r="E79" s="65"/>
      <c r="F79" s="65"/>
      <c r="G79" s="65"/>
    </row>
    <row r="80" spans="1:7" x14ac:dyDescent="0.3">
      <c r="A80" s="65"/>
      <c r="B80" s="65"/>
      <c r="C80" s="65"/>
      <c r="D80" s="65"/>
      <c r="E80" s="65"/>
      <c r="F80" s="65"/>
      <c r="G80" s="65"/>
    </row>
  </sheetData>
  <sheetProtection formatCells="0" formatColumns="0" formatRows="0" insertColumns="0" insertRows="0" insertHyperlinks="0" deleteColumns="0" deleteRows="0" sort="0" autoFilter="0" pivotTables="0"/>
  <protectedRanges>
    <protectedRange sqref="B7" name="Plage3"/>
    <protectedRange sqref="F7" name="Plage3_1"/>
    <protectedRange sqref="B8:B14 B16:B22 B24:B38" name="Plage3_2_1"/>
    <protectedRange sqref="F16:F22 F24:F27 F8:F14" name="Plage3_1_1_1"/>
  </protectedRanges>
  <mergeCells count="23">
    <mergeCell ref="B1:X1"/>
    <mergeCell ref="A2:A3"/>
    <mergeCell ref="B2:G2"/>
    <mergeCell ref="H2:K2"/>
    <mergeCell ref="L2:X2"/>
    <mergeCell ref="B3:J3"/>
    <mergeCell ref="K3:X3"/>
    <mergeCell ref="Q52:X53"/>
    <mergeCell ref="A4:A5"/>
    <mergeCell ref="B4:I4"/>
    <mergeCell ref="K4:X51"/>
    <mergeCell ref="B5:I5"/>
    <mergeCell ref="B15:I15"/>
    <mergeCell ref="B23:I23"/>
    <mergeCell ref="B28:I28"/>
    <mergeCell ref="A40:I40"/>
    <mergeCell ref="B44:E44"/>
    <mergeCell ref="F44:I44"/>
    <mergeCell ref="B45:E45"/>
    <mergeCell ref="F45:I45"/>
    <mergeCell ref="B46:I46"/>
    <mergeCell ref="B47:I47"/>
    <mergeCell ref="B52:I53"/>
  </mergeCells>
  <pageMargins left="0.7" right="0.7" top="0.75" bottom="0.75" header="0.3" footer="0.3"/>
  <pageSetup paperSize="9" scale="74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3]!DesactivationCliqueDroit">
                <anchor moveWithCells="1" sizeWithCells="1">
                  <from>
                    <xdr:col>24</xdr:col>
                    <xdr:colOff>137160</xdr:colOff>
                    <xdr:row>0</xdr:row>
                    <xdr:rowOff>160020</xdr:rowOff>
                  </from>
                  <to>
                    <xdr:col>25</xdr:col>
                    <xdr:colOff>731520</xdr:colOff>
                    <xdr:row>3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Button 2">
              <controlPr defaultSize="0" print="0" autoFill="0" autoPict="0" macro="[3]!ActivationCliqueDroit">
                <anchor moveWithCells="1" sizeWithCells="1">
                  <from>
                    <xdr:col>24</xdr:col>
                    <xdr:colOff>152400</xdr:colOff>
                    <xdr:row>4</xdr:row>
                    <xdr:rowOff>99060</xdr:rowOff>
                  </from>
                  <to>
                    <xdr:col>25</xdr:col>
                    <xdr:colOff>746760</xdr:colOff>
                    <xdr:row>7</xdr:row>
                    <xdr:rowOff>99060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DD2F31-8595-45A0-97EE-ECCF517348A4}">
  <sheetPr codeName="Feuil5">
    <tabColor rgb="FF0070C0"/>
  </sheetPr>
  <dimension ref="A1:AF80"/>
  <sheetViews>
    <sheetView view="pageBreakPreview" zoomScale="76" zoomScaleSheetLayoutView="100" workbookViewId="0">
      <selection activeCell="B8" sqref="B8"/>
    </sheetView>
  </sheetViews>
  <sheetFormatPr baseColWidth="10" defaultColWidth="11.44140625" defaultRowHeight="14.4" x14ac:dyDescent="0.3"/>
  <cols>
    <col min="1" max="1" width="33.109375" customWidth="1"/>
    <col min="2" max="2" width="6.33203125" bestFit="1" customWidth="1"/>
    <col min="3" max="5" width="4.5546875" customWidth="1"/>
    <col min="6" max="6" width="7.109375" customWidth="1"/>
    <col min="7" max="9" width="4.5546875" customWidth="1"/>
    <col min="10" max="10" width="1.88671875" bestFit="1" customWidth="1"/>
    <col min="11" max="13" width="4" bestFit="1" customWidth="1"/>
    <col min="14" max="14" width="1.88671875" bestFit="1" customWidth="1"/>
    <col min="15" max="16" width="4" bestFit="1" customWidth="1"/>
    <col min="17" max="17" width="3.6640625" customWidth="1"/>
    <col min="18" max="18" width="2" hidden="1" customWidth="1"/>
    <col min="19" max="19" width="4" bestFit="1" customWidth="1"/>
    <col min="20" max="20" width="0.6640625" customWidth="1"/>
    <col min="21" max="21" width="4" bestFit="1" customWidth="1"/>
    <col min="22" max="22" width="2" customWidth="1"/>
    <col min="23" max="23" width="1.109375" customWidth="1"/>
    <col min="24" max="24" width="4" bestFit="1" customWidth="1"/>
  </cols>
  <sheetData>
    <row r="1" spans="1:25" ht="15" customHeight="1" thickBot="1" x14ac:dyDescent="0.35">
      <c r="A1" s="1" t="s">
        <v>0</v>
      </c>
      <c r="B1" s="115" t="s">
        <v>1</v>
      </c>
      <c r="C1" s="115"/>
      <c r="D1" s="115"/>
      <c r="E1" s="115"/>
      <c r="F1" s="115"/>
      <c r="G1" s="115"/>
      <c r="H1" s="115"/>
      <c r="I1" s="115"/>
      <c r="J1" s="115"/>
      <c r="K1" s="115"/>
      <c r="L1" s="115"/>
      <c r="M1" s="115"/>
      <c r="N1" s="115"/>
      <c r="O1" s="115"/>
      <c r="P1" s="115"/>
      <c r="Q1" s="115"/>
      <c r="R1" s="115"/>
      <c r="S1" s="115"/>
      <c r="T1" s="115"/>
      <c r="U1" s="115"/>
      <c r="V1" s="115"/>
      <c r="W1" s="115"/>
      <c r="X1" s="115"/>
      <c r="Y1" t="str">
        <f>"P2_"&amp;H2&amp;"_"&amp;TEXT(L2,"JJMMAA")</f>
        <v>P2_SOIR_050721</v>
      </c>
    </row>
    <row r="2" spans="1:25" ht="18.600000000000001" customHeight="1" thickBot="1" x14ac:dyDescent="0.35">
      <c r="A2" s="116" t="s">
        <v>2</v>
      </c>
      <c r="B2" s="107" t="str">
        <f>[1]Lundi!$AA$3</f>
        <v>carry porc chou-fleur</v>
      </c>
      <c r="C2" s="108"/>
      <c r="D2" s="108"/>
      <c r="E2" s="108"/>
      <c r="F2" s="108"/>
      <c r="G2" s="109"/>
      <c r="H2" s="110" t="str">
        <f>[1]Lundi!$U$1</f>
        <v>SOIR</v>
      </c>
      <c r="I2" s="110"/>
      <c r="J2" s="110"/>
      <c r="K2" s="110"/>
      <c r="L2" s="111">
        <f>[3]NOM_PLAT1_LM!L2:X2</f>
        <v>44382</v>
      </c>
      <c r="M2" s="111"/>
      <c r="N2" s="111"/>
      <c r="O2" s="111"/>
      <c r="P2" s="111"/>
      <c r="Q2" s="111"/>
      <c r="R2" s="111"/>
      <c r="S2" s="111"/>
      <c r="T2" s="111"/>
      <c r="U2" s="111"/>
      <c r="V2" s="111"/>
      <c r="W2" s="111"/>
      <c r="X2" s="111"/>
    </row>
    <row r="3" spans="1:25" s="2" customFormat="1" x14ac:dyDescent="0.3">
      <c r="A3" s="106"/>
      <c r="B3" s="117" t="s">
        <v>3</v>
      </c>
      <c r="C3" s="118"/>
      <c r="D3" s="118"/>
      <c r="E3" s="118"/>
      <c r="F3" s="118"/>
      <c r="G3" s="118"/>
      <c r="H3" s="118"/>
      <c r="I3" s="118"/>
      <c r="J3" s="119"/>
      <c r="K3" s="117" t="s">
        <v>4</v>
      </c>
      <c r="L3" s="118"/>
      <c r="M3" s="118"/>
      <c r="N3" s="118"/>
      <c r="O3" s="118"/>
      <c r="P3" s="118"/>
      <c r="Q3" s="118"/>
      <c r="R3" s="118"/>
      <c r="S3" s="118"/>
      <c r="T3" s="118"/>
      <c r="U3" s="118"/>
      <c r="V3" s="118"/>
      <c r="W3" s="118"/>
      <c r="X3" s="119"/>
    </row>
    <row r="4" spans="1:25" ht="15" customHeight="1" x14ac:dyDescent="0.3">
      <c r="A4" s="81" t="s">
        <v>5</v>
      </c>
      <c r="B4" s="83" t="s">
        <v>6</v>
      </c>
      <c r="C4" s="83"/>
      <c r="D4" s="83"/>
      <c r="E4" s="83"/>
      <c r="F4" s="83"/>
      <c r="G4" s="83"/>
      <c r="H4" s="83"/>
      <c r="I4" s="83"/>
      <c r="J4" s="3"/>
      <c r="K4" s="84" t="s">
        <v>7</v>
      </c>
      <c r="L4" s="85"/>
      <c r="M4" s="85"/>
      <c r="N4" s="85"/>
      <c r="O4" s="85"/>
      <c r="P4" s="85"/>
      <c r="Q4" s="85"/>
      <c r="R4" s="85"/>
      <c r="S4" s="85"/>
      <c r="T4" s="85"/>
      <c r="U4" s="85"/>
      <c r="V4" s="85"/>
      <c r="W4" s="85"/>
      <c r="X4" s="86"/>
    </row>
    <row r="5" spans="1:25" ht="15" thickBot="1" x14ac:dyDescent="0.35">
      <c r="A5" s="82"/>
      <c r="B5" s="93" t="s">
        <v>8</v>
      </c>
      <c r="C5" s="93"/>
      <c r="D5" s="93"/>
      <c r="E5" s="93"/>
      <c r="F5" s="93"/>
      <c r="G5" s="93"/>
      <c r="H5" s="93"/>
      <c r="I5" s="93"/>
      <c r="J5" s="4"/>
      <c r="K5" s="87"/>
      <c r="L5" s="88"/>
      <c r="M5" s="88"/>
      <c r="N5" s="88"/>
      <c r="O5" s="88"/>
      <c r="P5" s="88"/>
      <c r="Q5" s="88"/>
      <c r="R5" s="88"/>
      <c r="S5" s="88"/>
      <c r="T5" s="88"/>
      <c r="U5" s="88"/>
      <c r="V5" s="88"/>
      <c r="W5" s="88"/>
      <c r="X5" s="89"/>
    </row>
    <row r="6" spans="1:25" ht="15" customHeight="1" x14ac:dyDescent="0.3">
      <c r="A6" s="5"/>
      <c r="B6" s="6" t="s">
        <v>9</v>
      </c>
      <c r="C6" s="6" t="s">
        <v>10</v>
      </c>
      <c r="D6" s="6" t="s">
        <v>11</v>
      </c>
      <c r="E6" s="6" t="s">
        <v>12</v>
      </c>
      <c r="F6" s="6" t="s">
        <v>13</v>
      </c>
      <c r="G6" s="6" t="s">
        <v>10</v>
      </c>
      <c r="H6" s="6" t="s">
        <v>11</v>
      </c>
      <c r="I6" s="7" t="s">
        <v>12</v>
      </c>
      <c r="J6" s="8"/>
      <c r="K6" s="87"/>
      <c r="L6" s="88"/>
      <c r="M6" s="88"/>
      <c r="N6" s="88"/>
      <c r="O6" s="88"/>
      <c r="P6" s="88"/>
      <c r="Q6" s="88"/>
      <c r="R6" s="88"/>
      <c r="S6" s="88"/>
      <c r="T6" s="88"/>
      <c r="U6" s="88"/>
      <c r="V6" s="88"/>
      <c r="W6" s="88"/>
      <c r="X6" s="89"/>
    </row>
    <row r="7" spans="1:25" ht="18.899999999999999" customHeight="1" x14ac:dyDescent="0.4">
      <c r="A7" s="9" t="s">
        <v>14</v>
      </c>
      <c r="B7" s="67"/>
      <c r="C7" s="68"/>
      <c r="D7" s="68"/>
      <c r="E7" s="68"/>
      <c r="F7" s="67"/>
      <c r="G7" s="67"/>
      <c r="H7" s="67"/>
      <c r="I7" s="69"/>
      <c r="J7" s="66"/>
      <c r="K7" s="87"/>
      <c r="L7" s="88"/>
      <c r="M7" s="88"/>
      <c r="N7" s="88"/>
      <c r="O7" s="88"/>
      <c r="P7" s="88"/>
      <c r="Q7" s="88"/>
      <c r="R7" s="88"/>
      <c r="S7" s="88"/>
      <c r="T7" s="88"/>
      <c r="U7" s="88"/>
      <c r="V7" s="88"/>
      <c r="W7" s="88"/>
      <c r="X7" s="89"/>
    </row>
    <row r="8" spans="1:25" ht="18.899999999999999" customHeight="1" x14ac:dyDescent="0.45">
      <c r="A8" s="11" t="s">
        <v>15</v>
      </c>
      <c r="B8" s="12">
        <f>[1]Lundi!$AA7</f>
        <v>0</v>
      </c>
      <c r="C8" s="13" t="str">
        <f>IF($B8&lt;1,"",VLOOKUP($B8,[3]Plat!$A$4:$I$28,2,FALSE))</f>
        <v/>
      </c>
      <c r="D8" s="14" t="str">
        <f>IF($B8&lt;1,"",VLOOKUP($B8,[3]Plat!$A$4:$I$28,3,FALSE))</f>
        <v/>
      </c>
      <c r="E8" s="14" t="str">
        <f>IF($B8&lt;1,"",VLOOKUP($B8,[3]Plat!$A$4:$I$28,4,FALSE))</f>
        <v/>
      </c>
      <c r="F8" s="12">
        <f>[1]Lundi!$AB7</f>
        <v>0</v>
      </c>
      <c r="G8" s="14" t="str">
        <f>IF($F8&lt;1,"",VLOOKUP(F8,[3]Plat!$A$4:$I$28,2,FALSE))</f>
        <v/>
      </c>
      <c r="H8" s="14" t="str">
        <f>IF($F8&lt;1,"",VLOOKUP(F8,[3]Plat!$A$4:$I$28,3,FALSE))</f>
        <v/>
      </c>
      <c r="I8" s="14" t="str">
        <f>IF($F8&lt;1,"",VLOOKUP(F8,[3]Plat!$A$4:$I$28,4,FALSE))</f>
        <v/>
      </c>
      <c r="J8" s="10"/>
      <c r="K8" s="87"/>
      <c r="L8" s="88"/>
      <c r="M8" s="88"/>
      <c r="N8" s="88"/>
      <c r="O8" s="88"/>
      <c r="P8" s="88"/>
      <c r="Q8" s="88"/>
      <c r="R8" s="88"/>
      <c r="S8" s="88"/>
      <c r="T8" s="88"/>
      <c r="U8" s="88"/>
      <c r="V8" s="88"/>
      <c r="W8" s="88"/>
      <c r="X8" s="89"/>
    </row>
    <row r="9" spans="1:25" ht="18.899999999999999" customHeight="1" x14ac:dyDescent="0.45">
      <c r="A9" s="11" t="s">
        <v>16</v>
      </c>
      <c r="B9" s="12">
        <f>[1]Lundi!$AA8</f>
        <v>0</v>
      </c>
      <c r="C9" s="13" t="str">
        <f>IF($B9&lt;1,"",VLOOKUP($B9,[3]Plat!$A$4:$I$28,2,FALSE))</f>
        <v/>
      </c>
      <c r="D9" s="14" t="str">
        <f>IF($B9&lt;1,"",VLOOKUP($B9,[3]Plat!$A$4:$I$28,3,FALSE))</f>
        <v/>
      </c>
      <c r="E9" s="14" t="str">
        <f>IF($B9&lt;1,"",VLOOKUP($B9,[3]Plat!$A$4:$I$28,4,FALSE))</f>
        <v/>
      </c>
      <c r="F9" s="12">
        <f>[1]Lundi!$AB8</f>
        <v>0</v>
      </c>
      <c r="G9" s="14" t="str">
        <f>IF($F9&lt;1,"",VLOOKUP(F9,[3]Plat!$A$4:$I$28,2,FALSE))</f>
        <v/>
      </c>
      <c r="H9" s="14" t="str">
        <f>IF($F9&lt;1,"",VLOOKUP(F9,[3]Plat!$A$4:$I$28,3,FALSE))</f>
        <v/>
      </c>
      <c r="I9" s="14" t="str">
        <f>IF($F9&lt;1,"",VLOOKUP(F9,[3]Plat!$A$4:$I$28,4,FALSE))</f>
        <v/>
      </c>
      <c r="J9" s="15"/>
      <c r="K9" s="87"/>
      <c r="L9" s="88"/>
      <c r="M9" s="88"/>
      <c r="N9" s="88"/>
      <c r="O9" s="88"/>
      <c r="P9" s="88"/>
      <c r="Q9" s="88"/>
      <c r="R9" s="88"/>
      <c r="S9" s="88"/>
      <c r="T9" s="88"/>
      <c r="U9" s="88"/>
      <c r="V9" s="88"/>
      <c r="W9" s="88"/>
      <c r="X9" s="89"/>
    </row>
    <row r="10" spans="1:25" ht="18.899999999999999" customHeight="1" x14ac:dyDescent="0.45">
      <c r="A10" s="11" t="s">
        <v>17</v>
      </c>
      <c r="B10" s="12">
        <f>[1]Lundi!$AA9</f>
        <v>0</v>
      </c>
      <c r="C10" s="13" t="str">
        <f>IF($B10&lt;1,"",VLOOKUP($B10,[3]Plat!$A$4:$I$28,2,FALSE))</f>
        <v/>
      </c>
      <c r="D10" s="14" t="str">
        <f>IF($B10&lt;1,"",VLOOKUP($B10,[3]Plat!$A$4:$I$28,3,FALSE))</f>
        <v/>
      </c>
      <c r="E10" s="14" t="str">
        <f>IF($B10&lt;1,"",VLOOKUP($B10,[3]Plat!$A$4:$I$28,4,FALSE))</f>
        <v/>
      </c>
      <c r="F10" s="12">
        <f>[1]Lundi!$AB9</f>
        <v>0</v>
      </c>
      <c r="G10" s="14" t="str">
        <f>IF($F10&lt;1,"",VLOOKUP(F10,[3]Plat!$A$4:$I$28,2,FALSE))</f>
        <v/>
      </c>
      <c r="H10" s="14" t="str">
        <f>IF($F10&lt;1,"",VLOOKUP(F10,[3]Plat!$A$4:$I$28,3,FALSE))</f>
        <v/>
      </c>
      <c r="I10" s="14" t="str">
        <f>IF($F10&lt;1,"",VLOOKUP(F10,[3]Plat!$A$4:$I$28,4,FALSE))</f>
        <v/>
      </c>
      <c r="J10" s="10"/>
      <c r="K10" s="87"/>
      <c r="L10" s="88"/>
      <c r="M10" s="88"/>
      <c r="N10" s="88"/>
      <c r="O10" s="88"/>
      <c r="P10" s="88"/>
      <c r="Q10" s="88"/>
      <c r="R10" s="88"/>
      <c r="S10" s="88"/>
      <c r="T10" s="88"/>
      <c r="U10" s="88"/>
      <c r="V10" s="88"/>
      <c r="W10" s="88"/>
      <c r="X10" s="89"/>
    </row>
    <row r="11" spans="1:25" ht="18.899999999999999" customHeight="1" x14ac:dyDescent="0.45">
      <c r="A11" s="11" t="s">
        <v>18</v>
      </c>
      <c r="B11" s="12">
        <f>[1]Lundi!$AA10</f>
        <v>0</v>
      </c>
      <c r="C11" s="13" t="str">
        <f>IF($B11&lt;1,"",VLOOKUP($B11,[3]Plat!$A$4:$I$28,2,FALSE))</f>
        <v/>
      </c>
      <c r="D11" s="14" t="str">
        <f>IF($B11&lt;1,"",VLOOKUP($B11,[3]Plat!$A$4:$I$28,3,FALSE))</f>
        <v/>
      </c>
      <c r="E11" s="14" t="str">
        <f>IF($B11&lt;1,"",VLOOKUP($B11,[3]Plat!$A$4:$I$28,4,FALSE))</f>
        <v/>
      </c>
      <c r="F11" s="12">
        <f>[1]Lundi!$AB10</f>
        <v>0</v>
      </c>
      <c r="G11" s="14" t="str">
        <f>IF($F11&lt;1,"",VLOOKUP(F11,[3]Plat!$A$4:$I$28,2,FALSE))</f>
        <v/>
      </c>
      <c r="H11" s="14" t="str">
        <f>IF($F11&lt;1,"",VLOOKUP(F11,[3]Plat!$A$4:$I$28,3,FALSE))</f>
        <v/>
      </c>
      <c r="I11" s="14" t="str">
        <f>IF($F11&lt;1,"",VLOOKUP(F11,[3]Plat!$A$4:$I$28,4,FALSE))</f>
        <v/>
      </c>
      <c r="J11" s="10"/>
      <c r="K11" s="87"/>
      <c r="L11" s="88"/>
      <c r="M11" s="88"/>
      <c r="N11" s="88"/>
      <c r="O11" s="88"/>
      <c r="P11" s="88"/>
      <c r="Q11" s="88"/>
      <c r="R11" s="88"/>
      <c r="S11" s="88"/>
      <c r="T11" s="88"/>
      <c r="U11" s="88"/>
      <c r="V11" s="88"/>
      <c r="W11" s="88"/>
      <c r="X11" s="89"/>
    </row>
    <row r="12" spans="1:25" ht="18.899999999999999" customHeight="1" x14ac:dyDescent="0.45">
      <c r="A12" s="11" t="s">
        <v>19</v>
      </c>
      <c r="B12" s="12">
        <f>[1]Lundi!$AA11</f>
        <v>0</v>
      </c>
      <c r="C12" s="13" t="str">
        <f>IF($B12&lt;1,"",VLOOKUP($B12,[3]Plat!$A$4:$I$28,2,FALSE))</f>
        <v/>
      </c>
      <c r="D12" s="14" t="str">
        <f>IF($B12&lt;1,"",VLOOKUP($B12,[3]Plat!$A$4:$I$28,3,FALSE))</f>
        <v/>
      </c>
      <c r="E12" s="14" t="str">
        <f>IF($B12&lt;1,"",VLOOKUP($B12,[3]Plat!$A$4:$I$28,4,FALSE))</f>
        <v/>
      </c>
      <c r="F12" s="12">
        <f>[1]Lundi!$AB11</f>
        <v>0</v>
      </c>
      <c r="G12" s="14" t="str">
        <f>IF($F12&lt;1,"",VLOOKUP(F12,[3]Plat!$A$4:$I$28,2,FALSE))</f>
        <v/>
      </c>
      <c r="H12" s="14" t="str">
        <f>IF($F12&lt;1,"",VLOOKUP(F12,[3]Plat!$A$4:$I$28,3,FALSE))</f>
        <v/>
      </c>
      <c r="I12" s="14" t="str">
        <f>IF($F12&lt;1,"",VLOOKUP(F12,[3]Plat!$A$4:$I$28,4,FALSE))</f>
        <v/>
      </c>
      <c r="J12" s="10"/>
      <c r="K12" s="87"/>
      <c r="L12" s="88"/>
      <c r="M12" s="88"/>
      <c r="N12" s="88"/>
      <c r="O12" s="88"/>
      <c r="P12" s="88"/>
      <c r="Q12" s="88"/>
      <c r="R12" s="88"/>
      <c r="S12" s="88"/>
      <c r="T12" s="88"/>
      <c r="U12" s="88"/>
      <c r="V12" s="88"/>
      <c r="W12" s="88"/>
      <c r="X12" s="89"/>
    </row>
    <row r="13" spans="1:25" ht="18.899999999999999" customHeight="1" x14ac:dyDescent="0.45">
      <c r="A13" s="11" t="s">
        <v>20</v>
      </c>
      <c r="B13" s="12">
        <f>[1]Lundi!$AA12</f>
        <v>0</v>
      </c>
      <c r="C13" s="13" t="str">
        <f>IF($B13&lt;1,"",VLOOKUP($B13,[3]Plat!$A$4:$I$28,2,FALSE))</f>
        <v/>
      </c>
      <c r="D13" s="14" t="str">
        <f>IF($B13&lt;1,"",VLOOKUP($B13,[3]Plat!$A$4:$I$28,3,FALSE))</f>
        <v/>
      </c>
      <c r="E13" s="14" t="str">
        <f>IF($B13&lt;1,"",VLOOKUP($B13,[3]Plat!$A$4:$I$28,4,FALSE))</f>
        <v/>
      </c>
      <c r="F13" s="12">
        <f>[1]Lundi!$AB12</f>
        <v>0</v>
      </c>
      <c r="G13" s="14" t="str">
        <f>IF($F13&lt;1,"",VLOOKUP(F13,[3]Plat!$A$4:$I$28,2,FALSE))</f>
        <v/>
      </c>
      <c r="H13" s="14" t="str">
        <f>IF($F13&lt;1,"",VLOOKUP(F13,[3]Plat!$A$4:$I$28,3,FALSE))</f>
        <v/>
      </c>
      <c r="I13" s="14" t="str">
        <f>IF($F13&lt;1,"",VLOOKUP(F13,[3]Plat!$A$4:$I$28,4,FALSE))</f>
        <v/>
      </c>
      <c r="J13" s="10"/>
      <c r="K13" s="87"/>
      <c r="L13" s="88"/>
      <c r="M13" s="88"/>
      <c r="N13" s="88"/>
      <c r="O13" s="88"/>
      <c r="P13" s="88"/>
      <c r="Q13" s="88"/>
      <c r="R13" s="88"/>
      <c r="S13" s="88"/>
      <c r="T13" s="88"/>
      <c r="U13" s="88"/>
      <c r="V13" s="88"/>
      <c r="W13" s="88"/>
      <c r="X13" s="89"/>
    </row>
    <row r="14" spans="1:25" ht="18.899999999999999" customHeight="1" x14ac:dyDescent="0.45">
      <c r="A14" s="11" t="s">
        <v>21</v>
      </c>
      <c r="B14" s="12">
        <f>[1]Lundi!$AA13</f>
        <v>0</v>
      </c>
      <c r="C14" s="13" t="str">
        <f>IF($B14&lt;1,"",VLOOKUP($B14,[3]Plat!$A$4:$I$28,2,FALSE))</f>
        <v/>
      </c>
      <c r="D14" s="14" t="str">
        <f>IF($B14&lt;1,"",VLOOKUP($B14,[3]Plat!$A$4:$I$28,3,FALSE))</f>
        <v/>
      </c>
      <c r="E14" s="14" t="str">
        <f>IF($B14&lt;1,"",VLOOKUP($B14,[3]Plat!$A$4:$I$28,4,FALSE))</f>
        <v/>
      </c>
      <c r="F14" s="12">
        <f>[1]Lundi!$AB13</f>
        <v>0</v>
      </c>
      <c r="G14" s="14" t="str">
        <f>IF($F14&lt;1,"",VLOOKUP(F14,[3]Plat!$A$4:$I$28,2,FALSE))</f>
        <v/>
      </c>
      <c r="H14" s="14" t="str">
        <f>IF($F14&lt;1,"",VLOOKUP(F14,[3]Plat!$A$4:$I$28,3,FALSE))</f>
        <v/>
      </c>
      <c r="I14" s="14" t="str">
        <f>IF($F14&lt;1,"",VLOOKUP(F14,[3]Plat!$A$4:$I$28,4,FALSE))</f>
        <v/>
      </c>
      <c r="J14" s="10"/>
      <c r="K14" s="87"/>
      <c r="L14" s="88"/>
      <c r="M14" s="88"/>
      <c r="N14" s="88"/>
      <c r="O14" s="88"/>
      <c r="P14" s="88"/>
      <c r="Q14" s="88"/>
      <c r="R14" s="88"/>
      <c r="S14" s="88"/>
      <c r="T14" s="88"/>
      <c r="U14" s="88"/>
      <c r="V14" s="88"/>
      <c r="W14" s="88"/>
      <c r="X14" s="89"/>
    </row>
    <row r="15" spans="1:25" ht="18.899999999999999" customHeight="1" x14ac:dyDescent="0.45">
      <c r="A15" s="9" t="s">
        <v>22</v>
      </c>
      <c r="B15" s="95"/>
      <c r="C15" s="96"/>
      <c r="D15" s="96"/>
      <c r="E15" s="96"/>
      <c r="F15" s="96"/>
      <c r="G15" s="96"/>
      <c r="H15" s="96"/>
      <c r="I15" s="97"/>
      <c r="J15" s="10"/>
      <c r="K15" s="87"/>
      <c r="L15" s="88"/>
      <c r="M15" s="88"/>
      <c r="N15" s="88"/>
      <c r="O15" s="88"/>
      <c r="P15" s="88"/>
      <c r="Q15" s="88"/>
      <c r="R15" s="88"/>
      <c r="S15" s="88"/>
      <c r="T15" s="88"/>
      <c r="U15" s="88"/>
      <c r="V15" s="88"/>
      <c r="W15" s="88"/>
      <c r="X15" s="89"/>
    </row>
    <row r="16" spans="1:25" ht="18.899999999999999" customHeight="1" x14ac:dyDescent="0.45">
      <c r="A16" s="11" t="s">
        <v>23</v>
      </c>
      <c r="B16" s="12">
        <f>[1]Lundi!$AA15</f>
        <v>0</v>
      </c>
      <c r="C16" s="13" t="str">
        <f>IF($B16&lt;1,"",VLOOKUP($B16,[3]Plat!$A$4:$I$28,2,FALSE))</f>
        <v/>
      </c>
      <c r="D16" s="14" t="str">
        <f>IF($B16&lt;1,"",VLOOKUP($B16,[3]Plat!$A$4:$I$28,3,FALSE))</f>
        <v/>
      </c>
      <c r="E16" s="14" t="str">
        <f>IF($B16&lt;1,"",VLOOKUP($B16,[3]Plat!$A$4:$I$28,4,FALSE))</f>
        <v/>
      </c>
      <c r="F16" s="12">
        <f>[1]Lundi!$AB15</f>
        <v>0</v>
      </c>
      <c r="G16" s="14" t="str">
        <f>IF($F16&lt;1,"",VLOOKUP(F16,[3]Plat!$A$4:$I$28,2,FALSE))</f>
        <v/>
      </c>
      <c r="H16" s="14" t="str">
        <f>IF($F16&lt;1,"",VLOOKUP(F16,[3]Plat!$A$4:$I$28,3,FALSE))</f>
        <v/>
      </c>
      <c r="I16" s="14" t="str">
        <f>IF($F16&lt;1,"",VLOOKUP(F16,[3]Plat!$A$4:$I$28,4,FALSE))</f>
        <v/>
      </c>
      <c r="J16" s="10"/>
      <c r="K16" s="87"/>
      <c r="L16" s="88"/>
      <c r="M16" s="88"/>
      <c r="N16" s="88"/>
      <c r="O16" s="88"/>
      <c r="P16" s="88"/>
      <c r="Q16" s="88"/>
      <c r="R16" s="88"/>
      <c r="S16" s="88"/>
      <c r="T16" s="88"/>
      <c r="U16" s="88"/>
      <c r="V16" s="88"/>
      <c r="W16" s="88"/>
      <c r="X16" s="89"/>
    </row>
    <row r="17" spans="1:24" ht="18.899999999999999" customHeight="1" x14ac:dyDescent="0.45">
      <c r="A17" s="11" t="s">
        <v>24</v>
      </c>
      <c r="B17" s="12">
        <f>[1]Lundi!$AA16</f>
        <v>0</v>
      </c>
      <c r="C17" s="17" t="str">
        <f>IF($B17&lt;1,"",VLOOKUP($B17,[3]Plat!$A$4:$I$28,2,FALSE))</f>
        <v/>
      </c>
      <c r="D17" s="17" t="str">
        <f>IF($B17&lt;1,"",VLOOKUP($B17,[3]Plat!$A$4:$I$28,3,FALSE))</f>
        <v/>
      </c>
      <c r="E17" s="18" t="str">
        <f>IF($B17&lt;1,"",VLOOKUP($B17,[3]Plat!$A$4:$I$28,4,FALSE))</f>
        <v/>
      </c>
      <c r="F17" s="12">
        <f>[1]Lundi!$AB16</f>
        <v>0</v>
      </c>
      <c r="G17" s="17" t="str">
        <f>IF($F17&lt;1,"",VLOOKUP(F17,[3]Plat!$A$4:$I$28,2,FALSE))</f>
        <v/>
      </c>
      <c r="H17" s="17" t="str">
        <f>IF($F17&lt;1,"",VLOOKUP(F17,[3]Plat!$A$4:$I$28,3,FALSE))</f>
        <v/>
      </c>
      <c r="I17" s="17" t="str">
        <f>IF($F17&lt;1,"",VLOOKUP(F17,[3]Plat!$A$4:$I$28,4,FALSE))</f>
        <v/>
      </c>
      <c r="J17" s="10"/>
      <c r="K17" s="87"/>
      <c r="L17" s="88"/>
      <c r="M17" s="88"/>
      <c r="N17" s="88"/>
      <c r="O17" s="88"/>
      <c r="P17" s="88"/>
      <c r="Q17" s="88"/>
      <c r="R17" s="88"/>
      <c r="S17" s="88"/>
      <c r="T17" s="88"/>
      <c r="U17" s="88"/>
      <c r="V17" s="88"/>
      <c r="W17" s="88"/>
      <c r="X17" s="89"/>
    </row>
    <row r="18" spans="1:24" ht="18.899999999999999" customHeight="1" x14ac:dyDescent="0.45">
      <c r="A18" s="11" t="s">
        <v>25</v>
      </c>
      <c r="B18" s="12">
        <f>[1]Lundi!$AA17</f>
        <v>0</v>
      </c>
      <c r="C18" s="17" t="str">
        <f>IF($B18&lt;1,"",VLOOKUP($B18,[3]Plat!$A$4:$I$28,2,FALSE))</f>
        <v/>
      </c>
      <c r="D18" s="14" t="str">
        <f>IF($B18&lt;1,"",VLOOKUP($B18,[3]Plat!$A$4:$I$28,3,FALSE))</f>
        <v/>
      </c>
      <c r="E18" s="18" t="str">
        <f>IF($B18&lt;1,"",VLOOKUP($B18,[3]Plat!$A$4:$I$28,4,FALSE))</f>
        <v/>
      </c>
      <c r="F18" s="12">
        <f>[1]Lundi!$AB17</f>
        <v>0</v>
      </c>
      <c r="G18" s="17" t="str">
        <f>IF($F18&lt;1,"",VLOOKUP(F18,[3]Plat!$A$4:$I$28,2,FALSE))</f>
        <v/>
      </c>
      <c r="H18" s="17" t="str">
        <f>IF($F18&lt;1,"",VLOOKUP(F18,[3]Plat!$A$4:$I$28,3,FALSE))</f>
        <v/>
      </c>
      <c r="I18" s="17" t="str">
        <f>IF($F18&lt;1,"",VLOOKUP(F18,[3]Plat!$A$4:$I$28,4,FALSE))</f>
        <v/>
      </c>
      <c r="J18" s="10"/>
      <c r="K18" s="87"/>
      <c r="L18" s="88"/>
      <c r="M18" s="88"/>
      <c r="N18" s="88"/>
      <c r="O18" s="88"/>
      <c r="P18" s="88"/>
      <c r="Q18" s="88"/>
      <c r="R18" s="88"/>
      <c r="S18" s="88"/>
      <c r="T18" s="88"/>
      <c r="U18" s="88"/>
      <c r="V18" s="88"/>
      <c r="W18" s="88"/>
      <c r="X18" s="89"/>
    </row>
    <row r="19" spans="1:24" ht="18.899999999999999" customHeight="1" x14ac:dyDescent="0.45">
      <c r="A19" s="11" t="s">
        <v>26</v>
      </c>
      <c r="B19" s="12">
        <f>[1]Lundi!$AA18</f>
        <v>0</v>
      </c>
      <c r="C19" s="17" t="str">
        <f>IF($B19&lt;1,"",VLOOKUP($B19,[3]Plat!$A$4:$I$28,2,FALSE))</f>
        <v/>
      </c>
      <c r="D19" s="17" t="str">
        <f>IF($B19&lt;1,"",VLOOKUP($B19,[3]Plat!$A$4:$I$28,3,FALSE))</f>
        <v/>
      </c>
      <c r="E19" s="18" t="str">
        <f>IF($B19&lt;1,"",VLOOKUP($B19,[3]Plat!$A$4:$I$28,4,FALSE))</f>
        <v/>
      </c>
      <c r="F19" s="12">
        <f>[1]Lundi!$AB18</f>
        <v>0</v>
      </c>
      <c r="G19" s="17" t="str">
        <f>IF($F19&lt;1,"",VLOOKUP(F19,[3]Plat!$A$4:$I$28,2,FALSE))</f>
        <v/>
      </c>
      <c r="H19" s="17" t="str">
        <f>IF($F19&lt;1,"",VLOOKUP(F19,[3]Plat!$A$4:$I$28,3,FALSE))</f>
        <v/>
      </c>
      <c r="I19" s="17" t="str">
        <f>IF($F19&lt;1,"",VLOOKUP(F19,[3]Plat!$A$4:$I$28,4,FALSE))</f>
        <v/>
      </c>
      <c r="J19" s="10"/>
      <c r="K19" s="87"/>
      <c r="L19" s="88"/>
      <c r="M19" s="88"/>
      <c r="N19" s="88"/>
      <c r="O19" s="88"/>
      <c r="P19" s="88"/>
      <c r="Q19" s="88"/>
      <c r="R19" s="88"/>
      <c r="S19" s="88"/>
      <c r="T19" s="88"/>
      <c r="U19" s="88"/>
      <c r="V19" s="88"/>
      <c r="W19" s="88"/>
      <c r="X19" s="89"/>
    </row>
    <row r="20" spans="1:24" ht="18.899999999999999" customHeight="1" x14ac:dyDescent="0.45">
      <c r="A20" s="11" t="s">
        <v>27</v>
      </c>
      <c r="B20" s="12">
        <f>[1]Lundi!$AA19</f>
        <v>0</v>
      </c>
      <c r="C20" s="17" t="str">
        <f>IF($B20&lt;1,"",VLOOKUP($B20,[3]Plat!$A$4:$I$28,2,FALSE))</f>
        <v/>
      </c>
      <c r="D20" s="17" t="str">
        <f>IF($B20&lt;1,"",VLOOKUP($B20,[3]Plat!$A$4:$I$28,3,FALSE))</f>
        <v/>
      </c>
      <c r="E20" s="18" t="str">
        <f>IF($B20&lt;1,"",VLOOKUP($B20,[3]Plat!$A$4:$I$28,4,FALSE))</f>
        <v/>
      </c>
      <c r="F20" s="12">
        <f>[1]Lundi!$AB19</f>
        <v>0</v>
      </c>
      <c r="G20" s="17" t="str">
        <f>IF($F20&lt;1,"",VLOOKUP(F20,[3]Plat!$A$4:$I$28,2,FALSE))</f>
        <v/>
      </c>
      <c r="H20" s="17" t="str">
        <f>IF($F20&lt;1,"",VLOOKUP(F20,[3]Plat!$A$4:$I$28,3,FALSE))</f>
        <v/>
      </c>
      <c r="I20" s="17" t="str">
        <f>IF($F20&lt;1,"",VLOOKUP(F20,[3]Plat!$A$4:$I$28,4,FALSE))</f>
        <v/>
      </c>
      <c r="J20" s="10"/>
      <c r="K20" s="87"/>
      <c r="L20" s="88"/>
      <c r="M20" s="88"/>
      <c r="N20" s="88"/>
      <c r="O20" s="88"/>
      <c r="P20" s="88"/>
      <c r="Q20" s="88"/>
      <c r="R20" s="88"/>
      <c r="S20" s="88"/>
      <c r="T20" s="88"/>
      <c r="U20" s="88"/>
      <c r="V20" s="88"/>
      <c r="W20" s="88"/>
      <c r="X20" s="89"/>
    </row>
    <row r="21" spans="1:24" ht="18.899999999999999" customHeight="1" x14ac:dyDescent="0.45">
      <c r="A21" s="11" t="s">
        <v>28</v>
      </c>
      <c r="B21" s="12">
        <f>[1]Lundi!$AA20</f>
        <v>0</v>
      </c>
      <c r="C21" s="17" t="str">
        <f>IF($B21&lt;1,"",VLOOKUP($B21,[3]Plat!$A$4:$I$28,2,FALSE))</f>
        <v/>
      </c>
      <c r="D21" s="17" t="str">
        <f>IF($B21&lt;1,"",VLOOKUP($B21,[3]Plat!$A$4:$I$28,3,FALSE))</f>
        <v/>
      </c>
      <c r="E21" s="18" t="str">
        <f>IF($B21&lt;1,"",VLOOKUP($B21,[3]Plat!$A$4:$I$28,4,FALSE))</f>
        <v/>
      </c>
      <c r="F21" s="12">
        <f>[1]Lundi!$AB20</f>
        <v>0</v>
      </c>
      <c r="G21" s="17" t="str">
        <f>IF($F21&lt;1,"",VLOOKUP(F21,[3]Plat!$A$4:$I$28,2,FALSE))</f>
        <v/>
      </c>
      <c r="H21" s="17" t="str">
        <f>IF($F21&lt;1,"",VLOOKUP(F21,[3]Plat!$A$4:$I$28,3,FALSE))</f>
        <v/>
      </c>
      <c r="I21" s="17" t="str">
        <f>IF($F21&lt;1,"",VLOOKUP(F21,[3]Plat!$A$4:$I$28,4,FALSE))</f>
        <v/>
      </c>
      <c r="J21" s="10"/>
      <c r="K21" s="87"/>
      <c r="L21" s="88"/>
      <c r="M21" s="88"/>
      <c r="N21" s="88"/>
      <c r="O21" s="88"/>
      <c r="P21" s="88"/>
      <c r="Q21" s="88"/>
      <c r="R21" s="88"/>
      <c r="S21" s="88"/>
      <c r="T21" s="88"/>
      <c r="U21" s="88"/>
      <c r="V21" s="88"/>
      <c r="W21" s="88"/>
      <c r="X21" s="89"/>
    </row>
    <row r="22" spans="1:24" ht="18.899999999999999" customHeight="1" x14ac:dyDescent="0.45">
      <c r="A22" s="11" t="s">
        <v>29</v>
      </c>
      <c r="B22" s="12">
        <f>[1]Lundi!$AA21</f>
        <v>0</v>
      </c>
      <c r="C22" s="17" t="str">
        <f>IF($B22&lt;1,"",VLOOKUP($B22,[3]Plat!$A$4:$I$28,2,FALSE))</f>
        <v/>
      </c>
      <c r="D22" s="17" t="str">
        <f>IF($B22&lt;1,"",VLOOKUP($B22,[3]Plat!$A$4:$I$28,3,FALSE))</f>
        <v/>
      </c>
      <c r="E22" s="18" t="str">
        <f>IF($B22&lt;1,"",VLOOKUP($B22,[3]Plat!$A$4:$I$28,4,FALSE))</f>
        <v/>
      </c>
      <c r="F22" s="12">
        <f>[1]Lundi!$AB21</f>
        <v>0</v>
      </c>
      <c r="G22" s="17" t="str">
        <f>IF($F22&lt;1,"",VLOOKUP(F22,[3]Plat!$A$4:$I$28,2,FALSE))</f>
        <v/>
      </c>
      <c r="H22" s="17" t="str">
        <f>IF($F22&lt;1,"",VLOOKUP(F22,[3]Plat!$A$4:$I$28,3,FALSE))</f>
        <v/>
      </c>
      <c r="I22" s="17" t="str">
        <f>IF($F22&lt;1,"",VLOOKUP(F22,[3]Plat!$A$4:$I$28,4,FALSE))</f>
        <v/>
      </c>
      <c r="J22" s="10"/>
      <c r="K22" s="87"/>
      <c r="L22" s="88"/>
      <c r="M22" s="88"/>
      <c r="N22" s="88"/>
      <c r="O22" s="88"/>
      <c r="P22" s="88"/>
      <c r="Q22" s="88"/>
      <c r="R22" s="88"/>
      <c r="S22" s="88"/>
      <c r="T22" s="88"/>
      <c r="U22" s="88"/>
      <c r="V22" s="88"/>
      <c r="W22" s="88"/>
      <c r="X22" s="89"/>
    </row>
    <row r="23" spans="1:24" ht="18.899999999999999" customHeight="1" x14ac:dyDescent="0.45">
      <c r="A23" s="9" t="s">
        <v>30</v>
      </c>
      <c r="B23" s="98"/>
      <c r="C23" s="99"/>
      <c r="D23" s="99"/>
      <c r="E23" s="99"/>
      <c r="F23" s="99"/>
      <c r="G23" s="99"/>
      <c r="H23" s="99"/>
      <c r="I23" s="100"/>
      <c r="J23" s="10"/>
      <c r="K23" s="87"/>
      <c r="L23" s="88"/>
      <c r="M23" s="88"/>
      <c r="N23" s="88"/>
      <c r="O23" s="88"/>
      <c r="P23" s="88"/>
      <c r="Q23" s="88"/>
      <c r="R23" s="88"/>
      <c r="S23" s="88"/>
      <c r="T23" s="88"/>
      <c r="U23" s="88"/>
      <c r="V23" s="88"/>
      <c r="W23" s="88"/>
      <c r="X23" s="89"/>
    </row>
    <row r="24" spans="1:24" ht="18.899999999999999" customHeight="1" x14ac:dyDescent="0.45">
      <c r="A24" s="11" t="s">
        <v>31</v>
      </c>
      <c r="B24" s="12">
        <f>[1]Lundi!$AA23</f>
        <v>0</v>
      </c>
      <c r="C24" s="13" t="str">
        <f>IF($B24&lt;1,"",VLOOKUP($B24,[3]Plat!$A$4:$I$28,2,FALSE))</f>
        <v/>
      </c>
      <c r="D24" s="14" t="str">
        <f>IF($B24&lt;1,"",VLOOKUP($B24,[3]Plat!$A$4:$I$28,3,FALSE))</f>
        <v/>
      </c>
      <c r="E24" s="14" t="str">
        <f>IF($B24&lt;1,"",VLOOKUP($B24,[3]Plat!$A$4:$I$28,4,FALSE))</f>
        <v/>
      </c>
      <c r="F24" s="12">
        <f>[1]Lundi!$AB23</f>
        <v>0</v>
      </c>
      <c r="G24" s="14" t="str">
        <f>IF($F24&lt;1,"",VLOOKUP(F24,[3]Plat!$A$4:$I$28,2,FALSE))</f>
        <v/>
      </c>
      <c r="H24" s="14" t="str">
        <f>IF($F24&lt;1,"",VLOOKUP(F24,[3]Plat!$A$4:$I$28,3,FALSE))</f>
        <v/>
      </c>
      <c r="I24" s="14" t="str">
        <f>IF($F24&lt;1,"",VLOOKUP(F24,[3]Plat!$A$4:$I$28,4,FALSE))</f>
        <v/>
      </c>
      <c r="J24" s="10"/>
      <c r="K24" s="87"/>
      <c r="L24" s="88"/>
      <c r="M24" s="88"/>
      <c r="N24" s="88"/>
      <c r="O24" s="88"/>
      <c r="P24" s="88"/>
      <c r="Q24" s="88"/>
      <c r="R24" s="88"/>
      <c r="S24" s="88"/>
      <c r="T24" s="88"/>
      <c r="U24" s="88"/>
      <c r="V24" s="88"/>
      <c r="W24" s="88"/>
      <c r="X24" s="89"/>
    </row>
    <row r="25" spans="1:24" ht="18.899999999999999" customHeight="1" x14ac:dyDescent="0.45">
      <c r="A25" s="19" t="s">
        <v>32</v>
      </c>
      <c r="B25" s="12">
        <f>[1]Lundi!$AA24</f>
        <v>0</v>
      </c>
      <c r="C25" s="17" t="str">
        <f>IF($B25&lt;1,"",VLOOKUP($B25,[3]Plat!$A$4:$I$28,2,FALSE))</f>
        <v/>
      </c>
      <c r="D25" s="17" t="str">
        <f>IF($B25&lt;1,"",VLOOKUP($B25,[3]Plat!$A$4:$I$28,3,FALSE))</f>
        <v/>
      </c>
      <c r="E25" s="17" t="str">
        <f>IF($B25&lt;1,"",VLOOKUP($B25,[3]Plat!$A$4:$I$28,4,FALSE))</f>
        <v/>
      </c>
      <c r="F25" s="12">
        <f>[1]Lundi!$AB24</f>
        <v>0</v>
      </c>
      <c r="G25" s="17" t="str">
        <f>IF($BF25&lt;1,"",VLOOKUP(F25,[3]Plat!$A$4:$I$28,2,FALSE))</f>
        <v/>
      </c>
      <c r="H25" s="17" t="str">
        <f>IF($F25&lt;1,"",VLOOKUP(F25,[3]Plat!$A$4:$I$28,3,FALSE))</f>
        <v/>
      </c>
      <c r="I25" s="17" t="str">
        <f>IF($F25&lt;1,"",VLOOKUP(F25,[3]Plat!$A$4:$I$28,4,FALSE))</f>
        <v/>
      </c>
      <c r="J25" s="10"/>
      <c r="K25" s="87"/>
      <c r="L25" s="88"/>
      <c r="M25" s="88"/>
      <c r="N25" s="88"/>
      <c r="O25" s="88"/>
      <c r="P25" s="88"/>
      <c r="Q25" s="88"/>
      <c r="R25" s="88"/>
      <c r="S25" s="88"/>
      <c r="T25" s="88"/>
      <c r="U25" s="88"/>
      <c r="V25" s="88"/>
      <c r="W25" s="88"/>
      <c r="X25" s="89"/>
    </row>
    <row r="26" spans="1:24" ht="18.899999999999999" customHeight="1" x14ac:dyDescent="0.45">
      <c r="A26" s="20" t="s">
        <v>33</v>
      </c>
      <c r="B26" s="12">
        <f>[1]Lundi!$AA25</f>
        <v>0</v>
      </c>
      <c r="C26" s="17" t="str">
        <f>IF($B26&lt;1,"",VLOOKUP($B26,[3]Plat!$A$4:$I$28,2,FALSE))</f>
        <v/>
      </c>
      <c r="D26" s="17" t="str">
        <f>IF($B26&lt;1,"",VLOOKUP($B26,[3]Plat!$A$4:$I$28,3,FALSE))</f>
        <v/>
      </c>
      <c r="E26" s="17" t="str">
        <f>IF($B26&lt;1,"",VLOOKUP($B26,[3]Plat!$A$4:$I$28,4,FALSE))</f>
        <v/>
      </c>
      <c r="F26" s="12">
        <f>[1]Lundi!$AB25</f>
        <v>0</v>
      </c>
      <c r="G26" s="17" t="str">
        <f>IF($BF26&lt;1,"",VLOOKUP(F26,[3]Plat!$A$4:$I$28,2,FALSE))</f>
        <v/>
      </c>
      <c r="H26" s="17" t="str">
        <f>IF($F26&lt;1,"",VLOOKUP(F26,[3]Plat!$A$4:$I$28,3,FALSE))</f>
        <v/>
      </c>
      <c r="I26" s="17" t="str">
        <f>IF($F26&lt;1,"",VLOOKUP(F26,[3]Plat!$A$4:$I$28,4,FALSE))</f>
        <v/>
      </c>
      <c r="J26" s="10"/>
      <c r="K26" s="87"/>
      <c r="L26" s="88"/>
      <c r="M26" s="88"/>
      <c r="N26" s="88"/>
      <c r="O26" s="88"/>
      <c r="P26" s="88"/>
      <c r="Q26" s="88"/>
      <c r="R26" s="88"/>
      <c r="S26" s="88"/>
      <c r="T26" s="88"/>
      <c r="U26" s="88"/>
      <c r="V26" s="88"/>
      <c r="W26" s="88"/>
      <c r="X26" s="89"/>
    </row>
    <row r="27" spans="1:24" ht="18.899999999999999" customHeight="1" x14ac:dyDescent="0.45">
      <c r="A27" s="21" t="s">
        <v>34</v>
      </c>
      <c r="B27" s="12">
        <f>[1]Lundi!$AA26</f>
        <v>3</v>
      </c>
      <c r="C27" s="17">
        <f>IF($B27&lt;1,"",VLOOKUP($B27,[3]Plat!$A$4:$I$28,2,FALSE))</f>
        <v>0</v>
      </c>
      <c r="D27" s="17">
        <f>IF($B27&lt;1,"",VLOOKUP($B27,[3]Plat!$A$4:$I$28,3,FALSE))</f>
        <v>1</v>
      </c>
      <c r="E27" s="17">
        <f>IF($B27&lt;1,"",VLOOKUP($B27,[3]Plat!$A$4:$I$28,4,FALSE))</f>
        <v>0</v>
      </c>
      <c r="F27" s="12">
        <f>[1]Lundi!$AB26</f>
        <v>4</v>
      </c>
      <c r="G27" s="17" t="str">
        <f>IF($BF27&lt;1,"",VLOOKUP(F27,[3]Plat!$A$4:$I$28,2,FALSE))</f>
        <v/>
      </c>
      <c r="H27" s="17">
        <f>IF($F27&lt;1,"",VLOOKUP(F27,[3]Plat!$A$4:$I$28,3,FALSE))</f>
        <v>1</v>
      </c>
      <c r="I27" s="17">
        <f>IF($F27&lt;1,"",VLOOKUP(F27,[3]Plat!$A$4:$I$28,4,FALSE))</f>
        <v>0</v>
      </c>
      <c r="J27" s="10"/>
      <c r="K27" s="87"/>
      <c r="L27" s="88"/>
      <c r="M27" s="88"/>
      <c r="N27" s="88"/>
      <c r="O27" s="88"/>
      <c r="P27" s="88"/>
      <c r="Q27" s="88"/>
      <c r="R27" s="88"/>
      <c r="S27" s="88"/>
      <c r="T27" s="88"/>
      <c r="U27" s="88"/>
      <c r="V27" s="88"/>
      <c r="W27" s="88"/>
      <c r="X27" s="89"/>
    </row>
    <row r="28" spans="1:24" ht="18.899999999999999" customHeight="1" x14ac:dyDescent="0.45">
      <c r="A28" s="9" t="s">
        <v>35</v>
      </c>
      <c r="B28" s="98"/>
      <c r="C28" s="99"/>
      <c r="D28" s="99"/>
      <c r="E28" s="99"/>
      <c r="F28" s="99"/>
      <c r="G28" s="99"/>
      <c r="H28" s="99"/>
      <c r="I28" s="100"/>
      <c r="J28" s="10"/>
      <c r="K28" s="87"/>
      <c r="L28" s="88"/>
      <c r="M28" s="88"/>
      <c r="N28" s="88"/>
      <c r="O28" s="88"/>
      <c r="P28" s="88"/>
      <c r="Q28" s="88"/>
      <c r="R28" s="88"/>
      <c r="S28" s="88"/>
      <c r="T28" s="88"/>
      <c r="U28" s="88"/>
      <c r="V28" s="88"/>
      <c r="W28" s="88"/>
      <c r="X28" s="89"/>
    </row>
    <row r="29" spans="1:24" ht="18.899999999999999" customHeight="1" x14ac:dyDescent="0.45">
      <c r="A29" s="11" t="s">
        <v>36</v>
      </c>
      <c r="B29" s="12">
        <f>[1]Lundi!$AA28</f>
        <v>0</v>
      </c>
      <c r="C29" s="17" t="str">
        <f>IF($B29&lt;1,"",VLOOKUP($B29,[3]Plat!$A$4:$I$28,2,FALSE))</f>
        <v/>
      </c>
      <c r="D29" s="17" t="str">
        <f>IF($B29&lt;1,"",VLOOKUP($B29,[3]Plat!$A$4:$I$28,3,FALSE))</f>
        <v/>
      </c>
      <c r="E29" s="17" t="str">
        <f>IF($B29&lt;1,"",VLOOKUP($B29,[3]Plat!$A$4:$I$28,4,FALSE))</f>
        <v/>
      </c>
      <c r="F29" s="22">
        <f>[1]Lundi!$AB28</f>
        <v>0</v>
      </c>
      <c r="G29" s="17" t="str">
        <f>IF($F29&lt;1,"",VLOOKUP(F29,[3]Plat!$A$4:$I$28,2,FALSE))</f>
        <v/>
      </c>
      <c r="H29" s="17" t="str">
        <f>IF($BF29&lt;1,"",VLOOKUP(F29,[3]Plat!$A$4:$I$28,3,FALSE))</f>
        <v/>
      </c>
      <c r="I29" s="17" t="str">
        <f>IF($F29&lt;1,"",VLOOKUP(F29,[3]Plat!$A$4:$I$28,4,FALSE))</f>
        <v/>
      </c>
      <c r="J29" s="10"/>
      <c r="K29" s="87"/>
      <c r="L29" s="88"/>
      <c r="M29" s="88"/>
      <c r="N29" s="88"/>
      <c r="O29" s="88"/>
      <c r="P29" s="88"/>
      <c r="Q29" s="88"/>
      <c r="R29" s="88"/>
      <c r="S29" s="88"/>
      <c r="T29" s="88"/>
      <c r="U29" s="88"/>
      <c r="V29" s="88"/>
      <c r="W29" s="88"/>
      <c r="X29" s="89"/>
    </row>
    <row r="30" spans="1:24" ht="18.899999999999999" customHeight="1" x14ac:dyDescent="0.45">
      <c r="A30" s="11" t="s">
        <v>25</v>
      </c>
      <c r="B30" s="12">
        <f>[1]Lundi!$AA29</f>
        <v>0</v>
      </c>
      <c r="C30" s="17" t="str">
        <f>IF($B30&lt;1,"",VLOOKUP($B30,[3]Plat!$A$4:$I$28,2,FALSE))</f>
        <v/>
      </c>
      <c r="D30" s="17" t="str">
        <f>IF($B30&lt;1,"",VLOOKUP($B30,[3]Plat!$A$4:$I$28,3,FALSE))</f>
        <v/>
      </c>
      <c r="E30" s="17" t="str">
        <f>IF($B30&lt;1,"",VLOOKUP($B30,[3]Plat!$A$4:$I$28,4,FALSE))</f>
        <v/>
      </c>
      <c r="F30" s="22">
        <f>[1]Lundi!$AB29</f>
        <v>0</v>
      </c>
      <c r="G30" s="17" t="str">
        <f>IF($F30&lt;1,"",VLOOKUP(F30,[3]Plat!$A$4:$I$28,2,FALSE))</f>
        <v/>
      </c>
      <c r="H30" s="17" t="str">
        <f>IF($BF30&lt;1,"",VLOOKUP(F30,[3]Plat!$A$4:$I$28,3,FALSE))</f>
        <v/>
      </c>
      <c r="I30" s="17" t="str">
        <f>IF($F30&lt;1,"",VLOOKUP(F30,[3]Plat!$A$4:$I$28,4,FALSE))</f>
        <v/>
      </c>
      <c r="J30" s="10"/>
      <c r="K30" s="87"/>
      <c r="L30" s="88"/>
      <c r="M30" s="88"/>
      <c r="N30" s="88"/>
      <c r="O30" s="88"/>
      <c r="P30" s="88"/>
      <c r="Q30" s="88"/>
      <c r="R30" s="88"/>
      <c r="S30" s="88"/>
      <c r="T30" s="88"/>
      <c r="U30" s="88"/>
      <c r="V30" s="88"/>
      <c r="W30" s="88"/>
      <c r="X30" s="89"/>
    </row>
    <row r="31" spans="1:24" ht="18.899999999999999" customHeight="1" x14ac:dyDescent="0.45">
      <c r="A31" s="19" t="s">
        <v>26</v>
      </c>
      <c r="B31" s="12">
        <f>[1]Lundi!$AA30</f>
        <v>0</v>
      </c>
      <c r="C31" s="17" t="str">
        <f>IF($B31&lt;1,"",VLOOKUP($B31,[3]Plat!$A$4:$I$28,2,FALSE))</f>
        <v/>
      </c>
      <c r="D31" s="17" t="str">
        <f>IF($B31&lt;1,"",VLOOKUP($B31,[3]Plat!$A$4:$I$28,3,FALSE))</f>
        <v/>
      </c>
      <c r="E31" s="17" t="str">
        <f>IF($B31&lt;1,"",VLOOKUP($B31,[3]Plat!$A$4:$I$28,4,FALSE))</f>
        <v/>
      </c>
      <c r="F31" s="22">
        <f>[1]Lundi!$AB30</f>
        <v>0</v>
      </c>
      <c r="G31" s="17" t="str">
        <f>IF($F31&lt;1,"",VLOOKUP(F31,[3]Plat!$A$4:$I$28,2,FALSE))</f>
        <v/>
      </c>
      <c r="H31" s="17" t="str">
        <f>IF($BF31&lt;1,"",VLOOKUP(F31,[3]Plat!$A$4:$I$28,3,FALSE))</f>
        <v/>
      </c>
      <c r="I31" s="17" t="str">
        <f>IF($F31&lt;1,"",VLOOKUP(F31,[3]Plat!$A$4:$I$28,4,FALSE))</f>
        <v/>
      </c>
      <c r="J31" s="10"/>
      <c r="K31" s="87"/>
      <c r="L31" s="88"/>
      <c r="M31" s="88"/>
      <c r="N31" s="88"/>
      <c r="O31" s="88"/>
      <c r="P31" s="88"/>
      <c r="Q31" s="88"/>
      <c r="R31" s="88"/>
      <c r="S31" s="88"/>
      <c r="T31" s="88"/>
      <c r="U31" s="88"/>
      <c r="V31" s="88"/>
      <c r="W31" s="88"/>
      <c r="X31" s="89"/>
    </row>
    <row r="32" spans="1:24" ht="18.899999999999999" customHeight="1" x14ac:dyDescent="0.45">
      <c r="A32" s="23" t="s">
        <v>37</v>
      </c>
      <c r="B32" s="12">
        <f>[1]Lundi!$AA31</f>
        <v>0</v>
      </c>
      <c r="C32" s="17" t="str">
        <f>IF($B32&lt;1,"",VLOOKUP($B32,[3]Plat!$A$4:$I$28,2,FALSE))</f>
        <v/>
      </c>
      <c r="D32" s="17" t="str">
        <f>IF($B32&lt;1,"",VLOOKUP($B32,[3]Plat!$A$4:$I$28,3,FALSE))</f>
        <v/>
      </c>
      <c r="E32" s="17" t="str">
        <f>IF($B32&lt;1,"",VLOOKUP($B32,[3]Plat!$A$4:$I$28,4,FALSE))</f>
        <v/>
      </c>
      <c r="F32" s="22">
        <f>[1]Lundi!$AB31</f>
        <v>0</v>
      </c>
      <c r="G32" s="17" t="str">
        <f>IF($F32&lt;1,"",VLOOKUP(F32,[3]Plat!$A$4:$I$28,2,FALSE))</f>
        <v/>
      </c>
      <c r="H32" s="17" t="str">
        <f>IF($BF32&lt;1,"",VLOOKUP(F32,[3]Plat!$A$4:$I$28,3,FALSE))</f>
        <v/>
      </c>
      <c r="I32" s="17" t="str">
        <f>IF($F32&lt;1,"",VLOOKUP(F32,[3]Plat!$A$4:$I$28,4,FALSE))</f>
        <v/>
      </c>
      <c r="J32" s="10"/>
      <c r="K32" s="87"/>
      <c r="L32" s="88"/>
      <c r="M32" s="88"/>
      <c r="N32" s="88"/>
      <c r="O32" s="88"/>
      <c r="P32" s="88"/>
      <c r="Q32" s="88"/>
      <c r="R32" s="88"/>
      <c r="S32" s="88"/>
      <c r="T32" s="88"/>
      <c r="U32" s="88"/>
      <c r="V32" s="88"/>
      <c r="W32" s="88"/>
      <c r="X32" s="89"/>
    </row>
    <row r="33" spans="1:32" ht="18.899999999999999" customHeight="1" x14ac:dyDescent="0.45">
      <c r="A33" s="23" t="s">
        <v>38</v>
      </c>
      <c r="B33" s="12">
        <f>[1]Lundi!$AA32</f>
        <v>0</v>
      </c>
      <c r="C33" s="17" t="str">
        <f>IF($B33&lt;1,"",VLOOKUP($B33,[3]Plat!$A$4:$I$28,2,FALSE))</f>
        <v/>
      </c>
      <c r="D33" s="17" t="str">
        <f>IF($B33&lt;1,"",VLOOKUP($B33,[3]Plat!$A$4:$I$28,3,FALSE))</f>
        <v/>
      </c>
      <c r="E33" s="17" t="str">
        <f>IF($B33&lt;1,"",VLOOKUP($B33,[3]Plat!$A$4:$I$28,4,FALSE))</f>
        <v/>
      </c>
      <c r="F33" s="22">
        <f>[1]Lundi!$AB32</f>
        <v>0</v>
      </c>
      <c r="G33" s="17" t="str">
        <f>IF($F33&lt;1,"",VLOOKUP(F33,[3]Plat!$A$4:$I$28,2,FALSE))</f>
        <v/>
      </c>
      <c r="H33" s="17" t="str">
        <f>IF($BF33&lt;1,"",VLOOKUP(F33,[3]Plat!$A$4:$I$28,3,FALSE))</f>
        <v/>
      </c>
      <c r="I33" s="17" t="str">
        <f>IF($F33&lt;1,"",VLOOKUP(F33,[3]Plat!$A$4:$I$28,4,FALSE))</f>
        <v/>
      </c>
      <c r="J33" s="10"/>
      <c r="K33" s="87"/>
      <c r="L33" s="88"/>
      <c r="M33" s="88"/>
      <c r="N33" s="88"/>
      <c r="O33" s="88"/>
      <c r="P33" s="88"/>
      <c r="Q33" s="88"/>
      <c r="R33" s="88"/>
      <c r="S33" s="88"/>
      <c r="T33" s="88"/>
      <c r="U33" s="88"/>
      <c r="V33" s="88"/>
      <c r="W33" s="88"/>
      <c r="X33" s="89"/>
      <c r="AD33" s="24"/>
    </row>
    <row r="34" spans="1:32" ht="18.899999999999999" customHeight="1" x14ac:dyDescent="0.45">
      <c r="A34" s="23" t="s">
        <v>39</v>
      </c>
      <c r="B34" s="12">
        <f>[1]Lundi!$AA33</f>
        <v>0</v>
      </c>
      <c r="C34" s="17" t="str">
        <f>IF($B34&lt;1,"",VLOOKUP($B34,[3]Plat!$A$4:$I$28,2,FALSE))</f>
        <v/>
      </c>
      <c r="D34" s="17" t="str">
        <f>IF($B34&lt;1,"",VLOOKUP($B34,[3]Plat!$A$4:$I$28,3,FALSE))</f>
        <v/>
      </c>
      <c r="E34" s="17" t="str">
        <f>IF($B34&lt;1,"",VLOOKUP($B34,[3]Plat!$A$4:$I$28,4,FALSE))</f>
        <v/>
      </c>
      <c r="F34" s="22">
        <f>[1]Lundi!$AB33</f>
        <v>0</v>
      </c>
      <c r="G34" s="17" t="str">
        <f>IF($F34&lt;1,"",VLOOKUP(F34,[3]Plat!$A$4:$I$28,2,FALSE))</f>
        <v/>
      </c>
      <c r="H34" s="17" t="str">
        <f>IF($BF34&lt;1,"",VLOOKUP(F34,[3]Plat!$A$4:$I$28,3,FALSE))</f>
        <v/>
      </c>
      <c r="I34" s="17" t="str">
        <f>IF($F34&lt;1,"",VLOOKUP(F34,[3]Plat!$A$4:$I$28,4,FALSE))</f>
        <v/>
      </c>
      <c r="J34" s="10"/>
      <c r="K34" s="87"/>
      <c r="L34" s="88"/>
      <c r="M34" s="88"/>
      <c r="N34" s="88"/>
      <c r="O34" s="88"/>
      <c r="P34" s="88"/>
      <c r="Q34" s="88"/>
      <c r="R34" s="88"/>
      <c r="S34" s="88"/>
      <c r="T34" s="88"/>
      <c r="U34" s="88"/>
      <c r="V34" s="88"/>
      <c r="W34" s="88"/>
      <c r="X34" s="89"/>
      <c r="AF34" s="25"/>
    </row>
    <row r="35" spans="1:32" ht="18.899999999999999" customHeight="1" x14ac:dyDescent="0.45">
      <c r="A35" s="23" t="s">
        <v>40</v>
      </c>
      <c r="B35" s="12">
        <f>[1]Lundi!$AA34</f>
        <v>0</v>
      </c>
      <c r="C35" s="17" t="str">
        <f>IF($B35&lt;1,"",VLOOKUP($B35,[3]Plat!$A$4:$I$28,2,FALSE))</f>
        <v/>
      </c>
      <c r="D35" s="17" t="str">
        <f>IF($B35&lt;1,"",VLOOKUP($B35,[3]Plat!$A$4:$I$28,3,FALSE))</f>
        <v/>
      </c>
      <c r="E35" s="17" t="str">
        <f>IF($B35&lt;1,"",VLOOKUP($B35,[3]Plat!$A$4:$I$28,4,FALSE))</f>
        <v/>
      </c>
      <c r="F35" s="22">
        <f>[1]Lundi!$AB34</f>
        <v>0</v>
      </c>
      <c r="G35" s="17" t="str">
        <f>IF($F35&lt;1,"",VLOOKUP(F35,[3]Plat!$A$4:$I$28,2,FALSE))</f>
        <v/>
      </c>
      <c r="H35" s="17" t="str">
        <f>IF($BF35&lt;1,"",VLOOKUP(F35,[3]Plat!$A$4:$I$28,3,FALSE))</f>
        <v/>
      </c>
      <c r="I35" s="17" t="str">
        <f>IF($F35&lt;1,"",VLOOKUP(F35,[3]Plat!$A$4:$I$28,4,FALSE))</f>
        <v/>
      </c>
      <c r="J35" s="10"/>
      <c r="K35" s="87"/>
      <c r="L35" s="88"/>
      <c r="M35" s="88"/>
      <c r="N35" s="88"/>
      <c r="O35" s="88"/>
      <c r="P35" s="88"/>
      <c r="Q35" s="88"/>
      <c r="R35" s="88"/>
      <c r="S35" s="88"/>
      <c r="T35" s="88"/>
      <c r="U35" s="88"/>
      <c r="V35" s="88"/>
      <c r="W35" s="88"/>
      <c r="X35" s="89"/>
    </row>
    <row r="36" spans="1:32" ht="18.899999999999999" customHeight="1" x14ac:dyDescent="0.45">
      <c r="A36" s="23" t="s">
        <v>41</v>
      </c>
      <c r="B36" s="12">
        <f>[1]Lundi!$AA35</f>
        <v>0</v>
      </c>
      <c r="C36" s="17" t="str">
        <f>IF($B36&lt;1,"",VLOOKUP($B36,[3]Plat!$A$4:$I$28,2,FALSE))</f>
        <v/>
      </c>
      <c r="D36" s="17" t="str">
        <f>IF($B36&lt;1,"",VLOOKUP($B36,[3]Plat!$A$4:$I$28,3,FALSE))</f>
        <v/>
      </c>
      <c r="E36" s="17" t="str">
        <f>IF($B36&lt;1,"",VLOOKUP($B36,[3]Plat!$A$4:$I$28,4,FALSE))</f>
        <v/>
      </c>
      <c r="F36" s="22">
        <f>[1]Lundi!$AB35</f>
        <v>0</v>
      </c>
      <c r="G36" s="17" t="str">
        <f>IF($F36&lt;1,"",VLOOKUP(F36,[3]Plat!$A$4:$I$28,2,FALSE))</f>
        <v/>
      </c>
      <c r="H36" s="17" t="str">
        <f>IF($BF36&lt;1,"",VLOOKUP(F36,[3]Plat!$A$4:$I$28,3,FALSE))</f>
        <v/>
      </c>
      <c r="I36" s="17" t="str">
        <f>IF($F36&lt;1,"",VLOOKUP(F36,[3]Plat!$A$4:$I$28,4,FALSE))</f>
        <v/>
      </c>
      <c r="J36" s="10"/>
      <c r="K36" s="87"/>
      <c r="L36" s="88"/>
      <c r="M36" s="88"/>
      <c r="N36" s="88"/>
      <c r="O36" s="88"/>
      <c r="P36" s="88"/>
      <c r="Q36" s="88"/>
      <c r="R36" s="88"/>
      <c r="S36" s="88"/>
      <c r="T36" s="88"/>
      <c r="U36" s="88"/>
      <c r="V36" s="88"/>
      <c r="W36" s="88"/>
      <c r="X36" s="89"/>
    </row>
    <row r="37" spans="1:32" ht="18.899999999999999" customHeight="1" x14ac:dyDescent="0.45">
      <c r="A37" s="26" t="s">
        <v>42</v>
      </c>
      <c r="B37" s="12">
        <f>[1]Lundi!$AA36</f>
        <v>0</v>
      </c>
      <c r="C37" s="17" t="str">
        <f>IF($B37&lt;1,"",VLOOKUP($B37,[3]Plat!$A$4:$I$28,2,FALSE))</f>
        <v/>
      </c>
      <c r="D37" s="17" t="str">
        <f>IF($B37&lt;1,"",VLOOKUP($B37,[3]Plat!$A$4:$I$28,3,FALSE))</f>
        <v/>
      </c>
      <c r="E37" s="17" t="str">
        <f>IF($B37&lt;1,"",VLOOKUP($B37,[3]Plat!$A$4:$I$28,4,FALSE))</f>
        <v/>
      </c>
      <c r="F37" s="22">
        <f>[1]Lundi!$AB36</f>
        <v>0</v>
      </c>
      <c r="G37" s="17" t="str">
        <f>IF($F37&lt;1,"",VLOOKUP(F37,[3]Plat!$A$4:$I$28,2,FALSE))</f>
        <v/>
      </c>
      <c r="H37" s="17" t="str">
        <f>IF($BF37&lt;1,"",VLOOKUP(F37,[3]Plat!$A$4:$I$28,3,FALSE))</f>
        <v/>
      </c>
      <c r="I37" s="17" t="str">
        <f>IF($F37&lt;1,"",VLOOKUP(F37,[3]Plat!$A$4:$I$28,4,FALSE))</f>
        <v/>
      </c>
      <c r="J37" s="10"/>
      <c r="K37" s="87"/>
      <c r="L37" s="88"/>
      <c r="M37" s="88"/>
      <c r="N37" s="88"/>
      <c r="O37" s="88"/>
      <c r="P37" s="88"/>
      <c r="Q37" s="88"/>
      <c r="R37" s="88"/>
      <c r="S37" s="88"/>
      <c r="T37" s="88"/>
      <c r="U37" s="88"/>
      <c r="V37" s="88"/>
      <c r="W37" s="88"/>
      <c r="X37" s="89"/>
    </row>
    <row r="38" spans="1:32" ht="18.899999999999999" customHeight="1" x14ac:dyDescent="0.45">
      <c r="A38" s="26" t="s">
        <v>43</v>
      </c>
      <c r="B38" s="12">
        <f>[1]Lundi!$AA37</f>
        <v>0</v>
      </c>
      <c r="C38" s="17" t="str">
        <f>IF($B38&lt;1,"",VLOOKUP($B38,[3]Plat!$A$4:$I$28,2,FALSE))</f>
        <v/>
      </c>
      <c r="D38" s="17" t="str">
        <f>IF($B38&lt;1,"",VLOOKUP($B38,[3]Plat!$A$4:$I$28,3,FALSE))</f>
        <v/>
      </c>
      <c r="E38" s="17" t="str">
        <f>IF($B38&lt;1,"",VLOOKUP($B38,[3]Plat!$A$4:$I$28,4,FALSE))</f>
        <v/>
      </c>
      <c r="F38" s="22">
        <f>[1]Lundi!$AB37</f>
        <v>0</v>
      </c>
      <c r="G38" s="17" t="str">
        <f>IF($F38&lt;1,"",VLOOKUP(F38,[3]Plat!$A$4:$I$28,2,FALSE))</f>
        <v/>
      </c>
      <c r="H38" s="17" t="str">
        <f>IF($BF38&lt;1,"",VLOOKUP(F38,[3]Plat!$A$4:$I$28,3,FALSE))</f>
        <v/>
      </c>
      <c r="I38" s="17" t="str">
        <f>IF($F38&lt;1,"",VLOOKUP(F38,[3]Plat!$A$4:$I$28,4,FALSE))</f>
        <v/>
      </c>
      <c r="J38" s="10"/>
      <c r="K38" s="87"/>
      <c r="L38" s="88"/>
      <c r="M38" s="88"/>
      <c r="N38" s="88"/>
      <c r="O38" s="88"/>
      <c r="P38" s="88"/>
      <c r="Q38" s="88"/>
      <c r="R38" s="88"/>
      <c r="S38" s="88"/>
      <c r="T38" s="88"/>
      <c r="U38" s="88"/>
      <c r="V38" s="88"/>
      <c r="W38" s="88"/>
      <c r="X38" s="89"/>
    </row>
    <row r="39" spans="1:32" ht="18.75" customHeight="1" x14ac:dyDescent="0.3">
      <c r="A39" s="27" t="s">
        <v>44</v>
      </c>
      <c r="B39" s="28">
        <f>SUM(B7:B37)</f>
        <v>3</v>
      </c>
      <c r="C39" s="29">
        <f>SUM(C9:C38)</f>
        <v>0</v>
      </c>
      <c r="D39" s="29">
        <f>SUM(D9:D38)</f>
        <v>1</v>
      </c>
      <c r="E39" s="29">
        <f>SUM(E9:E38)</f>
        <v>0</v>
      </c>
      <c r="F39" s="28">
        <f>SUM(F7:F37)</f>
        <v>4</v>
      </c>
      <c r="G39" s="29">
        <f>SUM(G9:G37)</f>
        <v>0</v>
      </c>
      <c r="H39" s="29">
        <f>SUM(H9:H37)</f>
        <v>1</v>
      </c>
      <c r="I39" s="29">
        <f>SUM(I9:I37)</f>
        <v>0</v>
      </c>
      <c r="J39" s="10"/>
      <c r="K39" s="87"/>
      <c r="L39" s="88"/>
      <c r="M39" s="88"/>
      <c r="N39" s="88"/>
      <c r="O39" s="88"/>
      <c r="P39" s="88"/>
      <c r="Q39" s="88"/>
      <c r="R39" s="88"/>
      <c r="S39" s="88"/>
      <c r="T39" s="88"/>
      <c r="U39" s="88"/>
      <c r="V39" s="88"/>
      <c r="W39" s="88"/>
      <c r="X39" s="89"/>
    </row>
    <row r="40" spans="1:32" ht="21" customHeight="1" x14ac:dyDescent="0.3">
      <c r="A40" s="101" t="s">
        <v>45</v>
      </c>
      <c r="B40" s="102"/>
      <c r="C40" s="102"/>
      <c r="D40" s="102"/>
      <c r="E40" s="102"/>
      <c r="F40" s="102"/>
      <c r="G40" s="102"/>
      <c r="H40" s="102"/>
      <c r="I40" s="103"/>
      <c r="J40" s="10"/>
      <c r="K40" s="87"/>
      <c r="L40" s="88"/>
      <c r="M40" s="88"/>
      <c r="N40" s="88"/>
      <c r="O40" s="88"/>
      <c r="P40" s="88"/>
      <c r="Q40" s="88"/>
      <c r="R40" s="88"/>
      <c r="S40" s="88"/>
      <c r="T40" s="88"/>
      <c r="U40" s="88"/>
      <c r="V40" s="88"/>
      <c r="W40" s="88"/>
      <c r="X40" s="89"/>
      <c r="AE40" s="25"/>
    </row>
    <row r="41" spans="1:32" ht="15" customHeight="1" x14ac:dyDescent="0.3">
      <c r="A41" s="30" t="s">
        <v>46</v>
      </c>
      <c r="B41" s="31">
        <f>B39*0.12</f>
        <v>0.36</v>
      </c>
      <c r="C41" s="32">
        <f>C39*0.12</f>
        <v>0</v>
      </c>
      <c r="D41" s="32">
        <f>D39*0.36</f>
        <v>0.36</v>
      </c>
      <c r="E41" s="32">
        <f>E39*0.6</f>
        <v>0</v>
      </c>
      <c r="F41" s="33">
        <f>SUM(F9:F37)*0.12</f>
        <v>0.48</v>
      </c>
      <c r="G41" s="32">
        <f>G39*0.12</f>
        <v>0</v>
      </c>
      <c r="H41" s="32">
        <f>H39*0.36</f>
        <v>0.36</v>
      </c>
      <c r="I41" s="32">
        <f>I39*0.6</f>
        <v>0</v>
      </c>
      <c r="J41" s="10"/>
      <c r="K41" s="87"/>
      <c r="L41" s="88"/>
      <c r="M41" s="88"/>
      <c r="N41" s="88"/>
      <c r="O41" s="88"/>
      <c r="P41" s="88"/>
      <c r="Q41" s="88"/>
      <c r="R41" s="88"/>
      <c r="S41" s="88"/>
      <c r="T41" s="88"/>
      <c r="U41" s="88"/>
      <c r="V41" s="88"/>
      <c r="W41" s="88"/>
      <c r="X41" s="89"/>
    </row>
    <row r="42" spans="1:32" ht="18.75" customHeight="1" x14ac:dyDescent="0.35">
      <c r="A42" s="34" t="s">
        <v>47</v>
      </c>
      <c r="B42" s="35">
        <f>B39*0.12+0.24</f>
        <v>0.6</v>
      </c>
      <c r="C42" s="36" t="s">
        <v>48</v>
      </c>
      <c r="D42" s="37" t="s">
        <v>49</v>
      </c>
      <c r="E42" s="37" t="s">
        <v>50</v>
      </c>
      <c r="F42" s="38">
        <f>F39*0.12+0.24</f>
        <v>0.72</v>
      </c>
      <c r="G42" s="36" t="s">
        <v>48</v>
      </c>
      <c r="H42" s="37" t="s">
        <v>49</v>
      </c>
      <c r="I42" s="37" t="s">
        <v>50</v>
      </c>
      <c r="J42" s="10"/>
      <c r="K42" s="87"/>
      <c r="L42" s="88"/>
      <c r="M42" s="88"/>
      <c r="N42" s="88"/>
      <c r="O42" s="88"/>
      <c r="P42" s="88"/>
      <c r="Q42" s="88"/>
      <c r="R42" s="88"/>
      <c r="S42" s="88"/>
      <c r="T42" s="88"/>
      <c r="U42" s="88"/>
      <c r="V42" s="88"/>
      <c r="W42" s="88"/>
      <c r="X42" s="89"/>
    </row>
    <row r="43" spans="1:32" ht="15.75" customHeight="1" x14ac:dyDescent="0.3">
      <c r="A43" s="30" t="s">
        <v>51</v>
      </c>
      <c r="B43" s="39">
        <f>SUM(B9:B37)*1</f>
        <v>3</v>
      </c>
      <c r="C43" s="40">
        <f>SUM(C9:C38)+B44+B45</f>
        <v>1</v>
      </c>
      <c r="D43" s="40">
        <f>SUM(D9:D38)</f>
        <v>1</v>
      </c>
      <c r="E43" s="40">
        <f>SUM(E9:E38)</f>
        <v>0</v>
      </c>
      <c r="F43" s="41">
        <f>SUM(F9:F37)*1</f>
        <v>4</v>
      </c>
      <c r="G43" s="40">
        <f>SUM(G9:G37)+F44+F45</f>
        <v>1</v>
      </c>
      <c r="H43" s="42">
        <f>SUM(H9:H37)*1</f>
        <v>1</v>
      </c>
      <c r="I43" s="42">
        <f>SUM(I9:I37)*1</f>
        <v>0</v>
      </c>
      <c r="J43" s="10"/>
      <c r="K43" s="87"/>
      <c r="L43" s="88"/>
      <c r="M43" s="88"/>
      <c r="N43" s="88"/>
      <c r="O43" s="88"/>
      <c r="P43" s="88"/>
      <c r="Q43" s="88"/>
      <c r="R43" s="88"/>
      <c r="S43" s="88"/>
      <c r="T43" s="88"/>
      <c r="U43" s="88"/>
      <c r="V43" s="88"/>
      <c r="W43" s="88"/>
      <c r="X43" s="89"/>
    </row>
    <row r="44" spans="1:32" ht="17.100000000000001" customHeight="1" x14ac:dyDescent="0.3">
      <c r="A44" s="43" t="s">
        <v>52</v>
      </c>
      <c r="B44" s="72"/>
      <c r="C44" s="72"/>
      <c r="D44" s="72"/>
      <c r="E44" s="72"/>
      <c r="F44" s="72"/>
      <c r="G44" s="72"/>
      <c r="H44" s="72"/>
      <c r="I44" s="72"/>
      <c r="J44" s="44"/>
      <c r="K44" s="87"/>
      <c r="L44" s="88"/>
      <c r="M44" s="88"/>
      <c r="N44" s="88"/>
      <c r="O44" s="88"/>
      <c r="P44" s="88"/>
      <c r="Q44" s="88"/>
      <c r="R44" s="88"/>
      <c r="S44" s="88"/>
      <c r="T44" s="88"/>
      <c r="U44" s="88"/>
      <c r="V44" s="88"/>
      <c r="W44" s="88"/>
      <c r="X44" s="89"/>
    </row>
    <row r="45" spans="1:32" ht="17.100000000000001" customHeight="1" x14ac:dyDescent="0.3">
      <c r="A45" s="43" t="s">
        <v>53</v>
      </c>
      <c r="B45" s="73">
        <v>1</v>
      </c>
      <c r="C45" s="73"/>
      <c r="D45" s="73"/>
      <c r="E45" s="73"/>
      <c r="F45" s="73">
        <v>1</v>
      </c>
      <c r="G45" s="73"/>
      <c r="H45" s="73"/>
      <c r="I45" s="73"/>
      <c r="J45" s="44"/>
      <c r="K45" s="87"/>
      <c r="L45" s="88"/>
      <c r="M45" s="88"/>
      <c r="N45" s="88"/>
      <c r="O45" s="88"/>
      <c r="P45" s="88"/>
      <c r="Q45" s="88"/>
      <c r="R45" s="88"/>
      <c r="S45" s="88"/>
      <c r="T45" s="88"/>
      <c r="U45" s="88"/>
      <c r="V45" s="88"/>
      <c r="W45" s="88"/>
      <c r="X45" s="89"/>
    </row>
    <row r="46" spans="1:32" ht="17.100000000000001" customHeight="1" x14ac:dyDescent="0.35">
      <c r="A46" s="34" t="s">
        <v>54</v>
      </c>
      <c r="B46" s="74">
        <f>SUM(B42+F42)</f>
        <v>1.3199999999999998</v>
      </c>
      <c r="C46" s="75"/>
      <c r="D46" s="75"/>
      <c r="E46" s="75"/>
      <c r="F46" s="75"/>
      <c r="G46" s="75"/>
      <c r="H46" s="75"/>
      <c r="I46" s="76"/>
      <c r="J46" s="45"/>
      <c r="K46" s="87"/>
      <c r="L46" s="88"/>
      <c r="M46" s="88"/>
      <c r="N46" s="88"/>
      <c r="O46" s="88"/>
      <c r="P46" s="88"/>
      <c r="Q46" s="88"/>
      <c r="R46" s="88"/>
      <c r="S46" s="88"/>
      <c r="T46" s="88"/>
      <c r="U46" s="88"/>
      <c r="V46" s="88"/>
      <c r="W46" s="88"/>
      <c r="X46" s="89"/>
    </row>
    <row r="47" spans="1:32" ht="17.100000000000001" customHeight="1" x14ac:dyDescent="0.35">
      <c r="A47" s="46" t="s">
        <v>55</v>
      </c>
      <c r="B47" s="77">
        <f ca="1">B48+F48</f>
        <v>0.72</v>
      </c>
      <c r="C47" s="78"/>
      <c r="D47" s="78"/>
      <c r="E47" s="78"/>
      <c r="F47" s="78"/>
      <c r="G47" s="78"/>
      <c r="H47" s="78"/>
      <c r="I47" s="79"/>
      <c r="J47" s="45"/>
      <c r="K47" s="87"/>
      <c r="L47" s="88"/>
      <c r="M47" s="88"/>
      <c r="N47" s="88"/>
      <c r="O47" s="88"/>
      <c r="P47" s="88"/>
      <c r="Q47" s="88"/>
      <c r="R47" s="88"/>
      <c r="S47" s="88"/>
      <c r="T47" s="88"/>
      <c r="U47" s="88"/>
      <c r="V47" s="88"/>
      <c r="W47" s="88"/>
      <c r="X47" s="89"/>
    </row>
    <row r="48" spans="1:32" ht="17.100000000000001" customHeight="1" x14ac:dyDescent="0.4">
      <c r="A48" s="47" t="s">
        <v>56</v>
      </c>
      <c r="B48" s="48">
        <f ca="1">(C48*0.12)+(D48*0.36)+(E48*0.6)</f>
        <v>0.36</v>
      </c>
      <c r="C48" s="49">
        <f ca="1">C39-[4]!SOMME_SI_COULEUR(C9:C38,65280)</f>
        <v>0</v>
      </c>
      <c r="D48" s="49">
        <f ca="1">D39-[4]!SOMME_SI_COULEUR(D9:D38,65280)</f>
        <v>1</v>
      </c>
      <c r="E48" s="49">
        <f ca="1">E39-[4]!SOMME_SI_COULEUR(E9:E38,65280)</f>
        <v>0</v>
      </c>
      <c r="F48" s="48">
        <f ca="1">(G48*0.12)+(H48*0.36)+(I48*0.6)</f>
        <v>0.36</v>
      </c>
      <c r="G48" s="48">
        <f ca="1">G39-[4]!SOMME_SI_COULEUR(G9:G38,65280)</f>
        <v>0</v>
      </c>
      <c r="H48" s="48">
        <f ca="1">H39-[4]!SOMME_SI_COULEUR(H9:H38,65280)</f>
        <v>1</v>
      </c>
      <c r="I48" s="48">
        <f ca="1">I39-[4]!SOMME_SI_COULEUR(I9:I38,65280)</f>
        <v>0</v>
      </c>
      <c r="J48" s="50"/>
      <c r="K48" s="87"/>
      <c r="L48" s="88"/>
      <c r="M48" s="88"/>
      <c r="N48" s="88"/>
      <c r="O48" s="88"/>
      <c r="P48" s="88"/>
      <c r="Q48" s="88"/>
      <c r="R48" s="88"/>
      <c r="S48" s="88"/>
      <c r="T48" s="88"/>
      <c r="U48" s="88"/>
      <c r="V48" s="88"/>
      <c r="W48" s="88"/>
      <c r="X48" s="89"/>
    </row>
    <row r="49" spans="1:24" ht="17.100000000000001" customHeight="1" x14ac:dyDescent="0.4">
      <c r="A49" s="34" t="s">
        <v>57</v>
      </c>
      <c r="B49" s="48"/>
      <c r="C49" s="51"/>
      <c r="D49" s="48"/>
      <c r="E49" s="51"/>
      <c r="F49" s="48"/>
      <c r="G49" s="51"/>
      <c r="H49" s="48"/>
      <c r="I49" s="48"/>
      <c r="J49" s="50"/>
      <c r="K49" s="87"/>
      <c r="L49" s="88"/>
      <c r="M49" s="88"/>
      <c r="N49" s="88"/>
      <c r="O49" s="88"/>
      <c r="P49" s="88"/>
      <c r="Q49" s="88"/>
      <c r="R49" s="88"/>
      <c r="S49" s="88"/>
      <c r="T49" s="88"/>
      <c r="U49" s="88"/>
      <c r="V49" s="88"/>
      <c r="W49" s="88"/>
      <c r="X49" s="89"/>
    </row>
    <row r="50" spans="1:24" ht="17.399999999999999" customHeight="1" x14ac:dyDescent="0.4">
      <c r="A50" s="52" t="s">
        <v>58</v>
      </c>
      <c r="B50" s="48"/>
      <c r="C50" s="51"/>
      <c r="D50" s="48"/>
      <c r="E50" s="48"/>
      <c r="F50" s="48"/>
      <c r="G50" s="48"/>
      <c r="H50" s="48"/>
      <c r="I50" s="48"/>
      <c r="J50" s="50"/>
      <c r="K50" s="87"/>
      <c r="L50" s="88"/>
      <c r="M50" s="88"/>
      <c r="N50" s="88"/>
      <c r="O50" s="88"/>
      <c r="P50" s="88"/>
      <c r="Q50" s="88"/>
      <c r="R50" s="88"/>
      <c r="S50" s="88"/>
      <c r="T50" s="88"/>
      <c r="U50" s="88"/>
      <c r="V50" s="88"/>
      <c r="W50" s="88"/>
      <c r="X50" s="89"/>
    </row>
    <row r="51" spans="1:24" ht="15.6" x14ac:dyDescent="0.3">
      <c r="A51" s="53" t="s">
        <v>59</v>
      </c>
      <c r="B51" s="54"/>
      <c r="C51" s="55"/>
      <c r="D51" s="55"/>
      <c r="E51" s="55"/>
      <c r="F51" s="56"/>
      <c r="G51" s="57"/>
      <c r="H51" s="57"/>
      <c r="I51" s="57"/>
      <c r="K51" s="90"/>
      <c r="L51" s="91"/>
      <c r="M51" s="91"/>
      <c r="N51" s="91"/>
      <c r="O51" s="91"/>
      <c r="P51" s="91"/>
      <c r="Q51" s="91"/>
      <c r="R51" s="91"/>
      <c r="S51" s="91"/>
      <c r="T51" s="91"/>
      <c r="U51" s="91"/>
      <c r="V51" s="91"/>
      <c r="W51" s="91"/>
      <c r="X51" s="92"/>
    </row>
    <row r="52" spans="1:24" ht="15.6" customHeight="1" x14ac:dyDescent="0.3">
      <c r="A52" s="58" t="s">
        <v>60</v>
      </c>
      <c r="B52" s="80" t="s">
        <v>61</v>
      </c>
      <c r="C52" s="80"/>
      <c r="D52" s="80"/>
      <c r="E52" s="80"/>
      <c r="F52" s="80"/>
      <c r="G52" s="80"/>
      <c r="H52" s="80"/>
      <c r="I52" s="80"/>
      <c r="M52" s="4" t="s">
        <v>60</v>
      </c>
      <c r="N52" s="4"/>
      <c r="Q52" s="70" t="s">
        <v>62</v>
      </c>
      <c r="R52" s="70"/>
      <c r="S52" s="70"/>
      <c r="T52" s="70"/>
      <c r="U52" s="70"/>
      <c r="V52" s="70"/>
      <c r="W52" s="70"/>
      <c r="X52" s="70"/>
    </row>
    <row r="53" spans="1:24" ht="12" customHeight="1" x14ac:dyDescent="0.3">
      <c r="A53" s="59"/>
      <c r="B53" s="80"/>
      <c r="C53" s="80"/>
      <c r="D53" s="80"/>
      <c r="E53" s="80"/>
      <c r="F53" s="80"/>
      <c r="G53" s="80"/>
      <c r="H53" s="80"/>
      <c r="I53" s="80"/>
      <c r="J53" s="60"/>
      <c r="K53" s="60"/>
      <c r="L53" s="60"/>
      <c r="M53" s="60"/>
      <c r="N53" s="60"/>
      <c r="O53" s="60"/>
      <c r="P53" s="60"/>
      <c r="Q53" s="71"/>
      <c r="R53" s="71"/>
      <c r="S53" s="71"/>
      <c r="T53" s="71"/>
      <c r="U53" s="71"/>
      <c r="V53" s="71"/>
      <c r="W53" s="71"/>
      <c r="X53" s="71"/>
    </row>
    <row r="54" spans="1:24" x14ac:dyDescent="0.3">
      <c r="A54" s="61"/>
      <c r="B54" s="62"/>
      <c r="C54" s="62"/>
      <c r="D54" s="62"/>
      <c r="E54" s="62"/>
      <c r="F54" s="62"/>
      <c r="G54" s="62"/>
      <c r="H54" s="62"/>
      <c r="I54" s="62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</row>
    <row r="55" spans="1:24" x14ac:dyDescent="0.3">
      <c r="A55" s="61"/>
      <c r="B55" s="62"/>
      <c r="C55" s="62"/>
      <c r="D55" s="62"/>
      <c r="E55" s="62"/>
      <c r="F55" s="62"/>
      <c r="G55" s="62"/>
      <c r="H55" s="62"/>
      <c r="I55" s="62"/>
      <c r="J55" s="60"/>
      <c r="K55" s="60"/>
      <c r="L55" s="60"/>
      <c r="M55" s="60"/>
      <c r="N55" s="60"/>
      <c r="O55" s="60"/>
      <c r="P55" s="60"/>
      <c r="Q55" s="60"/>
      <c r="R55" s="60"/>
      <c r="S55" s="60"/>
      <c r="T55" s="60"/>
      <c r="U55" s="60"/>
      <c r="V55" s="60"/>
      <c r="W55" s="60"/>
      <c r="X55" s="60"/>
    </row>
    <row r="56" spans="1:24" x14ac:dyDescent="0.3">
      <c r="A56" s="61"/>
      <c r="B56" s="62"/>
      <c r="C56" s="62"/>
      <c r="D56" s="62"/>
      <c r="E56" s="62"/>
      <c r="F56" s="62"/>
      <c r="G56" s="62"/>
      <c r="H56" s="62"/>
      <c r="I56" s="62"/>
      <c r="J56" s="60"/>
      <c r="K56" s="60"/>
      <c r="L56" s="60"/>
      <c r="M56" s="60"/>
      <c r="N56" s="60"/>
      <c r="O56" s="60"/>
      <c r="P56" s="60"/>
      <c r="Q56" s="60"/>
      <c r="R56" s="60"/>
      <c r="S56" s="60"/>
      <c r="T56" s="60"/>
      <c r="U56" s="60"/>
      <c r="V56" s="60"/>
      <c r="W56" s="60"/>
      <c r="X56" s="60"/>
    </row>
    <row r="57" spans="1:24" x14ac:dyDescent="0.3">
      <c r="A57" s="61"/>
      <c r="B57" s="62"/>
      <c r="C57" s="62"/>
      <c r="D57" s="62"/>
      <c r="E57" s="62"/>
      <c r="F57" s="62"/>
      <c r="G57" s="62"/>
      <c r="H57" s="62"/>
      <c r="I57" s="62"/>
    </row>
    <row r="58" spans="1:24" x14ac:dyDescent="0.3">
      <c r="B58" s="63"/>
      <c r="C58" s="63"/>
      <c r="D58" s="63"/>
      <c r="E58" s="63"/>
      <c r="F58" s="63"/>
    </row>
    <row r="59" spans="1:24" x14ac:dyDescent="0.3">
      <c r="B59" s="63"/>
      <c r="C59" s="63"/>
      <c r="D59" s="63"/>
      <c r="E59" s="63"/>
      <c r="F59" s="63"/>
    </row>
    <row r="60" spans="1:24" x14ac:dyDescent="0.3">
      <c r="B60" s="63"/>
      <c r="C60" s="63"/>
      <c r="D60" s="63"/>
      <c r="E60" s="63"/>
      <c r="F60" s="64"/>
    </row>
    <row r="61" spans="1:24" x14ac:dyDescent="0.3">
      <c r="F61" s="64"/>
    </row>
    <row r="62" spans="1:24" x14ac:dyDescent="0.3">
      <c r="F62" s="64"/>
    </row>
    <row r="74" spans="1:7" x14ac:dyDescent="0.3">
      <c r="A74" s="65"/>
      <c r="B74" s="65"/>
      <c r="C74" s="65"/>
      <c r="D74" s="65"/>
      <c r="E74" s="65"/>
      <c r="F74" s="65"/>
      <c r="G74" s="65"/>
    </row>
    <row r="75" spans="1:7" x14ac:dyDescent="0.3">
      <c r="A75" s="65"/>
      <c r="B75" s="65"/>
      <c r="C75" s="65"/>
      <c r="D75" s="65"/>
      <c r="E75" s="65"/>
      <c r="F75" s="65"/>
      <c r="G75" s="65"/>
    </row>
    <row r="76" spans="1:7" x14ac:dyDescent="0.3">
      <c r="A76" s="65"/>
      <c r="B76" s="65"/>
      <c r="C76" s="65"/>
      <c r="D76" s="65"/>
      <c r="E76" s="65"/>
      <c r="F76" s="65"/>
      <c r="G76" s="65"/>
    </row>
    <row r="77" spans="1:7" x14ac:dyDescent="0.3">
      <c r="A77" s="65"/>
      <c r="B77" s="65"/>
      <c r="C77" s="65"/>
      <c r="D77" s="65"/>
      <c r="E77" s="65"/>
      <c r="F77" s="65"/>
      <c r="G77" s="65"/>
    </row>
    <row r="78" spans="1:7" x14ac:dyDescent="0.3">
      <c r="A78" s="65"/>
      <c r="B78" s="65"/>
      <c r="C78" s="65"/>
      <c r="D78" s="65"/>
      <c r="E78" s="65"/>
      <c r="F78" s="65"/>
      <c r="G78" s="65"/>
    </row>
    <row r="79" spans="1:7" x14ac:dyDescent="0.3">
      <c r="A79" s="65"/>
      <c r="B79" s="65"/>
      <c r="C79" s="65"/>
      <c r="D79" s="65"/>
      <c r="E79" s="65"/>
      <c r="F79" s="65"/>
      <c r="G79" s="65"/>
    </row>
    <row r="80" spans="1:7" x14ac:dyDescent="0.3">
      <c r="A80" s="65"/>
      <c r="B80" s="65"/>
      <c r="C80" s="65"/>
      <c r="D80" s="65"/>
      <c r="E80" s="65"/>
      <c r="F80" s="65"/>
      <c r="G80" s="65"/>
    </row>
  </sheetData>
  <sheetProtection formatCells="0" formatColumns="0" formatRows="0" insertColumns="0" insertRows="0" insertHyperlinks="0" deleteColumns="0" deleteRows="0" sort="0" autoFilter="0" pivotTables="0"/>
  <protectedRanges>
    <protectedRange sqref="B7" name="Plage3"/>
    <protectedRange sqref="F7" name="Plage3_1"/>
    <protectedRange sqref="B8:B14 B16:B22 B24:B38" name="Plage3_2_1"/>
    <protectedRange sqref="F16:F22 F24:F27 F8:F14" name="Plage3_1_1_1"/>
  </protectedRanges>
  <mergeCells count="23">
    <mergeCell ref="B1:X1"/>
    <mergeCell ref="A2:A3"/>
    <mergeCell ref="B2:G2"/>
    <mergeCell ref="H2:K2"/>
    <mergeCell ref="L2:X2"/>
    <mergeCell ref="B3:J3"/>
    <mergeCell ref="K3:X3"/>
    <mergeCell ref="Q52:X53"/>
    <mergeCell ref="A4:A5"/>
    <mergeCell ref="B4:I4"/>
    <mergeCell ref="K4:X51"/>
    <mergeCell ref="B5:I5"/>
    <mergeCell ref="B15:I15"/>
    <mergeCell ref="B23:I23"/>
    <mergeCell ref="B28:I28"/>
    <mergeCell ref="A40:I40"/>
    <mergeCell ref="B44:E44"/>
    <mergeCell ref="F44:I44"/>
    <mergeCell ref="B45:E45"/>
    <mergeCell ref="F45:I45"/>
    <mergeCell ref="B46:I46"/>
    <mergeCell ref="B47:I47"/>
    <mergeCell ref="B52:I53"/>
  </mergeCells>
  <pageMargins left="0.7" right="0.7" top="0.75" bottom="0.75" header="0.3" footer="0.3"/>
  <pageSetup paperSize="9" scale="74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3]!DesactivationCliqueDroit">
                <anchor moveWithCells="1" sizeWithCells="1">
                  <from>
                    <xdr:col>24</xdr:col>
                    <xdr:colOff>152400</xdr:colOff>
                    <xdr:row>0</xdr:row>
                    <xdr:rowOff>68580</xdr:rowOff>
                  </from>
                  <to>
                    <xdr:col>25</xdr:col>
                    <xdr:colOff>739140</xdr:colOff>
                    <xdr:row>3</xdr:row>
                    <xdr:rowOff>83820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Button 2">
              <controlPr defaultSize="0" print="0" autoFill="0" autoPict="0" macro="[3]!ActivationCliqueDroit">
                <anchor moveWithCells="1" sizeWithCells="1">
                  <from>
                    <xdr:col>24</xdr:col>
                    <xdr:colOff>167640</xdr:colOff>
                    <xdr:row>4</xdr:row>
                    <xdr:rowOff>7620</xdr:rowOff>
                  </from>
                  <to>
                    <xdr:col>25</xdr:col>
                    <xdr:colOff>762000</xdr:colOff>
                    <xdr:row>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0305F2-D837-4FCC-B5DE-3402B6141E42}">
  <sheetPr codeName="Feuil6">
    <tabColor rgb="FFFF0000"/>
  </sheetPr>
  <dimension ref="A1:AF80"/>
  <sheetViews>
    <sheetView view="pageBreakPreview" zoomScale="76" zoomScaleSheetLayoutView="100" workbookViewId="0">
      <selection activeCell="B8" sqref="B8"/>
    </sheetView>
  </sheetViews>
  <sheetFormatPr baseColWidth="10" defaultColWidth="11.44140625" defaultRowHeight="14.4" x14ac:dyDescent="0.3"/>
  <cols>
    <col min="1" max="1" width="33.109375" customWidth="1"/>
    <col min="2" max="2" width="7.33203125" customWidth="1"/>
    <col min="3" max="5" width="4.5546875" customWidth="1"/>
    <col min="6" max="6" width="7.109375" customWidth="1"/>
    <col min="7" max="9" width="4.5546875" customWidth="1"/>
    <col min="10" max="10" width="1.88671875" bestFit="1" customWidth="1"/>
    <col min="11" max="13" width="4" bestFit="1" customWidth="1"/>
    <col min="14" max="14" width="1.88671875" bestFit="1" customWidth="1"/>
    <col min="15" max="16" width="4" bestFit="1" customWidth="1"/>
    <col min="17" max="17" width="3.6640625" customWidth="1"/>
    <col min="18" max="18" width="2" hidden="1" customWidth="1"/>
    <col min="19" max="19" width="4" bestFit="1" customWidth="1"/>
    <col min="20" max="20" width="0.6640625" customWidth="1"/>
    <col min="21" max="21" width="4" bestFit="1" customWidth="1"/>
    <col min="22" max="22" width="2" customWidth="1"/>
    <col min="23" max="23" width="1.109375" customWidth="1"/>
    <col min="24" max="24" width="4" bestFit="1" customWidth="1"/>
  </cols>
  <sheetData>
    <row r="1" spans="1:25" ht="15" customHeight="1" thickBot="1" x14ac:dyDescent="0.35">
      <c r="A1" s="1" t="s">
        <v>0</v>
      </c>
      <c r="B1" s="104" t="s">
        <v>1</v>
      </c>
      <c r="C1" s="104"/>
      <c r="D1" s="104"/>
      <c r="E1" s="104"/>
      <c r="F1" s="104"/>
      <c r="G1" s="104"/>
      <c r="H1" s="104"/>
      <c r="I1" s="104"/>
      <c r="J1" s="104"/>
      <c r="K1" s="104"/>
      <c r="L1" s="104"/>
      <c r="M1" s="104"/>
      <c r="N1" s="104"/>
      <c r="O1" s="104"/>
      <c r="P1" s="104"/>
      <c r="Q1" s="104"/>
      <c r="R1" s="104"/>
      <c r="S1" s="104"/>
      <c r="T1" s="104"/>
      <c r="U1" s="104"/>
      <c r="V1" s="104"/>
      <c r="W1" s="104"/>
      <c r="X1" s="104"/>
      <c r="Y1" t="str">
        <f>"P1_"&amp;H2&amp;"_"&amp;TEXT(L2,"JJMMAA")</f>
        <v>P1_MIDI_050721</v>
      </c>
    </row>
    <row r="2" spans="1:25" ht="18.600000000000001" customHeight="1" thickBot="1" x14ac:dyDescent="0.35">
      <c r="A2" s="105" t="s">
        <v>2</v>
      </c>
      <c r="B2" s="107" t="str">
        <f>[1]Lundi!$F$3</f>
        <v>poulet sauce chasseur</v>
      </c>
      <c r="C2" s="108"/>
      <c r="D2" s="108"/>
      <c r="E2" s="108"/>
      <c r="F2" s="108"/>
      <c r="G2" s="109"/>
      <c r="H2" s="110" t="str">
        <f>[1]Lundi!$B$1</f>
        <v>MIDI</v>
      </c>
      <c r="I2" s="110"/>
      <c r="J2" s="110"/>
      <c r="K2" s="110"/>
      <c r="L2" s="111">
        <f>[2]Lundi!$A$1</f>
        <v>44382</v>
      </c>
      <c r="M2" s="111"/>
      <c r="N2" s="111"/>
      <c r="O2" s="111"/>
      <c r="P2" s="111"/>
      <c r="Q2" s="111"/>
      <c r="R2" s="111"/>
      <c r="S2" s="111"/>
      <c r="T2" s="111"/>
      <c r="U2" s="111"/>
      <c r="V2" s="111"/>
      <c r="W2" s="111"/>
      <c r="X2" s="111"/>
    </row>
    <row r="3" spans="1:25" s="2" customFormat="1" x14ac:dyDescent="0.3">
      <c r="A3" s="106"/>
      <c r="B3" s="112" t="s">
        <v>3</v>
      </c>
      <c r="C3" s="113"/>
      <c r="D3" s="113"/>
      <c r="E3" s="113"/>
      <c r="F3" s="113"/>
      <c r="G3" s="113"/>
      <c r="H3" s="113"/>
      <c r="I3" s="113"/>
      <c r="J3" s="114"/>
      <c r="K3" s="112" t="s">
        <v>4</v>
      </c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4"/>
    </row>
    <row r="4" spans="1:25" ht="15" customHeight="1" x14ac:dyDescent="0.3">
      <c r="A4" s="81" t="s">
        <v>5</v>
      </c>
      <c r="B4" s="83" t="s">
        <v>6</v>
      </c>
      <c r="C4" s="83"/>
      <c r="D4" s="83"/>
      <c r="E4" s="83"/>
      <c r="F4" s="83"/>
      <c r="G4" s="83"/>
      <c r="H4" s="83"/>
      <c r="I4" s="83"/>
      <c r="J4" s="3"/>
      <c r="K4" s="84" t="s">
        <v>7</v>
      </c>
      <c r="L4" s="85"/>
      <c r="M4" s="85"/>
      <c r="N4" s="85"/>
      <c r="O4" s="85"/>
      <c r="P4" s="85"/>
      <c r="Q4" s="85"/>
      <c r="R4" s="85"/>
      <c r="S4" s="85"/>
      <c r="T4" s="85"/>
      <c r="U4" s="85"/>
      <c r="V4" s="85"/>
      <c r="W4" s="85"/>
      <c r="X4" s="86"/>
    </row>
    <row r="5" spans="1:25" ht="15" thickBot="1" x14ac:dyDescent="0.35">
      <c r="A5" s="82"/>
      <c r="B5" s="93" t="s">
        <v>8</v>
      </c>
      <c r="C5" s="93"/>
      <c r="D5" s="93"/>
      <c r="E5" s="93"/>
      <c r="F5" s="93"/>
      <c r="G5" s="93"/>
      <c r="H5" s="93"/>
      <c r="I5" s="93"/>
      <c r="J5" s="4"/>
      <c r="K5" s="87"/>
      <c r="L5" s="88"/>
      <c r="M5" s="88"/>
      <c r="N5" s="88"/>
      <c r="O5" s="88"/>
      <c r="P5" s="88"/>
      <c r="Q5" s="88"/>
      <c r="R5" s="88"/>
      <c r="S5" s="88"/>
      <c r="T5" s="88"/>
      <c r="U5" s="88"/>
      <c r="V5" s="88"/>
      <c r="W5" s="88"/>
      <c r="X5" s="89"/>
    </row>
    <row r="6" spans="1:25" ht="15" customHeight="1" x14ac:dyDescent="0.3">
      <c r="A6" s="5"/>
      <c r="B6" s="6" t="s">
        <v>9</v>
      </c>
      <c r="C6" s="6" t="s">
        <v>10</v>
      </c>
      <c r="D6" s="6" t="s">
        <v>11</v>
      </c>
      <c r="E6" s="6" t="s">
        <v>12</v>
      </c>
      <c r="F6" s="6" t="s">
        <v>13</v>
      </c>
      <c r="G6" s="6" t="s">
        <v>10</v>
      </c>
      <c r="H6" s="6" t="s">
        <v>11</v>
      </c>
      <c r="I6" s="7" t="s">
        <v>12</v>
      </c>
      <c r="J6" s="8"/>
      <c r="K6" s="87"/>
      <c r="L6" s="88"/>
      <c r="M6" s="88"/>
      <c r="N6" s="88"/>
      <c r="O6" s="88"/>
      <c r="P6" s="88"/>
      <c r="Q6" s="88"/>
      <c r="R6" s="88"/>
      <c r="S6" s="88"/>
      <c r="T6" s="88"/>
      <c r="U6" s="88"/>
      <c r="V6" s="88"/>
      <c r="W6" s="88"/>
      <c r="X6" s="89"/>
    </row>
    <row r="7" spans="1:25" ht="18.899999999999999" customHeight="1" x14ac:dyDescent="0.4">
      <c r="A7" s="9" t="s">
        <v>14</v>
      </c>
      <c r="B7" s="94"/>
      <c r="C7" s="94"/>
      <c r="D7" s="94"/>
      <c r="E7" s="94"/>
      <c r="F7" s="94"/>
      <c r="G7" s="94"/>
      <c r="H7" s="94"/>
      <c r="I7" s="94"/>
      <c r="J7" s="10"/>
      <c r="K7" s="87"/>
      <c r="L7" s="88"/>
      <c r="M7" s="88"/>
      <c r="N7" s="88"/>
      <c r="O7" s="88"/>
      <c r="P7" s="88"/>
      <c r="Q7" s="88"/>
      <c r="R7" s="88"/>
      <c r="S7" s="88"/>
      <c r="T7" s="88"/>
      <c r="U7" s="88"/>
      <c r="V7" s="88"/>
      <c r="W7" s="88"/>
      <c r="X7" s="89"/>
    </row>
    <row r="8" spans="1:25" ht="18.899999999999999" customHeight="1" x14ac:dyDescent="0.45">
      <c r="A8" s="11" t="s">
        <v>15</v>
      </c>
      <c r="B8" s="12">
        <f>[1]Lundi!$F7</f>
        <v>0</v>
      </c>
      <c r="C8" s="13" t="str">
        <f>IF($B8&lt;1,"",VLOOKUP($B8,[3]Plat!$A$4:$I$28,2,FALSE))</f>
        <v/>
      </c>
      <c r="D8" s="14" t="str">
        <f>IF($B8&lt;1,"",VLOOKUP($B8,[3]Plat!$A$4:$I$28,3,FALSE))</f>
        <v/>
      </c>
      <c r="E8" s="14" t="str">
        <f>IF($B8&lt;1,"",VLOOKUP($B8,[3]Plat!$A$4:$I$28,4,FALSE))</f>
        <v/>
      </c>
      <c r="F8" s="12">
        <f>[1]Lundi!$G7</f>
        <v>0</v>
      </c>
      <c r="G8" s="14" t="str">
        <f>IF($F8&lt;1,"",VLOOKUP(F8,[3]Plat!$A$4:$I$28,2,FALSE))</f>
        <v/>
      </c>
      <c r="H8" s="14" t="str">
        <f>IF($F8&lt;1,"",VLOOKUP(F8,[3]Plat!$A$4:$I$28,3,FALSE))</f>
        <v/>
      </c>
      <c r="I8" s="14" t="str">
        <f>IF($F8&lt;1,"",VLOOKUP(F8,[3]Plat!$A$4:$I$28,4,FALSE))</f>
        <v/>
      </c>
      <c r="J8" s="10"/>
      <c r="K8" s="87"/>
      <c r="L8" s="88"/>
      <c r="M8" s="88"/>
      <c r="N8" s="88"/>
      <c r="O8" s="88"/>
      <c r="P8" s="88"/>
      <c r="Q8" s="88"/>
      <c r="R8" s="88"/>
      <c r="S8" s="88"/>
      <c r="T8" s="88"/>
      <c r="U8" s="88"/>
      <c r="V8" s="88"/>
      <c r="W8" s="88"/>
      <c r="X8" s="89"/>
    </row>
    <row r="9" spans="1:25" ht="18.899999999999999" customHeight="1" x14ac:dyDescent="0.45">
      <c r="A9" s="11" t="s">
        <v>16</v>
      </c>
      <c r="B9" s="12">
        <f>[1]Lundi!$F8</f>
        <v>0</v>
      </c>
      <c r="C9" s="13" t="str">
        <f>IF($B9&lt;1,"",VLOOKUP($B9,[3]Plat!$A$4:$I$28,2,FALSE))</f>
        <v/>
      </c>
      <c r="D9" s="14" t="str">
        <f>IF($B9&lt;1,"",VLOOKUP($B9,[3]Plat!$A$4:$I$28,3,FALSE))</f>
        <v/>
      </c>
      <c r="E9" s="14" t="str">
        <f>IF($B9&lt;1,"",VLOOKUP($B9,[3]Plat!$A$4:$I$28,4,FALSE))</f>
        <v/>
      </c>
      <c r="F9" s="12">
        <f>[1]Lundi!$G8</f>
        <v>7</v>
      </c>
      <c r="G9" s="14">
        <f>IF($F9&lt;1,"",VLOOKUP(F9,[3]Plat!$A$4:$I$28,2,FALSE))</f>
        <v>2</v>
      </c>
      <c r="H9" s="14">
        <f>IF($F9&lt;1,"",VLOOKUP(F9,[3]Plat!$A$4:$I$28,3,FALSE))</f>
        <v>0</v>
      </c>
      <c r="I9" s="14">
        <f>IF($F9&lt;1,"",VLOOKUP(F9,[3]Plat!$A$4:$I$28,4,FALSE))</f>
        <v>1</v>
      </c>
      <c r="J9" s="15"/>
      <c r="K9" s="87"/>
      <c r="L9" s="88"/>
      <c r="M9" s="88"/>
      <c r="N9" s="88"/>
      <c r="O9" s="88"/>
      <c r="P9" s="88"/>
      <c r="Q9" s="88"/>
      <c r="R9" s="88"/>
      <c r="S9" s="88"/>
      <c r="T9" s="88"/>
      <c r="U9" s="88"/>
      <c r="V9" s="88"/>
      <c r="W9" s="88"/>
      <c r="X9" s="89"/>
    </row>
    <row r="10" spans="1:25" ht="18.899999999999999" customHeight="1" x14ac:dyDescent="0.45">
      <c r="A10" s="11" t="s">
        <v>17</v>
      </c>
      <c r="B10" s="12">
        <f>[1]Lundi!$F9</f>
        <v>0</v>
      </c>
      <c r="C10" s="13" t="str">
        <f>IF($B10&lt;1,"",VLOOKUP($B10,[3]Plat!$A$4:$I$28,2,FALSE))</f>
        <v/>
      </c>
      <c r="D10" s="14" t="str">
        <f>IF($B10&lt;1,"",VLOOKUP($B10,[3]Plat!$A$4:$I$28,3,FALSE))</f>
        <v/>
      </c>
      <c r="E10" s="14" t="str">
        <f>IF($B10&lt;1,"",VLOOKUP($B10,[3]Plat!$A$4:$I$28,4,FALSE))</f>
        <v/>
      </c>
      <c r="F10" s="12">
        <f>[1]Lundi!$G9</f>
        <v>4</v>
      </c>
      <c r="G10" s="14">
        <f>IF($F10&lt;1,"",VLOOKUP(F10,[3]Plat!$A$4:$I$28,2,FALSE))</f>
        <v>1</v>
      </c>
      <c r="H10" s="14">
        <f>IF($F10&lt;1,"",VLOOKUP(F10,[3]Plat!$A$4:$I$28,3,FALSE))</f>
        <v>1</v>
      </c>
      <c r="I10" s="14">
        <f>IF($F10&lt;1,"",VLOOKUP(F10,[3]Plat!$A$4:$I$28,4,FALSE))</f>
        <v>0</v>
      </c>
      <c r="J10" s="10"/>
      <c r="K10" s="87"/>
      <c r="L10" s="88"/>
      <c r="M10" s="88"/>
      <c r="N10" s="88"/>
      <c r="O10" s="88"/>
      <c r="P10" s="88"/>
      <c r="Q10" s="88"/>
      <c r="R10" s="88"/>
      <c r="S10" s="88"/>
      <c r="T10" s="88"/>
      <c r="U10" s="88"/>
      <c r="V10" s="88"/>
      <c r="W10" s="88"/>
      <c r="X10" s="89"/>
    </row>
    <row r="11" spans="1:25" ht="18.899999999999999" customHeight="1" x14ac:dyDescent="0.45">
      <c r="A11" s="11" t="s">
        <v>18</v>
      </c>
      <c r="B11" s="12">
        <f>[1]Lundi!$F10</f>
        <v>0</v>
      </c>
      <c r="C11" s="13" t="str">
        <f>IF($B11&lt;1,"",VLOOKUP($B11,[3]Plat!$A$4:$I$28,2,FALSE))</f>
        <v/>
      </c>
      <c r="D11" s="14" t="str">
        <f>IF($B11&lt;1,"",VLOOKUP($B11,[3]Plat!$A$4:$I$28,3,FALSE))</f>
        <v/>
      </c>
      <c r="E11" s="14" t="str">
        <f>IF($B11&lt;1,"",VLOOKUP($B11,[3]Plat!$A$4:$I$28,4,FALSE))</f>
        <v/>
      </c>
      <c r="F11" s="12">
        <f>[1]Lundi!$G10</f>
        <v>3</v>
      </c>
      <c r="G11" s="14">
        <f>IF($F11&lt;1,"",VLOOKUP(F11,[3]Plat!$A$4:$I$28,2,FALSE))</f>
        <v>0</v>
      </c>
      <c r="H11" s="14">
        <f>IF($F11&lt;1,"",VLOOKUP(F11,[3]Plat!$A$4:$I$28,3,FALSE))</f>
        <v>1</v>
      </c>
      <c r="I11" s="14">
        <f>IF($F11&lt;1,"",VLOOKUP(F11,[3]Plat!$A$4:$I$28,4,FALSE))</f>
        <v>0</v>
      </c>
      <c r="J11" s="10"/>
      <c r="K11" s="87"/>
      <c r="L11" s="88"/>
      <c r="M11" s="88"/>
      <c r="N11" s="88"/>
      <c r="O11" s="88"/>
      <c r="P11" s="88"/>
      <c r="Q11" s="88"/>
      <c r="R11" s="88"/>
      <c r="S11" s="88"/>
      <c r="T11" s="88"/>
      <c r="U11" s="88"/>
      <c r="V11" s="88"/>
      <c r="W11" s="88"/>
      <c r="X11" s="89"/>
      <c r="Y11" s="16"/>
    </row>
    <row r="12" spans="1:25" ht="18.899999999999999" customHeight="1" x14ac:dyDescent="0.45">
      <c r="A12" s="11" t="s">
        <v>19</v>
      </c>
      <c r="B12" s="12">
        <f>[1]Lundi!$F11</f>
        <v>0</v>
      </c>
      <c r="C12" s="13" t="str">
        <f>IF($B12&lt;1,"",VLOOKUP($B12,[3]Plat!$A$4:$I$28,2,FALSE))</f>
        <v/>
      </c>
      <c r="D12" s="14" t="str">
        <f>IF($B12&lt;1,"",VLOOKUP($B12,[3]Plat!$A$4:$I$28,3,FALSE))</f>
        <v/>
      </c>
      <c r="E12" s="14" t="str">
        <f>IF($B12&lt;1,"",VLOOKUP($B12,[3]Plat!$A$4:$I$28,4,FALSE))</f>
        <v/>
      </c>
      <c r="F12" s="12">
        <f>[1]Lundi!$G11</f>
        <v>4</v>
      </c>
      <c r="G12" s="14">
        <f>IF($F12&lt;1,"",VLOOKUP(F12,[3]Plat!$A$4:$I$28,2,FALSE))</f>
        <v>1</v>
      </c>
      <c r="H12" s="14">
        <f>IF($F12&lt;1,"",VLOOKUP(F12,[3]Plat!$A$4:$I$28,3,FALSE))</f>
        <v>1</v>
      </c>
      <c r="I12" s="14">
        <f>IF($F12&lt;1,"",VLOOKUP(F12,[3]Plat!$A$4:$I$28,4,FALSE))</f>
        <v>0</v>
      </c>
      <c r="J12" s="10"/>
      <c r="K12" s="87"/>
      <c r="L12" s="88"/>
      <c r="M12" s="88"/>
      <c r="N12" s="88"/>
      <c r="O12" s="88"/>
      <c r="P12" s="88"/>
      <c r="Q12" s="88"/>
      <c r="R12" s="88"/>
      <c r="S12" s="88"/>
      <c r="T12" s="88"/>
      <c r="U12" s="88"/>
      <c r="V12" s="88"/>
      <c r="W12" s="88"/>
      <c r="X12" s="89"/>
    </row>
    <row r="13" spans="1:25" ht="18.899999999999999" customHeight="1" x14ac:dyDescent="0.45">
      <c r="A13" s="11" t="s">
        <v>20</v>
      </c>
      <c r="B13" s="12">
        <f>[1]Lundi!$F12</f>
        <v>0</v>
      </c>
      <c r="C13" s="13" t="str">
        <f>IF($B13&lt;1,"",VLOOKUP($B13,[3]Plat!$A$4:$I$28,2,FALSE))</f>
        <v/>
      </c>
      <c r="D13" s="14" t="str">
        <f>IF($B13&lt;1,"",VLOOKUP($B13,[3]Plat!$A$4:$I$28,3,FALSE))</f>
        <v/>
      </c>
      <c r="E13" s="14" t="str">
        <f>IF($B13&lt;1,"",VLOOKUP($B13,[3]Plat!$A$4:$I$28,4,FALSE))</f>
        <v/>
      </c>
      <c r="F13" s="12">
        <f>[1]Lundi!$G12</f>
        <v>6</v>
      </c>
      <c r="G13" s="14">
        <f>IF($F13&lt;1,"",VLOOKUP(F13,[3]Plat!$A$4:$I$28,2,FALSE))</f>
        <v>1</v>
      </c>
      <c r="H13" s="14">
        <f>IF($F13&lt;1,"",VLOOKUP(F13,[3]Plat!$A$4:$I$28,3,FALSE))</f>
        <v>0</v>
      </c>
      <c r="I13" s="14">
        <f>IF($F13&lt;1,"",VLOOKUP(F13,[3]Plat!$A$4:$I$28,4,FALSE))</f>
        <v>1</v>
      </c>
      <c r="J13" s="10"/>
      <c r="K13" s="87"/>
      <c r="L13" s="88"/>
      <c r="M13" s="88"/>
      <c r="N13" s="88"/>
      <c r="O13" s="88"/>
      <c r="P13" s="88"/>
      <c r="Q13" s="88"/>
      <c r="R13" s="88"/>
      <c r="S13" s="88"/>
      <c r="T13" s="88"/>
      <c r="U13" s="88"/>
      <c r="V13" s="88"/>
      <c r="W13" s="88"/>
      <c r="X13" s="89"/>
    </row>
    <row r="14" spans="1:25" ht="18.899999999999999" customHeight="1" x14ac:dyDescent="0.45">
      <c r="A14" s="11" t="s">
        <v>21</v>
      </c>
      <c r="B14" s="12">
        <f>[1]Lundi!$F13</f>
        <v>0</v>
      </c>
      <c r="C14" s="13" t="str">
        <f>IF($B14&lt;1,"",VLOOKUP($B14,[3]Plat!$A$4:$I$28,2,FALSE))</f>
        <v/>
      </c>
      <c r="D14" s="14" t="str">
        <f>IF($B14&lt;1,"",VLOOKUP($B14,[3]Plat!$A$4:$I$28,3,FALSE))</f>
        <v/>
      </c>
      <c r="E14" s="14" t="str">
        <f>IF($B14&lt;1,"",VLOOKUP($B14,[3]Plat!$A$4:$I$28,4,FALSE))</f>
        <v/>
      </c>
      <c r="F14" s="12">
        <f>[1]Lundi!$G13</f>
        <v>5</v>
      </c>
      <c r="G14" s="14">
        <f>IF($F14&lt;1,"",VLOOKUP(F14,[3]Plat!$A$4:$I$28,2,FALSE))</f>
        <v>0</v>
      </c>
      <c r="H14" s="14">
        <f>IF($F14&lt;1,"",VLOOKUP(F14,[3]Plat!$A$4:$I$28,3,FALSE))</f>
        <v>0</v>
      </c>
      <c r="I14" s="14">
        <f>IF($F14&lt;1,"",VLOOKUP(F14,[3]Plat!$A$4:$I$28,4,FALSE))</f>
        <v>1</v>
      </c>
      <c r="J14" s="10"/>
      <c r="K14" s="87"/>
      <c r="L14" s="88"/>
      <c r="M14" s="88"/>
      <c r="N14" s="88"/>
      <c r="O14" s="88"/>
      <c r="P14" s="88"/>
      <c r="Q14" s="88"/>
      <c r="R14" s="88"/>
      <c r="S14" s="88"/>
      <c r="T14" s="88"/>
      <c r="U14" s="88"/>
      <c r="V14" s="88"/>
      <c r="W14" s="88"/>
      <c r="X14" s="89"/>
    </row>
    <row r="15" spans="1:25" ht="18.899999999999999" customHeight="1" x14ac:dyDescent="0.45">
      <c r="A15" s="9" t="s">
        <v>22</v>
      </c>
      <c r="B15" s="95"/>
      <c r="C15" s="96"/>
      <c r="D15" s="96"/>
      <c r="E15" s="96"/>
      <c r="F15" s="96"/>
      <c r="G15" s="96"/>
      <c r="H15" s="96"/>
      <c r="I15" s="97"/>
      <c r="J15" s="10"/>
      <c r="K15" s="87"/>
      <c r="L15" s="88"/>
      <c r="M15" s="88"/>
      <c r="N15" s="88"/>
      <c r="O15" s="88"/>
      <c r="P15" s="88"/>
      <c r="Q15" s="88"/>
      <c r="R15" s="88"/>
      <c r="S15" s="88"/>
      <c r="T15" s="88"/>
      <c r="U15" s="88"/>
      <c r="V15" s="88"/>
      <c r="W15" s="88"/>
      <c r="X15" s="89"/>
    </row>
    <row r="16" spans="1:25" ht="18.899999999999999" customHeight="1" x14ac:dyDescent="0.45">
      <c r="A16" s="11" t="s">
        <v>23</v>
      </c>
      <c r="B16" s="12">
        <f>[1]Lundi!$F15</f>
        <v>1</v>
      </c>
      <c r="C16" s="13">
        <f>IF($B16&lt;1,"",VLOOKUP($B16,[3]Plat!$A$4:$I$28,2,FALSE))</f>
        <v>1</v>
      </c>
      <c r="D16" s="14">
        <f>IF($B16&lt;1,"",VLOOKUP($B16,[3]Plat!$A$4:$I$28,3,FALSE))</f>
        <v>0</v>
      </c>
      <c r="E16" s="14">
        <f>IF($B16&lt;1,"",VLOOKUP($B16,[3]Plat!$A$4:$I$28,4,FALSE))</f>
        <v>0</v>
      </c>
      <c r="F16" s="12">
        <f>[1]Lundi!$G15</f>
        <v>9</v>
      </c>
      <c r="G16" s="14">
        <f>IF($F16&lt;1,"",VLOOKUP(F16,[3]Plat!$A$4:$I$28,2,FALSE))</f>
        <v>1</v>
      </c>
      <c r="H16" s="14">
        <f>IF($F16&lt;1,"",VLOOKUP(F16,[3]Plat!$A$4:$I$28,3,FALSE))</f>
        <v>1</v>
      </c>
      <c r="I16" s="14">
        <f>IF($F16&lt;1,"",VLOOKUP(F16,[3]Plat!$A$4:$I$28,4,FALSE))</f>
        <v>1</v>
      </c>
      <c r="J16" s="10"/>
      <c r="K16" s="87"/>
      <c r="L16" s="88"/>
      <c r="M16" s="88"/>
      <c r="N16" s="88"/>
      <c r="O16" s="88"/>
      <c r="P16" s="88"/>
      <c r="Q16" s="88"/>
      <c r="R16" s="88"/>
      <c r="S16" s="88"/>
      <c r="T16" s="88"/>
      <c r="U16" s="88"/>
      <c r="V16" s="88"/>
      <c r="W16" s="88"/>
      <c r="X16" s="89"/>
    </row>
    <row r="17" spans="1:24" ht="18.899999999999999" customHeight="1" x14ac:dyDescent="0.45">
      <c r="A17" s="11" t="s">
        <v>24</v>
      </c>
      <c r="B17" s="12">
        <f>[1]Lundi!$F16</f>
        <v>0</v>
      </c>
      <c r="C17" s="17" t="str">
        <f>IF($B17&lt;1,"",VLOOKUP($B17,[3]Plat!$A$4:$I$28,2,FALSE))</f>
        <v/>
      </c>
      <c r="D17" s="14" t="str">
        <f>IF($B17&lt;1,"",VLOOKUP($B17,[3]Plat!$A$4:$I$28,3,FALSE))</f>
        <v/>
      </c>
      <c r="E17" s="18" t="str">
        <f>IF($B17&lt;1,"",VLOOKUP($B17,[3]Plat!$A$4:$I$28,4,FALSE))</f>
        <v/>
      </c>
      <c r="F17" s="12">
        <f>[1]Lundi!$G16</f>
        <v>3</v>
      </c>
      <c r="G17" s="17">
        <f>IF($F17&lt;1,"",VLOOKUP(F17,[3]Plat!$A$4:$I$28,2,FALSE))</f>
        <v>0</v>
      </c>
      <c r="H17" s="17">
        <f>IF($F17&lt;1,"",VLOOKUP(F17,[3]Plat!$A$4:$I$28,3,FALSE))</f>
        <v>1</v>
      </c>
      <c r="I17" s="17">
        <f>IF($F17&lt;1,"",VLOOKUP(F17,[3]Plat!$A$4:$I$28,4,FALSE))</f>
        <v>0</v>
      </c>
      <c r="J17" s="10"/>
      <c r="K17" s="87"/>
      <c r="L17" s="88"/>
      <c r="M17" s="88"/>
      <c r="N17" s="88"/>
      <c r="O17" s="88"/>
      <c r="P17" s="88"/>
      <c r="Q17" s="88"/>
      <c r="R17" s="88"/>
      <c r="S17" s="88"/>
      <c r="T17" s="88"/>
      <c r="U17" s="88"/>
      <c r="V17" s="88"/>
      <c r="W17" s="88"/>
      <c r="X17" s="89"/>
    </row>
    <row r="18" spans="1:24" ht="18.899999999999999" customHeight="1" x14ac:dyDescent="0.45">
      <c r="A18" s="11" t="s">
        <v>25</v>
      </c>
      <c r="B18" s="12">
        <f>[1]Lundi!$F17</f>
        <v>2</v>
      </c>
      <c r="C18" s="17">
        <f>IF($B18&lt;1,"",VLOOKUP($B18,[3]Plat!$A$4:$I$28,2,FALSE))</f>
        <v>2</v>
      </c>
      <c r="D18" s="14">
        <f>IF($B18&lt;1,"",VLOOKUP($B18,[3]Plat!$A$4:$I$28,3,FALSE))</f>
        <v>0</v>
      </c>
      <c r="E18" s="18">
        <f>IF($B18&lt;1,"",VLOOKUP($B18,[3]Plat!$A$4:$I$28,4,FALSE))</f>
        <v>0</v>
      </c>
      <c r="F18" s="12">
        <f>[1]Lundi!$G17</f>
        <v>9</v>
      </c>
      <c r="G18" s="17">
        <f>IF($F18&lt;1,"",VLOOKUP(F18,[3]Plat!$A$4:$I$28,2,FALSE))</f>
        <v>1</v>
      </c>
      <c r="H18" s="17">
        <f>IF($F18&lt;1,"",VLOOKUP(F18,[3]Plat!$A$4:$I$28,3,FALSE))</f>
        <v>1</v>
      </c>
      <c r="I18" s="17">
        <f>IF($F18&lt;1,"",VLOOKUP(F18,[3]Plat!$A$4:$I$28,4,FALSE))</f>
        <v>1</v>
      </c>
      <c r="J18" s="10"/>
      <c r="K18" s="87"/>
      <c r="L18" s="88"/>
      <c r="M18" s="88"/>
      <c r="N18" s="88"/>
      <c r="O18" s="88"/>
      <c r="P18" s="88"/>
      <c r="Q18" s="88"/>
      <c r="R18" s="88"/>
      <c r="S18" s="88"/>
      <c r="T18" s="88"/>
      <c r="U18" s="88"/>
      <c r="V18" s="88"/>
      <c r="W18" s="88"/>
      <c r="X18" s="89"/>
    </row>
    <row r="19" spans="1:24" ht="18.899999999999999" customHeight="1" x14ac:dyDescent="0.45">
      <c r="A19" s="11" t="s">
        <v>26</v>
      </c>
      <c r="B19" s="12">
        <f>[1]Lundi!$F18</f>
        <v>4</v>
      </c>
      <c r="C19" s="17">
        <f>IF($B19&lt;1,"",VLOOKUP($B19,[3]Plat!$A$4:$I$28,2,FALSE))</f>
        <v>1</v>
      </c>
      <c r="D19" s="14">
        <f>IF($B19&lt;1,"",VLOOKUP($B19,[3]Plat!$A$4:$I$28,3,FALSE))</f>
        <v>1</v>
      </c>
      <c r="E19" s="18">
        <f>IF($B19&lt;1,"",VLOOKUP($B19,[3]Plat!$A$4:$I$28,4,FALSE))</f>
        <v>0</v>
      </c>
      <c r="F19" s="12">
        <f>[1]Lundi!$G18</f>
        <v>2</v>
      </c>
      <c r="G19" s="17">
        <f>IF($F19&lt;1,"",VLOOKUP(F19,[3]Plat!$A$4:$I$28,2,FALSE))</f>
        <v>2</v>
      </c>
      <c r="H19" s="17">
        <f>IF($F19&lt;1,"",VLOOKUP(F19,[3]Plat!$A$4:$I$28,3,FALSE))</f>
        <v>0</v>
      </c>
      <c r="I19" s="17">
        <f>IF($F19&lt;1,"",VLOOKUP(F19,[3]Plat!$A$4:$I$28,4,FALSE))</f>
        <v>0</v>
      </c>
      <c r="J19" s="10"/>
      <c r="K19" s="87"/>
      <c r="L19" s="88"/>
      <c r="M19" s="88"/>
      <c r="N19" s="88"/>
      <c r="O19" s="88"/>
      <c r="P19" s="88"/>
      <c r="Q19" s="88"/>
      <c r="R19" s="88"/>
      <c r="S19" s="88"/>
      <c r="T19" s="88"/>
      <c r="U19" s="88"/>
      <c r="V19" s="88"/>
      <c r="W19" s="88"/>
      <c r="X19" s="89"/>
    </row>
    <row r="20" spans="1:24" ht="18.899999999999999" customHeight="1" x14ac:dyDescent="0.45">
      <c r="A20" s="11" t="s">
        <v>27</v>
      </c>
      <c r="B20" s="12">
        <f>[1]Lundi!$F19</f>
        <v>4</v>
      </c>
      <c r="C20" s="17">
        <f>IF($B20&lt;1,"",VLOOKUP($B20,[3]Plat!$A$4:$I$28,2,FALSE))</f>
        <v>1</v>
      </c>
      <c r="D20" s="14">
        <f>IF($B20&lt;1,"",VLOOKUP($B20,[3]Plat!$A$4:$I$28,3,FALSE))</f>
        <v>1</v>
      </c>
      <c r="E20" s="18">
        <f>IF($B20&lt;1,"",VLOOKUP($B20,[3]Plat!$A$4:$I$28,4,FALSE))</f>
        <v>0</v>
      </c>
      <c r="F20" s="12">
        <f>[1]Lundi!$G19</f>
        <v>0</v>
      </c>
      <c r="G20" s="17" t="str">
        <f>IF($F20&lt;1,"",VLOOKUP(F20,[3]Plat!$A$4:$I$28,2,FALSE))</f>
        <v/>
      </c>
      <c r="H20" s="17" t="str">
        <f>IF($F20&lt;1,"",VLOOKUP(F20,[3]Plat!$A$4:$I$28,3,FALSE))</f>
        <v/>
      </c>
      <c r="I20" s="17" t="str">
        <f>IF($F20&lt;1,"",VLOOKUP(F20,[3]Plat!$A$4:$I$28,4,FALSE))</f>
        <v/>
      </c>
      <c r="J20" s="10"/>
      <c r="K20" s="87"/>
      <c r="L20" s="88"/>
      <c r="M20" s="88"/>
      <c r="N20" s="88"/>
      <c r="O20" s="88"/>
      <c r="P20" s="88"/>
      <c r="Q20" s="88"/>
      <c r="R20" s="88"/>
      <c r="S20" s="88"/>
      <c r="T20" s="88"/>
      <c r="U20" s="88"/>
      <c r="V20" s="88"/>
      <c r="W20" s="88"/>
      <c r="X20" s="89"/>
    </row>
    <row r="21" spans="1:24" ht="18.899999999999999" customHeight="1" x14ac:dyDescent="0.45">
      <c r="A21" s="11" t="s">
        <v>28</v>
      </c>
      <c r="B21" s="12">
        <f>[1]Lundi!$F20</f>
        <v>5</v>
      </c>
      <c r="C21" s="17">
        <f>IF($B21&lt;1,"",VLOOKUP($B21,[3]Plat!$A$4:$I$28,2,FALSE))</f>
        <v>0</v>
      </c>
      <c r="D21" s="14">
        <f>IF($B21&lt;1,"",VLOOKUP($B21,[3]Plat!$A$4:$I$28,3,FALSE))</f>
        <v>0</v>
      </c>
      <c r="E21" s="18">
        <f>IF($B21&lt;1,"",VLOOKUP($B21,[3]Plat!$A$4:$I$28,4,FALSE))</f>
        <v>1</v>
      </c>
      <c r="F21" s="12">
        <f>[1]Lundi!$G20</f>
        <v>5</v>
      </c>
      <c r="G21" s="17">
        <f>IF($F21&lt;1,"",VLOOKUP(F21,[3]Plat!$A$4:$I$28,2,FALSE))</f>
        <v>0</v>
      </c>
      <c r="H21" s="17">
        <f>IF($F21&lt;1,"",VLOOKUP(F21,[3]Plat!$A$4:$I$28,3,FALSE))</f>
        <v>0</v>
      </c>
      <c r="I21" s="17">
        <f>IF($F21&lt;1,"",VLOOKUP(F21,[3]Plat!$A$4:$I$28,4,FALSE))</f>
        <v>1</v>
      </c>
      <c r="J21" s="10"/>
      <c r="K21" s="87"/>
      <c r="L21" s="88"/>
      <c r="M21" s="88"/>
      <c r="N21" s="88"/>
      <c r="O21" s="88"/>
      <c r="P21" s="88"/>
      <c r="Q21" s="88"/>
      <c r="R21" s="88"/>
      <c r="S21" s="88"/>
      <c r="T21" s="88"/>
      <c r="U21" s="88"/>
      <c r="V21" s="88"/>
      <c r="W21" s="88"/>
      <c r="X21" s="89"/>
    </row>
    <row r="22" spans="1:24" ht="18.899999999999999" customHeight="1" x14ac:dyDescent="0.45">
      <c r="A22" s="11" t="s">
        <v>29</v>
      </c>
      <c r="B22" s="12">
        <f>[1]Lundi!$F21</f>
        <v>6</v>
      </c>
      <c r="C22" s="17">
        <f>IF($B22&lt;1,"",VLOOKUP($B22,[3]Plat!$A$4:$I$28,2,FALSE))</f>
        <v>1</v>
      </c>
      <c r="D22" s="17">
        <f>IF($B22&lt;1,"",VLOOKUP($B22,[3]Plat!$A$4:$I$28,3,FALSE))</f>
        <v>0</v>
      </c>
      <c r="E22" s="18">
        <f>IF($B22&lt;1,"",VLOOKUP($B22,[3]Plat!$A$4:$I$28,4,FALSE))</f>
        <v>1</v>
      </c>
      <c r="F22" s="12">
        <f>[1]Lundi!$G21</f>
        <v>4</v>
      </c>
      <c r="G22" s="17">
        <f>IF($F22&lt;1,"",VLOOKUP(F22,[3]Plat!$A$4:$I$28,2,FALSE))</f>
        <v>1</v>
      </c>
      <c r="H22" s="17">
        <f>IF($F22&lt;1,"",VLOOKUP(F22,[3]Plat!$A$4:$I$28,3,FALSE))</f>
        <v>1</v>
      </c>
      <c r="I22" s="17">
        <f>IF($F22&lt;1,"",VLOOKUP(F22,[3]Plat!$A$4:$I$28,4,FALSE))</f>
        <v>0</v>
      </c>
      <c r="J22" s="10"/>
      <c r="K22" s="87"/>
      <c r="L22" s="88"/>
      <c r="M22" s="88"/>
      <c r="N22" s="88"/>
      <c r="O22" s="88"/>
      <c r="P22" s="88"/>
      <c r="Q22" s="88"/>
      <c r="R22" s="88"/>
      <c r="S22" s="88"/>
      <c r="T22" s="88"/>
      <c r="U22" s="88"/>
      <c r="V22" s="88"/>
      <c r="W22" s="88"/>
      <c r="X22" s="89"/>
    </row>
    <row r="23" spans="1:24" ht="18.899999999999999" customHeight="1" x14ac:dyDescent="0.45">
      <c r="A23" s="9" t="s">
        <v>30</v>
      </c>
      <c r="B23" s="98"/>
      <c r="C23" s="99"/>
      <c r="D23" s="99"/>
      <c r="E23" s="99"/>
      <c r="F23" s="99"/>
      <c r="G23" s="99"/>
      <c r="H23" s="99"/>
      <c r="I23" s="100"/>
      <c r="J23" s="10"/>
      <c r="K23" s="87"/>
      <c r="L23" s="88"/>
      <c r="M23" s="88"/>
      <c r="N23" s="88"/>
      <c r="O23" s="88"/>
      <c r="P23" s="88"/>
      <c r="Q23" s="88"/>
      <c r="R23" s="88"/>
      <c r="S23" s="88"/>
      <c r="T23" s="88"/>
      <c r="U23" s="88"/>
      <c r="V23" s="88"/>
      <c r="W23" s="88"/>
      <c r="X23" s="89"/>
    </row>
    <row r="24" spans="1:24" ht="18.899999999999999" customHeight="1" x14ac:dyDescent="0.45">
      <c r="A24" s="11" t="s">
        <v>31</v>
      </c>
      <c r="B24" s="12">
        <f>[1]Lundi!$F23</f>
        <v>0</v>
      </c>
      <c r="C24" s="13" t="str">
        <f>IF($B24&lt;1,"",VLOOKUP($B24,[3]Plat!$A$4:$I$28,2,FALSE))</f>
        <v/>
      </c>
      <c r="D24" s="14" t="str">
        <f>IF($B24&lt;1,"",VLOOKUP($B24,[3]Plat!$A$4:$I$28,3,FALSE))</f>
        <v/>
      </c>
      <c r="E24" s="14" t="str">
        <f>IF($B24&lt;1,"",VLOOKUP($B24,[3]Plat!$A$4:$I$28,4,FALSE))</f>
        <v/>
      </c>
      <c r="F24" s="12">
        <f>[1]Lundi!$G23</f>
        <v>0</v>
      </c>
      <c r="G24" s="14" t="str">
        <f>IF($F24&lt;1,"",VLOOKUP(F24,[3]Plat!$A$4:$I$28,2,FALSE))</f>
        <v/>
      </c>
      <c r="H24" s="14" t="str">
        <f>IF($F24&lt;1,"",VLOOKUP(F24,[3]Plat!$A$4:$I$28,3,FALSE))</f>
        <v/>
      </c>
      <c r="I24" s="14" t="str">
        <f>IF($F24&lt;1,"",VLOOKUP(F24,[3]Plat!$A$4:$I$28,4,FALSE))</f>
        <v/>
      </c>
      <c r="J24" s="10"/>
      <c r="K24" s="87"/>
      <c r="L24" s="88"/>
      <c r="M24" s="88"/>
      <c r="N24" s="88"/>
      <c r="O24" s="88"/>
      <c r="P24" s="88"/>
      <c r="Q24" s="88"/>
      <c r="R24" s="88"/>
      <c r="S24" s="88"/>
      <c r="T24" s="88"/>
      <c r="U24" s="88"/>
      <c r="V24" s="88"/>
      <c r="W24" s="88"/>
      <c r="X24" s="89"/>
    </row>
    <row r="25" spans="1:24" ht="18.899999999999999" customHeight="1" x14ac:dyDescent="0.45">
      <c r="A25" s="19" t="s">
        <v>32</v>
      </c>
      <c r="B25" s="12">
        <f>[1]Lundi!$F24</f>
        <v>4</v>
      </c>
      <c r="C25" s="17">
        <f>IF($B25&lt;1,"",VLOOKUP($B25,[3]Plat!$A$4:$I$28,2,FALSE))</f>
        <v>1</v>
      </c>
      <c r="D25" s="17">
        <f>IF($B25&lt;1,"",VLOOKUP($B25,[3]Plat!$A$4:$I$28,3,FALSE))</f>
        <v>1</v>
      </c>
      <c r="E25" s="17">
        <f>IF($B25&lt;1,"",VLOOKUP($B25,[3]Plat!$A$4:$I$28,4,FALSE))</f>
        <v>0</v>
      </c>
      <c r="F25" s="12">
        <f>[1]Lundi!$G24</f>
        <v>0</v>
      </c>
      <c r="G25" s="17" t="str">
        <f>IF($BF25&lt;1,"",VLOOKUP(F25,[3]Plat!$A$4:$I$28,2,FALSE))</f>
        <v/>
      </c>
      <c r="H25" s="17" t="str">
        <f>IF($F25&lt;1,"",VLOOKUP(F25,[3]Plat!$A$4:$I$28,3,FALSE))</f>
        <v/>
      </c>
      <c r="I25" s="17" t="str">
        <f>IF($F25&lt;1,"",VLOOKUP(F25,[3]Plat!$A$4:$I$28,4,FALSE))</f>
        <v/>
      </c>
      <c r="J25" s="10"/>
      <c r="K25" s="87"/>
      <c r="L25" s="88"/>
      <c r="M25" s="88"/>
      <c r="N25" s="88"/>
      <c r="O25" s="88"/>
      <c r="P25" s="88"/>
      <c r="Q25" s="88"/>
      <c r="R25" s="88"/>
      <c r="S25" s="88"/>
      <c r="T25" s="88"/>
      <c r="U25" s="88"/>
      <c r="V25" s="88"/>
      <c r="W25" s="88"/>
      <c r="X25" s="89"/>
    </row>
    <row r="26" spans="1:24" ht="18.899999999999999" customHeight="1" x14ac:dyDescent="0.45">
      <c r="A26" s="20" t="s">
        <v>33</v>
      </c>
      <c r="B26" s="12">
        <f>[1]Lundi!$F25</f>
        <v>5</v>
      </c>
      <c r="C26" s="17">
        <f>IF($B26&lt;1,"",VLOOKUP($B26,[3]Plat!$A$4:$I$28,2,FALSE))</f>
        <v>0</v>
      </c>
      <c r="D26" s="17">
        <f>IF($B26&lt;1,"",VLOOKUP($B26,[3]Plat!$A$4:$I$28,3,FALSE))</f>
        <v>0</v>
      </c>
      <c r="E26" s="17">
        <f>IF($B26&lt;1,"",VLOOKUP($B26,[3]Plat!$A$4:$I$28,4,FALSE))</f>
        <v>1</v>
      </c>
      <c r="F26" s="12">
        <f>[1]Lundi!$G25</f>
        <v>1</v>
      </c>
      <c r="G26" s="17" t="str">
        <f>IF($BF26&lt;1,"",VLOOKUP(F26,[3]Plat!$A$4:$I$28,2,FALSE))</f>
        <v/>
      </c>
      <c r="H26" s="17">
        <f>IF($F26&lt;1,"",VLOOKUP(F26,[3]Plat!$A$4:$I$28,3,FALSE))</f>
        <v>0</v>
      </c>
      <c r="I26" s="17">
        <f>IF($F26&lt;1,"",VLOOKUP(F26,[3]Plat!$A$4:$I$28,4,FALSE))</f>
        <v>0</v>
      </c>
      <c r="J26" s="10"/>
      <c r="K26" s="87"/>
      <c r="L26" s="88"/>
      <c r="M26" s="88"/>
      <c r="N26" s="88"/>
      <c r="O26" s="88"/>
      <c r="P26" s="88"/>
      <c r="Q26" s="88"/>
      <c r="R26" s="88"/>
      <c r="S26" s="88"/>
      <c r="T26" s="88"/>
      <c r="U26" s="88"/>
      <c r="V26" s="88"/>
      <c r="W26" s="88"/>
      <c r="X26" s="89"/>
    </row>
    <row r="27" spans="1:24" ht="18.899999999999999" customHeight="1" x14ac:dyDescent="0.45">
      <c r="A27" s="21" t="s">
        <v>34</v>
      </c>
      <c r="B27" s="12">
        <f>[1]Lundi!$F26</f>
        <v>7</v>
      </c>
      <c r="C27" s="17">
        <f>IF($B27&lt;1,"",VLOOKUP($B27,[3]Plat!$A$4:$I$28,2,FALSE))</f>
        <v>2</v>
      </c>
      <c r="D27" s="17">
        <f>IF($B27&lt;1,"",VLOOKUP($B27,[3]Plat!$A$4:$I$28,3,FALSE))</f>
        <v>0</v>
      </c>
      <c r="E27" s="17">
        <f>IF($B27&lt;1,"",VLOOKUP($B27,[3]Plat!$A$4:$I$28,4,FALSE))</f>
        <v>1</v>
      </c>
      <c r="F27" s="12">
        <f>[1]Lundi!$G26</f>
        <v>10</v>
      </c>
      <c r="G27" s="17" t="str">
        <f>IF($BF27&lt;1,"",VLOOKUP(F27,[3]Plat!$A$4:$I$28,2,FALSE))</f>
        <v/>
      </c>
      <c r="H27" s="17">
        <f>IF($F27&lt;1,"",VLOOKUP(F27,[3]Plat!$A$4:$I$28,3,FALSE))</f>
        <v>0</v>
      </c>
      <c r="I27" s="17">
        <f>IF($F27&lt;1,"",VLOOKUP(F27,[3]Plat!$A$4:$I$28,4,FALSE))</f>
        <v>2</v>
      </c>
      <c r="J27" s="10"/>
      <c r="K27" s="87"/>
      <c r="L27" s="88"/>
      <c r="M27" s="88"/>
      <c r="N27" s="88"/>
      <c r="O27" s="88"/>
      <c r="P27" s="88"/>
      <c r="Q27" s="88"/>
      <c r="R27" s="88"/>
      <c r="S27" s="88"/>
      <c r="T27" s="88"/>
      <c r="U27" s="88"/>
      <c r="V27" s="88"/>
      <c r="W27" s="88"/>
      <c r="X27" s="89"/>
    </row>
    <row r="28" spans="1:24" ht="18.899999999999999" customHeight="1" x14ac:dyDescent="0.45">
      <c r="A28" s="9" t="s">
        <v>35</v>
      </c>
      <c r="B28" s="98"/>
      <c r="C28" s="99"/>
      <c r="D28" s="99"/>
      <c r="E28" s="99"/>
      <c r="F28" s="99"/>
      <c r="G28" s="99"/>
      <c r="H28" s="99"/>
      <c r="I28" s="100"/>
      <c r="J28" s="10"/>
      <c r="K28" s="87"/>
      <c r="L28" s="88"/>
      <c r="M28" s="88"/>
      <c r="N28" s="88"/>
      <c r="O28" s="88"/>
      <c r="P28" s="88"/>
      <c r="Q28" s="88"/>
      <c r="R28" s="88"/>
      <c r="S28" s="88"/>
      <c r="T28" s="88"/>
      <c r="U28" s="88"/>
      <c r="V28" s="88"/>
      <c r="W28" s="88"/>
      <c r="X28" s="89"/>
    </row>
    <row r="29" spans="1:24" ht="18.899999999999999" customHeight="1" x14ac:dyDescent="0.45">
      <c r="A29" s="11" t="s">
        <v>36</v>
      </c>
      <c r="B29" s="12">
        <f>[1]Lundi!$F28</f>
        <v>0</v>
      </c>
      <c r="C29" s="17" t="str">
        <f>IF($B29&lt;1,"",VLOOKUP($B29,[3]Plat!$A$4:$I$28,2,FALSE))</f>
        <v/>
      </c>
      <c r="D29" s="17" t="str">
        <f>IF($B29&lt;1,"",VLOOKUP($B29,[3]Plat!$A$4:$I$28,3,FALSE))</f>
        <v/>
      </c>
      <c r="E29" s="17" t="str">
        <f>IF($B29&lt;1,"",VLOOKUP($B29,[3]Plat!$A$4:$I$28,4,FALSE))</f>
        <v/>
      </c>
      <c r="F29" s="22">
        <f>[1]Lundi!$G28</f>
        <v>0</v>
      </c>
      <c r="G29" s="17" t="str">
        <f>IF($F29&lt;1,"",VLOOKUP(F29,[3]Plat!$A$4:$I$28,2,FALSE))</f>
        <v/>
      </c>
      <c r="H29" s="17" t="str">
        <f>IF($BF29&lt;1,"",VLOOKUP(F29,[3]Plat!$A$4:$I$28,3,FALSE))</f>
        <v/>
      </c>
      <c r="I29" s="17" t="str">
        <f>IF($F29&lt;1,"",VLOOKUP(F29,[3]Plat!$A$4:$I$28,4,FALSE))</f>
        <v/>
      </c>
      <c r="J29" s="10"/>
      <c r="K29" s="87"/>
      <c r="L29" s="88"/>
      <c r="M29" s="88"/>
      <c r="N29" s="88"/>
      <c r="O29" s="88"/>
      <c r="P29" s="88"/>
      <c r="Q29" s="88"/>
      <c r="R29" s="88"/>
      <c r="S29" s="88"/>
      <c r="T29" s="88"/>
      <c r="U29" s="88"/>
      <c r="V29" s="88"/>
      <c r="W29" s="88"/>
      <c r="X29" s="89"/>
    </row>
    <row r="30" spans="1:24" ht="18.899999999999999" customHeight="1" x14ac:dyDescent="0.45">
      <c r="A30" s="11" t="s">
        <v>25</v>
      </c>
      <c r="B30" s="12">
        <f>[1]Lundi!$F29</f>
        <v>0</v>
      </c>
      <c r="C30" s="17" t="str">
        <f>IF($B30&lt;1,"",VLOOKUP($B30,[3]Plat!$A$4:$I$28,2,FALSE))</f>
        <v/>
      </c>
      <c r="D30" s="17" t="str">
        <f>IF($B30&lt;1,"",VLOOKUP($B30,[3]Plat!$A$4:$I$28,3,FALSE))</f>
        <v/>
      </c>
      <c r="E30" s="17" t="str">
        <f>IF($B30&lt;1,"",VLOOKUP($B30,[3]Plat!$A$4:$I$28,4,FALSE))</f>
        <v/>
      </c>
      <c r="F30" s="22">
        <f>[1]Lundi!$G29</f>
        <v>1</v>
      </c>
      <c r="G30" s="17">
        <f>IF($F30&lt;1,"",VLOOKUP(F30,[3]Plat!$A$4:$I$28,2,FALSE))</f>
        <v>1</v>
      </c>
      <c r="H30" s="17" t="str">
        <f>IF($BF30&lt;1,"",VLOOKUP(F30,[3]Plat!$A$4:$I$28,3,FALSE))</f>
        <v/>
      </c>
      <c r="I30" s="17">
        <f>IF($F30&lt;1,"",VLOOKUP(F30,[3]Plat!$A$4:$I$28,4,FALSE))</f>
        <v>0</v>
      </c>
      <c r="J30" s="10"/>
      <c r="K30" s="87"/>
      <c r="L30" s="88"/>
      <c r="M30" s="88"/>
      <c r="N30" s="88"/>
      <c r="O30" s="88"/>
      <c r="P30" s="88"/>
      <c r="Q30" s="88"/>
      <c r="R30" s="88"/>
      <c r="S30" s="88"/>
      <c r="T30" s="88"/>
      <c r="U30" s="88"/>
      <c r="V30" s="88"/>
      <c r="W30" s="88"/>
      <c r="X30" s="89"/>
    </row>
    <row r="31" spans="1:24" ht="18.899999999999999" customHeight="1" x14ac:dyDescent="0.45">
      <c r="A31" s="19" t="s">
        <v>26</v>
      </c>
      <c r="B31" s="12">
        <f>[1]Lundi!$F30</f>
        <v>4</v>
      </c>
      <c r="C31" s="17">
        <f>IF($B31&lt;1,"",VLOOKUP($B31,[3]Plat!$A$4:$I$28,2,FALSE))</f>
        <v>1</v>
      </c>
      <c r="D31" s="17">
        <f>IF($B31&lt;1,"",VLOOKUP($B31,[3]Plat!$A$4:$I$28,3,FALSE))</f>
        <v>1</v>
      </c>
      <c r="E31" s="17">
        <f>IF($B31&lt;1,"",VLOOKUP($B31,[3]Plat!$A$4:$I$28,4,FALSE))</f>
        <v>0</v>
      </c>
      <c r="F31" s="22">
        <f>[1]Lundi!$G30</f>
        <v>1</v>
      </c>
      <c r="G31" s="14">
        <f>IF($F31&lt;1,"",VLOOKUP(F31,[3]Plat!$A$4:$I$28,2,FALSE))</f>
        <v>1</v>
      </c>
      <c r="H31" s="17" t="str">
        <f>IF($BF31&lt;1,"",VLOOKUP(F31,[3]Plat!$A$4:$I$28,3,FALSE))</f>
        <v/>
      </c>
      <c r="I31" s="17">
        <f>IF($F31&lt;1,"",VLOOKUP(F31,[3]Plat!$A$4:$I$28,4,FALSE))</f>
        <v>0</v>
      </c>
      <c r="J31" s="10"/>
      <c r="K31" s="87"/>
      <c r="L31" s="88"/>
      <c r="M31" s="88"/>
      <c r="N31" s="88"/>
      <c r="O31" s="88"/>
      <c r="P31" s="88"/>
      <c r="Q31" s="88"/>
      <c r="R31" s="88"/>
      <c r="S31" s="88"/>
      <c r="T31" s="88"/>
      <c r="U31" s="88"/>
      <c r="V31" s="88"/>
      <c r="W31" s="88"/>
      <c r="X31" s="89"/>
    </row>
    <row r="32" spans="1:24" ht="18.899999999999999" customHeight="1" x14ac:dyDescent="0.45">
      <c r="A32" s="23" t="s">
        <v>37</v>
      </c>
      <c r="B32" s="12">
        <f>[1]Lundi!$F31</f>
        <v>0</v>
      </c>
      <c r="C32" s="17" t="str">
        <f>IF($B32&lt;1,"",VLOOKUP($B32,[3]Plat!$A$4:$I$28,2,FALSE))</f>
        <v/>
      </c>
      <c r="D32" s="17" t="str">
        <f>IF($B32&lt;1,"",VLOOKUP($B32,[3]Plat!$A$4:$I$28,3,FALSE))</f>
        <v/>
      </c>
      <c r="E32" s="17" t="str">
        <f>IF($B32&lt;1,"",VLOOKUP($B32,[3]Plat!$A$4:$I$28,4,FALSE))</f>
        <v/>
      </c>
      <c r="F32" s="22">
        <f>[1]Lundi!$G31</f>
        <v>11</v>
      </c>
      <c r="G32" s="17">
        <f>IF($F32&lt;1,"",VLOOKUP(F32,[3]Plat!$A$4:$I$28,2,FALSE))</f>
        <v>1</v>
      </c>
      <c r="H32" s="17" t="str">
        <f>IF($BF32&lt;1,"",VLOOKUP(F32,[3]Plat!$A$4:$I$28,3,FALSE))</f>
        <v/>
      </c>
      <c r="I32" s="17">
        <f>IF($F32&lt;1,"",VLOOKUP(F32,[3]Plat!$A$4:$I$28,4,FALSE))</f>
        <v>2</v>
      </c>
      <c r="J32" s="10"/>
      <c r="K32" s="87"/>
      <c r="L32" s="88"/>
      <c r="M32" s="88"/>
      <c r="N32" s="88"/>
      <c r="O32" s="88"/>
      <c r="P32" s="88"/>
      <c r="Q32" s="88"/>
      <c r="R32" s="88"/>
      <c r="S32" s="88"/>
      <c r="T32" s="88"/>
      <c r="U32" s="88"/>
      <c r="V32" s="88"/>
      <c r="W32" s="88"/>
      <c r="X32" s="89"/>
    </row>
    <row r="33" spans="1:32" ht="18.899999999999999" customHeight="1" x14ac:dyDescent="0.45">
      <c r="A33" s="23" t="s">
        <v>38</v>
      </c>
      <c r="B33" s="12">
        <f>[1]Lundi!$F32</f>
        <v>7</v>
      </c>
      <c r="C33" s="14">
        <f>IF($B33&lt;1,"",VLOOKUP($B33,[3]Plat!$A$4:$I$28,2,FALSE))</f>
        <v>2</v>
      </c>
      <c r="D33" s="17">
        <f>IF($B33&lt;1,"",VLOOKUP($B33,[3]Plat!$A$4:$I$28,3,FALSE))</f>
        <v>0</v>
      </c>
      <c r="E33" s="17">
        <f>IF($B33&lt;1,"",VLOOKUP($B33,[3]Plat!$A$4:$I$28,4,FALSE))</f>
        <v>1</v>
      </c>
      <c r="F33" s="22">
        <f>[1]Lundi!$G32</f>
        <v>9</v>
      </c>
      <c r="G33" s="17">
        <f>IF($F33&lt;1,"",VLOOKUP(F33,[3]Plat!$A$4:$I$28,2,FALSE))</f>
        <v>1</v>
      </c>
      <c r="H33" s="17" t="str">
        <f>IF($BF33&lt;1,"",VLOOKUP(F33,[3]Plat!$A$4:$I$28,3,FALSE))</f>
        <v/>
      </c>
      <c r="I33" s="17">
        <f>IF($F33&lt;1,"",VLOOKUP(F33,[3]Plat!$A$4:$I$28,4,FALSE))</f>
        <v>1</v>
      </c>
      <c r="J33" s="10"/>
      <c r="K33" s="87"/>
      <c r="L33" s="88"/>
      <c r="M33" s="88"/>
      <c r="N33" s="88"/>
      <c r="O33" s="88"/>
      <c r="P33" s="88"/>
      <c r="Q33" s="88"/>
      <c r="R33" s="88"/>
      <c r="S33" s="88"/>
      <c r="T33" s="88"/>
      <c r="U33" s="88"/>
      <c r="V33" s="88"/>
      <c r="W33" s="88"/>
      <c r="X33" s="89"/>
      <c r="AD33" s="24"/>
    </row>
    <row r="34" spans="1:32" ht="18.899999999999999" customHeight="1" x14ac:dyDescent="0.45">
      <c r="A34" s="23" t="s">
        <v>39</v>
      </c>
      <c r="B34" s="12">
        <f>[1]Lundi!$F33</f>
        <v>13</v>
      </c>
      <c r="C34" s="17">
        <f>IF($B34&lt;1,"",VLOOKUP($B34,[3]Plat!$A$4:$I$28,2,FALSE))</f>
        <v>0</v>
      </c>
      <c r="D34" s="17">
        <f>IF($B34&lt;1,"",VLOOKUP($B34,[3]Plat!$A$4:$I$28,3,FALSE))</f>
        <v>1</v>
      </c>
      <c r="E34" s="17">
        <f>IF($B34&lt;1,"",VLOOKUP($B34,[3]Plat!$A$4:$I$28,4,FALSE))</f>
        <v>2</v>
      </c>
      <c r="F34" s="22">
        <f>[1]Lundi!$G33</f>
        <v>11</v>
      </c>
      <c r="G34" s="17">
        <f>IF($F34&lt;1,"",VLOOKUP(F34,[3]Plat!$A$4:$I$28,2,FALSE))</f>
        <v>1</v>
      </c>
      <c r="H34" s="17" t="str">
        <f>IF($BF34&lt;1,"",VLOOKUP(F34,[3]Plat!$A$4:$I$28,3,FALSE))</f>
        <v/>
      </c>
      <c r="I34" s="17">
        <f>IF($F34&lt;1,"",VLOOKUP(F34,[3]Plat!$A$4:$I$28,4,FALSE))</f>
        <v>2</v>
      </c>
      <c r="J34" s="10"/>
      <c r="K34" s="87"/>
      <c r="L34" s="88"/>
      <c r="M34" s="88"/>
      <c r="N34" s="88"/>
      <c r="O34" s="88"/>
      <c r="P34" s="88"/>
      <c r="Q34" s="88"/>
      <c r="R34" s="88"/>
      <c r="S34" s="88"/>
      <c r="T34" s="88"/>
      <c r="U34" s="88"/>
      <c r="V34" s="88"/>
      <c r="W34" s="88"/>
      <c r="X34" s="89"/>
      <c r="AF34" s="25"/>
    </row>
    <row r="35" spans="1:32" ht="18.899999999999999" customHeight="1" x14ac:dyDescent="0.45">
      <c r="A35" s="23" t="s">
        <v>40</v>
      </c>
      <c r="B35" s="12">
        <f>[1]Lundi!$F34</f>
        <v>0</v>
      </c>
      <c r="C35" s="17" t="str">
        <f>IF($B35&lt;1,"",VLOOKUP($B35,[3]Plat!$A$4:$I$28,2,FALSE))</f>
        <v/>
      </c>
      <c r="D35" s="17" t="str">
        <f>IF($B35&lt;1,"",VLOOKUP($B35,[3]Plat!$A$4:$I$28,3,FALSE))</f>
        <v/>
      </c>
      <c r="E35" s="17" t="str">
        <f>IF($B35&lt;1,"",VLOOKUP($B35,[3]Plat!$A$4:$I$28,4,FALSE))</f>
        <v/>
      </c>
      <c r="F35" s="22">
        <f>[1]Lundi!$G34</f>
        <v>1</v>
      </c>
      <c r="G35" s="17">
        <f>IF($F35&lt;1,"",VLOOKUP(F35,[3]Plat!$A$4:$I$28,2,FALSE))</f>
        <v>1</v>
      </c>
      <c r="H35" s="17" t="str">
        <f>IF($BF35&lt;1,"",VLOOKUP(F35,[3]Plat!$A$4:$I$28,3,FALSE))</f>
        <v/>
      </c>
      <c r="I35" s="17">
        <f>IF($F35&lt;1,"",VLOOKUP(F35,[3]Plat!$A$4:$I$28,4,FALSE))</f>
        <v>0</v>
      </c>
      <c r="J35" s="10"/>
      <c r="K35" s="87"/>
      <c r="L35" s="88"/>
      <c r="M35" s="88"/>
      <c r="N35" s="88"/>
      <c r="O35" s="88"/>
      <c r="P35" s="88"/>
      <c r="Q35" s="88"/>
      <c r="R35" s="88"/>
      <c r="S35" s="88"/>
      <c r="T35" s="88"/>
      <c r="U35" s="88"/>
      <c r="V35" s="88"/>
      <c r="W35" s="88"/>
      <c r="X35" s="89"/>
    </row>
    <row r="36" spans="1:32" ht="18.899999999999999" customHeight="1" x14ac:dyDescent="0.45">
      <c r="A36" s="23" t="s">
        <v>41</v>
      </c>
      <c r="B36" s="12">
        <f>[1]Lundi!$F35</f>
        <v>1</v>
      </c>
      <c r="C36" s="17">
        <f>IF($B36&lt;1,"",VLOOKUP($B36,[3]Plat!$A$4:$I$28,2,FALSE))</f>
        <v>1</v>
      </c>
      <c r="D36" s="17">
        <f>IF($B36&lt;1,"",VLOOKUP($B36,[3]Plat!$A$4:$I$28,3,FALSE))</f>
        <v>0</v>
      </c>
      <c r="E36" s="17">
        <f>IF($B36&lt;1,"",VLOOKUP($B36,[3]Plat!$A$4:$I$28,4,FALSE))</f>
        <v>0</v>
      </c>
      <c r="F36" s="22">
        <f>[1]Lundi!$G35</f>
        <v>0</v>
      </c>
      <c r="G36" s="17" t="str">
        <f>IF($F36&lt;1,"",VLOOKUP(F36,[3]Plat!$A$4:$I$28,2,FALSE))</f>
        <v/>
      </c>
      <c r="H36" s="17" t="str">
        <f>IF($BF36&lt;1,"",VLOOKUP(F36,[3]Plat!$A$4:$I$28,3,FALSE))</f>
        <v/>
      </c>
      <c r="I36" s="17" t="str">
        <f>IF($F36&lt;1,"",VLOOKUP(F36,[3]Plat!$A$4:$I$28,4,FALSE))</f>
        <v/>
      </c>
      <c r="J36" s="10"/>
      <c r="K36" s="87"/>
      <c r="L36" s="88"/>
      <c r="M36" s="88"/>
      <c r="N36" s="88"/>
      <c r="O36" s="88"/>
      <c r="P36" s="88"/>
      <c r="Q36" s="88"/>
      <c r="R36" s="88"/>
      <c r="S36" s="88"/>
      <c r="T36" s="88"/>
      <c r="U36" s="88"/>
      <c r="V36" s="88"/>
      <c r="W36" s="88"/>
      <c r="X36" s="89"/>
    </row>
    <row r="37" spans="1:32" ht="18.899999999999999" customHeight="1" x14ac:dyDescent="0.45">
      <c r="A37" s="26" t="s">
        <v>42</v>
      </c>
      <c r="B37" s="12">
        <f>[1]Lundi!$F36</f>
        <v>0</v>
      </c>
      <c r="C37" s="17" t="str">
        <f>IF($B37&lt;1,"",VLOOKUP($B37,[3]Plat!$A$4:$I$28,2,FALSE))</f>
        <v/>
      </c>
      <c r="D37" s="17" t="str">
        <f>IF($B37&lt;1,"",VLOOKUP($B37,[3]Plat!$A$4:$I$28,3,FALSE))</f>
        <v/>
      </c>
      <c r="E37" s="17" t="str">
        <f>IF($B37&lt;1,"",VLOOKUP($B37,[3]Plat!$A$4:$I$28,4,FALSE))</f>
        <v/>
      </c>
      <c r="F37" s="22">
        <f>[1]Lundi!$G36</f>
        <v>0</v>
      </c>
      <c r="G37" s="17" t="str">
        <f>IF($F37&lt;1,"",VLOOKUP(F37,[3]Plat!$A$4:$I$28,2,FALSE))</f>
        <v/>
      </c>
      <c r="H37" s="17" t="str">
        <f>IF($BF37&lt;1,"",VLOOKUP(F37,[3]Plat!$A$4:$I$28,3,FALSE))</f>
        <v/>
      </c>
      <c r="I37" s="17" t="str">
        <f>IF($F37&lt;1,"",VLOOKUP(F37,[3]Plat!$A$4:$I$28,4,FALSE))</f>
        <v/>
      </c>
      <c r="J37" s="10"/>
      <c r="K37" s="87"/>
      <c r="L37" s="88"/>
      <c r="M37" s="88"/>
      <c r="N37" s="88"/>
      <c r="O37" s="88"/>
      <c r="P37" s="88"/>
      <c r="Q37" s="88"/>
      <c r="R37" s="88"/>
      <c r="S37" s="88"/>
      <c r="T37" s="88"/>
      <c r="U37" s="88"/>
      <c r="V37" s="88"/>
      <c r="W37" s="88"/>
      <c r="X37" s="89"/>
    </row>
    <row r="38" spans="1:32" ht="18.899999999999999" customHeight="1" x14ac:dyDescent="0.45">
      <c r="A38" s="26" t="s">
        <v>43</v>
      </c>
      <c r="B38" s="12">
        <f>[1]Lundi!$F37</f>
        <v>1</v>
      </c>
      <c r="C38" s="17">
        <f>IF($B38&lt;1,"",VLOOKUP($B38,[3]Plat!$A$4:$I$28,2,FALSE))</f>
        <v>1</v>
      </c>
      <c r="D38" s="17">
        <f>IF($B38&lt;1,"",VLOOKUP($B38,[3]Plat!$A$4:$I$28,3,FALSE))</f>
        <v>0</v>
      </c>
      <c r="E38" s="17">
        <f>IF($B38&lt;1,"",VLOOKUP($B38,[3]Plat!$A$4:$I$28,4,FALSE))</f>
        <v>0</v>
      </c>
      <c r="F38" s="22">
        <f>[1]Lundi!$G37</f>
        <v>1</v>
      </c>
      <c r="G38" s="17">
        <f>IF($F38&lt;1,"",VLOOKUP(F38,[3]Plat!$A$4:$I$28,2,FALSE))</f>
        <v>1</v>
      </c>
      <c r="H38" s="17" t="str">
        <f>IF($BF38&lt;1,"",VLOOKUP(F38,[3]Plat!$A$4:$I$28,3,FALSE))</f>
        <v/>
      </c>
      <c r="I38" s="17">
        <f>IF($F38&lt;1,"",VLOOKUP(F38,[3]Plat!$A$4:$I$28,4,FALSE))</f>
        <v>0</v>
      </c>
      <c r="J38" s="10"/>
      <c r="K38" s="87"/>
      <c r="L38" s="88"/>
      <c r="M38" s="88"/>
      <c r="N38" s="88"/>
      <c r="O38" s="88"/>
      <c r="P38" s="88"/>
      <c r="Q38" s="88"/>
      <c r="R38" s="88"/>
      <c r="S38" s="88"/>
      <c r="T38" s="88"/>
      <c r="U38" s="88"/>
      <c r="V38" s="88"/>
      <c r="W38" s="88"/>
      <c r="X38" s="89"/>
    </row>
    <row r="39" spans="1:32" ht="18.75" customHeight="1" x14ac:dyDescent="0.3">
      <c r="A39" s="27" t="s">
        <v>44</v>
      </c>
      <c r="B39" s="28">
        <f>SUM(B7:B37)</f>
        <v>63</v>
      </c>
      <c r="C39" s="29">
        <f>SUM(C9:C38)</f>
        <v>14</v>
      </c>
      <c r="D39" s="29">
        <f>SUM(D9:D38)</f>
        <v>5</v>
      </c>
      <c r="E39" s="29">
        <f>SUM(E9:E38)</f>
        <v>7</v>
      </c>
      <c r="F39" s="28">
        <f>SUM(F7:F37)</f>
        <v>106</v>
      </c>
      <c r="G39" s="29">
        <f>SUM(G9:G37)</f>
        <v>16</v>
      </c>
      <c r="H39" s="29">
        <f>SUM(H9:H37)</f>
        <v>7</v>
      </c>
      <c r="I39" s="29">
        <f>SUM(I9:I37)</f>
        <v>13</v>
      </c>
      <c r="J39" s="10"/>
      <c r="K39" s="87"/>
      <c r="L39" s="88"/>
      <c r="M39" s="88"/>
      <c r="N39" s="88"/>
      <c r="O39" s="88"/>
      <c r="P39" s="88"/>
      <c r="Q39" s="88"/>
      <c r="R39" s="88"/>
      <c r="S39" s="88"/>
      <c r="T39" s="88"/>
      <c r="U39" s="88"/>
      <c r="V39" s="88"/>
      <c r="W39" s="88"/>
      <c r="X39" s="89"/>
    </row>
    <row r="40" spans="1:32" ht="21" customHeight="1" x14ac:dyDescent="0.3">
      <c r="A40" s="101" t="s">
        <v>45</v>
      </c>
      <c r="B40" s="102"/>
      <c r="C40" s="102"/>
      <c r="D40" s="102"/>
      <c r="E40" s="102"/>
      <c r="F40" s="102"/>
      <c r="G40" s="102"/>
      <c r="H40" s="102"/>
      <c r="I40" s="103"/>
      <c r="J40" s="10"/>
      <c r="K40" s="87"/>
      <c r="L40" s="88"/>
      <c r="M40" s="88"/>
      <c r="N40" s="88"/>
      <c r="O40" s="88"/>
      <c r="P40" s="88"/>
      <c r="Q40" s="88"/>
      <c r="R40" s="88"/>
      <c r="S40" s="88"/>
      <c r="T40" s="88"/>
      <c r="U40" s="88"/>
      <c r="V40" s="88"/>
      <c r="W40" s="88"/>
      <c r="X40" s="89"/>
      <c r="AE40" s="25"/>
    </row>
    <row r="41" spans="1:32" ht="15" customHeight="1" x14ac:dyDescent="0.3">
      <c r="A41" s="30" t="s">
        <v>46</v>
      </c>
      <c r="B41" s="31">
        <f>B39*0.12</f>
        <v>7.56</v>
      </c>
      <c r="C41" s="32">
        <f>C39*0.12</f>
        <v>1.68</v>
      </c>
      <c r="D41" s="32">
        <f>D39*0.36</f>
        <v>1.7999999999999998</v>
      </c>
      <c r="E41" s="32">
        <f>E39*0.6</f>
        <v>4.2</v>
      </c>
      <c r="F41" s="33">
        <f>SUM(F9:F37)*0.12</f>
        <v>12.719999999999999</v>
      </c>
      <c r="G41" s="32">
        <f>G39*0.12</f>
        <v>1.92</v>
      </c>
      <c r="H41" s="32">
        <f>H39*0.36</f>
        <v>2.52</v>
      </c>
      <c r="I41" s="32">
        <f>I39*0.6</f>
        <v>7.8</v>
      </c>
      <c r="J41" s="10"/>
      <c r="K41" s="87"/>
      <c r="L41" s="88"/>
      <c r="M41" s="88"/>
      <c r="N41" s="88"/>
      <c r="O41" s="88"/>
      <c r="P41" s="88"/>
      <c r="Q41" s="88"/>
      <c r="R41" s="88"/>
      <c r="S41" s="88"/>
      <c r="T41" s="88"/>
      <c r="U41" s="88"/>
      <c r="V41" s="88"/>
      <c r="W41" s="88"/>
      <c r="X41" s="89"/>
    </row>
    <row r="42" spans="1:32" ht="18.75" customHeight="1" x14ac:dyDescent="0.35">
      <c r="A42" s="34" t="s">
        <v>47</v>
      </c>
      <c r="B42" s="35">
        <f>B39*0.12+0.24</f>
        <v>7.8</v>
      </c>
      <c r="C42" s="36" t="s">
        <v>48</v>
      </c>
      <c r="D42" s="37" t="s">
        <v>49</v>
      </c>
      <c r="E42" s="37" t="s">
        <v>50</v>
      </c>
      <c r="F42" s="38">
        <f>F39*0.12+0.24</f>
        <v>12.959999999999999</v>
      </c>
      <c r="G42" s="36" t="s">
        <v>48</v>
      </c>
      <c r="H42" s="37" t="s">
        <v>49</v>
      </c>
      <c r="I42" s="37" t="s">
        <v>50</v>
      </c>
      <c r="J42" s="10"/>
      <c r="K42" s="87"/>
      <c r="L42" s="88"/>
      <c r="M42" s="88"/>
      <c r="N42" s="88"/>
      <c r="O42" s="88"/>
      <c r="P42" s="88"/>
      <c r="Q42" s="88"/>
      <c r="R42" s="88"/>
      <c r="S42" s="88"/>
      <c r="T42" s="88"/>
      <c r="U42" s="88"/>
      <c r="V42" s="88"/>
      <c r="W42" s="88"/>
      <c r="X42" s="89"/>
    </row>
    <row r="43" spans="1:32" ht="15.75" customHeight="1" x14ac:dyDescent="0.3">
      <c r="A43" s="30" t="s">
        <v>51</v>
      </c>
      <c r="B43" s="39">
        <f>SUM(B9:B37)*1</f>
        <v>63</v>
      </c>
      <c r="C43" s="40">
        <f>SUM(C9:C38)+B44+B45</f>
        <v>15</v>
      </c>
      <c r="D43" s="40">
        <f>SUM(D9:D38)</f>
        <v>5</v>
      </c>
      <c r="E43" s="40">
        <f>SUM(E9:E38)</f>
        <v>7</v>
      </c>
      <c r="F43" s="41">
        <f>SUM(F9:F37)*1</f>
        <v>106</v>
      </c>
      <c r="G43" s="40">
        <f>SUM(G9:G37)+F44+F45</f>
        <v>17</v>
      </c>
      <c r="H43" s="42">
        <f>SUM(H9:H37)*1</f>
        <v>7</v>
      </c>
      <c r="I43" s="42">
        <f>SUM(I9:I37)*1</f>
        <v>13</v>
      </c>
      <c r="J43" s="10"/>
      <c r="K43" s="87"/>
      <c r="L43" s="88"/>
      <c r="M43" s="88"/>
      <c r="N43" s="88"/>
      <c r="O43" s="88"/>
      <c r="P43" s="88"/>
      <c r="Q43" s="88"/>
      <c r="R43" s="88"/>
      <c r="S43" s="88"/>
      <c r="T43" s="88"/>
      <c r="U43" s="88"/>
      <c r="V43" s="88"/>
      <c r="W43" s="88"/>
      <c r="X43" s="89"/>
    </row>
    <row r="44" spans="1:32" ht="17.100000000000001" customHeight="1" x14ac:dyDescent="0.3">
      <c r="A44" s="43" t="s">
        <v>52</v>
      </c>
      <c r="B44" s="72"/>
      <c r="C44" s="72"/>
      <c r="D44" s="72"/>
      <c r="E44" s="72"/>
      <c r="F44" s="72"/>
      <c r="G44" s="72"/>
      <c r="H44" s="72"/>
      <c r="I44" s="72"/>
      <c r="J44" s="44"/>
      <c r="K44" s="87"/>
      <c r="L44" s="88"/>
      <c r="M44" s="88"/>
      <c r="N44" s="88"/>
      <c r="O44" s="88"/>
      <c r="P44" s="88"/>
      <c r="Q44" s="88"/>
      <c r="R44" s="88"/>
      <c r="S44" s="88"/>
      <c r="T44" s="88"/>
      <c r="U44" s="88"/>
      <c r="V44" s="88"/>
      <c r="W44" s="88"/>
      <c r="X44" s="89"/>
    </row>
    <row r="45" spans="1:32" ht="17.100000000000001" customHeight="1" x14ac:dyDescent="0.3">
      <c r="A45" s="43" t="s">
        <v>53</v>
      </c>
      <c r="B45" s="73">
        <v>1</v>
      </c>
      <c r="C45" s="73"/>
      <c r="D45" s="73"/>
      <c r="E45" s="73"/>
      <c r="F45" s="73">
        <v>1</v>
      </c>
      <c r="G45" s="73"/>
      <c r="H45" s="73"/>
      <c r="I45" s="73"/>
      <c r="J45" s="44"/>
      <c r="K45" s="87"/>
      <c r="L45" s="88"/>
      <c r="M45" s="88"/>
      <c r="N45" s="88"/>
      <c r="O45" s="88"/>
      <c r="P45" s="88"/>
      <c r="Q45" s="88"/>
      <c r="R45" s="88"/>
      <c r="S45" s="88"/>
      <c r="T45" s="88"/>
      <c r="U45" s="88"/>
      <c r="V45" s="88"/>
      <c r="W45" s="88"/>
      <c r="X45" s="89"/>
    </row>
    <row r="46" spans="1:32" ht="17.100000000000001" customHeight="1" x14ac:dyDescent="0.35">
      <c r="A46" s="34" t="s">
        <v>54</v>
      </c>
      <c r="B46" s="74">
        <f>SUM(B42+F42)</f>
        <v>20.759999999999998</v>
      </c>
      <c r="C46" s="75"/>
      <c r="D46" s="75"/>
      <c r="E46" s="75"/>
      <c r="F46" s="75"/>
      <c r="G46" s="75"/>
      <c r="H46" s="75"/>
      <c r="I46" s="76"/>
      <c r="J46" s="45"/>
      <c r="K46" s="87"/>
      <c r="L46" s="88"/>
      <c r="M46" s="88"/>
      <c r="N46" s="88"/>
      <c r="O46" s="88"/>
      <c r="P46" s="88"/>
      <c r="Q46" s="88"/>
      <c r="R46" s="88"/>
      <c r="S46" s="88"/>
      <c r="T46" s="88"/>
      <c r="U46" s="88"/>
      <c r="V46" s="88"/>
      <c r="W46" s="88"/>
      <c r="X46" s="89"/>
    </row>
    <row r="47" spans="1:32" ht="17.100000000000001" customHeight="1" x14ac:dyDescent="0.35">
      <c r="A47" s="46" t="s">
        <v>55</v>
      </c>
      <c r="B47" s="77">
        <f ca="1">B48+F48</f>
        <v>19.919999999999998</v>
      </c>
      <c r="C47" s="78"/>
      <c r="D47" s="78"/>
      <c r="E47" s="78"/>
      <c r="F47" s="78"/>
      <c r="G47" s="78"/>
      <c r="H47" s="78"/>
      <c r="I47" s="79"/>
      <c r="J47" s="45"/>
      <c r="K47" s="87"/>
      <c r="L47" s="88"/>
      <c r="M47" s="88"/>
      <c r="N47" s="88"/>
      <c r="O47" s="88"/>
      <c r="P47" s="88"/>
      <c r="Q47" s="88"/>
      <c r="R47" s="88"/>
      <c r="S47" s="88"/>
      <c r="T47" s="88"/>
      <c r="U47" s="88"/>
      <c r="V47" s="88"/>
      <c r="W47" s="88"/>
      <c r="X47" s="89"/>
    </row>
    <row r="48" spans="1:32" ht="17.100000000000001" customHeight="1" x14ac:dyDescent="0.4">
      <c r="A48" s="47" t="s">
        <v>56</v>
      </c>
      <c r="B48" s="48">
        <f ca="1">(C48*0.12)+(D48*0.36)+(E48*0.6)</f>
        <v>7.68</v>
      </c>
      <c r="C48" s="49">
        <f ca="1">C39-[4]!SOMME_SI_COULEUR(C9:C38,65280)</f>
        <v>14</v>
      </c>
      <c r="D48" s="49">
        <f ca="1">D39-[4]!SOMME_SI_COULEUR(D9:D38,65280)</f>
        <v>5</v>
      </c>
      <c r="E48" s="49">
        <f ca="1">E39-[4]!SOMME_SI_COULEUR(E9:E38,65280)</f>
        <v>7</v>
      </c>
      <c r="F48" s="48">
        <f ca="1">(G48*0.12)+(H48*0.36)+(I48*0.6)</f>
        <v>12.239999999999998</v>
      </c>
      <c r="G48" s="48">
        <f ca="1">G39-[4]!SOMME_SI_COULEUR(G9:G38,65280)</f>
        <v>16</v>
      </c>
      <c r="H48" s="48">
        <f ca="1">H39-[4]!SOMME_SI_COULEUR(H9:H38,65280)</f>
        <v>7</v>
      </c>
      <c r="I48" s="48">
        <f ca="1">I39-[4]!SOMME_SI_COULEUR(I9:I38,65280)</f>
        <v>13</v>
      </c>
      <c r="J48" s="50"/>
      <c r="K48" s="87"/>
      <c r="L48" s="88"/>
      <c r="M48" s="88"/>
      <c r="N48" s="88"/>
      <c r="O48" s="88"/>
      <c r="P48" s="88"/>
      <c r="Q48" s="88"/>
      <c r="R48" s="88"/>
      <c r="S48" s="88"/>
      <c r="T48" s="88"/>
      <c r="U48" s="88"/>
      <c r="V48" s="88"/>
      <c r="W48" s="88"/>
      <c r="X48" s="89"/>
    </row>
    <row r="49" spans="1:24" ht="17.100000000000001" customHeight="1" x14ac:dyDescent="0.4">
      <c r="A49" s="34" t="s">
        <v>57</v>
      </c>
      <c r="B49" s="48"/>
      <c r="C49" s="51"/>
      <c r="D49" s="48"/>
      <c r="E49" s="51"/>
      <c r="F49" s="48"/>
      <c r="G49" s="51"/>
      <c r="H49" s="48"/>
      <c r="I49" s="48"/>
      <c r="J49" s="50"/>
      <c r="K49" s="87"/>
      <c r="L49" s="88"/>
      <c r="M49" s="88"/>
      <c r="N49" s="88"/>
      <c r="O49" s="88"/>
      <c r="P49" s="88"/>
      <c r="Q49" s="88"/>
      <c r="R49" s="88"/>
      <c r="S49" s="88"/>
      <c r="T49" s="88"/>
      <c r="U49" s="88"/>
      <c r="V49" s="88"/>
      <c r="W49" s="88"/>
      <c r="X49" s="89"/>
    </row>
    <row r="50" spans="1:24" ht="17.399999999999999" customHeight="1" x14ac:dyDescent="0.4">
      <c r="A50" s="52" t="s">
        <v>58</v>
      </c>
      <c r="B50" s="48"/>
      <c r="C50" s="51"/>
      <c r="D50" s="48"/>
      <c r="E50" s="48"/>
      <c r="F50" s="48"/>
      <c r="G50" s="48"/>
      <c r="H50" s="48"/>
      <c r="I50" s="48"/>
      <c r="J50" s="50"/>
      <c r="K50" s="87"/>
      <c r="L50" s="88"/>
      <c r="M50" s="88"/>
      <c r="N50" s="88"/>
      <c r="O50" s="88"/>
      <c r="P50" s="88"/>
      <c r="Q50" s="88"/>
      <c r="R50" s="88"/>
      <c r="S50" s="88"/>
      <c r="T50" s="88"/>
      <c r="U50" s="88"/>
      <c r="V50" s="88"/>
      <c r="W50" s="88"/>
      <c r="X50" s="89"/>
    </row>
    <row r="51" spans="1:24" ht="15.6" x14ac:dyDescent="0.3">
      <c r="A51" s="53" t="s">
        <v>59</v>
      </c>
      <c r="B51" s="54"/>
      <c r="C51" s="55"/>
      <c r="D51" s="55"/>
      <c r="E51" s="55"/>
      <c r="F51" s="56"/>
      <c r="G51" s="57"/>
      <c r="H51" s="57"/>
      <c r="I51" s="57"/>
      <c r="K51" s="90"/>
      <c r="L51" s="91"/>
      <c r="M51" s="91"/>
      <c r="N51" s="91"/>
      <c r="O51" s="91"/>
      <c r="P51" s="91"/>
      <c r="Q51" s="91"/>
      <c r="R51" s="91"/>
      <c r="S51" s="91"/>
      <c r="T51" s="91"/>
      <c r="U51" s="91"/>
      <c r="V51" s="91"/>
      <c r="W51" s="91"/>
      <c r="X51" s="92"/>
    </row>
    <row r="52" spans="1:24" ht="15.6" customHeight="1" x14ac:dyDescent="0.3">
      <c r="A52" s="58" t="s">
        <v>60</v>
      </c>
      <c r="B52" s="80" t="s">
        <v>61</v>
      </c>
      <c r="C52" s="80"/>
      <c r="D52" s="80"/>
      <c r="E52" s="80"/>
      <c r="F52" s="80"/>
      <c r="G52" s="80"/>
      <c r="H52" s="80"/>
      <c r="I52" s="80"/>
      <c r="M52" s="4" t="s">
        <v>60</v>
      </c>
      <c r="N52" s="4"/>
      <c r="Q52" s="70" t="s">
        <v>62</v>
      </c>
      <c r="R52" s="70"/>
      <c r="S52" s="70"/>
      <c r="T52" s="70"/>
      <c r="U52" s="70"/>
      <c r="V52" s="70"/>
      <c r="W52" s="70"/>
      <c r="X52" s="70"/>
    </row>
    <row r="53" spans="1:24" ht="12" customHeight="1" x14ac:dyDescent="0.3">
      <c r="A53" s="59"/>
      <c r="B53" s="80"/>
      <c r="C53" s="80"/>
      <c r="D53" s="80"/>
      <c r="E53" s="80"/>
      <c r="F53" s="80"/>
      <c r="G53" s="80"/>
      <c r="H53" s="80"/>
      <c r="I53" s="80"/>
      <c r="J53" s="60"/>
      <c r="K53" s="60"/>
      <c r="L53" s="60"/>
      <c r="M53" s="60"/>
      <c r="N53" s="60"/>
      <c r="O53" s="60"/>
      <c r="P53" s="60"/>
      <c r="Q53" s="71"/>
      <c r="R53" s="71"/>
      <c r="S53" s="71"/>
      <c r="T53" s="71"/>
      <c r="U53" s="71"/>
      <c r="V53" s="71"/>
      <c r="W53" s="71"/>
      <c r="X53" s="71"/>
    </row>
    <row r="54" spans="1:24" x14ac:dyDescent="0.3">
      <c r="A54" s="61"/>
      <c r="B54" s="62"/>
      <c r="C54" s="62"/>
      <c r="D54" s="62"/>
      <c r="E54" s="62"/>
      <c r="F54" s="62"/>
      <c r="G54" s="62"/>
      <c r="H54" s="62"/>
      <c r="I54" s="62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</row>
    <row r="55" spans="1:24" x14ac:dyDescent="0.3">
      <c r="A55" s="61"/>
      <c r="B55" s="62"/>
      <c r="C55" s="62"/>
      <c r="D55" s="62"/>
      <c r="E55" s="62"/>
      <c r="F55" s="62"/>
      <c r="G55" s="62"/>
      <c r="H55" s="62"/>
      <c r="I55" s="62"/>
      <c r="J55" s="60"/>
      <c r="K55" s="60"/>
      <c r="L55" s="60"/>
      <c r="M55" s="60"/>
      <c r="N55" s="60"/>
      <c r="O55" s="60"/>
      <c r="P55" s="60"/>
      <c r="Q55" s="60"/>
      <c r="R55" s="60"/>
      <c r="S55" s="60"/>
      <c r="T55" s="60"/>
      <c r="U55" s="60"/>
      <c r="V55" s="60"/>
      <c r="W55" s="60"/>
      <c r="X55" s="60"/>
    </row>
    <row r="56" spans="1:24" x14ac:dyDescent="0.3">
      <c r="A56" s="61"/>
      <c r="B56" s="62"/>
      <c r="C56" s="62"/>
      <c r="D56" s="62"/>
      <c r="E56" s="62"/>
      <c r="F56" s="62"/>
      <c r="G56" s="62"/>
      <c r="H56" s="62"/>
      <c r="I56" s="62"/>
      <c r="J56" s="60"/>
      <c r="K56" s="60"/>
      <c r="L56" s="60"/>
      <c r="M56" s="60"/>
      <c r="N56" s="60"/>
      <c r="O56" s="60"/>
      <c r="P56" s="60"/>
      <c r="Q56" s="60"/>
      <c r="R56" s="60"/>
      <c r="S56" s="60"/>
      <c r="T56" s="60"/>
      <c r="U56" s="60"/>
      <c r="V56" s="60"/>
      <c r="W56" s="60"/>
      <c r="X56" s="60"/>
    </row>
    <row r="57" spans="1:24" x14ac:dyDescent="0.3">
      <c r="A57" s="61"/>
      <c r="B57" s="62"/>
      <c r="C57" s="62"/>
      <c r="D57" s="62"/>
      <c r="E57" s="62"/>
      <c r="F57" s="62"/>
      <c r="G57" s="62"/>
      <c r="H57" s="62"/>
      <c r="I57" s="62"/>
    </row>
    <row r="58" spans="1:24" x14ac:dyDescent="0.3">
      <c r="B58" s="63"/>
      <c r="C58" s="63"/>
      <c r="D58" s="63"/>
      <c r="E58" s="63"/>
      <c r="F58" s="63"/>
    </row>
    <row r="59" spans="1:24" x14ac:dyDescent="0.3">
      <c r="B59" s="63"/>
      <c r="C59" s="63"/>
      <c r="D59" s="63"/>
      <c r="E59" s="63"/>
      <c r="F59" s="63"/>
    </row>
    <row r="60" spans="1:24" x14ac:dyDescent="0.3">
      <c r="B60" s="63"/>
      <c r="C60" s="63"/>
      <c r="D60" s="63"/>
      <c r="E60" s="63"/>
      <c r="F60" s="64"/>
    </row>
    <row r="61" spans="1:24" x14ac:dyDescent="0.3">
      <c r="F61" s="64"/>
    </row>
    <row r="62" spans="1:24" x14ac:dyDescent="0.3">
      <c r="F62" s="64"/>
    </row>
    <row r="74" spans="1:7" x14ac:dyDescent="0.3">
      <c r="A74" s="65"/>
      <c r="B74" s="65"/>
      <c r="C74" s="65"/>
      <c r="D74" s="65"/>
      <c r="E74" s="65"/>
      <c r="F74" s="65"/>
      <c r="G74" s="65"/>
    </row>
    <row r="75" spans="1:7" x14ac:dyDescent="0.3">
      <c r="A75" s="65"/>
      <c r="B75" s="65"/>
      <c r="C75" s="65"/>
      <c r="D75" s="65"/>
      <c r="E75" s="65"/>
      <c r="F75" s="65"/>
      <c r="G75" s="65"/>
    </row>
    <row r="76" spans="1:7" x14ac:dyDescent="0.3">
      <c r="A76" s="65"/>
      <c r="B76" s="65"/>
      <c r="C76" s="65"/>
      <c r="D76" s="65"/>
      <c r="E76" s="65"/>
      <c r="F76" s="65"/>
      <c r="G76" s="65"/>
    </row>
    <row r="77" spans="1:7" x14ac:dyDescent="0.3">
      <c r="A77" s="65"/>
      <c r="B77" s="65"/>
      <c r="C77" s="65"/>
      <c r="D77" s="65"/>
      <c r="E77" s="65"/>
      <c r="F77" s="65"/>
      <c r="G77" s="65"/>
    </row>
    <row r="78" spans="1:7" x14ac:dyDescent="0.3">
      <c r="A78" s="65"/>
      <c r="B78" s="65"/>
      <c r="C78" s="65"/>
      <c r="D78" s="65"/>
      <c r="E78" s="65"/>
      <c r="F78" s="65"/>
      <c r="G78" s="65"/>
    </row>
    <row r="79" spans="1:7" x14ac:dyDescent="0.3">
      <c r="A79" s="65"/>
      <c r="B79" s="65"/>
      <c r="C79" s="65"/>
      <c r="D79" s="65"/>
      <c r="E79" s="65"/>
      <c r="F79" s="65"/>
      <c r="G79" s="65"/>
    </row>
    <row r="80" spans="1:7" x14ac:dyDescent="0.3">
      <c r="A80" s="65"/>
      <c r="B80" s="65"/>
      <c r="C80" s="65"/>
      <c r="D80" s="65"/>
      <c r="E80" s="65"/>
      <c r="F80" s="65"/>
      <c r="G80" s="65"/>
    </row>
  </sheetData>
  <sheetProtection formatCells="0" formatColumns="0" formatRows="0" insertColumns="0" insertRows="0" insertHyperlinks="0" deleteColumns="0" deleteRows="0" sort="0" autoFilter="0" pivotTables="0"/>
  <protectedRanges>
    <protectedRange sqref="B7:B14 B16:B22 B24:B38" name="Plage3"/>
    <protectedRange sqref="F7:F14 F16:F22 F24:F27" name="Plage3_1"/>
  </protectedRanges>
  <mergeCells count="24">
    <mergeCell ref="Q52:X53"/>
    <mergeCell ref="F44:I44"/>
    <mergeCell ref="B45:E45"/>
    <mergeCell ref="F45:I45"/>
    <mergeCell ref="B46:I46"/>
    <mergeCell ref="B47:I47"/>
    <mergeCell ref="B52:I53"/>
    <mergeCell ref="A4:A5"/>
    <mergeCell ref="B4:I4"/>
    <mergeCell ref="K4:X51"/>
    <mergeCell ref="B5:I5"/>
    <mergeCell ref="B7:I7"/>
    <mergeCell ref="B15:I15"/>
    <mergeCell ref="B23:I23"/>
    <mergeCell ref="B28:I28"/>
    <mergeCell ref="A40:I40"/>
    <mergeCell ref="B44:E44"/>
    <mergeCell ref="B1:X1"/>
    <mergeCell ref="A2:A3"/>
    <mergeCell ref="B2:G2"/>
    <mergeCell ref="H2:K2"/>
    <mergeCell ref="L2:X2"/>
    <mergeCell ref="B3:J3"/>
    <mergeCell ref="K3:X3"/>
  </mergeCells>
  <pageMargins left="0.7" right="0.7" top="0.75" bottom="0.75" header="0.3" footer="0.3"/>
  <pageSetup paperSize="9" scale="74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defaultSize="0" print="0" autoFill="0" autoPict="0" macro="[3]!DesactivationCliqueDroit">
                <anchor moveWithCells="1" sizeWithCells="1">
                  <from>
                    <xdr:col>24</xdr:col>
                    <xdr:colOff>160020</xdr:colOff>
                    <xdr:row>0</xdr:row>
                    <xdr:rowOff>114300</xdr:rowOff>
                  </from>
                  <to>
                    <xdr:col>25</xdr:col>
                    <xdr:colOff>746760</xdr:colOff>
                    <xdr:row>3</xdr:row>
                    <xdr:rowOff>137160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2" r:id="rId5" name="Button 2">
              <controlPr defaultSize="0" print="0" autoFill="0" autoPict="0" macro="[3]!ActivationCliqueDroit">
                <anchor moveWithCells="1" sizeWithCells="1">
                  <from>
                    <xdr:col>24</xdr:col>
                    <xdr:colOff>175260</xdr:colOff>
                    <xdr:row>4</xdr:row>
                    <xdr:rowOff>60960</xdr:rowOff>
                  </from>
                  <to>
                    <xdr:col>25</xdr:col>
                    <xdr:colOff>769620</xdr:colOff>
                    <xdr:row>7</xdr:row>
                    <xdr:rowOff>60960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76EDD7-14E6-43C1-858E-70D8A589EB92}">
  <sheetPr codeName="Feuil7">
    <tabColor rgb="FFFF0000"/>
  </sheetPr>
  <dimension ref="A1:AF80"/>
  <sheetViews>
    <sheetView view="pageBreakPreview" zoomScale="76" zoomScaleSheetLayoutView="100" workbookViewId="0">
      <selection activeCell="B8" sqref="B8"/>
    </sheetView>
  </sheetViews>
  <sheetFormatPr baseColWidth="10" defaultColWidth="11.44140625" defaultRowHeight="14.4" x14ac:dyDescent="0.3"/>
  <cols>
    <col min="1" max="1" width="33.109375" customWidth="1"/>
    <col min="2" max="2" width="6.33203125" bestFit="1" customWidth="1"/>
    <col min="3" max="5" width="4.5546875" customWidth="1"/>
    <col min="6" max="6" width="7.109375" customWidth="1"/>
    <col min="7" max="9" width="4.5546875" customWidth="1"/>
    <col min="10" max="10" width="1.88671875" bestFit="1" customWidth="1"/>
    <col min="11" max="13" width="4" bestFit="1" customWidth="1"/>
    <col min="14" max="14" width="1.88671875" bestFit="1" customWidth="1"/>
    <col min="15" max="16" width="4" bestFit="1" customWidth="1"/>
    <col min="17" max="17" width="3.6640625" customWidth="1"/>
    <col min="18" max="18" width="2" hidden="1" customWidth="1"/>
    <col min="19" max="19" width="4" bestFit="1" customWidth="1"/>
    <col min="20" max="20" width="0.6640625" customWidth="1"/>
    <col min="21" max="21" width="4" bestFit="1" customWidth="1"/>
    <col min="22" max="22" width="2" customWidth="1"/>
    <col min="23" max="23" width="1.109375" customWidth="1"/>
    <col min="24" max="24" width="4" bestFit="1" customWidth="1"/>
  </cols>
  <sheetData>
    <row r="1" spans="1:25" ht="15" customHeight="1" thickBot="1" x14ac:dyDescent="0.35">
      <c r="A1" s="1" t="s">
        <v>0</v>
      </c>
      <c r="B1" s="115" t="s">
        <v>1</v>
      </c>
      <c r="C1" s="115"/>
      <c r="D1" s="115"/>
      <c r="E1" s="115"/>
      <c r="F1" s="115"/>
      <c r="G1" s="115"/>
      <c r="H1" s="115"/>
      <c r="I1" s="115"/>
      <c r="J1" s="115"/>
      <c r="K1" s="115"/>
      <c r="L1" s="115"/>
      <c r="M1" s="115"/>
      <c r="N1" s="115"/>
      <c r="O1" s="115"/>
      <c r="P1" s="115"/>
      <c r="Q1" s="115"/>
      <c r="R1" s="115"/>
      <c r="S1" s="115"/>
      <c r="T1" s="115"/>
      <c r="U1" s="115"/>
      <c r="V1" s="115"/>
      <c r="W1" s="115"/>
      <c r="X1" s="115"/>
      <c r="Y1" t="str">
        <f>"P2_"&amp;H2&amp;"_"&amp;TEXT(L2,"JJMMAA")</f>
        <v>P2_MIDI_050721</v>
      </c>
    </row>
    <row r="2" spans="1:25" ht="18.600000000000001" customHeight="1" thickBot="1" x14ac:dyDescent="0.35">
      <c r="A2" s="116" t="s">
        <v>2</v>
      </c>
      <c r="B2" s="107" t="str">
        <f>[1]Lundi!$H$3</f>
        <v>rôti d'agneau pomme de terre</v>
      </c>
      <c r="C2" s="108"/>
      <c r="D2" s="108"/>
      <c r="E2" s="108"/>
      <c r="F2" s="108"/>
      <c r="G2" s="109"/>
      <c r="H2" s="110" t="str">
        <f>[1]Lundi!$B$1</f>
        <v>MIDI</v>
      </c>
      <c r="I2" s="110"/>
      <c r="J2" s="110"/>
      <c r="K2" s="110"/>
      <c r="L2" s="111">
        <f>[3]NOM_PLAT1_LM!L2:X2</f>
        <v>44382</v>
      </c>
      <c r="M2" s="111"/>
      <c r="N2" s="111"/>
      <c r="O2" s="111"/>
      <c r="P2" s="111"/>
      <c r="Q2" s="111"/>
      <c r="R2" s="111"/>
      <c r="S2" s="111"/>
      <c r="T2" s="111"/>
      <c r="U2" s="111"/>
      <c r="V2" s="111"/>
      <c r="W2" s="111"/>
      <c r="X2" s="111"/>
    </row>
    <row r="3" spans="1:25" s="2" customFormat="1" x14ac:dyDescent="0.3">
      <c r="A3" s="106"/>
      <c r="B3" s="117" t="s">
        <v>3</v>
      </c>
      <c r="C3" s="118"/>
      <c r="D3" s="118"/>
      <c r="E3" s="118"/>
      <c r="F3" s="118"/>
      <c r="G3" s="118"/>
      <c r="H3" s="118"/>
      <c r="I3" s="118"/>
      <c r="J3" s="119"/>
      <c r="K3" s="117" t="s">
        <v>4</v>
      </c>
      <c r="L3" s="118"/>
      <c r="M3" s="118"/>
      <c r="N3" s="118"/>
      <c r="O3" s="118"/>
      <c r="P3" s="118"/>
      <c r="Q3" s="118"/>
      <c r="R3" s="118"/>
      <c r="S3" s="118"/>
      <c r="T3" s="118"/>
      <c r="U3" s="118"/>
      <c r="V3" s="118"/>
      <c r="W3" s="118"/>
      <c r="X3" s="119"/>
    </row>
    <row r="4" spans="1:25" ht="15" customHeight="1" x14ac:dyDescent="0.3">
      <c r="A4" s="81" t="s">
        <v>5</v>
      </c>
      <c r="B4" s="83" t="s">
        <v>6</v>
      </c>
      <c r="C4" s="83"/>
      <c r="D4" s="83"/>
      <c r="E4" s="83"/>
      <c r="F4" s="83"/>
      <c r="G4" s="83"/>
      <c r="H4" s="83"/>
      <c r="I4" s="83"/>
      <c r="J4" s="3"/>
      <c r="K4" s="84" t="s">
        <v>7</v>
      </c>
      <c r="L4" s="85"/>
      <c r="M4" s="85"/>
      <c r="N4" s="85"/>
      <c r="O4" s="85"/>
      <c r="P4" s="85"/>
      <c r="Q4" s="85"/>
      <c r="R4" s="85"/>
      <c r="S4" s="85"/>
      <c r="T4" s="85"/>
      <c r="U4" s="85"/>
      <c r="V4" s="85"/>
      <c r="W4" s="85"/>
      <c r="X4" s="86"/>
    </row>
    <row r="5" spans="1:25" ht="15" thickBot="1" x14ac:dyDescent="0.35">
      <c r="A5" s="82"/>
      <c r="B5" s="93" t="s">
        <v>8</v>
      </c>
      <c r="C5" s="93"/>
      <c r="D5" s="93"/>
      <c r="E5" s="93"/>
      <c r="F5" s="93"/>
      <c r="G5" s="93"/>
      <c r="H5" s="93"/>
      <c r="I5" s="93"/>
      <c r="J5" s="4"/>
      <c r="K5" s="87"/>
      <c r="L5" s="88"/>
      <c r="M5" s="88"/>
      <c r="N5" s="88"/>
      <c r="O5" s="88"/>
      <c r="P5" s="88"/>
      <c r="Q5" s="88"/>
      <c r="R5" s="88"/>
      <c r="S5" s="88"/>
      <c r="T5" s="88"/>
      <c r="U5" s="88"/>
      <c r="V5" s="88"/>
      <c r="W5" s="88"/>
      <c r="X5" s="89"/>
    </row>
    <row r="6" spans="1:25" ht="15" customHeight="1" x14ac:dyDescent="0.3">
      <c r="A6" s="5"/>
      <c r="B6" s="6" t="s">
        <v>9</v>
      </c>
      <c r="C6" s="6" t="s">
        <v>10</v>
      </c>
      <c r="D6" s="6" t="s">
        <v>11</v>
      </c>
      <c r="E6" s="6" t="s">
        <v>12</v>
      </c>
      <c r="F6" s="6" t="s">
        <v>13</v>
      </c>
      <c r="G6" s="6" t="s">
        <v>10</v>
      </c>
      <c r="H6" s="6" t="s">
        <v>11</v>
      </c>
      <c r="I6" s="7" t="s">
        <v>12</v>
      </c>
      <c r="J6" s="8"/>
      <c r="K6" s="87"/>
      <c r="L6" s="88"/>
      <c r="M6" s="88"/>
      <c r="N6" s="88"/>
      <c r="O6" s="88"/>
      <c r="P6" s="88"/>
      <c r="Q6" s="88"/>
      <c r="R6" s="88"/>
      <c r="S6" s="88"/>
      <c r="T6" s="88"/>
      <c r="U6" s="88"/>
      <c r="V6" s="88"/>
      <c r="W6" s="88"/>
      <c r="X6" s="89"/>
    </row>
    <row r="7" spans="1:25" ht="18.899999999999999" customHeight="1" x14ac:dyDescent="0.4">
      <c r="A7" s="9" t="s">
        <v>14</v>
      </c>
      <c r="B7" s="94"/>
      <c r="C7" s="94"/>
      <c r="D7" s="94"/>
      <c r="E7" s="94"/>
      <c r="F7" s="94"/>
      <c r="G7" s="94"/>
      <c r="H7" s="94"/>
      <c r="I7" s="94"/>
      <c r="J7" s="66"/>
      <c r="K7" s="87"/>
      <c r="L7" s="88"/>
      <c r="M7" s="88"/>
      <c r="N7" s="88"/>
      <c r="O7" s="88"/>
      <c r="P7" s="88"/>
      <c r="Q7" s="88"/>
      <c r="R7" s="88"/>
      <c r="S7" s="88"/>
      <c r="T7" s="88"/>
      <c r="U7" s="88"/>
      <c r="V7" s="88"/>
      <c r="W7" s="88"/>
      <c r="X7" s="89"/>
    </row>
    <row r="8" spans="1:25" ht="18.899999999999999" customHeight="1" x14ac:dyDescent="0.45">
      <c r="A8" s="11" t="s">
        <v>15</v>
      </c>
      <c r="B8" s="12">
        <f>[1]Lundi!$H7</f>
        <v>0</v>
      </c>
      <c r="C8" s="13" t="str">
        <f>IF($B8&lt;1,"",VLOOKUP($B8,[3]Plat!$A$4:$I$28,2,FALSE))</f>
        <v/>
      </c>
      <c r="D8" s="14" t="str">
        <f>IF($B8&lt;1,"",VLOOKUP($B8,[3]Plat!$A$4:$I$28,3,FALSE))</f>
        <v/>
      </c>
      <c r="E8" s="14" t="str">
        <f>IF($B8&lt;1,"",VLOOKUP($B8,[3]Plat!$A$4:$I$28,4,FALSE))</f>
        <v/>
      </c>
      <c r="F8" s="12">
        <f>[1]Lundi!$I7</f>
        <v>0</v>
      </c>
      <c r="G8" s="14" t="str">
        <f>IF($F8&lt;1,"",VLOOKUP(F8,[3]Plat!$A$4:$I$28,2,FALSE))</f>
        <v/>
      </c>
      <c r="H8" s="14" t="str">
        <f>IF($F8&lt;1,"",VLOOKUP(F8,[3]Plat!$A$4:$I$28,3,FALSE))</f>
        <v/>
      </c>
      <c r="I8" s="14" t="str">
        <f>IF($F8&lt;1,"",VLOOKUP(F8,[3]Plat!$A$4:$I$28,4,FALSE))</f>
        <v/>
      </c>
      <c r="J8" s="10"/>
      <c r="K8" s="87"/>
      <c r="L8" s="88"/>
      <c r="M8" s="88"/>
      <c r="N8" s="88"/>
      <c r="O8" s="88"/>
      <c r="P8" s="88"/>
      <c r="Q8" s="88"/>
      <c r="R8" s="88"/>
      <c r="S8" s="88"/>
      <c r="T8" s="88"/>
      <c r="U8" s="88"/>
      <c r="V8" s="88"/>
      <c r="W8" s="88"/>
      <c r="X8" s="89"/>
    </row>
    <row r="9" spans="1:25" ht="18.899999999999999" customHeight="1" x14ac:dyDescent="0.45">
      <c r="A9" s="11" t="s">
        <v>16</v>
      </c>
      <c r="B9" s="12">
        <f>[1]Lundi!$H8</f>
        <v>0</v>
      </c>
      <c r="C9" s="13" t="str">
        <f>IF($B9&lt;1,"",VLOOKUP($B9,[3]Plat!$A$4:$I$28,2,FALSE))</f>
        <v/>
      </c>
      <c r="D9" s="14" t="str">
        <f>IF($B9&lt;1,"",VLOOKUP($B9,[3]Plat!$A$4:$I$28,3,FALSE))</f>
        <v/>
      </c>
      <c r="E9" s="14" t="str">
        <f>IF($B9&lt;1,"",VLOOKUP($B9,[3]Plat!$A$4:$I$28,4,FALSE))</f>
        <v/>
      </c>
      <c r="F9" s="12">
        <f>[1]Lundi!$I8</f>
        <v>0</v>
      </c>
      <c r="G9" s="14" t="str">
        <f>IF($F9&lt;1,"",VLOOKUP(F9,[3]Plat!$A$4:$I$28,2,FALSE))</f>
        <v/>
      </c>
      <c r="H9" s="14" t="str">
        <f>IF($F9&lt;1,"",VLOOKUP(F9,[3]Plat!$A$4:$I$28,3,FALSE))</f>
        <v/>
      </c>
      <c r="I9" s="14" t="str">
        <f>IF($F9&lt;1,"",VLOOKUP(F9,[3]Plat!$A$4:$I$28,4,FALSE))</f>
        <v/>
      </c>
      <c r="J9" s="15"/>
      <c r="K9" s="87"/>
      <c r="L9" s="88"/>
      <c r="M9" s="88"/>
      <c r="N9" s="88"/>
      <c r="O9" s="88"/>
      <c r="P9" s="88"/>
      <c r="Q9" s="88"/>
      <c r="R9" s="88"/>
      <c r="S9" s="88"/>
      <c r="T9" s="88"/>
      <c r="U9" s="88"/>
      <c r="V9" s="88"/>
      <c r="W9" s="88"/>
      <c r="X9" s="89"/>
    </row>
    <row r="10" spans="1:25" ht="18.899999999999999" customHeight="1" x14ac:dyDescent="0.45">
      <c r="A10" s="11" t="s">
        <v>17</v>
      </c>
      <c r="B10" s="12">
        <f>[1]Lundi!$H9</f>
        <v>0</v>
      </c>
      <c r="C10" s="13" t="str">
        <f>IF($B10&lt;1,"",VLOOKUP($B10,[3]Plat!$A$4:$I$28,2,FALSE))</f>
        <v/>
      </c>
      <c r="D10" s="14" t="str">
        <f>IF($B10&lt;1,"",VLOOKUP($B10,[3]Plat!$A$4:$I$28,3,FALSE))</f>
        <v/>
      </c>
      <c r="E10" s="14" t="str">
        <f>IF($B10&lt;1,"",VLOOKUP($B10,[3]Plat!$A$4:$I$28,4,FALSE))</f>
        <v/>
      </c>
      <c r="F10" s="12">
        <f>[1]Lundi!$I9</f>
        <v>0</v>
      </c>
      <c r="G10" s="14" t="str">
        <f>IF($F10&lt;1,"",VLOOKUP(F10,[3]Plat!$A$4:$I$28,2,FALSE))</f>
        <v/>
      </c>
      <c r="H10" s="14" t="str">
        <f>IF($F10&lt;1,"",VLOOKUP(F10,[3]Plat!$A$4:$I$28,3,FALSE))</f>
        <v/>
      </c>
      <c r="I10" s="14" t="str">
        <f>IF($F10&lt;1,"",VLOOKUP(F10,[3]Plat!$A$4:$I$28,4,FALSE))</f>
        <v/>
      </c>
      <c r="J10" s="10"/>
      <c r="K10" s="87"/>
      <c r="L10" s="88"/>
      <c r="M10" s="88"/>
      <c r="N10" s="88"/>
      <c r="O10" s="88"/>
      <c r="P10" s="88"/>
      <c r="Q10" s="88"/>
      <c r="R10" s="88"/>
      <c r="S10" s="88"/>
      <c r="T10" s="88"/>
      <c r="U10" s="88"/>
      <c r="V10" s="88"/>
      <c r="W10" s="88"/>
      <c r="X10" s="89"/>
    </row>
    <row r="11" spans="1:25" ht="18.899999999999999" customHeight="1" x14ac:dyDescent="0.45">
      <c r="A11" s="11" t="s">
        <v>18</v>
      </c>
      <c r="B11" s="12">
        <f>[1]Lundi!$H10</f>
        <v>0</v>
      </c>
      <c r="C11" s="13" t="str">
        <f>IF($B11&lt;1,"",VLOOKUP($B11,[3]Plat!$A$4:$I$28,2,FALSE))</f>
        <v/>
      </c>
      <c r="D11" s="14" t="str">
        <f>IF($B11&lt;1,"",VLOOKUP($B11,[3]Plat!$A$4:$I$28,3,FALSE))</f>
        <v/>
      </c>
      <c r="E11" s="14" t="str">
        <f>IF($B11&lt;1,"",VLOOKUP($B11,[3]Plat!$A$4:$I$28,4,FALSE))</f>
        <v/>
      </c>
      <c r="F11" s="12">
        <f>[1]Lundi!$I10</f>
        <v>0</v>
      </c>
      <c r="G11" s="14" t="str">
        <f>IF($F11&lt;1,"",VLOOKUP(F11,[3]Plat!$A$4:$I$28,2,FALSE))</f>
        <v/>
      </c>
      <c r="H11" s="14" t="str">
        <f>IF($F11&lt;1,"",VLOOKUP(F11,[3]Plat!$A$4:$I$28,3,FALSE))</f>
        <v/>
      </c>
      <c r="I11" s="14" t="str">
        <f>IF($F11&lt;1,"",VLOOKUP(F11,[3]Plat!$A$4:$I$28,4,FALSE))</f>
        <v/>
      </c>
      <c r="J11" s="10"/>
      <c r="K11" s="87"/>
      <c r="L11" s="88"/>
      <c r="M11" s="88"/>
      <c r="N11" s="88"/>
      <c r="O11" s="88"/>
      <c r="P11" s="88"/>
      <c r="Q11" s="88"/>
      <c r="R11" s="88"/>
      <c r="S11" s="88"/>
      <c r="T11" s="88"/>
      <c r="U11" s="88"/>
      <c r="V11" s="88"/>
      <c r="W11" s="88"/>
      <c r="X11" s="89"/>
    </row>
    <row r="12" spans="1:25" ht="18.899999999999999" customHeight="1" x14ac:dyDescent="0.45">
      <c r="A12" s="11" t="s">
        <v>19</v>
      </c>
      <c r="B12" s="12">
        <f>[1]Lundi!$H11</f>
        <v>0</v>
      </c>
      <c r="C12" s="13" t="str">
        <f>IF($B12&lt;1,"",VLOOKUP($B12,[3]Plat!$A$4:$I$28,2,FALSE))</f>
        <v/>
      </c>
      <c r="D12" s="14" t="str">
        <f>IF($B12&lt;1,"",VLOOKUP($B12,[3]Plat!$A$4:$I$28,3,FALSE))</f>
        <v/>
      </c>
      <c r="E12" s="14" t="str">
        <f>IF($B12&lt;1,"",VLOOKUP($B12,[3]Plat!$A$4:$I$28,4,FALSE))</f>
        <v/>
      </c>
      <c r="F12" s="12">
        <f>[1]Lundi!$I11</f>
        <v>0</v>
      </c>
      <c r="G12" s="14" t="str">
        <f>IF($F12&lt;1,"",VLOOKUP(F12,[3]Plat!$A$4:$I$28,2,FALSE))</f>
        <v/>
      </c>
      <c r="H12" s="14" t="str">
        <f>IF($F12&lt;1,"",VLOOKUP(F12,[3]Plat!$A$4:$I$28,3,FALSE))</f>
        <v/>
      </c>
      <c r="I12" s="14" t="str">
        <f>IF($F12&lt;1,"",VLOOKUP(F12,[3]Plat!$A$4:$I$28,4,FALSE))</f>
        <v/>
      </c>
      <c r="J12" s="10"/>
      <c r="K12" s="87"/>
      <c r="L12" s="88"/>
      <c r="M12" s="88"/>
      <c r="N12" s="88"/>
      <c r="O12" s="88"/>
      <c r="P12" s="88"/>
      <c r="Q12" s="88"/>
      <c r="R12" s="88"/>
      <c r="S12" s="88"/>
      <c r="T12" s="88"/>
      <c r="U12" s="88"/>
      <c r="V12" s="88"/>
      <c r="W12" s="88"/>
      <c r="X12" s="89"/>
    </row>
    <row r="13" spans="1:25" ht="18.899999999999999" customHeight="1" x14ac:dyDescent="0.45">
      <c r="A13" s="11" t="s">
        <v>20</v>
      </c>
      <c r="B13" s="12">
        <f>[1]Lundi!$H12</f>
        <v>0</v>
      </c>
      <c r="C13" s="13" t="str">
        <f>IF($B13&lt;1,"",VLOOKUP($B13,[3]Plat!$A$4:$I$28,2,FALSE))</f>
        <v/>
      </c>
      <c r="D13" s="14" t="str">
        <f>IF($B13&lt;1,"",VLOOKUP($B13,[3]Plat!$A$4:$I$28,3,FALSE))</f>
        <v/>
      </c>
      <c r="E13" s="14" t="str">
        <f>IF($B13&lt;1,"",VLOOKUP($B13,[3]Plat!$A$4:$I$28,4,FALSE))</f>
        <v/>
      </c>
      <c r="F13" s="12">
        <f>[1]Lundi!$I12</f>
        <v>0</v>
      </c>
      <c r="G13" s="14" t="str">
        <f>IF($F13&lt;1,"",VLOOKUP(F13,[3]Plat!$A$4:$I$28,2,FALSE))</f>
        <v/>
      </c>
      <c r="H13" s="14" t="str">
        <f>IF($F13&lt;1,"",VLOOKUP(F13,[3]Plat!$A$4:$I$28,3,FALSE))</f>
        <v/>
      </c>
      <c r="I13" s="14" t="str">
        <f>IF($F13&lt;1,"",VLOOKUP(F13,[3]Plat!$A$4:$I$28,4,FALSE))</f>
        <v/>
      </c>
      <c r="J13" s="10"/>
      <c r="K13" s="87"/>
      <c r="L13" s="88"/>
      <c r="M13" s="88"/>
      <c r="N13" s="88"/>
      <c r="O13" s="88"/>
      <c r="P13" s="88"/>
      <c r="Q13" s="88"/>
      <c r="R13" s="88"/>
      <c r="S13" s="88"/>
      <c r="T13" s="88"/>
      <c r="U13" s="88"/>
      <c r="V13" s="88"/>
      <c r="W13" s="88"/>
      <c r="X13" s="89"/>
    </row>
    <row r="14" spans="1:25" ht="18.899999999999999" customHeight="1" x14ac:dyDescent="0.45">
      <c r="A14" s="11" t="s">
        <v>21</v>
      </c>
      <c r="B14" s="12">
        <f>[1]Lundi!$H13</f>
        <v>0</v>
      </c>
      <c r="C14" s="13" t="str">
        <f>IF($B14&lt;1,"",VLOOKUP($B14,[3]Plat!$A$4:$I$28,2,FALSE))</f>
        <v/>
      </c>
      <c r="D14" s="14" t="str">
        <f>IF($B14&lt;1,"",VLOOKUP($B14,[3]Plat!$A$4:$I$28,3,FALSE))</f>
        <v/>
      </c>
      <c r="E14" s="14" t="str">
        <f>IF($B14&lt;1,"",VLOOKUP($B14,[3]Plat!$A$4:$I$28,4,FALSE))</f>
        <v/>
      </c>
      <c r="F14" s="12">
        <f>[1]Lundi!$I13</f>
        <v>0</v>
      </c>
      <c r="G14" s="14" t="str">
        <f>IF($F14&lt;1,"",VLOOKUP(F14,[3]Plat!$A$4:$I$28,2,FALSE))</f>
        <v/>
      </c>
      <c r="H14" s="14" t="str">
        <f>IF($F14&lt;1,"",VLOOKUP(F14,[3]Plat!$A$4:$I$28,3,FALSE))</f>
        <v/>
      </c>
      <c r="I14" s="14" t="str">
        <f>IF($F14&lt;1,"",VLOOKUP(F14,[3]Plat!$A$4:$I$28,4,FALSE))</f>
        <v/>
      </c>
      <c r="J14" s="10"/>
      <c r="K14" s="87"/>
      <c r="L14" s="88"/>
      <c r="M14" s="88"/>
      <c r="N14" s="88"/>
      <c r="O14" s="88"/>
      <c r="P14" s="88"/>
      <c r="Q14" s="88"/>
      <c r="R14" s="88"/>
      <c r="S14" s="88"/>
      <c r="T14" s="88"/>
      <c r="U14" s="88"/>
      <c r="V14" s="88"/>
      <c r="W14" s="88"/>
      <c r="X14" s="89"/>
    </row>
    <row r="15" spans="1:25" ht="18.899999999999999" customHeight="1" x14ac:dyDescent="0.45">
      <c r="A15" s="9" t="s">
        <v>22</v>
      </c>
      <c r="B15" s="95"/>
      <c r="C15" s="96"/>
      <c r="D15" s="96"/>
      <c r="E15" s="96"/>
      <c r="F15" s="96"/>
      <c r="G15" s="96"/>
      <c r="H15" s="96"/>
      <c r="I15" s="97"/>
      <c r="J15" s="10"/>
      <c r="K15" s="87"/>
      <c r="L15" s="88"/>
      <c r="M15" s="88"/>
      <c r="N15" s="88"/>
      <c r="O15" s="88"/>
      <c r="P15" s="88"/>
      <c r="Q15" s="88"/>
      <c r="R15" s="88"/>
      <c r="S15" s="88"/>
      <c r="T15" s="88"/>
      <c r="U15" s="88"/>
      <c r="V15" s="88"/>
      <c r="W15" s="88"/>
      <c r="X15" s="89"/>
    </row>
    <row r="16" spans="1:25" ht="18.899999999999999" customHeight="1" x14ac:dyDescent="0.45">
      <c r="A16" s="11" t="s">
        <v>23</v>
      </c>
      <c r="B16" s="12">
        <f>[1]Lundi!$H15</f>
        <v>0</v>
      </c>
      <c r="C16" s="13" t="str">
        <f>IF($B16&lt;1,"",VLOOKUP($B16,[3]Plat!$A$4:$I$28,2,FALSE))</f>
        <v/>
      </c>
      <c r="D16" s="14" t="str">
        <f>IF($B16&lt;1,"",VLOOKUP($B16,[3]Plat!$A$4:$I$28,3,FALSE))</f>
        <v/>
      </c>
      <c r="E16" s="14" t="str">
        <f>IF($B16&lt;1,"",VLOOKUP($B16,[3]Plat!$A$4:$I$28,4,FALSE))</f>
        <v/>
      </c>
      <c r="F16" s="12">
        <f>[1]Lundi!$I15</f>
        <v>0</v>
      </c>
      <c r="G16" s="14" t="str">
        <f>IF($F16&lt;1,"",VLOOKUP(F16,[3]Plat!$A$4:$I$28,2,FALSE))</f>
        <v/>
      </c>
      <c r="H16" s="14" t="str">
        <f>IF($F16&lt;1,"",VLOOKUP(F16,[3]Plat!$A$4:$I$28,3,FALSE))</f>
        <v/>
      </c>
      <c r="I16" s="14" t="str">
        <f>IF($F16&lt;1,"",VLOOKUP(F16,[3]Plat!$A$4:$I$28,4,FALSE))</f>
        <v/>
      </c>
      <c r="J16" s="10"/>
      <c r="K16" s="87"/>
      <c r="L16" s="88"/>
      <c r="M16" s="88"/>
      <c r="N16" s="88"/>
      <c r="O16" s="88"/>
      <c r="P16" s="88"/>
      <c r="Q16" s="88"/>
      <c r="R16" s="88"/>
      <c r="S16" s="88"/>
      <c r="T16" s="88"/>
      <c r="U16" s="88"/>
      <c r="V16" s="88"/>
      <c r="W16" s="88"/>
      <c r="X16" s="89"/>
    </row>
    <row r="17" spans="1:24" ht="18.899999999999999" customHeight="1" x14ac:dyDescent="0.45">
      <c r="A17" s="11" t="s">
        <v>24</v>
      </c>
      <c r="B17" s="12">
        <f>[1]Lundi!$H16</f>
        <v>0</v>
      </c>
      <c r="C17" s="17" t="str">
        <f>IF($B17&lt;1,"",VLOOKUP($B17,[3]Plat!$A$4:$I$28,2,FALSE))</f>
        <v/>
      </c>
      <c r="D17" s="17" t="str">
        <f>IF($B17&lt;1,"",VLOOKUP($B17,[3]Plat!$A$4:$I$28,3,FALSE))</f>
        <v/>
      </c>
      <c r="E17" s="18" t="str">
        <f>IF($B17&lt;1,"",VLOOKUP($B17,[3]Plat!$A$4:$I$28,4,FALSE))</f>
        <v/>
      </c>
      <c r="F17" s="12">
        <f>[1]Lundi!$I16</f>
        <v>0</v>
      </c>
      <c r="G17" s="17" t="str">
        <f>IF($F17&lt;1,"",VLOOKUP(F17,[3]Plat!$A$4:$I$28,2,FALSE))</f>
        <v/>
      </c>
      <c r="H17" s="17" t="str">
        <f>IF($F17&lt;1,"",VLOOKUP(F17,[3]Plat!$A$4:$I$28,3,FALSE))</f>
        <v/>
      </c>
      <c r="I17" s="17" t="str">
        <f>IF($F17&lt;1,"",VLOOKUP(F17,[3]Plat!$A$4:$I$28,4,FALSE))</f>
        <v/>
      </c>
      <c r="J17" s="10"/>
      <c r="K17" s="87"/>
      <c r="L17" s="88"/>
      <c r="M17" s="88"/>
      <c r="N17" s="88"/>
      <c r="O17" s="88"/>
      <c r="P17" s="88"/>
      <c r="Q17" s="88"/>
      <c r="R17" s="88"/>
      <c r="S17" s="88"/>
      <c r="T17" s="88"/>
      <c r="U17" s="88"/>
      <c r="V17" s="88"/>
      <c r="W17" s="88"/>
      <c r="X17" s="89"/>
    </row>
    <row r="18" spans="1:24" ht="18.899999999999999" customHeight="1" x14ac:dyDescent="0.45">
      <c r="A18" s="11" t="s">
        <v>25</v>
      </c>
      <c r="B18" s="12">
        <f>[1]Lundi!$H17</f>
        <v>0</v>
      </c>
      <c r="C18" s="17" t="str">
        <f>IF($B18&lt;1,"",VLOOKUP($B18,[3]Plat!$A$4:$I$28,2,FALSE))</f>
        <v/>
      </c>
      <c r="D18" s="14" t="str">
        <f>IF($B18&lt;1,"",VLOOKUP($B18,[3]Plat!$A$4:$I$28,3,FALSE))</f>
        <v/>
      </c>
      <c r="E18" s="18" t="str">
        <f>IF($B18&lt;1,"",VLOOKUP($B18,[3]Plat!$A$4:$I$28,4,FALSE))</f>
        <v/>
      </c>
      <c r="F18" s="12">
        <f>[1]Lundi!$I17</f>
        <v>0</v>
      </c>
      <c r="G18" s="17" t="str">
        <f>IF($F18&lt;1,"",VLOOKUP(F18,[3]Plat!$A$4:$I$28,2,FALSE))</f>
        <v/>
      </c>
      <c r="H18" s="17" t="str">
        <f>IF($F18&lt;1,"",VLOOKUP(F18,[3]Plat!$A$4:$I$28,3,FALSE))</f>
        <v/>
      </c>
      <c r="I18" s="17" t="str">
        <f>IF($F18&lt;1,"",VLOOKUP(F18,[3]Plat!$A$4:$I$28,4,FALSE))</f>
        <v/>
      </c>
      <c r="J18" s="10"/>
      <c r="K18" s="87"/>
      <c r="L18" s="88"/>
      <c r="M18" s="88"/>
      <c r="N18" s="88"/>
      <c r="O18" s="88"/>
      <c r="P18" s="88"/>
      <c r="Q18" s="88"/>
      <c r="R18" s="88"/>
      <c r="S18" s="88"/>
      <c r="T18" s="88"/>
      <c r="U18" s="88"/>
      <c r="V18" s="88"/>
      <c r="W18" s="88"/>
      <c r="X18" s="89"/>
    </row>
    <row r="19" spans="1:24" ht="18.899999999999999" customHeight="1" x14ac:dyDescent="0.45">
      <c r="A19" s="11" t="s">
        <v>26</v>
      </c>
      <c r="B19" s="12">
        <f>[1]Lundi!$H18</f>
        <v>0</v>
      </c>
      <c r="C19" s="17" t="str">
        <f>IF($B19&lt;1,"",VLOOKUP($B19,[3]Plat!$A$4:$I$28,2,FALSE))</f>
        <v/>
      </c>
      <c r="D19" s="17" t="str">
        <f>IF($B19&lt;1,"",VLOOKUP($B19,[3]Plat!$A$4:$I$28,3,FALSE))</f>
        <v/>
      </c>
      <c r="E19" s="18" t="str">
        <f>IF($B19&lt;1,"",VLOOKUP($B19,[3]Plat!$A$4:$I$28,4,FALSE))</f>
        <v/>
      </c>
      <c r="F19" s="12">
        <f>[1]Lundi!$I18</f>
        <v>0</v>
      </c>
      <c r="G19" s="17" t="str">
        <f>IF($F19&lt;1,"",VLOOKUP(F19,[3]Plat!$A$4:$I$28,2,FALSE))</f>
        <v/>
      </c>
      <c r="H19" s="17" t="str">
        <f>IF($F19&lt;1,"",VLOOKUP(F19,[3]Plat!$A$4:$I$28,3,FALSE))</f>
        <v/>
      </c>
      <c r="I19" s="17" t="str">
        <f>IF($F19&lt;1,"",VLOOKUP(F19,[3]Plat!$A$4:$I$28,4,FALSE))</f>
        <v/>
      </c>
      <c r="J19" s="10"/>
      <c r="K19" s="87"/>
      <c r="L19" s="88"/>
      <c r="M19" s="88"/>
      <c r="N19" s="88"/>
      <c r="O19" s="88"/>
      <c r="P19" s="88"/>
      <c r="Q19" s="88"/>
      <c r="R19" s="88"/>
      <c r="S19" s="88"/>
      <c r="T19" s="88"/>
      <c r="U19" s="88"/>
      <c r="V19" s="88"/>
      <c r="W19" s="88"/>
      <c r="X19" s="89"/>
    </row>
    <row r="20" spans="1:24" ht="18.899999999999999" customHeight="1" x14ac:dyDescent="0.45">
      <c r="A20" s="11" t="s">
        <v>27</v>
      </c>
      <c r="B20" s="12">
        <f>[1]Lundi!$H19</f>
        <v>0</v>
      </c>
      <c r="C20" s="17" t="str">
        <f>IF($B20&lt;1,"",VLOOKUP($B20,[3]Plat!$A$4:$I$28,2,FALSE))</f>
        <v/>
      </c>
      <c r="D20" s="17" t="str">
        <f>IF($B20&lt;1,"",VLOOKUP($B20,[3]Plat!$A$4:$I$28,3,FALSE))</f>
        <v/>
      </c>
      <c r="E20" s="18" t="str">
        <f>IF($B20&lt;1,"",VLOOKUP($B20,[3]Plat!$A$4:$I$28,4,FALSE))</f>
        <v/>
      </c>
      <c r="F20" s="12">
        <f>[1]Lundi!$I19</f>
        <v>0</v>
      </c>
      <c r="G20" s="17" t="str">
        <f>IF($F20&lt;1,"",VLOOKUP(F20,[3]Plat!$A$4:$I$28,2,FALSE))</f>
        <v/>
      </c>
      <c r="H20" s="17" t="str">
        <f>IF($F20&lt;1,"",VLOOKUP(F20,[3]Plat!$A$4:$I$28,3,FALSE))</f>
        <v/>
      </c>
      <c r="I20" s="17" t="str">
        <f>IF($F20&lt;1,"",VLOOKUP(F20,[3]Plat!$A$4:$I$28,4,FALSE))</f>
        <v/>
      </c>
      <c r="J20" s="10"/>
      <c r="K20" s="87"/>
      <c r="L20" s="88"/>
      <c r="M20" s="88"/>
      <c r="N20" s="88"/>
      <c r="O20" s="88"/>
      <c r="P20" s="88"/>
      <c r="Q20" s="88"/>
      <c r="R20" s="88"/>
      <c r="S20" s="88"/>
      <c r="T20" s="88"/>
      <c r="U20" s="88"/>
      <c r="V20" s="88"/>
      <c r="W20" s="88"/>
      <c r="X20" s="89"/>
    </row>
    <row r="21" spans="1:24" ht="18.899999999999999" customHeight="1" x14ac:dyDescent="0.45">
      <c r="A21" s="11" t="s">
        <v>28</v>
      </c>
      <c r="B21" s="12">
        <f>[1]Lundi!$H20</f>
        <v>0</v>
      </c>
      <c r="C21" s="17" t="str">
        <f>IF($B21&lt;1,"",VLOOKUP($B21,[3]Plat!$A$4:$I$28,2,FALSE))</f>
        <v/>
      </c>
      <c r="D21" s="17" t="str">
        <f>IF($B21&lt;1,"",VLOOKUP($B21,[3]Plat!$A$4:$I$28,3,FALSE))</f>
        <v/>
      </c>
      <c r="E21" s="18" t="str">
        <f>IF($B21&lt;1,"",VLOOKUP($B21,[3]Plat!$A$4:$I$28,4,FALSE))</f>
        <v/>
      </c>
      <c r="F21" s="12">
        <f>[1]Lundi!$I20</f>
        <v>0</v>
      </c>
      <c r="G21" s="17" t="str">
        <f>IF($F21&lt;1,"",VLOOKUP(F21,[3]Plat!$A$4:$I$28,2,FALSE))</f>
        <v/>
      </c>
      <c r="H21" s="17" t="str">
        <f>IF($F21&lt;1,"",VLOOKUP(F21,[3]Plat!$A$4:$I$28,3,FALSE))</f>
        <v/>
      </c>
      <c r="I21" s="17" t="str">
        <f>IF($F21&lt;1,"",VLOOKUP(F21,[3]Plat!$A$4:$I$28,4,FALSE))</f>
        <v/>
      </c>
      <c r="J21" s="10"/>
      <c r="K21" s="87"/>
      <c r="L21" s="88"/>
      <c r="M21" s="88"/>
      <c r="N21" s="88"/>
      <c r="O21" s="88"/>
      <c r="P21" s="88"/>
      <c r="Q21" s="88"/>
      <c r="R21" s="88"/>
      <c r="S21" s="88"/>
      <c r="T21" s="88"/>
      <c r="U21" s="88"/>
      <c r="V21" s="88"/>
      <c r="W21" s="88"/>
      <c r="X21" s="89"/>
    </row>
    <row r="22" spans="1:24" ht="18.899999999999999" customHeight="1" x14ac:dyDescent="0.45">
      <c r="A22" s="11" t="s">
        <v>29</v>
      </c>
      <c r="B22" s="12">
        <f>[1]Lundi!$H21</f>
        <v>0</v>
      </c>
      <c r="C22" s="17" t="str">
        <f>IF($B22&lt;1,"",VLOOKUP($B22,[3]Plat!$A$4:$I$28,2,FALSE))</f>
        <v/>
      </c>
      <c r="D22" s="17" t="str">
        <f>IF($B22&lt;1,"",VLOOKUP($B22,[3]Plat!$A$4:$I$28,3,FALSE))</f>
        <v/>
      </c>
      <c r="E22" s="18" t="str">
        <f>IF($B22&lt;1,"",VLOOKUP($B22,[3]Plat!$A$4:$I$28,4,FALSE))</f>
        <v/>
      </c>
      <c r="F22" s="12">
        <f>[1]Lundi!$I21</f>
        <v>0</v>
      </c>
      <c r="G22" s="17" t="str">
        <f>IF($F22&lt;1,"",VLOOKUP(F22,[3]Plat!$A$4:$I$28,2,FALSE))</f>
        <v/>
      </c>
      <c r="H22" s="17" t="str">
        <f>IF($F22&lt;1,"",VLOOKUP(F22,[3]Plat!$A$4:$I$28,3,FALSE))</f>
        <v/>
      </c>
      <c r="I22" s="17" t="str">
        <f>IF($F22&lt;1,"",VLOOKUP(F22,[3]Plat!$A$4:$I$28,4,FALSE))</f>
        <v/>
      </c>
      <c r="J22" s="10"/>
      <c r="K22" s="87"/>
      <c r="L22" s="88"/>
      <c r="M22" s="88"/>
      <c r="N22" s="88"/>
      <c r="O22" s="88"/>
      <c r="P22" s="88"/>
      <c r="Q22" s="88"/>
      <c r="R22" s="88"/>
      <c r="S22" s="88"/>
      <c r="T22" s="88"/>
      <c r="U22" s="88"/>
      <c r="V22" s="88"/>
      <c r="W22" s="88"/>
      <c r="X22" s="89"/>
    </row>
    <row r="23" spans="1:24" ht="18.899999999999999" customHeight="1" x14ac:dyDescent="0.45">
      <c r="A23" s="9" t="s">
        <v>30</v>
      </c>
      <c r="B23" s="98"/>
      <c r="C23" s="99"/>
      <c r="D23" s="99"/>
      <c r="E23" s="99"/>
      <c r="F23" s="99"/>
      <c r="G23" s="99"/>
      <c r="H23" s="99"/>
      <c r="I23" s="100"/>
      <c r="J23" s="10"/>
      <c r="K23" s="87"/>
      <c r="L23" s="88"/>
      <c r="M23" s="88"/>
      <c r="N23" s="88"/>
      <c r="O23" s="88"/>
      <c r="P23" s="88"/>
      <c r="Q23" s="88"/>
      <c r="R23" s="88"/>
      <c r="S23" s="88"/>
      <c r="T23" s="88"/>
      <c r="U23" s="88"/>
      <c r="V23" s="88"/>
      <c r="W23" s="88"/>
      <c r="X23" s="89"/>
    </row>
    <row r="24" spans="1:24" ht="18.899999999999999" customHeight="1" x14ac:dyDescent="0.45">
      <c r="A24" s="11" t="s">
        <v>31</v>
      </c>
      <c r="B24" s="12">
        <f>[1]Lundi!$H23</f>
        <v>1</v>
      </c>
      <c r="C24" s="13">
        <f>IF($B24&lt;1,"",VLOOKUP($B24,[3]Plat!$A$4:$I$28,2,FALSE))</f>
        <v>1</v>
      </c>
      <c r="D24" s="14">
        <f>IF($B24&lt;1,"",VLOOKUP($B24,[3]Plat!$A$4:$I$28,3,FALSE))</f>
        <v>0</v>
      </c>
      <c r="E24" s="14">
        <f>IF($B24&lt;1,"",VLOOKUP($B24,[3]Plat!$A$4:$I$28,4,FALSE))</f>
        <v>0</v>
      </c>
      <c r="F24" s="12">
        <f>[1]Lundi!$I23</f>
        <v>1</v>
      </c>
      <c r="G24" s="14">
        <f>IF($F24&lt;1,"",VLOOKUP(F24,[3]Plat!$A$4:$I$28,2,FALSE))</f>
        <v>1</v>
      </c>
      <c r="H24" s="14">
        <f>IF($F24&lt;1,"",VLOOKUP(F24,[3]Plat!$A$4:$I$28,3,FALSE))</f>
        <v>0</v>
      </c>
      <c r="I24" s="14">
        <f>IF($F24&lt;1,"",VLOOKUP(F24,[3]Plat!$A$4:$I$28,4,FALSE))</f>
        <v>0</v>
      </c>
      <c r="J24" s="10"/>
      <c r="K24" s="87"/>
      <c r="L24" s="88"/>
      <c r="M24" s="88"/>
      <c r="N24" s="88"/>
      <c r="O24" s="88"/>
      <c r="P24" s="88"/>
      <c r="Q24" s="88"/>
      <c r="R24" s="88"/>
      <c r="S24" s="88"/>
      <c r="T24" s="88"/>
      <c r="U24" s="88"/>
      <c r="V24" s="88"/>
      <c r="W24" s="88"/>
      <c r="X24" s="89"/>
    </row>
    <row r="25" spans="1:24" ht="18.899999999999999" customHeight="1" x14ac:dyDescent="0.45">
      <c r="A25" s="19" t="s">
        <v>32</v>
      </c>
      <c r="B25" s="12">
        <f>[1]Lundi!$H24</f>
        <v>12</v>
      </c>
      <c r="C25" s="17">
        <f>IF($B25&lt;1,"",VLOOKUP($B25,[3]Plat!$A$4:$I$28,2,FALSE))</f>
        <v>2</v>
      </c>
      <c r="D25" s="17">
        <f>IF($B25&lt;1,"",VLOOKUP($B25,[3]Plat!$A$4:$I$28,3,FALSE))</f>
        <v>0</v>
      </c>
      <c r="E25" s="17">
        <f>IF($B25&lt;1,"",VLOOKUP($B25,[3]Plat!$A$4:$I$28,4,FALSE))</f>
        <v>2</v>
      </c>
      <c r="F25" s="12">
        <f>[1]Lundi!$I24</f>
        <v>13</v>
      </c>
      <c r="G25" s="17" t="str">
        <f>IF($BF25&lt;1,"",VLOOKUP(F25,[3]Plat!$A$4:$I$28,2,FALSE))</f>
        <v/>
      </c>
      <c r="H25" s="17">
        <f>IF($F25&lt;1,"",VLOOKUP(F25,[3]Plat!$A$4:$I$28,3,FALSE))</f>
        <v>1</v>
      </c>
      <c r="I25" s="17">
        <f>IF($F25&lt;1,"",VLOOKUP(F25,[3]Plat!$A$4:$I$28,4,FALSE))</f>
        <v>2</v>
      </c>
      <c r="J25" s="10"/>
      <c r="K25" s="87"/>
      <c r="L25" s="88"/>
      <c r="M25" s="88"/>
      <c r="N25" s="88"/>
      <c r="O25" s="88"/>
      <c r="P25" s="88"/>
      <c r="Q25" s="88"/>
      <c r="R25" s="88"/>
      <c r="S25" s="88"/>
      <c r="T25" s="88"/>
      <c r="U25" s="88"/>
      <c r="V25" s="88"/>
      <c r="W25" s="88"/>
      <c r="X25" s="89"/>
    </row>
    <row r="26" spans="1:24" ht="18.899999999999999" customHeight="1" x14ac:dyDescent="0.45">
      <c r="A26" s="20" t="s">
        <v>33</v>
      </c>
      <c r="B26" s="12">
        <f>[1]Lundi!$H25</f>
        <v>0</v>
      </c>
      <c r="C26" s="17" t="str">
        <f>IF($B26&lt;1,"",VLOOKUP($B26,[3]Plat!$A$4:$I$28,2,FALSE))</f>
        <v/>
      </c>
      <c r="D26" s="17" t="str">
        <f>IF($B26&lt;1,"",VLOOKUP($B26,[3]Plat!$A$4:$I$28,3,FALSE))</f>
        <v/>
      </c>
      <c r="E26" s="17" t="str">
        <f>IF($B26&lt;1,"",VLOOKUP($B26,[3]Plat!$A$4:$I$28,4,FALSE))</f>
        <v/>
      </c>
      <c r="F26" s="12">
        <f>[1]Lundi!$I25</f>
        <v>0</v>
      </c>
      <c r="G26" s="17" t="str">
        <f>IF($BF26&lt;1,"",VLOOKUP(F26,[3]Plat!$A$4:$I$28,2,FALSE))</f>
        <v/>
      </c>
      <c r="H26" s="17" t="str">
        <f>IF($F26&lt;1,"",VLOOKUP(F26,[3]Plat!$A$4:$I$28,3,FALSE))</f>
        <v/>
      </c>
      <c r="I26" s="17" t="str">
        <f>IF($F26&lt;1,"",VLOOKUP(F26,[3]Plat!$A$4:$I$28,4,FALSE))</f>
        <v/>
      </c>
      <c r="J26" s="10"/>
      <c r="K26" s="87"/>
      <c r="L26" s="88"/>
      <c r="M26" s="88"/>
      <c r="N26" s="88"/>
      <c r="O26" s="88"/>
      <c r="P26" s="88"/>
      <c r="Q26" s="88"/>
      <c r="R26" s="88"/>
      <c r="S26" s="88"/>
      <c r="T26" s="88"/>
      <c r="U26" s="88"/>
      <c r="V26" s="88"/>
      <c r="W26" s="88"/>
      <c r="X26" s="89"/>
    </row>
    <row r="27" spans="1:24" ht="18.899999999999999" customHeight="1" x14ac:dyDescent="0.45">
      <c r="A27" s="21" t="s">
        <v>34</v>
      </c>
      <c r="B27" s="12">
        <f>[1]Lundi!$H26</f>
        <v>7</v>
      </c>
      <c r="C27" s="17">
        <f>IF($B27&lt;1,"",VLOOKUP($B27,[3]Plat!$A$4:$I$28,2,FALSE))</f>
        <v>2</v>
      </c>
      <c r="D27" s="17">
        <f>IF($B27&lt;1,"",VLOOKUP($B27,[3]Plat!$A$4:$I$28,3,FALSE))</f>
        <v>0</v>
      </c>
      <c r="E27" s="17">
        <f>IF($B27&lt;1,"",VLOOKUP($B27,[3]Plat!$A$4:$I$28,4,FALSE))</f>
        <v>1</v>
      </c>
      <c r="F27" s="12">
        <f>[1]Lundi!$I26</f>
        <v>10</v>
      </c>
      <c r="G27" s="17" t="str">
        <f>IF($BF27&lt;1,"",VLOOKUP(F27,[3]Plat!$A$4:$I$28,2,FALSE))</f>
        <v/>
      </c>
      <c r="H27" s="17">
        <f>IF($F27&lt;1,"",VLOOKUP(F27,[3]Plat!$A$4:$I$28,3,FALSE))</f>
        <v>0</v>
      </c>
      <c r="I27" s="17">
        <f>IF($F27&lt;1,"",VLOOKUP(F27,[3]Plat!$A$4:$I$28,4,FALSE))</f>
        <v>2</v>
      </c>
      <c r="J27" s="10"/>
      <c r="K27" s="87"/>
      <c r="L27" s="88"/>
      <c r="M27" s="88"/>
      <c r="N27" s="88"/>
      <c r="O27" s="88"/>
      <c r="P27" s="88"/>
      <c r="Q27" s="88"/>
      <c r="R27" s="88"/>
      <c r="S27" s="88"/>
      <c r="T27" s="88"/>
      <c r="U27" s="88"/>
      <c r="V27" s="88"/>
      <c r="W27" s="88"/>
      <c r="X27" s="89"/>
    </row>
    <row r="28" spans="1:24" ht="18.899999999999999" customHeight="1" x14ac:dyDescent="0.45">
      <c r="A28" s="9" t="s">
        <v>35</v>
      </c>
      <c r="B28" s="98"/>
      <c r="C28" s="99"/>
      <c r="D28" s="99"/>
      <c r="E28" s="99"/>
      <c r="F28" s="99"/>
      <c r="G28" s="99"/>
      <c r="H28" s="99"/>
      <c r="I28" s="100"/>
      <c r="J28" s="10"/>
      <c r="K28" s="87"/>
      <c r="L28" s="88"/>
      <c r="M28" s="88"/>
      <c r="N28" s="88"/>
      <c r="O28" s="88"/>
      <c r="P28" s="88"/>
      <c r="Q28" s="88"/>
      <c r="R28" s="88"/>
      <c r="S28" s="88"/>
      <c r="T28" s="88"/>
      <c r="U28" s="88"/>
      <c r="V28" s="88"/>
      <c r="W28" s="88"/>
      <c r="X28" s="89"/>
    </row>
    <row r="29" spans="1:24" ht="18.899999999999999" customHeight="1" x14ac:dyDescent="0.45">
      <c r="A29" s="11" t="s">
        <v>36</v>
      </c>
      <c r="B29" s="12">
        <f>[1]Lundi!$H28</f>
        <v>1</v>
      </c>
      <c r="C29" s="17">
        <f>IF($B29&lt;1,"",VLOOKUP($B29,[3]Plat!$A$4:$I$28,2,FALSE))</f>
        <v>1</v>
      </c>
      <c r="D29" s="17">
        <f>IF($B29&lt;1,"",VLOOKUP($B29,[3]Plat!$A$4:$I$28,3,FALSE))</f>
        <v>0</v>
      </c>
      <c r="E29" s="17">
        <f>IF($B29&lt;1,"",VLOOKUP($B29,[3]Plat!$A$4:$I$28,4,FALSE))</f>
        <v>0</v>
      </c>
      <c r="F29" s="22">
        <f>[1]Lundi!$I28</f>
        <v>1</v>
      </c>
      <c r="G29" s="17">
        <f>IF($F29&lt;1,"",VLOOKUP(F29,[3]Plat!$A$4:$I$28,2,FALSE))</f>
        <v>1</v>
      </c>
      <c r="H29" s="17" t="str">
        <f>IF($BF29&lt;1,"",VLOOKUP(F29,[3]Plat!$A$4:$I$28,3,FALSE))</f>
        <v/>
      </c>
      <c r="I29" s="17">
        <f>IF($F29&lt;1,"",VLOOKUP(F29,[3]Plat!$A$4:$I$28,4,FALSE))</f>
        <v>0</v>
      </c>
      <c r="J29" s="10"/>
      <c r="K29" s="87"/>
      <c r="L29" s="88"/>
      <c r="M29" s="88"/>
      <c r="N29" s="88"/>
      <c r="O29" s="88"/>
      <c r="P29" s="88"/>
      <c r="Q29" s="88"/>
      <c r="R29" s="88"/>
      <c r="S29" s="88"/>
      <c r="T29" s="88"/>
      <c r="U29" s="88"/>
      <c r="V29" s="88"/>
      <c r="W29" s="88"/>
      <c r="X29" s="89"/>
    </row>
    <row r="30" spans="1:24" ht="18.899999999999999" customHeight="1" x14ac:dyDescent="0.45">
      <c r="A30" s="11" t="s">
        <v>25</v>
      </c>
      <c r="B30" s="12">
        <f>[1]Lundi!$H29</f>
        <v>4</v>
      </c>
      <c r="C30" s="17">
        <f>IF($B30&lt;1,"",VLOOKUP($B30,[3]Plat!$A$4:$I$28,2,FALSE))</f>
        <v>1</v>
      </c>
      <c r="D30" s="17">
        <f>IF($B30&lt;1,"",VLOOKUP($B30,[3]Plat!$A$4:$I$28,3,FALSE))</f>
        <v>1</v>
      </c>
      <c r="E30" s="17">
        <f>IF($B30&lt;1,"",VLOOKUP($B30,[3]Plat!$A$4:$I$28,4,FALSE))</f>
        <v>0</v>
      </c>
      <c r="F30" s="22">
        <f>[1]Lundi!$I29</f>
        <v>11</v>
      </c>
      <c r="G30" s="17">
        <f>IF($F30&lt;1,"",VLOOKUP(F30,[3]Plat!$A$4:$I$28,2,FALSE))</f>
        <v>1</v>
      </c>
      <c r="H30" s="17" t="str">
        <f>IF($BF30&lt;1,"",VLOOKUP(F30,[3]Plat!$A$4:$I$28,3,FALSE))</f>
        <v/>
      </c>
      <c r="I30" s="17">
        <f>IF($F30&lt;1,"",VLOOKUP(F30,[3]Plat!$A$4:$I$28,4,FALSE))</f>
        <v>2</v>
      </c>
      <c r="J30" s="10"/>
      <c r="K30" s="87"/>
      <c r="L30" s="88"/>
      <c r="M30" s="88"/>
      <c r="N30" s="88"/>
      <c r="O30" s="88"/>
      <c r="P30" s="88"/>
      <c r="Q30" s="88"/>
      <c r="R30" s="88"/>
      <c r="S30" s="88"/>
      <c r="T30" s="88"/>
      <c r="U30" s="88"/>
      <c r="V30" s="88"/>
      <c r="W30" s="88"/>
      <c r="X30" s="89"/>
    </row>
    <row r="31" spans="1:24" ht="18.899999999999999" customHeight="1" x14ac:dyDescent="0.45">
      <c r="A31" s="19" t="s">
        <v>26</v>
      </c>
      <c r="B31" s="12">
        <f>[1]Lundi!$H30</f>
        <v>8</v>
      </c>
      <c r="C31" s="17">
        <f>IF($B31&lt;1,"",VLOOKUP($B31,[3]Plat!$A$4:$I$28,2,FALSE))</f>
        <v>0</v>
      </c>
      <c r="D31" s="17">
        <f>IF($B31&lt;1,"",VLOOKUP($B31,[3]Plat!$A$4:$I$28,3,FALSE))</f>
        <v>1</v>
      </c>
      <c r="E31" s="17">
        <f>IF($B31&lt;1,"",VLOOKUP($B31,[3]Plat!$A$4:$I$28,4,FALSE))</f>
        <v>1</v>
      </c>
      <c r="F31" s="22">
        <f>[1]Lundi!$I30</f>
        <v>5</v>
      </c>
      <c r="G31" s="17">
        <f>IF($F31&lt;1,"",VLOOKUP(F31,[3]Plat!$A$4:$I$28,2,FALSE))</f>
        <v>0</v>
      </c>
      <c r="H31" s="17" t="str">
        <f>IF($BF31&lt;1,"",VLOOKUP(F31,[3]Plat!$A$4:$I$28,3,FALSE))</f>
        <v/>
      </c>
      <c r="I31" s="17">
        <f>IF($F31&lt;1,"",VLOOKUP(F31,[3]Plat!$A$4:$I$28,4,FALSE))</f>
        <v>1</v>
      </c>
      <c r="J31" s="10"/>
      <c r="K31" s="87"/>
      <c r="L31" s="88"/>
      <c r="M31" s="88"/>
      <c r="N31" s="88"/>
      <c r="O31" s="88"/>
      <c r="P31" s="88"/>
      <c r="Q31" s="88"/>
      <c r="R31" s="88"/>
      <c r="S31" s="88"/>
      <c r="T31" s="88"/>
      <c r="U31" s="88"/>
      <c r="V31" s="88"/>
      <c r="W31" s="88"/>
      <c r="X31" s="89"/>
    </row>
    <row r="32" spans="1:24" ht="18.899999999999999" customHeight="1" x14ac:dyDescent="0.45">
      <c r="A32" s="23" t="s">
        <v>37</v>
      </c>
      <c r="B32" s="12">
        <f>[1]Lundi!$H31</f>
        <v>0</v>
      </c>
      <c r="C32" s="17" t="str">
        <f>IF($B32&lt;1,"",VLOOKUP($B32,[3]Plat!$A$4:$I$28,2,FALSE))</f>
        <v/>
      </c>
      <c r="D32" s="17" t="str">
        <f>IF($B32&lt;1,"",VLOOKUP($B32,[3]Plat!$A$4:$I$28,3,FALSE))</f>
        <v/>
      </c>
      <c r="E32" s="17" t="str">
        <f>IF($B32&lt;1,"",VLOOKUP($B32,[3]Plat!$A$4:$I$28,4,FALSE))</f>
        <v/>
      </c>
      <c r="F32" s="22">
        <f>[1]Lundi!$I31</f>
        <v>0</v>
      </c>
      <c r="G32" s="17" t="str">
        <f>IF($F32&lt;1,"",VLOOKUP(F32,[3]Plat!$A$4:$I$28,2,FALSE))</f>
        <v/>
      </c>
      <c r="H32" s="17" t="str">
        <f>IF($BF32&lt;1,"",VLOOKUP(F32,[3]Plat!$A$4:$I$28,3,FALSE))</f>
        <v/>
      </c>
      <c r="I32" s="17" t="str">
        <f>IF($F32&lt;1,"",VLOOKUP(F32,[3]Plat!$A$4:$I$28,4,FALSE))</f>
        <v/>
      </c>
      <c r="J32" s="10"/>
      <c r="K32" s="87"/>
      <c r="L32" s="88"/>
      <c r="M32" s="88"/>
      <c r="N32" s="88"/>
      <c r="O32" s="88"/>
      <c r="P32" s="88"/>
      <c r="Q32" s="88"/>
      <c r="R32" s="88"/>
      <c r="S32" s="88"/>
      <c r="T32" s="88"/>
      <c r="U32" s="88"/>
      <c r="V32" s="88"/>
      <c r="W32" s="88"/>
      <c r="X32" s="89"/>
    </row>
    <row r="33" spans="1:32" ht="18.899999999999999" customHeight="1" x14ac:dyDescent="0.45">
      <c r="A33" s="23" t="s">
        <v>38</v>
      </c>
      <c r="B33" s="12">
        <f>[1]Lundi!$H32</f>
        <v>8</v>
      </c>
      <c r="C33" s="17">
        <f>IF($B33&lt;1,"",VLOOKUP($B33,[3]Plat!$A$4:$I$28,2,FALSE))</f>
        <v>0</v>
      </c>
      <c r="D33" s="17">
        <f>IF($B33&lt;1,"",VLOOKUP($B33,[3]Plat!$A$4:$I$28,3,FALSE))</f>
        <v>1</v>
      </c>
      <c r="E33" s="17">
        <f>IF($B33&lt;1,"",VLOOKUP($B33,[3]Plat!$A$4:$I$28,4,FALSE))</f>
        <v>1</v>
      </c>
      <c r="F33" s="22">
        <f>[1]Lundi!$I32</f>
        <v>8</v>
      </c>
      <c r="G33" s="17">
        <f>IF($F33&lt;1,"",VLOOKUP(F33,[3]Plat!$A$4:$I$28,2,FALSE))</f>
        <v>0</v>
      </c>
      <c r="H33" s="17" t="str">
        <f>IF($BF33&lt;1,"",VLOOKUP(F33,[3]Plat!$A$4:$I$28,3,FALSE))</f>
        <v/>
      </c>
      <c r="I33" s="17">
        <f>IF($F33&lt;1,"",VLOOKUP(F33,[3]Plat!$A$4:$I$28,4,FALSE))</f>
        <v>1</v>
      </c>
      <c r="J33" s="10"/>
      <c r="K33" s="87"/>
      <c r="L33" s="88"/>
      <c r="M33" s="88"/>
      <c r="N33" s="88"/>
      <c r="O33" s="88"/>
      <c r="P33" s="88"/>
      <c r="Q33" s="88"/>
      <c r="R33" s="88"/>
      <c r="S33" s="88"/>
      <c r="T33" s="88"/>
      <c r="U33" s="88"/>
      <c r="V33" s="88"/>
      <c r="W33" s="88"/>
      <c r="X33" s="89"/>
      <c r="AD33" s="24"/>
    </row>
    <row r="34" spans="1:32" ht="18.899999999999999" customHeight="1" x14ac:dyDescent="0.45">
      <c r="A34" s="23" t="s">
        <v>39</v>
      </c>
      <c r="B34" s="12">
        <f>[1]Lundi!$H33</f>
        <v>0</v>
      </c>
      <c r="C34" s="17" t="str">
        <f>IF($B34&lt;1,"",VLOOKUP($B34,[3]Plat!$A$4:$I$28,2,FALSE))</f>
        <v/>
      </c>
      <c r="D34" s="17" t="str">
        <f>IF($B34&lt;1,"",VLOOKUP($B34,[3]Plat!$A$4:$I$28,3,FALSE))</f>
        <v/>
      </c>
      <c r="E34" s="17" t="str">
        <f>IF($B34&lt;1,"",VLOOKUP($B34,[3]Plat!$A$4:$I$28,4,FALSE))</f>
        <v/>
      </c>
      <c r="F34" s="22">
        <f>[1]Lundi!$I33</f>
        <v>0</v>
      </c>
      <c r="G34" s="17" t="str">
        <f>IF($F34&lt;1,"",VLOOKUP(F34,[3]Plat!$A$4:$I$28,2,FALSE))</f>
        <v/>
      </c>
      <c r="H34" s="17" t="str">
        <f>IF($BF34&lt;1,"",VLOOKUP(F34,[3]Plat!$A$4:$I$28,3,FALSE))</f>
        <v/>
      </c>
      <c r="I34" s="17" t="str">
        <f>IF($F34&lt;1,"",VLOOKUP(F34,[3]Plat!$A$4:$I$28,4,FALSE))</f>
        <v/>
      </c>
      <c r="J34" s="10"/>
      <c r="K34" s="87"/>
      <c r="L34" s="88"/>
      <c r="M34" s="88"/>
      <c r="N34" s="88"/>
      <c r="O34" s="88"/>
      <c r="P34" s="88"/>
      <c r="Q34" s="88"/>
      <c r="R34" s="88"/>
      <c r="S34" s="88"/>
      <c r="T34" s="88"/>
      <c r="U34" s="88"/>
      <c r="V34" s="88"/>
      <c r="W34" s="88"/>
      <c r="X34" s="89"/>
      <c r="AF34" s="25"/>
    </row>
    <row r="35" spans="1:32" ht="18.899999999999999" customHeight="1" x14ac:dyDescent="0.45">
      <c r="A35" s="23" t="s">
        <v>40</v>
      </c>
      <c r="B35" s="12">
        <f>[1]Lundi!$H34</f>
        <v>0</v>
      </c>
      <c r="C35" s="17" t="str">
        <f>IF($B35&lt;1,"",VLOOKUP($B35,[3]Plat!$A$4:$I$28,2,FALSE))</f>
        <v/>
      </c>
      <c r="D35" s="17" t="str">
        <f>IF($B35&lt;1,"",VLOOKUP($B35,[3]Plat!$A$4:$I$28,3,FALSE))</f>
        <v/>
      </c>
      <c r="E35" s="17" t="str">
        <f>IF($B35&lt;1,"",VLOOKUP($B35,[3]Plat!$A$4:$I$28,4,FALSE))</f>
        <v/>
      </c>
      <c r="F35" s="22">
        <f>[1]Lundi!$I34</f>
        <v>0</v>
      </c>
      <c r="G35" s="17" t="str">
        <f>IF($F35&lt;1,"",VLOOKUP(F35,[3]Plat!$A$4:$I$28,2,FALSE))</f>
        <v/>
      </c>
      <c r="H35" s="17" t="str">
        <f>IF($BF35&lt;1,"",VLOOKUP(F35,[3]Plat!$A$4:$I$28,3,FALSE))</f>
        <v/>
      </c>
      <c r="I35" s="17" t="str">
        <f>IF($F35&lt;1,"",VLOOKUP(F35,[3]Plat!$A$4:$I$28,4,FALSE))</f>
        <v/>
      </c>
      <c r="J35" s="10"/>
      <c r="K35" s="87"/>
      <c r="L35" s="88"/>
      <c r="M35" s="88"/>
      <c r="N35" s="88"/>
      <c r="O35" s="88"/>
      <c r="P35" s="88"/>
      <c r="Q35" s="88"/>
      <c r="R35" s="88"/>
      <c r="S35" s="88"/>
      <c r="T35" s="88"/>
      <c r="U35" s="88"/>
      <c r="V35" s="88"/>
      <c r="W35" s="88"/>
      <c r="X35" s="89"/>
    </row>
    <row r="36" spans="1:32" ht="18.899999999999999" customHeight="1" x14ac:dyDescent="0.45">
      <c r="A36" s="23" t="s">
        <v>41</v>
      </c>
      <c r="B36" s="12">
        <f>[1]Lundi!$H35</f>
        <v>0</v>
      </c>
      <c r="C36" s="17" t="str">
        <f>IF($B36&lt;1,"",VLOOKUP($B36,[3]Plat!$A$4:$I$28,2,FALSE))</f>
        <v/>
      </c>
      <c r="D36" s="17" t="str">
        <f>IF($B36&lt;1,"",VLOOKUP($B36,[3]Plat!$A$4:$I$28,3,FALSE))</f>
        <v/>
      </c>
      <c r="E36" s="17" t="str">
        <f>IF($B36&lt;1,"",VLOOKUP($B36,[3]Plat!$A$4:$I$28,4,FALSE))</f>
        <v/>
      </c>
      <c r="F36" s="22">
        <f>[1]Lundi!$I35</f>
        <v>0</v>
      </c>
      <c r="G36" s="17" t="str">
        <f>IF($F36&lt;1,"",VLOOKUP(F36,[3]Plat!$A$4:$I$28,2,FALSE))</f>
        <v/>
      </c>
      <c r="H36" s="17" t="str">
        <f>IF($BF36&lt;1,"",VLOOKUP(F36,[3]Plat!$A$4:$I$28,3,FALSE))</f>
        <v/>
      </c>
      <c r="I36" s="17" t="str">
        <f>IF($F36&lt;1,"",VLOOKUP(F36,[3]Plat!$A$4:$I$28,4,FALSE))</f>
        <v/>
      </c>
      <c r="J36" s="10"/>
      <c r="K36" s="87"/>
      <c r="L36" s="88"/>
      <c r="M36" s="88"/>
      <c r="N36" s="88"/>
      <c r="O36" s="88"/>
      <c r="P36" s="88"/>
      <c r="Q36" s="88"/>
      <c r="R36" s="88"/>
      <c r="S36" s="88"/>
      <c r="T36" s="88"/>
      <c r="U36" s="88"/>
      <c r="V36" s="88"/>
      <c r="W36" s="88"/>
      <c r="X36" s="89"/>
    </row>
    <row r="37" spans="1:32" ht="18.899999999999999" customHeight="1" x14ac:dyDescent="0.45">
      <c r="A37" s="26" t="s">
        <v>42</v>
      </c>
      <c r="B37" s="12">
        <f>[1]Lundi!$H36</f>
        <v>0</v>
      </c>
      <c r="C37" s="17" t="str">
        <f>IF($B37&lt;1,"",VLOOKUP($B37,[3]Plat!$A$4:$I$28,2,FALSE))</f>
        <v/>
      </c>
      <c r="D37" s="17" t="str">
        <f>IF($B37&lt;1,"",VLOOKUP($B37,[3]Plat!$A$4:$I$28,3,FALSE))</f>
        <v/>
      </c>
      <c r="E37" s="17" t="str">
        <f>IF($B37&lt;1,"",VLOOKUP($B37,[3]Plat!$A$4:$I$28,4,FALSE))</f>
        <v/>
      </c>
      <c r="F37" s="22">
        <f>[1]Lundi!$I36</f>
        <v>0</v>
      </c>
      <c r="G37" s="17" t="str">
        <f>IF($F37&lt;1,"",VLOOKUP(F37,[3]Plat!$A$4:$I$28,2,FALSE))</f>
        <v/>
      </c>
      <c r="H37" s="17" t="str">
        <f>IF($BF37&lt;1,"",VLOOKUP(F37,[3]Plat!$A$4:$I$28,3,FALSE))</f>
        <v/>
      </c>
      <c r="I37" s="17" t="str">
        <f>IF($F37&lt;1,"",VLOOKUP(F37,[3]Plat!$A$4:$I$28,4,FALSE))</f>
        <v/>
      </c>
      <c r="J37" s="10"/>
      <c r="K37" s="87"/>
      <c r="L37" s="88"/>
      <c r="M37" s="88"/>
      <c r="N37" s="88"/>
      <c r="O37" s="88"/>
      <c r="P37" s="88"/>
      <c r="Q37" s="88"/>
      <c r="R37" s="88"/>
      <c r="S37" s="88"/>
      <c r="T37" s="88"/>
      <c r="U37" s="88"/>
      <c r="V37" s="88"/>
      <c r="W37" s="88"/>
      <c r="X37" s="89"/>
    </row>
    <row r="38" spans="1:32" ht="18.899999999999999" customHeight="1" x14ac:dyDescent="0.45">
      <c r="A38" s="26" t="s">
        <v>43</v>
      </c>
      <c r="B38" s="12">
        <f>[1]Lundi!$H37</f>
        <v>0</v>
      </c>
      <c r="C38" s="17" t="str">
        <f>IF($B38&lt;1,"",VLOOKUP($B38,[3]Plat!$A$4:$I$28,2,FALSE))</f>
        <v/>
      </c>
      <c r="D38" s="17" t="str">
        <f>IF($B38&lt;1,"",VLOOKUP($B38,[3]Plat!$A$4:$I$28,3,FALSE))</f>
        <v/>
      </c>
      <c r="E38" s="17" t="str">
        <f>IF($B38&lt;1,"",VLOOKUP($B38,[3]Plat!$A$4:$I$28,4,FALSE))</f>
        <v/>
      </c>
      <c r="F38" s="22">
        <f>[1]Lundi!$I37</f>
        <v>0</v>
      </c>
      <c r="G38" s="17" t="str">
        <f>IF($F38&lt;1,"",VLOOKUP(F38,[3]Plat!$A$4:$I$28,2,FALSE))</f>
        <v/>
      </c>
      <c r="H38" s="17" t="str">
        <f>IF($BF38&lt;1,"",VLOOKUP(F38,[3]Plat!$A$4:$I$28,3,FALSE))</f>
        <v/>
      </c>
      <c r="I38" s="17" t="str">
        <f>IF($F38&lt;1,"",VLOOKUP(F38,[3]Plat!$A$4:$I$28,4,FALSE))</f>
        <v/>
      </c>
      <c r="J38" s="10"/>
      <c r="K38" s="87"/>
      <c r="L38" s="88"/>
      <c r="M38" s="88"/>
      <c r="N38" s="88"/>
      <c r="O38" s="88"/>
      <c r="P38" s="88"/>
      <c r="Q38" s="88"/>
      <c r="R38" s="88"/>
      <c r="S38" s="88"/>
      <c r="T38" s="88"/>
      <c r="U38" s="88"/>
      <c r="V38" s="88"/>
      <c r="W38" s="88"/>
      <c r="X38" s="89"/>
    </row>
    <row r="39" spans="1:32" ht="18.75" customHeight="1" x14ac:dyDescent="0.3">
      <c r="A39" s="27" t="s">
        <v>44</v>
      </c>
      <c r="B39" s="28">
        <f>SUM(B7:B37)</f>
        <v>41</v>
      </c>
      <c r="C39" s="29">
        <f>SUM(C9:C38)</f>
        <v>7</v>
      </c>
      <c r="D39" s="29">
        <f>SUM(D9:D38)</f>
        <v>3</v>
      </c>
      <c r="E39" s="29">
        <f>SUM(E9:E38)</f>
        <v>5</v>
      </c>
      <c r="F39" s="28">
        <f>SUM(F7:F37)</f>
        <v>49</v>
      </c>
      <c r="G39" s="29">
        <f>SUM(G9:G37)</f>
        <v>3</v>
      </c>
      <c r="H39" s="29">
        <f>SUM(H9:H37)</f>
        <v>1</v>
      </c>
      <c r="I39" s="29">
        <f>SUM(I9:I37)</f>
        <v>8</v>
      </c>
      <c r="J39" s="10"/>
      <c r="K39" s="87"/>
      <c r="L39" s="88"/>
      <c r="M39" s="88"/>
      <c r="N39" s="88"/>
      <c r="O39" s="88"/>
      <c r="P39" s="88"/>
      <c r="Q39" s="88"/>
      <c r="R39" s="88"/>
      <c r="S39" s="88"/>
      <c r="T39" s="88"/>
      <c r="U39" s="88"/>
      <c r="V39" s="88"/>
      <c r="W39" s="88"/>
      <c r="X39" s="89"/>
    </row>
    <row r="40" spans="1:32" ht="21" customHeight="1" x14ac:dyDescent="0.3">
      <c r="A40" s="101" t="s">
        <v>45</v>
      </c>
      <c r="B40" s="102"/>
      <c r="C40" s="102"/>
      <c r="D40" s="102"/>
      <c r="E40" s="102"/>
      <c r="F40" s="102"/>
      <c r="G40" s="102"/>
      <c r="H40" s="102"/>
      <c r="I40" s="103"/>
      <c r="J40" s="10"/>
      <c r="K40" s="87"/>
      <c r="L40" s="88"/>
      <c r="M40" s="88"/>
      <c r="N40" s="88"/>
      <c r="O40" s="88"/>
      <c r="P40" s="88"/>
      <c r="Q40" s="88"/>
      <c r="R40" s="88"/>
      <c r="S40" s="88"/>
      <c r="T40" s="88"/>
      <c r="U40" s="88"/>
      <c r="V40" s="88"/>
      <c r="W40" s="88"/>
      <c r="X40" s="89"/>
      <c r="AE40" s="25"/>
    </row>
    <row r="41" spans="1:32" ht="15" customHeight="1" x14ac:dyDescent="0.3">
      <c r="A41" s="30" t="s">
        <v>46</v>
      </c>
      <c r="B41" s="31">
        <f>B39*0.12</f>
        <v>4.92</v>
      </c>
      <c r="C41" s="32">
        <f>C39*0.12</f>
        <v>0.84</v>
      </c>
      <c r="D41" s="32">
        <f>D39*0.36</f>
        <v>1.08</v>
      </c>
      <c r="E41" s="32">
        <f>E39*0.6</f>
        <v>3</v>
      </c>
      <c r="F41" s="33">
        <f>SUM(F9:F37)*0.12</f>
        <v>5.88</v>
      </c>
      <c r="G41" s="32">
        <f>G39*0.12</f>
        <v>0.36</v>
      </c>
      <c r="H41" s="32">
        <f>H39*0.36</f>
        <v>0.36</v>
      </c>
      <c r="I41" s="32">
        <f>I39*0.6</f>
        <v>4.8</v>
      </c>
      <c r="J41" s="10"/>
      <c r="K41" s="87"/>
      <c r="L41" s="88"/>
      <c r="M41" s="88"/>
      <c r="N41" s="88"/>
      <c r="O41" s="88"/>
      <c r="P41" s="88"/>
      <c r="Q41" s="88"/>
      <c r="R41" s="88"/>
      <c r="S41" s="88"/>
      <c r="T41" s="88"/>
      <c r="U41" s="88"/>
      <c r="V41" s="88"/>
      <c r="W41" s="88"/>
      <c r="X41" s="89"/>
    </row>
    <row r="42" spans="1:32" ht="18.75" customHeight="1" x14ac:dyDescent="0.35">
      <c r="A42" s="34" t="s">
        <v>47</v>
      </c>
      <c r="B42" s="35">
        <f>B39*0.12+0.24</f>
        <v>5.16</v>
      </c>
      <c r="C42" s="36" t="s">
        <v>48</v>
      </c>
      <c r="D42" s="37" t="s">
        <v>49</v>
      </c>
      <c r="E42" s="37" t="s">
        <v>50</v>
      </c>
      <c r="F42" s="38">
        <f>F39*0.12+0.24</f>
        <v>6.12</v>
      </c>
      <c r="G42" s="36" t="s">
        <v>48</v>
      </c>
      <c r="H42" s="37" t="s">
        <v>49</v>
      </c>
      <c r="I42" s="37" t="s">
        <v>50</v>
      </c>
      <c r="J42" s="10"/>
      <c r="K42" s="87"/>
      <c r="L42" s="88"/>
      <c r="M42" s="88"/>
      <c r="N42" s="88"/>
      <c r="O42" s="88"/>
      <c r="P42" s="88"/>
      <c r="Q42" s="88"/>
      <c r="R42" s="88"/>
      <c r="S42" s="88"/>
      <c r="T42" s="88"/>
      <c r="U42" s="88"/>
      <c r="V42" s="88"/>
      <c r="W42" s="88"/>
      <c r="X42" s="89"/>
    </row>
    <row r="43" spans="1:32" ht="15.75" customHeight="1" x14ac:dyDescent="0.3">
      <c r="A43" s="30" t="s">
        <v>51</v>
      </c>
      <c r="B43" s="39">
        <f>SUM(B9:B37)*1</f>
        <v>41</v>
      </c>
      <c r="C43" s="40">
        <f>SUM(C9:C38)+B44+B45</f>
        <v>8</v>
      </c>
      <c r="D43" s="40">
        <f>SUM(D9:D38)</f>
        <v>3</v>
      </c>
      <c r="E43" s="40">
        <f>SUM(E9:E38)</f>
        <v>5</v>
      </c>
      <c r="F43" s="41">
        <f>SUM(F9:F37)*1</f>
        <v>49</v>
      </c>
      <c r="G43" s="40">
        <f>SUM(G9:G37)+F44+F45</f>
        <v>4</v>
      </c>
      <c r="H43" s="42">
        <f>SUM(H9:H37)*1</f>
        <v>1</v>
      </c>
      <c r="I43" s="42">
        <f>SUM(I9:I37)*1</f>
        <v>8</v>
      </c>
      <c r="J43" s="10"/>
      <c r="K43" s="87"/>
      <c r="L43" s="88"/>
      <c r="M43" s="88"/>
      <c r="N43" s="88"/>
      <c r="O43" s="88"/>
      <c r="P43" s="88"/>
      <c r="Q43" s="88"/>
      <c r="R43" s="88"/>
      <c r="S43" s="88"/>
      <c r="T43" s="88"/>
      <c r="U43" s="88"/>
      <c r="V43" s="88"/>
      <c r="W43" s="88"/>
      <c r="X43" s="89"/>
    </row>
    <row r="44" spans="1:32" ht="17.100000000000001" customHeight="1" x14ac:dyDescent="0.3">
      <c r="A44" s="43" t="s">
        <v>52</v>
      </c>
      <c r="B44" s="72"/>
      <c r="C44" s="72"/>
      <c r="D44" s="72"/>
      <c r="E44" s="72"/>
      <c r="F44" s="72"/>
      <c r="G44" s="72"/>
      <c r="H44" s="72"/>
      <c r="I44" s="72"/>
      <c r="J44" s="44"/>
      <c r="K44" s="87"/>
      <c r="L44" s="88"/>
      <c r="M44" s="88"/>
      <c r="N44" s="88"/>
      <c r="O44" s="88"/>
      <c r="P44" s="88"/>
      <c r="Q44" s="88"/>
      <c r="R44" s="88"/>
      <c r="S44" s="88"/>
      <c r="T44" s="88"/>
      <c r="U44" s="88"/>
      <c r="V44" s="88"/>
      <c r="W44" s="88"/>
      <c r="X44" s="89"/>
    </row>
    <row r="45" spans="1:32" ht="17.100000000000001" customHeight="1" x14ac:dyDescent="0.3">
      <c r="A45" s="43" t="s">
        <v>53</v>
      </c>
      <c r="B45" s="73">
        <v>1</v>
      </c>
      <c r="C45" s="73"/>
      <c r="D45" s="73"/>
      <c r="E45" s="73"/>
      <c r="F45" s="73">
        <v>1</v>
      </c>
      <c r="G45" s="73"/>
      <c r="H45" s="73"/>
      <c r="I45" s="73"/>
      <c r="J45" s="44"/>
      <c r="K45" s="87"/>
      <c r="L45" s="88"/>
      <c r="M45" s="88"/>
      <c r="N45" s="88"/>
      <c r="O45" s="88"/>
      <c r="P45" s="88"/>
      <c r="Q45" s="88"/>
      <c r="R45" s="88"/>
      <c r="S45" s="88"/>
      <c r="T45" s="88"/>
      <c r="U45" s="88"/>
      <c r="V45" s="88"/>
      <c r="W45" s="88"/>
      <c r="X45" s="89"/>
    </row>
    <row r="46" spans="1:32" ht="17.100000000000001" customHeight="1" x14ac:dyDescent="0.35">
      <c r="A46" s="34" t="s">
        <v>54</v>
      </c>
      <c r="B46" s="74">
        <f>SUM(B42+F42)</f>
        <v>11.280000000000001</v>
      </c>
      <c r="C46" s="75"/>
      <c r="D46" s="75"/>
      <c r="E46" s="75"/>
      <c r="F46" s="75"/>
      <c r="G46" s="75"/>
      <c r="H46" s="75"/>
      <c r="I46" s="76"/>
      <c r="J46" s="45"/>
      <c r="K46" s="87"/>
      <c r="L46" s="88"/>
      <c r="M46" s="88"/>
      <c r="N46" s="88"/>
      <c r="O46" s="88"/>
      <c r="P46" s="88"/>
      <c r="Q46" s="88"/>
      <c r="R46" s="88"/>
      <c r="S46" s="88"/>
      <c r="T46" s="88"/>
      <c r="U46" s="88"/>
      <c r="V46" s="88"/>
      <c r="W46" s="88"/>
      <c r="X46" s="89"/>
    </row>
    <row r="47" spans="1:32" ht="17.100000000000001" customHeight="1" x14ac:dyDescent="0.35">
      <c r="A47" s="46" t="s">
        <v>55</v>
      </c>
      <c r="B47" s="77">
        <f ca="1">B48+F48</f>
        <v>10.44</v>
      </c>
      <c r="C47" s="78"/>
      <c r="D47" s="78"/>
      <c r="E47" s="78"/>
      <c r="F47" s="78"/>
      <c r="G47" s="78"/>
      <c r="H47" s="78"/>
      <c r="I47" s="79"/>
      <c r="J47" s="45"/>
      <c r="K47" s="87"/>
      <c r="L47" s="88"/>
      <c r="M47" s="88"/>
      <c r="N47" s="88"/>
      <c r="O47" s="88"/>
      <c r="P47" s="88"/>
      <c r="Q47" s="88"/>
      <c r="R47" s="88"/>
      <c r="S47" s="88"/>
      <c r="T47" s="88"/>
      <c r="U47" s="88"/>
      <c r="V47" s="88"/>
      <c r="W47" s="88"/>
      <c r="X47" s="89"/>
    </row>
    <row r="48" spans="1:32" ht="17.100000000000001" customHeight="1" x14ac:dyDescent="0.4">
      <c r="A48" s="47" t="s">
        <v>56</v>
      </c>
      <c r="B48" s="48">
        <f ca="1">(C48*0.12)+(D48*0.36)+(E48*0.6)</f>
        <v>4.92</v>
      </c>
      <c r="C48" s="49">
        <f ca="1">C39-[4]!SOMME_SI_COULEUR(C9:C38,65280)</f>
        <v>7</v>
      </c>
      <c r="D48" s="49">
        <f ca="1">D39-[4]!SOMME_SI_COULEUR(D9:D38,65280)</f>
        <v>3</v>
      </c>
      <c r="E48" s="49">
        <f ca="1">E39-[4]!SOMME_SI_COULEUR(E9:E38,65280)</f>
        <v>5</v>
      </c>
      <c r="F48" s="48">
        <f ca="1">(G48*0.12)+(H48*0.36)+(I48*0.6)</f>
        <v>5.52</v>
      </c>
      <c r="G48" s="48">
        <f ca="1">G39-[4]!SOMME_SI_COULEUR(G9:G38,65280)</f>
        <v>3</v>
      </c>
      <c r="H48" s="48">
        <f ca="1">H39-[4]!SOMME_SI_COULEUR(H9:H38,65280)</f>
        <v>1</v>
      </c>
      <c r="I48" s="48">
        <f ca="1">I39-[4]!SOMME_SI_COULEUR(I9:I38,65280)</f>
        <v>8</v>
      </c>
      <c r="J48" s="50"/>
      <c r="K48" s="87"/>
      <c r="L48" s="88"/>
      <c r="M48" s="88"/>
      <c r="N48" s="88"/>
      <c r="O48" s="88"/>
      <c r="P48" s="88"/>
      <c r="Q48" s="88"/>
      <c r="R48" s="88"/>
      <c r="S48" s="88"/>
      <c r="T48" s="88"/>
      <c r="U48" s="88"/>
      <c r="V48" s="88"/>
      <c r="W48" s="88"/>
      <c r="X48" s="89"/>
    </row>
    <row r="49" spans="1:24" ht="17.100000000000001" customHeight="1" x14ac:dyDescent="0.4">
      <c r="A49" s="34" t="s">
        <v>57</v>
      </c>
      <c r="B49" s="48"/>
      <c r="C49" s="51"/>
      <c r="D49" s="48"/>
      <c r="E49" s="51"/>
      <c r="F49" s="48"/>
      <c r="G49" s="51"/>
      <c r="H49" s="48"/>
      <c r="I49" s="48"/>
      <c r="J49" s="50"/>
      <c r="K49" s="87"/>
      <c r="L49" s="88"/>
      <c r="M49" s="88"/>
      <c r="N49" s="88"/>
      <c r="O49" s="88"/>
      <c r="P49" s="88"/>
      <c r="Q49" s="88"/>
      <c r="R49" s="88"/>
      <c r="S49" s="88"/>
      <c r="T49" s="88"/>
      <c r="U49" s="88"/>
      <c r="V49" s="88"/>
      <c r="W49" s="88"/>
      <c r="X49" s="89"/>
    </row>
    <row r="50" spans="1:24" ht="17.399999999999999" customHeight="1" x14ac:dyDescent="0.4">
      <c r="A50" s="52" t="s">
        <v>58</v>
      </c>
      <c r="B50" s="48"/>
      <c r="C50" s="51"/>
      <c r="D50" s="48"/>
      <c r="E50" s="48"/>
      <c r="F50" s="48"/>
      <c r="G50" s="48"/>
      <c r="H50" s="48"/>
      <c r="I50" s="48"/>
      <c r="J50" s="50"/>
      <c r="K50" s="87"/>
      <c r="L50" s="88"/>
      <c r="M50" s="88"/>
      <c r="N50" s="88"/>
      <c r="O50" s="88"/>
      <c r="P50" s="88"/>
      <c r="Q50" s="88"/>
      <c r="R50" s="88"/>
      <c r="S50" s="88"/>
      <c r="T50" s="88"/>
      <c r="U50" s="88"/>
      <c r="V50" s="88"/>
      <c r="W50" s="88"/>
      <c r="X50" s="89"/>
    </row>
    <row r="51" spans="1:24" ht="15.6" x14ac:dyDescent="0.3">
      <c r="A51" s="53" t="s">
        <v>59</v>
      </c>
      <c r="B51" s="54"/>
      <c r="C51" s="55"/>
      <c r="D51" s="55"/>
      <c r="E51" s="55"/>
      <c r="F51" s="56"/>
      <c r="G51" s="57"/>
      <c r="H51" s="57"/>
      <c r="I51" s="57"/>
      <c r="K51" s="90"/>
      <c r="L51" s="91"/>
      <c r="M51" s="91"/>
      <c r="N51" s="91"/>
      <c r="O51" s="91"/>
      <c r="P51" s="91"/>
      <c r="Q51" s="91"/>
      <c r="R51" s="91"/>
      <c r="S51" s="91"/>
      <c r="T51" s="91"/>
      <c r="U51" s="91"/>
      <c r="V51" s="91"/>
      <c r="W51" s="91"/>
      <c r="X51" s="92"/>
    </row>
    <row r="52" spans="1:24" ht="15.6" customHeight="1" x14ac:dyDescent="0.3">
      <c r="A52" s="58" t="s">
        <v>60</v>
      </c>
      <c r="B52" s="80" t="s">
        <v>61</v>
      </c>
      <c r="C52" s="80"/>
      <c r="D52" s="80"/>
      <c r="E52" s="80"/>
      <c r="F52" s="80"/>
      <c r="G52" s="80"/>
      <c r="H52" s="80"/>
      <c r="I52" s="80"/>
      <c r="M52" s="4" t="s">
        <v>60</v>
      </c>
      <c r="N52" s="4"/>
      <c r="Q52" s="70" t="s">
        <v>62</v>
      </c>
      <c r="R52" s="70"/>
      <c r="S52" s="70"/>
      <c r="T52" s="70"/>
      <c r="U52" s="70"/>
      <c r="V52" s="70"/>
      <c r="W52" s="70"/>
      <c r="X52" s="70"/>
    </row>
    <row r="53" spans="1:24" ht="12" customHeight="1" x14ac:dyDescent="0.3">
      <c r="A53" s="59"/>
      <c r="B53" s="80"/>
      <c r="C53" s="80"/>
      <c r="D53" s="80"/>
      <c r="E53" s="80"/>
      <c r="F53" s="80"/>
      <c r="G53" s="80"/>
      <c r="H53" s="80"/>
      <c r="I53" s="80"/>
      <c r="J53" s="60"/>
      <c r="K53" s="60"/>
      <c r="L53" s="60"/>
      <c r="M53" s="60"/>
      <c r="N53" s="60"/>
      <c r="O53" s="60"/>
      <c r="P53" s="60"/>
      <c r="Q53" s="71"/>
      <c r="R53" s="71"/>
      <c r="S53" s="71"/>
      <c r="T53" s="71"/>
      <c r="U53" s="71"/>
      <c r="V53" s="71"/>
      <c r="W53" s="71"/>
      <c r="X53" s="71"/>
    </row>
    <row r="54" spans="1:24" x14ac:dyDescent="0.3">
      <c r="A54" s="61"/>
      <c r="B54" s="62"/>
      <c r="C54" s="62"/>
      <c r="D54" s="62"/>
      <c r="E54" s="62"/>
      <c r="F54" s="62"/>
      <c r="G54" s="62"/>
      <c r="H54" s="62"/>
      <c r="I54" s="62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</row>
    <row r="55" spans="1:24" x14ac:dyDescent="0.3">
      <c r="A55" s="61"/>
      <c r="B55" s="62"/>
      <c r="C55" s="62"/>
      <c r="D55" s="62"/>
      <c r="E55" s="62"/>
      <c r="F55" s="62"/>
      <c r="G55" s="62"/>
      <c r="H55" s="62"/>
      <c r="I55" s="62"/>
      <c r="J55" s="60"/>
      <c r="K55" s="60"/>
      <c r="L55" s="60"/>
      <c r="M55" s="60"/>
      <c r="N55" s="60"/>
      <c r="O55" s="60"/>
      <c r="P55" s="60"/>
      <c r="Q55" s="60"/>
      <c r="R55" s="60"/>
      <c r="S55" s="60"/>
      <c r="T55" s="60"/>
      <c r="U55" s="60"/>
      <c r="V55" s="60"/>
      <c r="W55" s="60"/>
      <c r="X55" s="60"/>
    </row>
    <row r="56" spans="1:24" x14ac:dyDescent="0.3">
      <c r="A56" s="61"/>
      <c r="B56" s="62"/>
      <c r="C56" s="62"/>
      <c r="D56" s="62"/>
      <c r="E56" s="62"/>
      <c r="F56" s="62"/>
      <c r="G56" s="62"/>
      <c r="H56" s="62"/>
      <c r="I56" s="62"/>
      <c r="J56" s="60"/>
      <c r="K56" s="60"/>
      <c r="L56" s="60"/>
      <c r="M56" s="60"/>
      <c r="N56" s="60"/>
      <c r="O56" s="60"/>
      <c r="P56" s="60"/>
      <c r="Q56" s="60"/>
      <c r="R56" s="60"/>
      <c r="S56" s="60"/>
      <c r="T56" s="60"/>
      <c r="U56" s="60"/>
      <c r="V56" s="60"/>
      <c r="W56" s="60"/>
      <c r="X56" s="60"/>
    </row>
    <row r="57" spans="1:24" x14ac:dyDescent="0.3">
      <c r="A57" s="61"/>
      <c r="B57" s="62"/>
      <c r="C57" s="62"/>
      <c r="D57" s="62"/>
      <c r="E57" s="62"/>
      <c r="F57" s="62"/>
      <c r="G57" s="62"/>
      <c r="H57" s="62"/>
      <c r="I57" s="62"/>
    </row>
    <row r="58" spans="1:24" x14ac:dyDescent="0.3">
      <c r="B58" s="63"/>
      <c r="C58" s="63"/>
      <c r="D58" s="63"/>
      <c r="E58" s="63"/>
      <c r="F58" s="63"/>
    </row>
    <row r="59" spans="1:24" x14ac:dyDescent="0.3">
      <c r="B59" s="63"/>
      <c r="C59" s="63"/>
      <c r="D59" s="63"/>
      <c r="E59" s="63"/>
      <c r="F59" s="63"/>
    </row>
    <row r="60" spans="1:24" x14ac:dyDescent="0.3">
      <c r="B60" s="63"/>
      <c r="C60" s="63"/>
      <c r="D60" s="63"/>
      <c r="E60" s="63"/>
      <c r="F60" s="64"/>
    </row>
    <row r="61" spans="1:24" x14ac:dyDescent="0.3">
      <c r="F61" s="64"/>
    </row>
    <row r="62" spans="1:24" x14ac:dyDescent="0.3">
      <c r="F62" s="64"/>
    </row>
    <row r="74" spans="1:7" x14ac:dyDescent="0.3">
      <c r="A74" s="65"/>
      <c r="B74" s="65"/>
      <c r="C74" s="65"/>
      <c r="D74" s="65"/>
      <c r="E74" s="65"/>
      <c r="F74" s="65"/>
      <c r="G74" s="65"/>
    </row>
    <row r="75" spans="1:7" x14ac:dyDescent="0.3">
      <c r="A75" s="65"/>
      <c r="B75" s="65"/>
      <c r="C75" s="65"/>
      <c r="D75" s="65"/>
      <c r="E75" s="65"/>
      <c r="F75" s="65"/>
      <c r="G75" s="65"/>
    </row>
    <row r="76" spans="1:7" x14ac:dyDescent="0.3">
      <c r="A76" s="65"/>
      <c r="B76" s="65"/>
      <c r="C76" s="65"/>
      <c r="D76" s="65"/>
      <c r="E76" s="65"/>
      <c r="F76" s="65"/>
      <c r="G76" s="65"/>
    </row>
    <row r="77" spans="1:7" x14ac:dyDescent="0.3">
      <c r="A77" s="65"/>
      <c r="B77" s="65"/>
      <c r="C77" s="65"/>
      <c r="D77" s="65"/>
      <c r="E77" s="65"/>
      <c r="F77" s="65"/>
      <c r="G77" s="65"/>
    </row>
    <row r="78" spans="1:7" x14ac:dyDescent="0.3">
      <c r="A78" s="65"/>
      <c r="B78" s="65"/>
      <c r="C78" s="65"/>
      <c r="D78" s="65"/>
      <c r="E78" s="65"/>
      <c r="F78" s="65"/>
      <c r="G78" s="65"/>
    </row>
    <row r="79" spans="1:7" x14ac:dyDescent="0.3">
      <c r="A79" s="65"/>
      <c r="B79" s="65"/>
      <c r="C79" s="65"/>
      <c r="D79" s="65"/>
      <c r="E79" s="65"/>
      <c r="F79" s="65"/>
      <c r="G79" s="65"/>
    </row>
    <row r="80" spans="1:7" x14ac:dyDescent="0.3">
      <c r="A80" s="65"/>
      <c r="B80" s="65"/>
      <c r="C80" s="65"/>
      <c r="D80" s="65"/>
      <c r="E80" s="65"/>
      <c r="F80" s="65"/>
      <c r="G80" s="65"/>
    </row>
  </sheetData>
  <sheetProtection formatCells="0" formatColumns="0" formatRows="0" insertColumns="0" insertRows="0" insertHyperlinks="0" deleteColumns="0" deleteRows="0" sort="0" autoFilter="0" pivotTables="0"/>
  <protectedRanges>
    <protectedRange sqref="B7:B14 B16:B22 B24:B38" name="Plage3_2"/>
    <protectedRange sqref="F16:F22 F24:F27 F7:F14" name="Plage3_1_1"/>
  </protectedRanges>
  <mergeCells count="24">
    <mergeCell ref="Q52:X53"/>
    <mergeCell ref="F44:I44"/>
    <mergeCell ref="B45:E45"/>
    <mergeCell ref="F45:I45"/>
    <mergeCell ref="B46:I46"/>
    <mergeCell ref="B47:I47"/>
    <mergeCell ref="B52:I53"/>
    <mergeCell ref="A4:A5"/>
    <mergeCell ref="B4:I4"/>
    <mergeCell ref="K4:X51"/>
    <mergeCell ref="B5:I5"/>
    <mergeCell ref="B7:I7"/>
    <mergeCell ref="B15:I15"/>
    <mergeCell ref="B23:I23"/>
    <mergeCell ref="B28:I28"/>
    <mergeCell ref="A40:I40"/>
    <mergeCell ref="B44:E44"/>
    <mergeCell ref="B1:X1"/>
    <mergeCell ref="A2:A3"/>
    <mergeCell ref="B2:G2"/>
    <mergeCell ref="H2:K2"/>
    <mergeCell ref="L2:X2"/>
    <mergeCell ref="B3:J3"/>
    <mergeCell ref="K3:X3"/>
  </mergeCells>
  <pageMargins left="0.7" right="0.7" top="0.75" bottom="0.75" header="0.3" footer="0.3"/>
  <pageSetup paperSize="9" scale="74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defaultSize="0" print="0" autoFill="0" autoPict="0" macro="[3]!DesactivationCliqueDroit">
                <anchor moveWithCells="1" sizeWithCells="1">
                  <from>
                    <xdr:col>24</xdr:col>
                    <xdr:colOff>129540</xdr:colOff>
                    <xdr:row>0</xdr:row>
                    <xdr:rowOff>114300</xdr:rowOff>
                  </from>
                  <to>
                    <xdr:col>25</xdr:col>
                    <xdr:colOff>716280</xdr:colOff>
                    <xdr:row>3</xdr:row>
                    <xdr:rowOff>137160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6" r:id="rId5" name="Button 2">
              <controlPr defaultSize="0" print="0" autoFill="0" autoPict="0" macro="[3]!ActivationCliqueDroit">
                <anchor moveWithCells="1" sizeWithCells="1">
                  <from>
                    <xdr:col>24</xdr:col>
                    <xdr:colOff>144780</xdr:colOff>
                    <xdr:row>4</xdr:row>
                    <xdr:rowOff>60960</xdr:rowOff>
                  </from>
                  <to>
                    <xdr:col>25</xdr:col>
                    <xdr:colOff>739140</xdr:colOff>
                    <xdr:row>7</xdr:row>
                    <xdr:rowOff>60960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AF4314-654F-4050-8CD7-2762FD4B15CC}">
  <sheetPr codeName="Feuil8">
    <tabColor rgb="FFFF0000"/>
  </sheetPr>
  <dimension ref="A1:AF80"/>
  <sheetViews>
    <sheetView view="pageBreakPreview" zoomScale="76" zoomScaleSheetLayoutView="100" workbookViewId="0">
      <selection activeCell="B8" sqref="B8"/>
    </sheetView>
  </sheetViews>
  <sheetFormatPr baseColWidth="10" defaultColWidth="11.44140625" defaultRowHeight="14.4" x14ac:dyDescent="0.3"/>
  <cols>
    <col min="1" max="1" width="33.109375" customWidth="1"/>
    <col min="2" max="2" width="6.33203125" bestFit="1" customWidth="1"/>
    <col min="3" max="5" width="4.5546875" customWidth="1"/>
    <col min="6" max="6" width="7.109375" customWidth="1"/>
    <col min="7" max="9" width="4.5546875" customWidth="1"/>
    <col min="10" max="10" width="1.88671875" bestFit="1" customWidth="1"/>
    <col min="11" max="13" width="4" bestFit="1" customWidth="1"/>
    <col min="14" max="14" width="1.88671875" bestFit="1" customWidth="1"/>
    <col min="15" max="16" width="4" bestFit="1" customWidth="1"/>
    <col min="17" max="17" width="3.6640625" customWidth="1"/>
    <col min="18" max="18" width="2" hidden="1" customWidth="1"/>
    <col min="19" max="19" width="4" bestFit="1" customWidth="1"/>
    <col min="20" max="20" width="0.6640625" customWidth="1"/>
    <col min="21" max="21" width="4" bestFit="1" customWidth="1"/>
    <col min="22" max="22" width="2" customWidth="1"/>
    <col min="23" max="23" width="1.109375" customWidth="1"/>
    <col min="24" max="24" width="4" bestFit="1" customWidth="1"/>
  </cols>
  <sheetData>
    <row r="1" spans="1:25" ht="15" customHeight="1" thickBot="1" x14ac:dyDescent="0.35">
      <c r="A1" s="1" t="s">
        <v>0</v>
      </c>
      <c r="B1" s="115" t="s">
        <v>1</v>
      </c>
      <c r="C1" s="115"/>
      <c r="D1" s="115"/>
      <c r="E1" s="115"/>
      <c r="F1" s="115"/>
      <c r="G1" s="115"/>
      <c r="H1" s="115"/>
      <c r="I1" s="115"/>
      <c r="J1" s="115"/>
      <c r="K1" s="115"/>
      <c r="L1" s="115"/>
      <c r="M1" s="115"/>
      <c r="N1" s="115"/>
      <c r="O1" s="115"/>
      <c r="P1" s="115"/>
      <c r="Q1" s="115"/>
      <c r="R1" s="115"/>
      <c r="S1" s="115"/>
      <c r="T1" s="115"/>
      <c r="U1" s="115"/>
      <c r="V1" s="115"/>
      <c r="W1" s="115"/>
      <c r="X1" s="115"/>
      <c r="Y1" t="str">
        <f>"P1_"&amp;H2&amp;"_"&amp;TEXT(L2,"JJMMAA")</f>
        <v>P1_SOIR_050721</v>
      </c>
    </row>
    <row r="2" spans="1:25" ht="18.600000000000001" customHeight="1" thickBot="1" x14ac:dyDescent="0.35">
      <c r="A2" s="116" t="s">
        <v>2</v>
      </c>
      <c r="B2" s="120" t="str">
        <f>[1]Lundi!$Y$3</f>
        <v xml:space="preserve"> dinde aux carottes</v>
      </c>
      <c r="C2" s="121"/>
      <c r="D2" s="121"/>
      <c r="E2" s="121"/>
      <c r="F2" s="121"/>
      <c r="G2" s="122"/>
      <c r="H2" s="110" t="str">
        <f>[1]Lundi!$U$1</f>
        <v>SOIR</v>
      </c>
      <c r="I2" s="110"/>
      <c r="J2" s="110"/>
      <c r="K2" s="110"/>
      <c r="L2" s="111">
        <f>[3]NOM_PLAT1_LM!L2:X2</f>
        <v>44382</v>
      </c>
      <c r="M2" s="111"/>
      <c r="N2" s="111"/>
      <c r="O2" s="111"/>
      <c r="P2" s="111"/>
      <c r="Q2" s="111"/>
      <c r="R2" s="111"/>
      <c r="S2" s="111"/>
      <c r="T2" s="111"/>
      <c r="U2" s="111"/>
      <c r="V2" s="111"/>
      <c r="W2" s="111"/>
      <c r="X2" s="111"/>
    </row>
    <row r="3" spans="1:25" s="2" customFormat="1" x14ac:dyDescent="0.3">
      <c r="A3" s="106"/>
      <c r="B3" s="117" t="s">
        <v>3</v>
      </c>
      <c r="C3" s="118"/>
      <c r="D3" s="118"/>
      <c r="E3" s="118"/>
      <c r="F3" s="118"/>
      <c r="G3" s="118"/>
      <c r="H3" s="118"/>
      <c r="I3" s="118"/>
      <c r="J3" s="119"/>
      <c r="K3" s="117" t="s">
        <v>4</v>
      </c>
      <c r="L3" s="118"/>
      <c r="M3" s="118"/>
      <c r="N3" s="118"/>
      <c r="O3" s="118"/>
      <c r="P3" s="118"/>
      <c r="Q3" s="118"/>
      <c r="R3" s="118"/>
      <c r="S3" s="118"/>
      <c r="T3" s="118"/>
      <c r="U3" s="118"/>
      <c r="V3" s="118"/>
      <c r="W3" s="118"/>
      <c r="X3" s="119"/>
    </row>
    <row r="4" spans="1:25" ht="15" customHeight="1" x14ac:dyDescent="0.3">
      <c r="A4" s="81" t="s">
        <v>5</v>
      </c>
      <c r="B4" s="83" t="s">
        <v>6</v>
      </c>
      <c r="C4" s="83"/>
      <c r="D4" s="83"/>
      <c r="E4" s="83"/>
      <c r="F4" s="83"/>
      <c r="G4" s="83"/>
      <c r="H4" s="83"/>
      <c r="I4" s="83"/>
      <c r="J4" s="3"/>
      <c r="K4" s="84" t="s">
        <v>7</v>
      </c>
      <c r="L4" s="85"/>
      <c r="M4" s="85"/>
      <c r="N4" s="85"/>
      <c r="O4" s="85"/>
      <c r="P4" s="85"/>
      <c r="Q4" s="85"/>
      <c r="R4" s="85"/>
      <c r="S4" s="85"/>
      <c r="T4" s="85"/>
      <c r="U4" s="85"/>
      <c r="V4" s="85"/>
      <c r="W4" s="85"/>
      <c r="X4" s="86"/>
    </row>
    <row r="5" spans="1:25" ht="15" thickBot="1" x14ac:dyDescent="0.35">
      <c r="A5" s="82"/>
      <c r="B5" s="93" t="s">
        <v>8</v>
      </c>
      <c r="C5" s="93"/>
      <c r="D5" s="93"/>
      <c r="E5" s="93"/>
      <c r="F5" s="93"/>
      <c r="G5" s="93"/>
      <c r="H5" s="93"/>
      <c r="I5" s="93"/>
      <c r="J5" s="4"/>
      <c r="K5" s="87"/>
      <c r="L5" s="88"/>
      <c r="M5" s="88"/>
      <c r="N5" s="88"/>
      <c r="O5" s="88"/>
      <c r="P5" s="88"/>
      <c r="Q5" s="88"/>
      <c r="R5" s="88"/>
      <c r="S5" s="88"/>
      <c r="T5" s="88"/>
      <c r="U5" s="88"/>
      <c r="V5" s="88"/>
      <c r="W5" s="88"/>
      <c r="X5" s="89"/>
    </row>
    <row r="6" spans="1:25" ht="15" customHeight="1" x14ac:dyDescent="0.3">
      <c r="A6" s="5"/>
      <c r="B6" s="6" t="s">
        <v>9</v>
      </c>
      <c r="C6" s="6" t="s">
        <v>10</v>
      </c>
      <c r="D6" s="6" t="s">
        <v>11</v>
      </c>
      <c r="E6" s="6" t="s">
        <v>12</v>
      </c>
      <c r="F6" s="6" t="s">
        <v>13</v>
      </c>
      <c r="G6" s="6" t="s">
        <v>10</v>
      </c>
      <c r="H6" s="6" t="s">
        <v>11</v>
      </c>
      <c r="I6" s="7" t="s">
        <v>12</v>
      </c>
      <c r="J6" s="8"/>
      <c r="K6" s="87"/>
      <c r="L6" s="88"/>
      <c r="M6" s="88"/>
      <c r="N6" s="88"/>
      <c r="O6" s="88"/>
      <c r="P6" s="88"/>
      <c r="Q6" s="88"/>
      <c r="R6" s="88"/>
      <c r="S6" s="88"/>
      <c r="T6" s="88"/>
      <c r="U6" s="88"/>
      <c r="V6" s="88"/>
      <c r="W6" s="88"/>
      <c r="X6" s="89"/>
    </row>
    <row r="7" spans="1:25" ht="18.899999999999999" customHeight="1" x14ac:dyDescent="0.4">
      <c r="A7" s="9" t="s">
        <v>14</v>
      </c>
      <c r="B7" s="67"/>
      <c r="C7" s="68"/>
      <c r="D7" s="68"/>
      <c r="E7" s="68"/>
      <c r="F7" s="67"/>
      <c r="G7" s="67"/>
      <c r="H7" s="67"/>
      <c r="I7" s="69"/>
      <c r="J7" s="66"/>
      <c r="K7" s="87"/>
      <c r="L7" s="88"/>
      <c r="M7" s="88"/>
      <c r="N7" s="88"/>
      <c r="O7" s="88"/>
      <c r="P7" s="88"/>
      <c r="Q7" s="88"/>
      <c r="R7" s="88"/>
      <c r="S7" s="88"/>
      <c r="T7" s="88"/>
      <c r="U7" s="88"/>
      <c r="V7" s="88"/>
      <c r="W7" s="88"/>
      <c r="X7" s="89"/>
    </row>
    <row r="8" spans="1:25" ht="18.899999999999999" customHeight="1" x14ac:dyDescent="0.45">
      <c r="A8" s="11" t="s">
        <v>15</v>
      </c>
      <c r="B8" s="12">
        <f>[1]Lundi!$Y7</f>
        <v>0</v>
      </c>
      <c r="C8" s="13" t="str">
        <f>IF($B8&lt;1,"",VLOOKUP($B8,[3]Plat!$A$4:$I$28,2,FALSE))</f>
        <v/>
      </c>
      <c r="D8" s="14" t="str">
        <f>IF($B8&lt;1,"",VLOOKUP($B8,[3]Plat!$A$4:$I$28,3,FALSE))</f>
        <v/>
      </c>
      <c r="E8" s="14" t="str">
        <f>IF($B8&lt;1,"",VLOOKUP($B8,[3]Plat!$A$4:$I$28,4,FALSE))</f>
        <v/>
      </c>
      <c r="F8" s="12">
        <f>[1]Lundi!$Z7</f>
        <v>0</v>
      </c>
      <c r="G8" s="14" t="str">
        <f>IF($F8&lt;1,"",VLOOKUP(F8,[3]Plat!$A$4:$I$28,2,FALSE))</f>
        <v/>
      </c>
      <c r="H8" s="14" t="str">
        <f>IF($F8&lt;1,"",VLOOKUP(F8,[3]Plat!$A$4:$I$28,3,FALSE))</f>
        <v/>
      </c>
      <c r="I8" s="14" t="str">
        <f>IF($F8&lt;1,"",VLOOKUP(F8,[3]Plat!$A$4:$I$28,4,FALSE))</f>
        <v/>
      </c>
      <c r="J8" s="10"/>
      <c r="K8" s="87"/>
      <c r="L8" s="88"/>
      <c r="M8" s="88"/>
      <c r="N8" s="88"/>
      <c r="O8" s="88"/>
      <c r="P8" s="88"/>
      <c r="Q8" s="88"/>
      <c r="R8" s="88"/>
      <c r="S8" s="88"/>
      <c r="T8" s="88"/>
      <c r="U8" s="88"/>
      <c r="V8" s="88"/>
      <c r="W8" s="88"/>
      <c r="X8" s="89"/>
    </row>
    <row r="9" spans="1:25" ht="18.899999999999999" customHeight="1" x14ac:dyDescent="0.45">
      <c r="A9" s="11" t="s">
        <v>16</v>
      </c>
      <c r="B9" s="12">
        <f>[1]Lundi!$Y8</f>
        <v>0</v>
      </c>
      <c r="C9" s="13" t="str">
        <f>IF($B9&lt;1,"",VLOOKUP($B9,[3]Plat!$A$4:$I$28,2,FALSE))</f>
        <v/>
      </c>
      <c r="D9" s="14" t="str">
        <f>IF($B9&lt;1,"",VLOOKUP($B9,[3]Plat!$A$4:$I$28,3,FALSE))</f>
        <v/>
      </c>
      <c r="E9" s="14" t="str">
        <f>IF($B9&lt;1,"",VLOOKUP($B9,[3]Plat!$A$4:$I$28,4,FALSE))</f>
        <v/>
      </c>
      <c r="F9" s="12">
        <f>[1]Lundi!$Z8</f>
        <v>7</v>
      </c>
      <c r="G9" s="14">
        <f>IF($F9&lt;1,"",VLOOKUP(F9,[3]Plat!$A$4:$I$28,2,FALSE))</f>
        <v>2</v>
      </c>
      <c r="H9" s="14">
        <f>IF($F9&lt;1,"",VLOOKUP(F9,[3]Plat!$A$4:$I$28,3,FALSE))</f>
        <v>0</v>
      </c>
      <c r="I9" s="14">
        <f>IF($F9&lt;1,"",VLOOKUP(F9,[3]Plat!$A$4:$I$28,4,FALSE))</f>
        <v>1</v>
      </c>
      <c r="J9" s="15"/>
      <c r="K9" s="87"/>
      <c r="L9" s="88"/>
      <c r="M9" s="88"/>
      <c r="N9" s="88"/>
      <c r="O9" s="88"/>
      <c r="P9" s="88"/>
      <c r="Q9" s="88"/>
      <c r="R9" s="88"/>
      <c r="S9" s="88"/>
      <c r="T9" s="88"/>
      <c r="U9" s="88"/>
      <c r="V9" s="88"/>
      <c r="W9" s="88"/>
      <c r="X9" s="89"/>
    </row>
    <row r="10" spans="1:25" ht="18.899999999999999" customHeight="1" x14ac:dyDescent="0.45">
      <c r="A10" s="11" t="s">
        <v>17</v>
      </c>
      <c r="B10" s="12">
        <f>[1]Lundi!$Y9</f>
        <v>0</v>
      </c>
      <c r="C10" s="13" t="str">
        <f>IF($B10&lt;1,"",VLOOKUP($B10,[3]Plat!$A$4:$I$28,2,FALSE))</f>
        <v/>
      </c>
      <c r="D10" s="14" t="str">
        <f>IF($B10&lt;1,"",VLOOKUP($B10,[3]Plat!$A$4:$I$28,3,FALSE))</f>
        <v/>
      </c>
      <c r="E10" s="14" t="str">
        <f>IF($B10&lt;1,"",VLOOKUP($B10,[3]Plat!$A$4:$I$28,4,FALSE))</f>
        <v/>
      </c>
      <c r="F10" s="12">
        <f>[1]Lundi!$Z9</f>
        <v>4</v>
      </c>
      <c r="G10" s="14">
        <f>IF($F10&lt;1,"",VLOOKUP(F10,[3]Plat!$A$4:$I$28,2,FALSE))</f>
        <v>1</v>
      </c>
      <c r="H10" s="14">
        <f>IF($F10&lt;1,"",VLOOKUP(F10,[3]Plat!$A$4:$I$28,3,FALSE))</f>
        <v>1</v>
      </c>
      <c r="I10" s="14">
        <f>IF($F10&lt;1,"",VLOOKUP(F10,[3]Plat!$A$4:$I$28,4,FALSE))</f>
        <v>0</v>
      </c>
      <c r="J10" s="10"/>
      <c r="K10" s="87"/>
      <c r="L10" s="88"/>
      <c r="M10" s="88"/>
      <c r="N10" s="88"/>
      <c r="O10" s="88"/>
      <c r="P10" s="88"/>
      <c r="Q10" s="88"/>
      <c r="R10" s="88"/>
      <c r="S10" s="88"/>
      <c r="T10" s="88"/>
      <c r="U10" s="88"/>
      <c r="V10" s="88"/>
      <c r="W10" s="88"/>
      <c r="X10" s="89"/>
    </row>
    <row r="11" spans="1:25" ht="18.899999999999999" customHeight="1" x14ac:dyDescent="0.45">
      <c r="A11" s="11" t="s">
        <v>18</v>
      </c>
      <c r="B11" s="12">
        <f>[1]Lundi!$Y10</f>
        <v>0</v>
      </c>
      <c r="C11" s="13" t="str">
        <f>IF($B11&lt;1,"",VLOOKUP($B11,[3]Plat!$A$4:$I$28,2,FALSE))</f>
        <v/>
      </c>
      <c r="D11" s="14" t="str">
        <f>IF($B11&lt;1,"",VLOOKUP($B11,[3]Plat!$A$4:$I$28,3,FALSE))</f>
        <v/>
      </c>
      <c r="E11" s="14" t="str">
        <f>IF($B11&lt;1,"",VLOOKUP($B11,[3]Plat!$A$4:$I$28,4,FALSE))</f>
        <v/>
      </c>
      <c r="F11" s="12">
        <f>[1]Lundi!$Z10</f>
        <v>3</v>
      </c>
      <c r="G11" s="14">
        <f>IF($F11&lt;1,"",VLOOKUP(F11,[3]Plat!$A$4:$I$28,2,FALSE))</f>
        <v>0</v>
      </c>
      <c r="H11" s="14">
        <f>IF($F11&lt;1,"",VLOOKUP(F11,[3]Plat!$A$4:$I$28,3,FALSE))</f>
        <v>1</v>
      </c>
      <c r="I11" s="14">
        <f>IF($F11&lt;1,"",VLOOKUP(F11,[3]Plat!$A$4:$I$28,4,FALSE))</f>
        <v>0</v>
      </c>
      <c r="J11" s="10"/>
      <c r="K11" s="87"/>
      <c r="L11" s="88"/>
      <c r="M11" s="88"/>
      <c r="N11" s="88"/>
      <c r="O11" s="88"/>
      <c r="P11" s="88"/>
      <c r="Q11" s="88"/>
      <c r="R11" s="88"/>
      <c r="S11" s="88"/>
      <c r="T11" s="88"/>
      <c r="U11" s="88"/>
      <c r="V11" s="88"/>
      <c r="W11" s="88"/>
      <c r="X11" s="89"/>
    </row>
    <row r="12" spans="1:25" ht="18.899999999999999" customHeight="1" x14ac:dyDescent="0.45">
      <c r="A12" s="11" t="s">
        <v>19</v>
      </c>
      <c r="B12" s="12">
        <f>[1]Lundi!$Y11</f>
        <v>0</v>
      </c>
      <c r="C12" s="13" t="str">
        <f>IF($B12&lt;1,"",VLOOKUP($B12,[3]Plat!$A$4:$I$28,2,FALSE))</f>
        <v/>
      </c>
      <c r="D12" s="14" t="str">
        <f>IF($B12&lt;1,"",VLOOKUP($B12,[3]Plat!$A$4:$I$28,3,FALSE))</f>
        <v/>
      </c>
      <c r="E12" s="14" t="str">
        <f>IF($B12&lt;1,"",VLOOKUP($B12,[3]Plat!$A$4:$I$28,4,FALSE))</f>
        <v/>
      </c>
      <c r="F12" s="12">
        <f>[1]Lundi!$Z11</f>
        <v>4</v>
      </c>
      <c r="G12" s="14">
        <f>IF($F12&lt;1,"",VLOOKUP(F12,[3]Plat!$A$4:$I$28,2,FALSE))</f>
        <v>1</v>
      </c>
      <c r="H12" s="14">
        <f>IF($F12&lt;1,"",VLOOKUP(F12,[3]Plat!$A$4:$I$28,3,FALSE))</f>
        <v>1</v>
      </c>
      <c r="I12" s="14">
        <f>IF($F12&lt;1,"",VLOOKUP(F12,[3]Plat!$A$4:$I$28,4,FALSE))</f>
        <v>0</v>
      </c>
      <c r="J12" s="10"/>
      <c r="K12" s="87"/>
      <c r="L12" s="88"/>
      <c r="M12" s="88"/>
      <c r="N12" s="88"/>
      <c r="O12" s="88"/>
      <c r="P12" s="88"/>
      <c r="Q12" s="88"/>
      <c r="R12" s="88"/>
      <c r="S12" s="88"/>
      <c r="T12" s="88"/>
      <c r="U12" s="88"/>
      <c r="V12" s="88"/>
      <c r="W12" s="88"/>
      <c r="X12" s="89"/>
    </row>
    <row r="13" spans="1:25" ht="18.899999999999999" customHeight="1" x14ac:dyDescent="0.45">
      <c r="A13" s="11" t="s">
        <v>20</v>
      </c>
      <c r="B13" s="12">
        <f>[1]Lundi!$Y12</f>
        <v>0</v>
      </c>
      <c r="C13" s="13" t="str">
        <f>IF($B13&lt;1,"",VLOOKUP($B13,[3]Plat!$A$4:$I$28,2,FALSE))</f>
        <v/>
      </c>
      <c r="D13" s="14" t="str">
        <f>IF($B13&lt;1,"",VLOOKUP($B13,[3]Plat!$A$4:$I$28,3,FALSE))</f>
        <v/>
      </c>
      <c r="E13" s="14" t="str">
        <f>IF($B13&lt;1,"",VLOOKUP($B13,[3]Plat!$A$4:$I$28,4,FALSE))</f>
        <v/>
      </c>
      <c r="F13" s="12">
        <f>[1]Lundi!$Z12</f>
        <v>6</v>
      </c>
      <c r="G13" s="14">
        <f>IF($F13&lt;1,"",VLOOKUP(F13,[3]Plat!$A$4:$I$28,2,FALSE))</f>
        <v>1</v>
      </c>
      <c r="H13" s="14">
        <f>IF($F13&lt;1,"",VLOOKUP(F13,[3]Plat!$A$4:$I$28,3,FALSE))</f>
        <v>0</v>
      </c>
      <c r="I13" s="14">
        <f>IF($F13&lt;1,"",VLOOKUP(F13,[3]Plat!$A$4:$I$28,4,FALSE))</f>
        <v>1</v>
      </c>
      <c r="J13" s="10"/>
      <c r="K13" s="87"/>
      <c r="L13" s="88"/>
      <c r="M13" s="88"/>
      <c r="N13" s="88"/>
      <c r="O13" s="88"/>
      <c r="P13" s="88"/>
      <c r="Q13" s="88"/>
      <c r="R13" s="88"/>
      <c r="S13" s="88"/>
      <c r="T13" s="88"/>
      <c r="U13" s="88"/>
      <c r="V13" s="88"/>
      <c r="W13" s="88"/>
      <c r="X13" s="89"/>
    </row>
    <row r="14" spans="1:25" ht="18.899999999999999" customHeight="1" x14ac:dyDescent="0.45">
      <c r="A14" s="11" t="s">
        <v>21</v>
      </c>
      <c r="B14" s="12">
        <f>[1]Lundi!$Y13</f>
        <v>0</v>
      </c>
      <c r="C14" s="13" t="str">
        <f>IF($B14&lt;1,"",VLOOKUP($B14,[3]Plat!$A$4:$I$28,2,FALSE))</f>
        <v/>
      </c>
      <c r="D14" s="14" t="str">
        <f>IF($B14&lt;1,"",VLOOKUP($B14,[3]Plat!$A$4:$I$28,3,FALSE))</f>
        <v/>
      </c>
      <c r="E14" s="14" t="str">
        <f>IF($B14&lt;1,"",VLOOKUP($B14,[3]Plat!$A$4:$I$28,4,FALSE))</f>
        <v/>
      </c>
      <c r="F14" s="12">
        <f>[1]Lundi!$Z13</f>
        <v>5</v>
      </c>
      <c r="G14" s="14">
        <f>IF($F14&lt;1,"",VLOOKUP(F14,[3]Plat!$A$4:$I$28,2,FALSE))</f>
        <v>0</v>
      </c>
      <c r="H14" s="14">
        <f>IF($F14&lt;1,"",VLOOKUP(F14,[3]Plat!$A$4:$I$28,3,FALSE))</f>
        <v>0</v>
      </c>
      <c r="I14" s="14">
        <f>IF($F14&lt;1,"",VLOOKUP(F14,[3]Plat!$A$4:$I$28,4,FALSE))</f>
        <v>1</v>
      </c>
      <c r="J14" s="10"/>
      <c r="K14" s="87"/>
      <c r="L14" s="88"/>
      <c r="M14" s="88"/>
      <c r="N14" s="88"/>
      <c r="O14" s="88"/>
      <c r="P14" s="88"/>
      <c r="Q14" s="88"/>
      <c r="R14" s="88"/>
      <c r="S14" s="88"/>
      <c r="T14" s="88"/>
      <c r="U14" s="88"/>
      <c r="V14" s="88"/>
      <c r="W14" s="88"/>
      <c r="X14" s="89"/>
    </row>
    <row r="15" spans="1:25" ht="18.899999999999999" customHeight="1" x14ac:dyDescent="0.45">
      <c r="A15" s="9" t="s">
        <v>22</v>
      </c>
      <c r="B15" s="95"/>
      <c r="C15" s="96"/>
      <c r="D15" s="96"/>
      <c r="E15" s="96"/>
      <c r="F15" s="96"/>
      <c r="G15" s="96"/>
      <c r="H15" s="96"/>
      <c r="I15" s="97"/>
      <c r="J15" s="10"/>
      <c r="K15" s="87"/>
      <c r="L15" s="88"/>
      <c r="M15" s="88"/>
      <c r="N15" s="88"/>
      <c r="O15" s="88"/>
      <c r="P15" s="88"/>
      <c r="Q15" s="88"/>
      <c r="R15" s="88"/>
      <c r="S15" s="88"/>
      <c r="T15" s="88"/>
      <c r="U15" s="88"/>
      <c r="V15" s="88"/>
      <c r="W15" s="88"/>
      <c r="X15" s="89"/>
    </row>
    <row r="16" spans="1:25" ht="18.899999999999999" customHeight="1" x14ac:dyDescent="0.45">
      <c r="A16" s="11" t="s">
        <v>23</v>
      </c>
      <c r="B16" s="12">
        <f>[1]Lundi!$Y15</f>
        <v>1</v>
      </c>
      <c r="C16" s="13">
        <f>IF($B16&lt;1,"",VLOOKUP($B16,[3]Plat!$A$4:$I$28,2,FALSE))</f>
        <v>1</v>
      </c>
      <c r="D16" s="14">
        <f>IF($B16&lt;1,"",VLOOKUP($B16,[3]Plat!$A$4:$I$28,3,FALSE))</f>
        <v>0</v>
      </c>
      <c r="E16" s="14">
        <f>IF($B16&lt;1,"",VLOOKUP($B16,[3]Plat!$A$4:$I$28,4,FALSE))</f>
        <v>0</v>
      </c>
      <c r="F16" s="12">
        <f>[1]Lundi!$Z15</f>
        <v>9</v>
      </c>
      <c r="G16" s="14">
        <f>IF($F16&lt;1,"",VLOOKUP(F16,[3]Plat!$A$4:$I$28,2,FALSE))</f>
        <v>1</v>
      </c>
      <c r="H16" s="14">
        <f>IF($F16&lt;1,"",VLOOKUP(F16,[3]Plat!$A$4:$I$28,3,FALSE))</f>
        <v>1</v>
      </c>
      <c r="I16" s="14">
        <f>IF($F16&lt;1,"",VLOOKUP(F16,[3]Plat!$A$4:$I$28,4,FALSE))</f>
        <v>1</v>
      </c>
      <c r="J16" s="10"/>
      <c r="K16" s="87"/>
      <c r="L16" s="88"/>
      <c r="M16" s="88"/>
      <c r="N16" s="88"/>
      <c r="O16" s="88"/>
      <c r="P16" s="88"/>
      <c r="Q16" s="88"/>
      <c r="R16" s="88"/>
      <c r="S16" s="88"/>
      <c r="T16" s="88"/>
      <c r="U16" s="88"/>
      <c r="V16" s="88"/>
      <c r="W16" s="88"/>
      <c r="X16" s="89"/>
    </row>
    <row r="17" spans="1:24" ht="18.899999999999999" customHeight="1" x14ac:dyDescent="0.45">
      <c r="A17" s="11" t="s">
        <v>24</v>
      </c>
      <c r="B17" s="12">
        <f>[1]Lundi!$Y16</f>
        <v>0</v>
      </c>
      <c r="C17" s="17" t="str">
        <f>IF($B17&lt;1,"",VLOOKUP($B17,[3]Plat!$A$4:$I$28,2,FALSE))</f>
        <v/>
      </c>
      <c r="D17" s="17" t="str">
        <f>IF($B17&lt;1,"",VLOOKUP($B17,[3]Plat!$A$4:$I$28,3,FALSE))</f>
        <v/>
      </c>
      <c r="E17" s="18" t="str">
        <f>IF($B17&lt;1,"",VLOOKUP($B17,[3]Plat!$A$4:$I$28,4,FALSE))</f>
        <v/>
      </c>
      <c r="F17" s="12">
        <f>[1]Lundi!$Z16</f>
        <v>0</v>
      </c>
      <c r="G17" s="17" t="str">
        <f>IF($F17&lt;1,"",VLOOKUP(F17,[3]Plat!$A$4:$I$28,2,FALSE))</f>
        <v/>
      </c>
      <c r="H17" s="17" t="str">
        <f>IF($F17&lt;1,"",VLOOKUP(F17,[3]Plat!$A$4:$I$28,3,FALSE))</f>
        <v/>
      </c>
      <c r="I17" s="17" t="str">
        <f>IF($F17&lt;1,"",VLOOKUP(F17,[3]Plat!$A$4:$I$28,4,FALSE))</f>
        <v/>
      </c>
      <c r="J17" s="10"/>
      <c r="K17" s="87"/>
      <c r="L17" s="88"/>
      <c r="M17" s="88"/>
      <c r="N17" s="88"/>
      <c r="O17" s="88"/>
      <c r="P17" s="88"/>
      <c r="Q17" s="88"/>
      <c r="R17" s="88"/>
      <c r="S17" s="88"/>
      <c r="T17" s="88"/>
      <c r="U17" s="88"/>
      <c r="V17" s="88"/>
      <c r="W17" s="88"/>
      <c r="X17" s="89"/>
    </row>
    <row r="18" spans="1:24" ht="18.899999999999999" customHeight="1" x14ac:dyDescent="0.45">
      <c r="A18" s="11" t="s">
        <v>25</v>
      </c>
      <c r="B18" s="12">
        <f>[1]Lundi!$Y17</f>
        <v>2</v>
      </c>
      <c r="C18" s="17">
        <f>IF($B18&lt;1,"",VLOOKUP($B18,[3]Plat!$A$4:$I$28,2,FALSE))</f>
        <v>2</v>
      </c>
      <c r="D18" s="14">
        <f>IF($B18&lt;1,"",VLOOKUP($B18,[3]Plat!$A$4:$I$28,3,FALSE))</f>
        <v>0</v>
      </c>
      <c r="E18" s="18">
        <f>IF($B18&lt;1,"",VLOOKUP($B18,[3]Plat!$A$4:$I$28,4,FALSE))</f>
        <v>0</v>
      </c>
      <c r="F18" s="12">
        <f>[1]Lundi!$Z17</f>
        <v>9</v>
      </c>
      <c r="G18" s="17">
        <f>IF($F18&lt;1,"",VLOOKUP(F18,[3]Plat!$A$4:$I$28,2,FALSE))</f>
        <v>1</v>
      </c>
      <c r="H18" s="17">
        <f>IF($F18&lt;1,"",VLOOKUP(F18,[3]Plat!$A$4:$I$28,3,FALSE))</f>
        <v>1</v>
      </c>
      <c r="I18" s="17">
        <f>IF($F18&lt;1,"",VLOOKUP(F18,[3]Plat!$A$4:$I$28,4,FALSE))</f>
        <v>1</v>
      </c>
      <c r="J18" s="10"/>
      <c r="K18" s="87"/>
      <c r="L18" s="88"/>
      <c r="M18" s="88"/>
      <c r="N18" s="88"/>
      <c r="O18" s="88"/>
      <c r="P18" s="88"/>
      <c r="Q18" s="88"/>
      <c r="R18" s="88"/>
      <c r="S18" s="88"/>
      <c r="T18" s="88"/>
      <c r="U18" s="88"/>
      <c r="V18" s="88"/>
      <c r="W18" s="88"/>
      <c r="X18" s="89"/>
    </row>
    <row r="19" spans="1:24" ht="18.899999999999999" customHeight="1" x14ac:dyDescent="0.45">
      <c r="A19" s="11" t="s">
        <v>26</v>
      </c>
      <c r="B19" s="12">
        <f>[1]Lundi!$Y18</f>
        <v>4</v>
      </c>
      <c r="C19" s="17">
        <f>IF($B19&lt;1,"",VLOOKUP($B19,[3]Plat!$A$4:$I$28,2,FALSE))</f>
        <v>1</v>
      </c>
      <c r="D19" s="17">
        <f>IF($B19&lt;1,"",VLOOKUP($B19,[3]Plat!$A$4:$I$28,3,FALSE))</f>
        <v>1</v>
      </c>
      <c r="E19" s="18">
        <f>IF($B19&lt;1,"",VLOOKUP($B19,[3]Plat!$A$4:$I$28,4,FALSE))</f>
        <v>0</v>
      </c>
      <c r="F19" s="12">
        <f>[1]Lundi!$Z18</f>
        <v>2</v>
      </c>
      <c r="G19" s="17">
        <f>IF($F19&lt;1,"",VLOOKUP(F19,[3]Plat!$A$4:$I$28,2,FALSE))</f>
        <v>2</v>
      </c>
      <c r="H19" s="17">
        <f>IF($F19&lt;1,"",VLOOKUP(F19,[3]Plat!$A$4:$I$28,3,FALSE))</f>
        <v>0</v>
      </c>
      <c r="I19" s="17">
        <f>IF($F19&lt;1,"",VLOOKUP(F19,[3]Plat!$A$4:$I$28,4,FALSE))</f>
        <v>0</v>
      </c>
      <c r="J19" s="10"/>
      <c r="K19" s="87"/>
      <c r="L19" s="88"/>
      <c r="M19" s="88"/>
      <c r="N19" s="88"/>
      <c r="O19" s="88"/>
      <c r="P19" s="88"/>
      <c r="Q19" s="88"/>
      <c r="R19" s="88"/>
      <c r="S19" s="88"/>
      <c r="T19" s="88"/>
      <c r="U19" s="88"/>
      <c r="V19" s="88"/>
      <c r="W19" s="88"/>
      <c r="X19" s="89"/>
    </row>
    <row r="20" spans="1:24" ht="18.899999999999999" customHeight="1" x14ac:dyDescent="0.45">
      <c r="A20" s="11" t="s">
        <v>27</v>
      </c>
      <c r="B20" s="12">
        <f>[1]Lundi!$Y19</f>
        <v>4</v>
      </c>
      <c r="C20" s="17">
        <f>IF($B20&lt;1,"",VLOOKUP($B20,[3]Plat!$A$4:$I$28,2,FALSE))</f>
        <v>1</v>
      </c>
      <c r="D20" s="17">
        <f>IF($B20&lt;1,"",VLOOKUP($B20,[3]Plat!$A$4:$I$28,3,FALSE))</f>
        <v>1</v>
      </c>
      <c r="E20" s="18">
        <f>IF($B20&lt;1,"",VLOOKUP($B20,[3]Plat!$A$4:$I$28,4,FALSE))</f>
        <v>0</v>
      </c>
      <c r="F20" s="12">
        <f>[1]Lundi!$Z19</f>
        <v>0</v>
      </c>
      <c r="G20" s="17" t="str">
        <f>IF($F20&lt;1,"",VLOOKUP(F20,[3]Plat!$A$4:$I$28,2,FALSE))</f>
        <v/>
      </c>
      <c r="H20" s="17" t="str">
        <f>IF($F20&lt;1,"",VLOOKUP(F20,[3]Plat!$A$4:$I$28,3,FALSE))</f>
        <v/>
      </c>
      <c r="I20" s="17" t="str">
        <f>IF($F20&lt;1,"",VLOOKUP(F20,[3]Plat!$A$4:$I$28,4,FALSE))</f>
        <v/>
      </c>
      <c r="J20" s="10"/>
      <c r="K20" s="87"/>
      <c r="L20" s="88"/>
      <c r="M20" s="88"/>
      <c r="N20" s="88"/>
      <c r="O20" s="88"/>
      <c r="P20" s="88"/>
      <c r="Q20" s="88"/>
      <c r="R20" s="88"/>
      <c r="S20" s="88"/>
      <c r="T20" s="88"/>
      <c r="U20" s="88"/>
      <c r="V20" s="88"/>
      <c r="W20" s="88"/>
      <c r="X20" s="89"/>
    </row>
    <row r="21" spans="1:24" ht="18.899999999999999" customHeight="1" x14ac:dyDescent="0.45">
      <c r="A21" s="11" t="s">
        <v>28</v>
      </c>
      <c r="B21" s="12">
        <f>[1]Lundi!$Y20</f>
        <v>5</v>
      </c>
      <c r="C21" s="17">
        <f>IF($B21&lt;1,"",VLOOKUP($B21,[3]Plat!$A$4:$I$28,2,FALSE))</f>
        <v>0</v>
      </c>
      <c r="D21" s="17">
        <f>IF($B21&lt;1,"",VLOOKUP($B21,[3]Plat!$A$4:$I$28,3,FALSE))</f>
        <v>0</v>
      </c>
      <c r="E21" s="18">
        <f>IF($B21&lt;1,"",VLOOKUP($B21,[3]Plat!$A$4:$I$28,4,FALSE))</f>
        <v>1</v>
      </c>
      <c r="F21" s="12">
        <f>[1]Lundi!$Z20</f>
        <v>5</v>
      </c>
      <c r="G21" s="17">
        <f>IF($F21&lt;1,"",VLOOKUP(F21,[3]Plat!$A$4:$I$28,2,FALSE))</f>
        <v>0</v>
      </c>
      <c r="H21" s="17">
        <f>IF($F21&lt;1,"",VLOOKUP(F21,[3]Plat!$A$4:$I$28,3,FALSE))</f>
        <v>0</v>
      </c>
      <c r="I21" s="17">
        <f>IF($F21&lt;1,"",VLOOKUP(F21,[3]Plat!$A$4:$I$28,4,FALSE))</f>
        <v>1</v>
      </c>
      <c r="J21" s="10"/>
      <c r="K21" s="87"/>
      <c r="L21" s="88"/>
      <c r="M21" s="88"/>
      <c r="N21" s="88"/>
      <c r="O21" s="88"/>
      <c r="P21" s="88"/>
      <c r="Q21" s="88"/>
      <c r="R21" s="88"/>
      <c r="S21" s="88"/>
      <c r="T21" s="88"/>
      <c r="U21" s="88"/>
      <c r="V21" s="88"/>
      <c r="W21" s="88"/>
      <c r="X21" s="89"/>
    </row>
    <row r="22" spans="1:24" ht="18.899999999999999" customHeight="1" x14ac:dyDescent="0.45">
      <c r="A22" s="11" t="s">
        <v>29</v>
      </c>
      <c r="B22" s="12">
        <f>[1]Lundi!$Y21</f>
        <v>6</v>
      </c>
      <c r="C22" s="17">
        <f>IF($B22&lt;1,"",VLOOKUP($B22,[3]Plat!$A$4:$I$28,2,FALSE))</f>
        <v>1</v>
      </c>
      <c r="D22" s="17">
        <f>IF($B22&lt;1,"",VLOOKUP($B22,[3]Plat!$A$4:$I$28,3,FALSE))</f>
        <v>0</v>
      </c>
      <c r="E22" s="18">
        <f>IF($B22&lt;1,"",VLOOKUP($B22,[3]Plat!$A$4:$I$28,4,FALSE))</f>
        <v>1</v>
      </c>
      <c r="F22" s="12">
        <f>[1]Lundi!$Z21</f>
        <v>4</v>
      </c>
      <c r="G22" s="17">
        <f>IF($F22&lt;1,"",VLOOKUP(F22,[3]Plat!$A$4:$I$28,2,FALSE))</f>
        <v>1</v>
      </c>
      <c r="H22" s="17">
        <f>IF($F22&lt;1,"",VLOOKUP(F22,[3]Plat!$A$4:$I$28,3,FALSE))</f>
        <v>1</v>
      </c>
      <c r="I22" s="17">
        <f>IF($F22&lt;1,"",VLOOKUP(F22,[3]Plat!$A$4:$I$28,4,FALSE))</f>
        <v>0</v>
      </c>
      <c r="J22" s="10"/>
      <c r="K22" s="87"/>
      <c r="L22" s="88"/>
      <c r="M22" s="88"/>
      <c r="N22" s="88"/>
      <c r="O22" s="88"/>
      <c r="P22" s="88"/>
      <c r="Q22" s="88"/>
      <c r="R22" s="88"/>
      <c r="S22" s="88"/>
      <c r="T22" s="88"/>
      <c r="U22" s="88"/>
      <c r="V22" s="88"/>
      <c r="W22" s="88"/>
      <c r="X22" s="89"/>
    </row>
    <row r="23" spans="1:24" ht="18.899999999999999" customHeight="1" x14ac:dyDescent="0.45">
      <c r="A23" s="9" t="s">
        <v>30</v>
      </c>
      <c r="B23" s="98"/>
      <c r="C23" s="99"/>
      <c r="D23" s="99"/>
      <c r="E23" s="99"/>
      <c r="F23" s="99"/>
      <c r="G23" s="99"/>
      <c r="H23" s="99"/>
      <c r="I23" s="100"/>
      <c r="J23" s="10"/>
      <c r="K23" s="87"/>
      <c r="L23" s="88"/>
      <c r="M23" s="88"/>
      <c r="N23" s="88"/>
      <c r="O23" s="88"/>
      <c r="P23" s="88"/>
      <c r="Q23" s="88"/>
      <c r="R23" s="88"/>
      <c r="S23" s="88"/>
      <c r="T23" s="88"/>
      <c r="U23" s="88"/>
      <c r="V23" s="88"/>
      <c r="W23" s="88"/>
      <c r="X23" s="89"/>
    </row>
    <row r="24" spans="1:24" ht="18.899999999999999" customHeight="1" x14ac:dyDescent="0.45">
      <c r="A24" s="11" t="s">
        <v>31</v>
      </c>
      <c r="B24" s="12">
        <f>[1]Lundi!$Y23</f>
        <v>1</v>
      </c>
      <c r="C24" s="13">
        <f>IF($B24&lt;1,"",VLOOKUP($B24,[3]Plat!$A$4:$I$28,2,FALSE))</f>
        <v>1</v>
      </c>
      <c r="D24" s="14">
        <f>IF($B24&lt;1,"",VLOOKUP($B24,[3]Plat!$A$4:$I$28,3,FALSE))</f>
        <v>0</v>
      </c>
      <c r="E24" s="14">
        <f>IF($B24&lt;1,"",VLOOKUP($B24,[3]Plat!$A$4:$I$28,4,FALSE))</f>
        <v>0</v>
      </c>
      <c r="F24" s="12">
        <f>[1]Lundi!$Z23</f>
        <v>1</v>
      </c>
      <c r="G24" s="14">
        <f>IF($F24&lt;1,"",VLOOKUP(F24,[3]Plat!$A$4:$I$28,2,FALSE))</f>
        <v>1</v>
      </c>
      <c r="H24" s="14">
        <f>IF($F24&lt;1,"",VLOOKUP(F24,[3]Plat!$A$4:$I$28,3,FALSE))</f>
        <v>0</v>
      </c>
      <c r="I24" s="14">
        <f>IF($F24&lt;1,"",VLOOKUP(F24,[3]Plat!$A$4:$I$28,4,FALSE))</f>
        <v>0</v>
      </c>
      <c r="J24" s="10"/>
      <c r="K24" s="87"/>
      <c r="L24" s="88"/>
      <c r="M24" s="88"/>
      <c r="N24" s="88"/>
      <c r="O24" s="88"/>
      <c r="P24" s="88"/>
      <c r="Q24" s="88"/>
      <c r="R24" s="88"/>
      <c r="S24" s="88"/>
      <c r="T24" s="88"/>
      <c r="U24" s="88"/>
      <c r="V24" s="88"/>
      <c r="W24" s="88"/>
      <c r="X24" s="89"/>
    </row>
    <row r="25" spans="1:24" ht="18.899999999999999" customHeight="1" x14ac:dyDescent="0.45">
      <c r="A25" s="19" t="s">
        <v>32</v>
      </c>
      <c r="B25" s="12">
        <f>[1]Lundi!$Y24</f>
        <v>16</v>
      </c>
      <c r="C25" s="17">
        <f>IF($B25&lt;1,"",VLOOKUP($B25,[3]Plat!$A$4:$I$28,2,FALSE))</f>
        <v>1</v>
      </c>
      <c r="D25" s="17">
        <f>IF($B25&lt;1,"",VLOOKUP($B25,[3]Plat!$A$4:$I$28,3,FALSE))</f>
        <v>0</v>
      </c>
      <c r="E25" s="17">
        <f>IF($B25&lt;1,"",VLOOKUP($B25,[3]Plat!$A$4:$I$28,4,FALSE))</f>
        <v>3</v>
      </c>
      <c r="F25" s="12">
        <f>[1]Lundi!$Z24</f>
        <v>13</v>
      </c>
      <c r="G25" s="17" t="str">
        <f>IF($BF25&lt;1,"",VLOOKUP(F25,[3]Plat!$A$4:$I$28,2,FALSE))</f>
        <v/>
      </c>
      <c r="H25" s="17">
        <f>IF($F25&lt;1,"",VLOOKUP(F25,[3]Plat!$A$4:$I$28,3,FALSE))</f>
        <v>1</v>
      </c>
      <c r="I25" s="17">
        <f>IF($F25&lt;1,"",VLOOKUP(F25,[3]Plat!$A$4:$I$28,4,FALSE))</f>
        <v>2</v>
      </c>
      <c r="J25" s="10"/>
      <c r="K25" s="87"/>
      <c r="L25" s="88"/>
      <c r="M25" s="88"/>
      <c r="N25" s="88"/>
      <c r="O25" s="88"/>
      <c r="P25" s="88"/>
      <c r="Q25" s="88"/>
      <c r="R25" s="88"/>
      <c r="S25" s="88"/>
      <c r="T25" s="88"/>
      <c r="U25" s="88"/>
      <c r="V25" s="88"/>
      <c r="W25" s="88"/>
      <c r="X25" s="89"/>
    </row>
    <row r="26" spans="1:24" ht="18.899999999999999" customHeight="1" x14ac:dyDescent="0.45">
      <c r="A26" s="20" t="s">
        <v>33</v>
      </c>
      <c r="B26" s="12">
        <f>[1]Lundi!$Y25</f>
        <v>4</v>
      </c>
      <c r="C26" s="17">
        <f>IF($B26&lt;1,"",VLOOKUP($B26,[3]Plat!$A$4:$I$28,2,FALSE))</f>
        <v>1</v>
      </c>
      <c r="D26" s="17">
        <f>IF($B26&lt;1,"",VLOOKUP($B26,[3]Plat!$A$4:$I$28,3,FALSE))</f>
        <v>1</v>
      </c>
      <c r="E26" s="17">
        <f>IF($B26&lt;1,"",VLOOKUP($B26,[3]Plat!$A$4:$I$28,4,FALSE))</f>
        <v>0</v>
      </c>
      <c r="F26" s="12">
        <f>[1]Lundi!$Z25</f>
        <v>0</v>
      </c>
      <c r="G26" s="17" t="str">
        <f>IF($BF26&lt;1,"",VLOOKUP(F26,[3]Plat!$A$4:$I$28,2,FALSE))</f>
        <v/>
      </c>
      <c r="H26" s="17" t="str">
        <f>IF($F26&lt;1,"",VLOOKUP(F26,[3]Plat!$A$4:$I$28,3,FALSE))</f>
        <v/>
      </c>
      <c r="I26" s="17" t="str">
        <f>IF($F26&lt;1,"",VLOOKUP(F26,[3]Plat!$A$4:$I$28,4,FALSE))</f>
        <v/>
      </c>
      <c r="J26" s="10"/>
      <c r="K26" s="87"/>
      <c r="L26" s="88"/>
      <c r="M26" s="88"/>
      <c r="N26" s="88"/>
      <c r="O26" s="88"/>
      <c r="P26" s="88"/>
      <c r="Q26" s="88"/>
      <c r="R26" s="88"/>
      <c r="S26" s="88"/>
      <c r="T26" s="88"/>
      <c r="U26" s="88"/>
      <c r="V26" s="88"/>
      <c r="W26" s="88"/>
      <c r="X26" s="89"/>
    </row>
    <row r="27" spans="1:24" ht="18.899999999999999" customHeight="1" x14ac:dyDescent="0.45">
      <c r="A27" s="21" t="s">
        <v>34</v>
      </c>
      <c r="B27" s="12">
        <f>[1]Lundi!$Y26</f>
        <v>8</v>
      </c>
      <c r="C27" s="17">
        <f>IF($B27&lt;1,"",VLOOKUP($B27,[3]Plat!$A$4:$I$28,2,FALSE))</f>
        <v>0</v>
      </c>
      <c r="D27" s="17">
        <f>IF($B27&lt;1,"",VLOOKUP($B27,[3]Plat!$A$4:$I$28,3,FALSE))</f>
        <v>1</v>
      </c>
      <c r="E27" s="17">
        <f>IF($B27&lt;1,"",VLOOKUP($B27,[3]Plat!$A$4:$I$28,4,FALSE))</f>
        <v>1</v>
      </c>
      <c r="F27" s="12">
        <f>[1]Lundi!$Z26</f>
        <v>13</v>
      </c>
      <c r="G27" s="17" t="str">
        <f>IF($BF27&lt;1,"",VLOOKUP(F27,[3]Plat!$A$4:$I$28,2,FALSE))</f>
        <v/>
      </c>
      <c r="H27" s="17">
        <f>IF($F27&lt;1,"",VLOOKUP(F27,[3]Plat!$A$4:$I$28,3,FALSE))</f>
        <v>1</v>
      </c>
      <c r="I27" s="17">
        <f>IF($F27&lt;1,"",VLOOKUP(F27,[3]Plat!$A$4:$I$28,4,FALSE))</f>
        <v>2</v>
      </c>
      <c r="J27" s="10"/>
      <c r="K27" s="87"/>
      <c r="L27" s="88"/>
      <c r="M27" s="88"/>
      <c r="N27" s="88"/>
      <c r="O27" s="88"/>
      <c r="P27" s="88"/>
      <c r="Q27" s="88"/>
      <c r="R27" s="88"/>
      <c r="S27" s="88"/>
      <c r="T27" s="88"/>
      <c r="U27" s="88"/>
      <c r="V27" s="88"/>
      <c r="W27" s="88"/>
      <c r="X27" s="89"/>
    </row>
    <row r="28" spans="1:24" ht="18.899999999999999" customHeight="1" x14ac:dyDescent="0.45">
      <c r="A28" s="9" t="s">
        <v>35</v>
      </c>
      <c r="B28" s="98"/>
      <c r="C28" s="99"/>
      <c r="D28" s="99"/>
      <c r="E28" s="99"/>
      <c r="F28" s="99"/>
      <c r="G28" s="99"/>
      <c r="H28" s="99"/>
      <c r="I28" s="100"/>
      <c r="J28" s="10"/>
      <c r="K28" s="87"/>
      <c r="L28" s="88"/>
      <c r="M28" s="88"/>
      <c r="N28" s="88"/>
      <c r="O28" s="88"/>
      <c r="P28" s="88"/>
      <c r="Q28" s="88"/>
      <c r="R28" s="88"/>
      <c r="S28" s="88"/>
      <c r="T28" s="88"/>
      <c r="U28" s="88"/>
      <c r="V28" s="88"/>
      <c r="W28" s="88"/>
      <c r="X28" s="89"/>
    </row>
    <row r="29" spans="1:24" ht="18.899999999999999" customHeight="1" x14ac:dyDescent="0.45">
      <c r="A29" s="11" t="s">
        <v>36</v>
      </c>
      <c r="B29" s="12">
        <f>[1]Lundi!$Y28</f>
        <v>1</v>
      </c>
      <c r="C29" s="17">
        <f>IF($B29&lt;1,"",VLOOKUP($B29,[3]Plat!$A$4:$I$28,2,FALSE))</f>
        <v>1</v>
      </c>
      <c r="D29" s="17">
        <f>IF($B29&lt;1,"",VLOOKUP($B29,[3]Plat!$A$4:$I$28,3,FALSE))</f>
        <v>0</v>
      </c>
      <c r="E29" s="17">
        <f>IF($B29&lt;1,"",VLOOKUP($B29,[3]Plat!$A$4:$I$28,4,FALSE))</f>
        <v>0</v>
      </c>
      <c r="F29" s="22">
        <f>[1]Lundi!$Z28</f>
        <v>1</v>
      </c>
      <c r="G29" s="17">
        <f>IF($F29&lt;1,"",VLOOKUP(F29,[3]Plat!$A$4:$I$28,2,FALSE))</f>
        <v>1</v>
      </c>
      <c r="H29" s="17" t="str">
        <f>IF($BF29&lt;1,"",VLOOKUP(F29,[3]Plat!$A$4:$I$28,3,FALSE))</f>
        <v/>
      </c>
      <c r="I29" s="17">
        <f>IF($F29&lt;1,"",VLOOKUP(F29,[3]Plat!$A$4:$I$28,4,FALSE))</f>
        <v>0</v>
      </c>
      <c r="J29" s="10"/>
      <c r="K29" s="87"/>
      <c r="L29" s="88"/>
      <c r="M29" s="88"/>
      <c r="N29" s="88"/>
      <c r="O29" s="88"/>
      <c r="P29" s="88"/>
      <c r="Q29" s="88"/>
      <c r="R29" s="88"/>
      <c r="S29" s="88"/>
      <c r="T29" s="88"/>
      <c r="U29" s="88"/>
      <c r="V29" s="88"/>
      <c r="W29" s="88"/>
      <c r="X29" s="89"/>
    </row>
    <row r="30" spans="1:24" ht="18.899999999999999" customHeight="1" x14ac:dyDescent="0.45">
      <c r="A30" s="11" t="s">
        <v>25</v>
      </c>
      <c r="B30" s="12">
        <f>[1]Lundi!$Y29</f>
        <v>4</v>
      </c>
      <c r="C30" s="17">
        <f>IF($B30&lt;1,"",VLOOKUP($B30,[3]Plat!$A$4:$I$28,2,FALSE))</f>
        <v>1</v>
      </c>
      <c r="D30" s="17">
        <f>IF($B30&lt;1,"",VLOOKUP($B30,[3]Plat!$A$4:$I$28,3,FALSE))</f>
        <v>1</v>
      </c>
      <c r="E30" s="17">
        <f>IF($B30&lt;1,"",VLOOKUP($B30,[3]Plat!$A$4:$I$28,4,FALSE))</f>
        <v>0</v>
      </c>
      <c r="F30" s="22">
        <f>[1]Lundi!$Z29</f>
        <v>12</v>
      </c>
      <c r="G30" s="17">
        <f>IF($F30&lt;1,"",VLOOKUP(F30,[3]Plat!$A$4:$I$28,2,FALSE))</f>
        <v>2</v>
      </c>
      <c r="H30" s="17" t="str">
        <f>IF($BF30&lt;1,"",VLOOKUP(F30,[3]Plat!$A$4:$I$28,3,FALSE))</f>
        <v/>
      </c>
      <c r="I30" s="17">
        <f>IF($F30&lt;1,"",VLOOKUP(F30,[3]Plat!$A$4:$I$28,4,FALSE))</f>
        <v>2</v>
      </c>
      <c r="J30" s="10"/>
      <c r="K30" s="87"/>
      <c r="L30" s="88"/>
      <c r="M30" s="88"/>
      <c r="N30" s="88"/>
      <c r="O30" s="88"/>
      <c r="P30" s="88"/>
      <c r="Q30" s="88"/>
      <c r="R30" s="88"/>
      <c r="S30" s="88"/>
      <c r="T30" s="88"/>
      <c r="U30" s="88"/>
      <c r="V30" s="88"/>
      <c r="W30" s="88"/>
      <c r="X30" s="89"/>
    </row>
    <row r="31" spans="1:24" ht="18.899999999999999" customHeight="1" x14ac:dyDescent="0.45">
      <c r="A31" s="19" t="s">
        <v>26</v>
      </c>
      <c r="B31" s="12">
        <f>[1]Lundi!$Y30</f>
        <v>12</v>
      </c>
      <c r="C31" s="17">
        <f>IF($B31&lt;1,"",VLOOKUP($B31,[3]Plat!$A$4:$I$28,2,FALSE))</f>
        <v>2</v>
      </c>
      <c r="D31" s="17">
        <f>IF($B31&lt;1,"",VLOOKUP($B31,[3]Plat!$A$4:$I$28,3,FALSE))</f>
        <v>0</v>
      </c>
      <c r="E31" s="17">
        <f>IF($B31&lt;1,"",VLOOKUP($B31,[3]Plat!$A$4:$I$28,4,FALSE))</f>
        <v>2</v>
      </c>
      <c r="F31" s="22">
        <f>[1]Lundi!$Z30</f>
        <v>6</v>
      </c>
      <c r="G31" s="17">
        <f>IF($F31&lt;1,"",VLOOKUP(F31,[3]Plat!$A$4:$I$28,2,FALSE))</f>
        <v>1</v>
      </c>
      <c r="H31" s="17" t="str">
        <f>IF($BF31&lt;1,"",VLOOKUP(F31,[3]Plat!$A$4:$I$28,3,FALSE))</f>
        <v/>
      </c>
      <c r="I31" s="17">
        <f>IF($F31&lt;1,"",VLOOKUP(F31,[3]Plat!$A$4:$I$28,4,FALSE))</f>
        <v>1</v>
      </c>
      <c r="J31" s="10"/>
      <c r="K31" s="87"/>
      <c r="L31" s="88"/>
      <c r="M31" s="88"/>
      <c r="N31" s="88"/>
      <c r="O31" s="88"/>
      <c r="P31" s="88"/>
      <c r="Q31" s="88"/>
      <c r="R31" s="88"/>
      <c r="S31" s="88"/>
      <c r="T31" s="88"/>
      <c r="U31" s="88"/>
      <c r="V31" s="88"/>
      <c r="W31" s="88"/>
      <c r="X31" s="89"/>
    </row>
    <row r="32" spans="1:24" ht="18.899999999999999" customHeight="1" x14ac:dyDescent="0.45">
      <c r="A32" s="23" t="s">
        <v>37</v>
      </c>
      <c r="B32" s="12">
        <f>[1]Lundi!$Y31</f>
        <v>0</v>
      </c>
      <c r="C32" s="17" t="str">
        <f>IF($B32&lt;1,"",VLOOKUP($B32,[3]Plat!$A$4:$I$28,2,FALSE))</f>
        <v/>
      </c>
      <c r="D32" s="17" t="str">
        <f>IF($B32&lt;1,"",VLOOKUP($B32,[3]Plat!$A$4:$I$28,3,FALSE))</f>
        <v/>
      </c>
      <c r="E32" s="17" t="str">
        <f>IF($B32&lt;1,"",VLOOKUP($B32,[3]Plat!$A$4:$I$28,4,FALSE))</f>
        <v/>
      </c>
      <c r="F32" s="22">
        <f>[1]Lundi!$Z31</f>
        <v>11</v>
      </c>
      <c r="G32" s="17">
        <f>IF($F32&lt;1,"",VLOOKUP(F32,[3]Plat!$A$4:$I$28,2,FALSE))</f>
        <v>1</v>
      </c>
      <c r="H32" s="17" t="str">
        <f>IF($BF32&lt;1,"",VLOOKUP(F32,[3]Plat!$A$4:$I$28,3,FALSE))</f>
        <v/>
      </c>
      <c r="I32" s="17">
        <f>IF($F32&lt;1,"",VLOOKUP(F32,[3]Plat!$A$4:$I$28,4,FALSE))</f>
        <v>2</v>
      </c>
      <c r="J32" s="10"/>
      <c r="K32" s="87"/>
      <c r="L32" s="88"/>
      <c r="M32" s="88"/>
      <c r="N32" s="88"/>
      <c r="O32" s="88"/>
      <c r="P32" s="88"/>
      <c r="Q32" s="88"/>
      <c r="R32" s="88"/>
      <c r="S32" s="88"/>
      <c r="T32" s="88"/>
      <c r="U32" s="88"/>
      <c r="V32" s="88"/>
      <c r="W32" s="88"/>
      <c r="X32" s="89"/>
    </row>
    <row r="33" spans="1:32" ht="18.899999999999999" customHeight="1" x14ac:dyDescent="0.45">
      <c r="A33" s="23" t="s">
        <v>38</v>
      </c>
      <c r="B33" s="12">
        <f>[1]Lundi!$Y32</f>
        <v>1</v>
      </c>
      <c r="C33" s="17">
        <f>IF($B33&lt;1,"",VLOOKUP($B33,[3]Plat!$A$4:$I$28,2,FALSE))</f>
        <v>1</v>
      </c>
      <c r="D33" s="17">
        <f>IF($B33&lt;1,"",VLOOKUP($B33,[3]Plat!$A$4:$I$28,3,FALSE))</f>
        <v>0</v>
      </c>
      <c r="E33" s="17">
        <f>IF($B33&lt;1,"",VLOOKUP($B33,[3]Plat!$A$4:$I$28,4,FALSE))</f>
        <v>0</v>
      </c>
      <c r="F33" s="22">
        <f>[1]Lundi!$Z32</f>
        <v>3</v>
      </c>
      <c r="G33" s="17">
        <f>IF($F33&lt;1,"",VLOOKUP(F33,[3]Plat!$A$4:$I$28,2,FALSE))</f>
        <v>0</v>
      </c>
      <c r="H33" s="17" t="str">
        <f>IF($BF33&lt;1,"",VLOOKUP(F33,[3]Plat!$A$4:$I$28,3,FALSE))</f>
        <v/>
      </c>
      <c r="I33" s="17">
        <f>IF($F33&lt;1,"",VLOOKUP(F33,[3]Plat!$A$4:$I$28,4,FALSE))</f>
        <v>0</v>
      </c>
      <c r="J33" s="10"/>
      <c r="K33" s="87"/>
      <c r="L33" s="88"/>
      <c r="M33" s="88"/>
      <c r="N33" s="88"/>
      <c r="O33" s="88"/>
      <c r="P33" s="88"/>
      <c r="Q33" s="88"/>
      <c r="R33" s="88"/>
      <c r="S33" s="88"/>
      <c r="T33" s="88"/>
      <c r="U33" s="88"/>
      <c r="V33" s="88"/>
      <c r="W33" s="88"/>
      <c r="X33" s="89"/>
      <c r="AD33" s="24"/>
    </row>
    <row r="34" spans="1:32" ht="18.899999999999999" customHeight="1" x14ac:dyDescent="0.45">
      <c r="A34" s="23" t="s">
        <v>39</v>
      </c>
      <c r="B34" s="12">
        <f>[1]Lundi!$Y33</f>
        <v>13</v>
      </c>
      <c r="C34" s="17">
        <f>IF($B34&lt;1,"",VLOOKUP($B34,[3]Plat!$A$4:$I$28,2,FALSE))</f>
        <v>0</v>
      </c>
      <c r="D34" s="17">
        <f>IF($B34&lt;1,"",VLOOKUP($B34,[3]Plat!$A$4:$I$28,3,FALSE))</f>
        <v>1</v>
      </c>
      <c r="E34" s="17">
        <f>IF($B34&lt;1,"",VLOOKUP($B34,[3]Plat!$A$4:$I$28,4,FALSE))</f>
        <v>2</v>
      </c>
      <c r="F34" s="22">
        <f>[1]Lundi!$Z33</f>
        <v>11</v>
      </c>
      <c r="G34" s="17">
        <f>IF($F34&lt;1,"",VLOOKUP(F34,[3]Plat!$A$4:$I$28,2,FALSE))</f>
        <v>1</v>
      </c>
      <c r="H34" s="17" t="str">
        <f>IF($BF34&lt;1,"",VLOOKUP(F34,[3]Plat!$A$4:$I$28,3,FALSE))</f>
        <v/>
      </c>
      <c r="I34" s="17">
        <f>IF($F34&lt;1,"",VLOOKUP(F34,[3]Plat!$A$4:$I$28,4,FALSE))</f>
        <v>2</v>
      </c>
      <c r="J34" s="10"/>
      <c r="K34" s="87"/>
      <c r="L34" s="88"/>
      <c r="M34" s="88"/>
      <c r="N34" s="88"/>
      <c r="O34" s="88"/>
      <c r="P34" s="88"/>
      <c r="Q34" s="88"/>
      <c r="R34" s="88"/>
      <c r="S34" s="88"/>
      <c r="T34" s="88"/>
      <c r="U34" s="88"/>
      <c r="V34" s="88"/>
      <c r="W34" s="88"/>
      <c r="X34" s="89"/>
      <c r="AF34" s="25"/>
    </row>
    <row r="35" spans="1:32" ht="18.899999999999999" customHeight="1" x14ac:dyDescent="0.45">
      <c r="A35" s="23" t="s">
        <v>40</v>
      </c>
      <c r="B35" s="12">
        <f>[1]Lundi!$Y34</f>
        <v>0</v>
      </c>
      <c r="C35" s="17" t="str">
        <f>IF($B35&lt;1,"",VLOOKUP($B35,[3]Plat!$A$4:$I$28,2,FALSE))</f>
        <v/>
      </c>
      <c r="D35" s="17" t="str">
        <f>IF($B35&lt;1,"",VLOOKUP($B35,[3]Plat!$A$4:$I$28,3,FALSE))</f>
        <v/>
      </c>
      <c r="E35" s="17" t="str">
        <f>IF($B35&lt;1,"",VLOOKUP($B35,[3]Plat!$A$4:$I$28,4,FALSE))</f>
        <v/>
      </c>
      <c r="F35" s="22">
        <f>[1]Lundi!$Z34</f>
        <v>1</v>
      </c>
      <c r="G35" s="17">
        <f>IF($F35&lt;1,"",VLOOKUP(F35,[3]Plat!$A$4:$I$28,2,FALSE))</f>
        <v>1</v>
      </c>
      <c r="H35" s="17" t="str">
        <f>IF($BF35&lt;1,"",VLOOKUP(F35,[3]Plat!$A$4:$I$28,3,FALSE))</f>
        <v/>
      </c>
      <c r="I35" s="17">
        <f>IF($F35&lt;1,"",VLOOKUP(F35,[3]Plat!$A$4:$I$28,4,FALSE))</f>
        <v>0</v>
      </c>
      <c r="J35" s="10"/>
      <c r="K35" s="87"/>
      <c r="L35" s="88"/>
      <c r="M35" s="88"/>
      <c r="N35" s="88"/>
      <c r="O35" s="88"/>
      <c r="P35" s="88"/>
      <c r="Q35" s="88"/>
      <c r="R35" s="88"/>
      <c r="S35" s="88"/>
      <c r="T35" s="88"/>
      <c r="U35" s="88"/>
      <c r="V35" s="88"/>
      <c r="W35" s="88"/>
      <c r="X35" s="89"/>
    </row>
    <row r="36" spans="1:32" ht="18.899999999999999" customHeight="1" x14ac:dyDescent="0.45">
      <c r="A36" s="23" t="s">
        <v>41</v>
      </c>
      <c r="B36" s="12">
        <f>[1]Lundi!$Y35</f>
        <v>0</v>
      </c>
      <c r="C36" s="17" t="str">
        <f>IF($B36&lt;1,"",VLOOKUP($B36,[3]Plat!$A$4:$I$28,2,FALSE))</f>
        <v/>
      </c>
      <c r="D36" s="17" t="str">
        <f>IF($B36&lt;1,"",VLOOKUP($B36,[3]Plat!$A$4:$I$28,3,FALSE))</f>
        <v/>
      </c>
      <c r="E36" s="17" t="str">
        <f>IF($B36&lt;1,"",VLOOKUP($B36,[3]Plat!$A$4:$I$28,4,FALSE))</f>
        <v/>
      </c>
      <c r="F36" s="22">
        <f>[1]Lundi!$Z35</f>
        <v>0</v>
      </c>
      <c r="G36" s="17" t="str">
        <f>IF($F36&lt;1,"",VLOOKUP(F36,[3]Plat!$A$4:$I$28,2,FALSE))</f>
        <v/>
      </c>
      <c r="H36" s="17" t="str">
        <f>IF($BF36&lt;1,"",VLOOKUP(F36,[3]Plat!$A$4:$I$28,3,FALSE))</f>
        <v/>
      </c>
      <c r="I36" s="17" t="str">
        <f>IF($F36&lt;1,"",VLOOKUP(F36,[3]Plat!$A$4:$I$28,4,FALSE))</f>
        <v/>
      </c>
      <c r="J36" s="10"/>
      <c r="K36" s="87"/>
      <c r="L36" s="88"/>
      <c r="M36" s="88"/>
      <c r="N36" s="88"/>
      <c r="O36" s="88"/>
      <c r="P36" s="88"/>
      <c r="Q36" s="88"/>
      <c r="R36" s="88"/>
      <c r="S36" s="88"/>
      <c r="T36" s="88"/>
      <c r="U36" s="88"/>
      <c r="V36" s="88"/>
      <c r="W36" s="88"/>
      <c r="X36" s="89"/>
    </row>
    <row r="37" spans="1:32" ht="18.899999999999999" customHeight="1" x14ac:dyDescent="0.45">
      <c r="A37" s="26" t="s">
        <v>42</v>
      </c>
      <c r="B37" s="12">
        <f>[1]Lundi!$Y36</f>
        <v>0</v>
      </c>
      <c r="C37" s="17" t="str">
        <f>IF($B37&lt;1,"",VLOOKUP($B37,[3]Plat!$A$4:$I$28,2,FALSE))</f>
        <v/>
      </c>
      <c r="D37" s="17" t="str">
        <f>IF($B37&lt;1,"",VLOOKUP($B37,[3]Plat!$A$4:$I$28,3,FALSE))</f>
        <v/>
      </c>
      <c r="E37" s="17" t="str">
        <f>IF($B37&lt;1,"",VLOOKUP($B37,[3]Plat!$A$4:$I$28,4,FALSE))</f>
        <v/>
      </c>
      <c r="F37" s="22">
        <f>[1]Lundi!$Z36</f>
        <v>0</v>
      </c>
      <c r="G37" s="17" t="str">
        <f>IF($F37&lt;1,"",VLOOKUP(F37,[3]Plat!$A$4:$I$28,2,FALSE))</f>
        <v/>
      </c>
      <c r="H37" s="17" t="str">
        <f>IF($BF37&lt;1,"",VLOOKUP(F37,[3]Plat!$A$4:$I$28,3,FALSE))</f>
        <v/>
      </c>
      <c r="I37" s="17" t="str">
        <f>IF($F37&lt;1,"",VLOOKUP(F37,[3]Plat!$A$4:$I$28,4,FALSE))</f>
        <v/>
      </c>
      <c r="J37" s="10"/>
      <c r="K37" s="87"/>
      <c r="L37" s="88"/>
      <c r="M37" s="88"/>
      <c r="N37" s="88"/>
      <c r="O37" s="88"/>
      <c r="P37" s="88"/>
      <c r="Q37" s="88"/>
      <c r="R37" s="88"/>
      <c r="S37" s="88"/>
      <c r="T37" s="88"/>
      <c r="U37" s="88"/>
      <c r="V37" s="88"/>
      <c r="W37" s="88"/>
      <c r="X37" s="89"/>
    </row>
    <row r="38" spans="1:32" ht="18.899999999999999" customHeight="1" x14ac:dyDescent="0.45">
      <c r="A38" s="26" t="s">
        <v>43</v>
      </c>
      <c r="B38" s="12">
        <f>[1]Lundi!$Y37</f>
        <v>0</v>
      </c>
      <c r="C38" s="17" t="str">
        <f>IF($B38&lt;1,"",VLOOKUP($B38,[3]Plat!$A$4:$I$28,2,FALSE))</f>
        <v/>
      </c>
      <c r="D38" s="17" t="str">
        <f>IF($B38&lt;1,"",VLOOKUP($B38,[3]Plat!$A$4:$I$28,3,FALSE))</f>
        <v/>
      </c>
      <c r="E38" s="17" t="str">
        <f>IF($B38&lt;1,"",VLOOKUP($B38,[3]Plat!$A$4:$I$28,4,FALSE))</f>
        <v/>
      </c>
      <c r="F38" s="22">
        <f>[1]Lundi!$Z37</f>
        <v>0</v>
      </c>
      <c r="G38" s="17" t="str">
        <f>IF($F38&lt;1,"",VLOOKUP(F38,[3]Plat!$A$4:$I$28,2,FALSE))</f>
        <v/>
      </c>
      <c r="H38" s="17" t="str">
        <f>IF($BF38&lt;1,"",VLOOKUP(F38,[3]Plat!$A$4:$I$28,3,FALSE))</f>
        <v/>
      </c>
      <c r="I38" s="17" t="str">
        <f>IF($F38&lt;1,"",VLOOKUP(F38,[3]Plat!$A$4:$I$28,4,FALSE))</f>
        <v/>
      </c>
      <c r="J38" s="10"/>
      <c r="K38" s="87"/>
      <c r="L38" s="88"/>
      <c r="M38" s="88"/>
      <c r="N38" s="88"/>
      <c r="O38" s="88"/>
      <c r="P38" s="88"/>
      <c r="Q38" s="88"/>
      <c r="R38" s="88"/>
      <c r="S38" s="88"/>
      <c r="T38" s="88"/>
      <c r="U38" s="88"/>
      <c r="V38" s="88"/>
      <c r="W38" s="88"/>
      <c r="X38" s="89"/>
    </row>
    <row r="39" spans="1:32" ht="18.75" customHeight="1" x14ac:dyDescent="0.3">
      <c r="A39" s="27" t="s">
        <v>44</v>
      </c>
      <c r="B39" s="28">
        <f>SUM(B7:B37)</f>
        <v>82</v>
      </c>
      <c r="C39" s="29">
        <f>SUM(C9:C38)</f>
        <v>14</v>
      </c>
      <c r="D39" s="29">
        <f>SUM(D9:D38)</f>
        <v>6</v>
      </c>
      <c r="E39" s="29">
        <f>SUM(E9:E38)</f>
        <v>10</v>
      </c>
      <c r="F39" s="28">
        <f>SUM(F7:F37)</f>
        <v>130</v>
      </c>
      <c r="G39" s="29">
        <f>SUM(G9:G37)</f>
        <v>18</v>
      </c>
      <c r="H39" s="29">
        <f>SUM(H9:H37)</f>
        <v>8</v>
      </c>
      <c r="I39" s="29">
        <f>SUM(I9:I37)</f>
        <v>17</v>
      </c>
      <c r="J39" s="10"/>
      <c r="K39" s="87"/>
      <c r="L39" s="88"/>
      <c r="M39" s="88"/>
      <c r="N39" s="88"/>
      <c r="O39" s="88"/>
      <c r="P39" s="88"/>
      <c r="Q39" s="88"/>
      <c r="R39" s="88"/>
      <c r="S39" s="88"/>
      <c r="T39" s="88"/>
      <c r="U39" s="88"/>
      <c r="V39" s="88"/>
      <c r="W39" s="88"/>
      <c r="X39" s="89"/>
    </row>
    <row r="40" spans="1:32" ht="21" customHeight="1" x14ac:dyDescent="0.3">
      <c r="A40" s="101" t="s">
        <v>45</v>
      </c>
      <c r="B40" s="102"/>
      <c r="C40" s="102"/>
      <c r="D40" s="102"/>
      <c r="E40" s="102"/>
      <c r="F40" s="102"/>
      <c r="G40" s="102"/>
      <c r="H40" s="102"/>
      <c r="I40" s="103"/>
      <c r="J40" s="10"/>
      <c r="K40" s="87"/>
      <c r="L40" s="88"/>
      <c r="M40" s="88"/>
      <c r="N40" s="88"/>
      <c r="O40" s="88"/>
      <c r="P40" s="88"/>
      <c r="Q40" s="88"/>
      <c r="R40" s="88"/>
      <c r="S40" s="88"/>
      <c r="T40" s="88"/>
      <c r="U40" s="88"/>
      <c r="V40" s="88"/>
      <c r="W40" s="88"/>
      <c r="X40" s="89"/>
      <c r="AE40" s="25"/>
    </row>
    <row r="41" spans="1:32" ht="15" customHeight="1" x14ac:dyDescent="0.3">
      <c r="A41" s="30" t="s">
        <v>46</v>
      </c>
      <c r="B41" s="31">
        <f>B39*0.12</f>
        <v>9.84</v>
      </c>
      <c r="C41" s="32">
        <f>C39*0.12</f>
        <v>1.68</v>
      </c>
      <c r="D41" s="32">
        <f>D39*0.36</f>
        <v>2.16</v>
      </c>
      <c r="E41" s="32">
        <f>E39*0.6</f>
        <v>6</v>
      </c>
      <c r="F41" s="33">
        <f>SUM(F9:F37)*0.12</f>
        <v>15.6</v>
      </c>
      <c r="G41" s="32">
        <f>G39*0.12</f>
        <v>2.16</v>
      </c>
      <c r="H41" s="32">
        <f>H39*0.36</f>
        <v>2.88</v>
      </c>
      <c r="I41" s="32">
        <f>I39*0.6</f>
        <v>10.199999999999999</v>
      </c>
      <c r="J41" s="10"/>
      <c r="K41" s="87"/>
      <c r="L41" s="88"/>
      <c r="M41" s="88"/>
      <c r="N41" s="88"/>
      <c r="O41" s="88"/>
      <c r="P41" s="88"/>
      <c r="Q41" s="88"/>
      <c r="R41" s="88"/>
      <c r="S41" s="88"/>
      <c r="T41" s="88"/>
      <c r="U41" s="88"/>
      <c r="V41" s="88"/>
      <c r="W41" s="88"/>
      <c r="X41" s="89"/>
    </row>
    <row r="42" spans="1:32" ht="18.75" customHeight="1" x14ac:dyDescent="0.35">
      <c r="A42" s="34" t="s">
        <v>47</v>
      </c>
      <c r="B42" s="35">
        <f>B39*0.12+0.24</f>
        <v>10.08</v>
      </c>
      <c r="C42" s="36" t="s">
        <v>48</v>
      </c>
      <c r="D42" s="37" t="s">
        <v>49</v>
      </c>
      <c r="E42" s="37" t="s">
        <v>50</v>
      </c>
      <c r="F42" s="38">
        <f>F39*0.12+0.24</f>
        <v>15.84</v>
      </c>
      <c r="G42" s="36" t="s">
        <v>48</v>
      </c>
      <c r="H42" s="37" t="s">
        <v>49</v>
      </c>
      <c r="I42" s="37" t="s">
        <v>50</v>
      </c>
      <c r="J42" s="10"/>
      <c r="K42" s="87"/>
      <c r="L42" s="88"/>
      <c r="M42" s="88"/>
      <c r="N42" s="88"/>
      <c r="O42" s="88"/>
      <c r="P42" s="88"/>
      <c r="Q42" s="88"/>
      <c r="R42" s="88"/>
      <c r="S42" s="88"/>
      <c r="T42" s="88"/>
      <c r="U42" s="88"/>
      <c r="V42" s="88"/>
      <c r="W42" s="88"/>
      <c r="X42" s="89"/>
    </row>
    <row r="43" spans="1:32" ht="15.75" customHeight="1" x14ac:dyDescent="0.3">
      <c r="A43" s="30" t="s">
        <v>51</v>
      </c>
      <c r="B43" s="39">
        <f>SUM(B9:B37)*1</f>
        <v>82</v>
      </c>
      <c r="C43" s="40">
        <f>SUM(C9:C38)+B44+B45</f>
        <v>15</v>
      </c>
      <c r="D43" s="40">
        <f>SUM(D9:D38)</f>
        <v>6</v>
      </c>
      <c r="E43" s="40">
        <f>SUM(E9:E38)</f>
        <v>10</v>
      </c>
      <c r="F43" s="41">
        <f>SUM(F9:F37)*1</f>
        <v>130</v>
      </c>
      <c r="G43" s="40">
        <f>SUM(G9:G37)+F44+F45</f>
        <v>19</v>
      </c>
      <c r="H43" s="42">
        <f>SUM(H9:H37)*1</f>
        <v>8</v>
      </c>
      <c r="I43" s="42">
        <f>SUM(I9:I37)*1</f>
        <v>17</v>
      </c>
      <c r="J43" s="10"/>
      <c r="K43" s="87"/>
      <c r="L43" s="88"/>
      <c r="M43" s="88"/>
      <c r="N43" s="88"/>
      <c r="O43" s="88"/>
      <c r="P43" s="88"/>
      <c r="Q43" s="88"/>
      <c r="R43" s="88"/>
      <c r="S43" s="88"/>
      <c r="T43" s="88"/>
      <c r="U43" s="88"/>
      <c r="V43" s="88"/>
      <c r="W43" s="88"/>
      <c r="X43" s="89"/>
    </row>
    <row r="44" spans="1:32" ht="17.100000000000001" customHeight="1" x14ac:dyDescent="0.3">
      <c r="A44" s="43" t="s">
        <v>52</v>
      </c>
      <c r="B44" s="72"/>
      <c r="C44" s="72"/>
      <c r="D44" s="72"/>
      <c r="E44" s="72"/>
      <c r="F44" s="72"/>
      <c r="G44" s="72"/>
      <c r="H44" s="72"/>
      <c r="I44" s="72"/>
      <c r="J44" s="44"/>
      <c r="K44" s="87"/>
      <c r="L44" s="88"/>
      <c r="M44" s="88"/>
      <c r="N44" s="88"/>
      <c r="O44" s="88"/>
      <c r="P44" s="88"/>
      <c r="Q44" s="88"/>
      <c r="R44" s="88"/>
      <c r="S44" s="88"/>
      <c r="T44" s="88"/>
      <c r="U44" s="88"/>
      <c r="V44" s="88"/>
      <c r="W44" s="88"/>
      <c r="X44" s="89"/>
    </row>
    <row r="45" spans="1:32" ht="17.100000000000001" customHeight="1" x14ac:dyDescent="0.3">
      <c r="A45" s="43" t="s">
        <v>53</v>
      </c>
      <c r="B45" s="73">
        <v>1</v>
      </c>
      <c r="C45" s="73"/>
      <c r="D45" s="73"/>
      <c r="E45" s="73"/>
      <c r="F45" s="73">
        <v>1</v>
      </c>
      <c r="G45" s="73"/>
      <c r="H45" s="73"/>
      <c r="I45" s="73"/>
      <c r="J45" s="44"/>
      <c r="K45" s="87"/>
      <c r="L45" s="88"/>
      <c r="M45" s="88"/>
      <c r="N45" s="88"/>
      <c r="O45" s="88"/>
      <c r="P45" s="88"/>
      <c r="Q45" s="88"/>
      <c r="R45" s="88"/>
      <c r="S45" s="88"/>
      <c r="T45" s="88"/>
      <c r="U45" s="88"/>
      <c r="V45" s="88"/>
      <c r="W45" s="88"/>
      <c r="X45" s="89"/>
    </row>
    <row r="46" spans="1:32" ht="17.100000000000001" customHeight="1" x14ac:dyDescent="0.35">
      <c r="A46" s="34" t="s">
        <v>54</v>
      </c>
      <c r="B46" s="74">
        <f>SUM(B42+F42)</f>
        <v>25.92</v>
      </c>
      <c r="C46" s="75"/>
      <c r="D46" s="75"/>
      <c r="E46" s="75"/>
      <c r="F46" s="75"/>
      <c r="G46" s="75"/>
      <c r="H46" s="75"/>
      <c r="I46" s="76"/>
      <c r="J46" s="45"/>
      <c r="K46" s="87"/>
      <c r="L46" s="88"/>
      <c r="M46" s="88"/>
      <c r="N46" s="88"/>
      <c r="O46" s="88"/>
      <c r="P46" s="88"/>
      <c r="Q46" s="88"/>
      <c r="R46" s="88"/>
      <c r="S46" s="88"/>
      <c r="T46" s="88"/>
      <c r="U46" s="88"/>
      <c r="V46" s="88"/>
      <c r="W46" s="88"/>
      <c r="X46" s="89"/>
    </row>
    <row r="47" spans="1:32" ht="17.100000000000001" customHeight="1" x14ac:dyDescent="0.35">
      <c r="A47" s="46" t="s">
        <v>55</v>
      </c>
      <c r="B47" s="77">
        <f ca="1">B48+F48</f>
        <v>25.08</v>
      </c>
      <c r="C47" s="78"/>
      <c r="D47" s="78"/>
      <c r="E47" s="78"/>
      <c r="F47" s="78"/>
      <c r="G47" s="78"/>
      <c r="H47" s="78"/>
      <c r="I47" s="79"/>
      <c r="J47" s="45"/>
      <c r="K47" s="87"/>
      <c r="L47" s="88"/>
      <c r="M47" s="88"/>
      <c r="N47" s="88"/>
      <c r="O47" s="88"/>
      <c r="P47" s="88"/>
      <c r="Q47" s="88"/>
      <c r="R47" s="88"/>
      <c r="S47" s="88"/>
      <c r="T47" s="88"/>
      <c r="U47" s="88"/>
      <c r="V47" s="88"/>
      <c r="W47" s="88"/>
      <c r="X47" s="89"/>
    </row>
    <row r="48" spans="1:32" ht="17.100000000000001" customHeight="1" x14ac:dyDescent="0.4">
      <c r="A48" s="47" t="s">
        <v>56</v>
      </c>
      <c r="B48" s="48">
        <f ca="1">(C48*0.12)+(D48*0.36)+(E48*0.6)</f>
        <v>9.84</v>
      </c>
      <c r="C48" s="49">
        <f ca="1">C39-[4]!SOMME_SI_COULEUR(C9:C38,65280)</f>
        <v>14</v>
      </c>
      <c r="D48" s="49">
        <f ca="1">D39-[4]!SOMME_SI_COULEUR(D9:D38,65280)</f>
        <v>6</v>
      </c>
      <c r="E48" s="49">
        <f ca="1">E39-[4]!SOMME_SI_COULEUR(E9:E38,65280)</f>
        <v>10</v>
      </c>
      <c r="F48" s="48">
        <f ca="1">(G48*0.12)+(H48*0.36)+(I48*0.6)</f>
        <v>15.239999999999998</v>
      </c>
      <c r="G48" s="48">
        <f ca="1">G39-[4]!SOMME_SI_COULEUR(G9:G38,65280)</f>
        <v>18</v>
      </c>
      <c r="H48" s="48">
        <f ca="1">H39-[4]!SOMME_SI_COULEUR(H9:H38,65280)</f>
        <v>8</v>
      </c>
      <c r="I48" s="48">
        <f ca="1">I39-[4]!SOMME_SI_COULEUR(I9:I38,65280)</f>
        <v>17</v>
      </c>
      <c r="J48" s="50"/>
      <c r="K48" s="87"/>
      <c r="L48" s="88"/>
      <c r="M48" s="88"/>
      <c r="N48" s="88"/>
      <c r="O48" s="88"/>
      <c r="P48" s="88"/>
      <c r="Q48" s="88"/>
      <c r="R48" s="88"/>
      <c r="S48" s="88"/>
      <c r="T48" s="88"/>
      <c r="U48" s="88"/>
      <c r="V48" s="88"/>
      <c r="W48" s="88"/>
      <c r="X48" s="89"/>
    </row>
    <row r="49" spans="1:24" ht="17.100000000000001" customHeight="1" x14ac:dyDescent="0.4">
      <c r="A49" s="34" t="s">
        <v>57</v>
      </c>
      <c r="B49" s="48"/>
      <c r="C49" s="51"/>
      <c r="D49" s="48"/>
      <c r="E49" s="51"/>
      <c r="F49" s="48"/>
      <c r="G49" s="51"/>
      <c r="H49" s="48"/>
      <c r="I49" s="48"/>
      <c r="J49" s="50"/>
      <c r="K49" s="87"/>
      <c r="L49" s="88"/>
      <c r="M49" s="88"/>
      <c r="N49" s="88"/>
      <c r="O49" s="88"/>
      <c r="P49" s="88"/>
      <c r="Q49" s="88"/>
      <c r="R49" s="88"/>
      <c r="S49" s="88"/>
      <c r="T49" s="88"/>
      <c r="U49" s="88"/>
      <c r="V49" s="88"/>
      <c r="W49" s="88"/>
      <c r="X49" s="89"/>
    </row>
    <row r="50" spans="1:24" ht="17.399999999999999" customHeight="1" x14ac:dyDescent="0.4">
      <c r="A50" s="52" t="s">
        <v>58</v>
      </c>
      <c r="B50" s="48"/>
      <c r="C50" s="51"/>
      <c r="D50" s="48"/>
      <c r="E50" s="48"/>
      <c r="F50" s="48"/>
      <c r="G50" s="48"/>
      <c r="H50" s="48"/>
      <c r="I50" s="48"/>
      <c r="J50" s="50"/>
      <c r="K50" s="87"/>
      <c r="L50" s="88"/>
      <c r="M50" s="88"/>
      <c r="N50" s="88"/>
      <c r="O50" s="88"/>
      <c r="P50" s="88"/>
      <c r="Q50" s="88"/>
      <c r="R50" s="88"/>
      <c r="S50" s="88"/>
      <c r="T50" s="88"/>
      <c r="U50" s="88"/>
      <c r="V50" s="88"/>
      <c r="W50" s="88"/>
      <c r="X50" s="89"/>
    </row>
    <row r="51" spans="1:24" ht="15.6" x14ac:dyDescent="0.3">
      <c r="A51" s="53" t="s">
        <v>59</v>
      </c>
      <c r="B51" s="54"/>
      <c r="C51" s="55"/>
      <c r="D51" s="55"/>
      <c r="E51" s="55"/>
      <c r="F51" s="56"/>
      <c r="G51" s="57"/>
      <c r="H51" s="57"/>
      <c r="I51" s="57"/>
      <c r="K51" s="90"/>
      <c r="L51" s="91"/>
      <c r="M51" s="91"/>
      <c r="N51" s="91"/>
      <c r="O51" s="91"/>
      <c r="P51" s="91"/>
      <c r="Q51" s="91"/>
      <c r="R51" s="91"/>
      <c r="S51" s="91"/>
      <c r="T51" s="91"/>
      <c r="U51" s="91"/>
      <c r="V51" s="91"/>
      <c r="W51" s="91"/>
      <c r="X51" s="92"/>
    </row>
    <row r="52" spans="1:24" ht="15.6" customHeight="1" x14ac:dyDescent="0.3">
      <c r="A52" s="58" t="s">
        <v>60</v>
      </c>
      <c r="B52" s="80" t="s">
        <v>61</v>
      </c>
      <c r="C52" s="80"/>
      <c r="D52" s="80"/>
      <c r="E52" s="80"/>
      <c r="F52" s="80"/>
      <c r="G52" s="80"/>
      <c r="H52" s="80"/>
      <c r="I52" s="80"/>
      <c r="M52" s="4" t="s">
        <v>60</v>
      </c>
      <c r="N52" s="4"/>
      <c r="Q52" s="70" t="s">
        <v>62</v>
      </c>
      <c r="R52" s="70"/>
      <c r="S52" s="70"/>
      <c r="T52" s="70"/>
      <c r="U52" s="70"/>
      <c r="V52" s="70"/>
      <c r="W52" s="70"/>
      <c r="X52" s="70"/>
    </row>
    <row r="53" spans="1:24" ht="12" customHeight="1" x14ac:dyDescent="0.3">
      <c r="A53" s="59"/>
      <c r="B53" s="80"/>
      <c r="C53" s="80"/>
      <c r="D53" s="80"/>
      <c r="E53" s="80"/>
      <c r="F53" s="80"/>
      <c r="G53" s="80"/>
      <c r="H53" s="80"/>
      <c r="I53" s="80"/>
      <c r="J53" s="60"/>
      <c r="K53" s="60"/>
      <c r="L53" s="60"/>
      <c r="M53" s="60"/>
      <c r="N53" s="60"/>
      <c r="O53" s="60"/>
      <c r="P53" s="60"/>
      <c r="Q53" s="71"/>
      <c r="R53" s="71"/>
      <c r="S53" s="71"/>
      <c r="T53" s="71"/>
      <c r="U53" s="71"/>
      <c r="V53" s="71"/>
      <c r="W53" s="71"/>
      <c r="X53" s="71"/>
    </row>
    <row r="54" spans="1:24" x14ac:dyDescent="0.3">
      <c r="A54" s="61"/>
      <c r="B54" s="62"/>
      <c r="C54" s="62"/>
      <c r="D54" s="62"/>
      <c r="E54" s="62"/>
      <c r="F54" s="62"/>
      <c r="G54" s="62"/>
      <c r="H54" s="62"/>
      <c r="I54" s="62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</row>
    <row r="55" spans="1:24" x14ac:dyDescent="0.3">
      <c r="A55" s="61"/>
      <c r="B55" s="62"/>
      <c r="C55" s="62"/>
      <c r="D55" s="62"/>
      <c r="E55" s="62"/>
      <c r="F55" s="62"/>
      <c r="G55" s="62"/>
      <c r="H55" s="62"/>
      <c r="I55" s="62"/>
      <c r="J55" s="60"/>
      <c r="K55" s="60"/>
      <c r="L55" s="60"/>
      <c r="M55" s="60"/>
      <c r="N55" s="60"/>
      <c r="O55" s="60"/>
      <c r="P55" s="60"/>
      <c r="Q55" s="60"/>
      <c r="R55" s="60"/>
      <c r="S55" s="60"/>
      <c r="T55" s="60"/>
      <c r="U55" s="60"/>
      <c r="V55" s="60"/>
      <c r="W55" s="60"/>
      <c r="X55" s="60"/>
    </row>
    <row r="56" spans="1:24" x14ac:dyDescent="0.3">
      <c r="A56" s="61"/>
      <c r="B56" s="62"/>
      <c r="C56" s="62"/>
      <c r="D56" s="62"/>
      <c r="E56" s="62"/>
      <c r="F56" s="62"/>
      <c r="G56" s="62"/>
      <c r="H56" s="62"/>
      <c r="I56" s="62"/>
      <c r="J56" s="60"/>
      <c r="K56" s="60"/>
      <c r="L56" s="60"/>
      <c r="M56" s="60"/>
      <c r="N56" s="60"/>
      <c r="O56" s="60"/>
      <c r="P56" s="60"/>
      <c r="Q56" s="60"/>
      <c r="R56" s="60"/>
      <c r="S56" s="60"/>
      <c r="T56" s="60"/>
      <c r="U56" s="60"/>
      <c r="V56" s="60"/>
      <c r="W56" s="60"/>
      <c r="X56" s="60"/>
    </row>
    <row r="57" spans="1:24" x14ac:dyDescent="0.3">
      <c r="A57" s="61"/>
      <c r="B57" s="62"/>
      <c r="C57" s="62"/>
      <c r="D57" s="62"/>
      <c r="E57" s="62"/>
      <c r="F57" s="62"/>
      <c r="G57" s="62"/>
      <c r="H57" s="62"/>
      <c r="I57" s="62"/>
    </row>
    <row r="58" spans="1:24" x14ac:dyDescent="0.3">
      <c r="B58" s="63"/>
      <c r="C58" s="63"/>
      <c r="D58" s="63"/>
      <c r="E58" s="63"/>
      <c r="F58" s="63"/>
    </row>
    <row r="59" spans="1:24" x14ac:dyDescent="0.3">
      <c r="B59" s="63"/>
      <c r="C59" s="63"/>
      <c r="D59" s="63"/>
      <c r="E59" s="63"/>
      <c r="F59" s="63"/>
    </row>
    <row r="60" spans="1:24" x14ac:dyDescent="0.3">
      <c r="B60" s="63"/>
      <c r="C60" s="63"/>
      <c r="D60" s="63"/>
      <c r="E60" s="63"/>
      <c r="F60" s="64"/>
    </row>
    <row r="61" spans="1:24" x14ac:dyDescent="0.3">
      <c r="F61" s="64"/>
    </row>
    <row r="62" spans="1:24" x14ac:dyDescent="0.3">
      <c r="F62" s="64"/>
    </row>
    <row r="74" spans="1:7" x14ac:dyDescent="0.3">
      <c r="A74" s="65"/>
      <c r="B74" s="65"/>
      <c r="C74" s="65"/>
      <c r="D74" s="65"/>
      <c r="E74" s="65"/>
      <c r="F74" s="65"/>
      <c r="G74" s="65"/>
    </row>
    <row r="75" spans="1:7" x14ac:dyDescent="0.3">
      <c r="A75" s="65"/>
      <c r="B75" s="65"/>
      <c r="C75" s="65"/>
      <c r="D75" s="65"/>
      <c r="E75" s="65"/>
      <c r="F75" s="65"/>
      <c r="G75" s="65"/>
    </row>
    <row r="76" spans="1:7" x14ac:dyDescent="0.3">
      <c r="A76" s="65"/>
      <c r="B76" s="65"/>
      <c r="C76" s="65"/>
      <c r="D76" s="65"/>
      <c r="E76" s="65"/>
      <c r="F76" s="65"/>
      <c r="G76" s="65"/>
    </row>
    <row r="77" spans="1:7" x14ac:dyDescent="0.3">
      <c r="A77" s="65"/>
      <c r="B77" s="65"/>
      <c r="C77" s="65"/>
      <c r="D77" s="65"/>
      <c r="E77" s="65"/>
      <c r="F77" s="65"/>
      <c r="G77" s="65"/>
    </row>
    <row r="78" spans="1:7" x14ac:dyDescent="0.3">
      <c r="A78" s="65"/>
      <c r="B78" s="65"/>
      <c r="C78" s="65"/>
      <c r="D78" s="65"/>
      <c r="E78" s="65"/>
      <c r="F78" s="65"/>
      <c r="G78" s="65"/>
    </row>
    <row r="79" spans="1:7" x14ac:dyDescent="0.3">
      <c r="A79" s="65"/>
      <c r="B79" s="65"/>
      <c r="C79" s="65"/>
      <c r="D79" s="65"/>
      <c r="E79" s="65"/>
      <c r="F79" s="65"/>
      <c r="G79" s="65"/>
    </row>
    <row r="80" spans="1:7" x14ac:dyDescent="0.3">
      <c r="A80" s="65"/>
      <c r="B80" s="65"/>
      <c r="C80" s="65"/>
      <c r="D80" s="65"/>
      <c r="E80" s="65"/>
      <c r="F80" s="65"/>
      <c r="G80" s="65"/>
    </row>
  </sheetData>
  <sheetProtection formatCells="0" formatColumns="0" formatRows="0" insertColumns="0" insertRows="0" insertHyperlinks="0" deleteColumns="0" deleteRows="0" sort="0" autoFilter="0" pivotTables="0"/>
  <protectedRanges>
    <protectedRange sqref="B7" name="Plage3"/>
    <protectedRange sqref="F7" name="Plage3_1"/>
    <protectedRange sqref="B8:B14 B16:B22 B24:B38" name="Plage3_2_1"/>
    <protectedRange sqref="F16:F22 F24:F27 F8:F14" name="Plage3_1_1_1"/>
  </protectedRanges>
  <mergeCells count="23">
    <mergeCell ref="B45:E45"/>
    <mergeCell ref="F45:I45"/>
    <mergeCell ref="B46:I46"/>
    <mergeCell ref="B47:I47"/>
    <mergeCell ref="B52:I53"/>
    <mergeCell ref="Q52:X53"/>
    <mergeCell ref="A4:A5"/>
    <mergeCell ref="B4:I4"/>
    <mergeCell ref="K4:X51"/>
    <mergeCell ref="B5:I5"/>
    <mergeCell ref="B15:I15"/>
    <mergeCell ref="B23:I23"/>
    <mergeCell ref="B28:I28"/>
    <mergeCell ref="A40:I40"/>
    <mergeCell ref="B44:E44"/>
    <mergeCell ref="F44:I44"/>
    <mergeCell ref="B1:X1"/>
    <mergeCell ref="A2:A3"/>
    <mergeCell ref="B2:G2"/>
    <mergeCell ref="H2:K2"/>
    <mergeCell ref="L2:X2"/>
    <mergeCell ref="B3:J3"/>
    <mergeCell ref="K3:X3"/>
  </mergeCells>
  <pageMargins left="0.7" right="0.7" top="0.75" bottom="0.75" header="0.3" footer="0.3"/>
  <pageSetup paperSize="9" scale="74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Button 1">
              <controlPr defaultSize="0" print="0" autoFill="0" autoPict="0" macro="[3]!DesactivationCliqueDroit">
                <anchor moveWithCells="1" sizeWithCells="1">
                  <from>
                    <xdr:col>24</xdr:col>
                    <xdr:colOff>137160</xdr:colOff>
                    <xdr:row>0</xdr:row>
                    <xdr:rowOff>160020</xdr:rowOff>
                  </from>
                  <to>
                    <xdr:col>25</xdr:col>
                    <xdr:colOff>731520</xdr:colOff>
                    <xdr:row>3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0" r:id="rId5" name="Button 2">
              <controlPr defaultSize="0" print="0" autoFill="0" autoPict="0" macro="[3]!ActivationCliqueDroit">
                <anchor moveWithCells="1" sizeWithCells="1">
                  <from>
                    <xdr:col>24</xdr:col>
                    <xdr:colOff>152400</xdr:colOff>
                    <xdr:row>4</xdr:row>
                    <xdr:rowOff>99060</xdr:rowOff>
                  </from>
                  <to>
                    <xdr:col>25</xdr:col>
                    <xdr:colOff>746760</xdr:colOff>
                    <xdr:row>7</xdr:row>
                    <xdr:rowOff>99060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386134-F348-4382-BA38-742877C9839D}">
  <sheetPr codeName="Feuil9">
    <tabColor rgb="FFFF0000"/>
  </sheetPr>
  <dimension ref="A1:AF80"/>
  <sheetViews>
    <sheetView view="pageBreakPreview" zoomScale="76" zoomScaleSheetLayoutView="100" workbookViewId="0">
      <selection activeCell="B8" sqref="B8"/>
    </sheetView>
  </sheetViews>
  <sheetFormatPr baseColWidth="10" defaultColWidth="11.44140625" defaultRowHeight="14.4" x14ac:dyDescent="0.3"/>
  <cols>
    <col min="1" max="1" width="33.109375" customWidth="1"/>
    <col min="2" max="2" width="6.33203125" bestFit="1" customWidth="1"/>
    <col min="3" max="5" width="4.5546875" customWidth="1"/>
    <col min="6" max="6" width="7.109375" customWidth="1"/>
    <col min="7" max="9" width="4.5546875" customWidth="1"/>
    <col min="10" max="10" width="1.88671875" bestFit="1" customWidth="1"/>
    <col min="11" max="13" width="4" bestFit="1" customWidth="1"/>
    <col min="14" max="14" width="1.88671875" bestFit="1" customWidth="1"/>
    <col min="15" max="16" width="4" bestFit="1" customWidth="1"/>
    <col min="17" max="17" width="3.6640625" customWidth="1"/>
    <col min="18" max="18" width="2" hidden="1" customWidth="1"/>
    <col min="19" max="19" width="4" bestFit="1" customWidth="1"/>
    <col min="20" max="20" width="0.6640625" customWidth="1"/>
    <col min="21" max="21" width="4" bestFit="1" customWidth="1"/>
    <col min="22" max="22" width="2" customWidth="1"/>
    <col min="23" max="23" width="1.109375" customWidth="1"/>
    <col min="24" max="24" width="4" bestFit="1" customWidth="1"/>
  </cols>
  <sheetData>
    <row r="1" spans="1:25" ht="15" customHeight="1" thickBot="1" x14ac:dyDescent="0.35">
      <c r="A1" s="1" t="s">
        <v>0</v>
      </c>
      <c r="B1" s="115" t="s">
        <v>1</v>
      </c>
      <c r="C1" s="115"/>
      <c r="D1" s="115"/>
      <c r="E1" s="115"/>
      <c r="F1" s="115"/>
      <c r="G1" s="115"/>
      <c r="H1" s="115"/>
      <c r="I1" s="115"/>
      <c r="J1" s="115"/>
      <c r="K1" s="115"/>
      <c r="L1" s="115"/>
      <c r="M1" s="115"/>
      <c r="N1" s="115"/>
      <c r="O1" s="115"/>
      <c r="P1" s="115"/>
      <c r="Q1" s="115"/>
      <c r="R1" s="115"/>
      <c r="S1" s="115"/>
      <c r="T1" s="115"/>
      <c r="U1" s="115"/>
      <c r="V1" s="115"/>
      <c r="W1" s="115"/>
      <c r="X1" s="115"/>
      <c r="Y1" t="str">
        <f>"P2_"&amp;H2&amp;"_"&amp;TEXT(L2,"JJMMAA")</f>
        <v>P2_SOIR_050721</v>
      </c>
    </row>
    <row r="2" spans="1:25" ht="18.600000000000001" customHeight="1" thickBot="1" x14ac:dyDescent="0.35">
      <c r="A2" s="116" t="s">
        <v>2</v>
      </c>
      <c r="B2" s="107" t="str">
        <f>[1]Lundi!$AA$3</f>
        <v>carry porc chou-fleur</v>
      </c>
      <c r="C2" s="108"/>
      <c r="D2" s="108"/>
      <c r="E2" s="108"/>
      <c r="F2" s="108"/>
      <c r="G2" s="109"/>
      <c r="H2" s="110" t="str">
        <f>[1]Lundi!$U$1</f>
        <v>SOIR</v>
      </c>
      <c r="I2" s="110"/>
      <c r="J2" s="110"/>
      <c r="K2" s="110"/>
      <c r="L2" s="111">
        <f>[3]NOM_PLAT1_LM!L2:X2</f>
        <v>44382</v>
      </c>
      <c r="M2" s="111"/>
      <c r="N2" s="111"/>
      <c r="O2" s="111"/>
      <c r="P2" s="111"/>
      <c r="Q2" s="111"/>
      <c r="R2" s="111"/>
      <c r="S2" s="111"/>
      <c r="T2" s="111"/>
      <c r="U2" s="111"/>
      <c r="V2" s="111"/>
      <c r="W2" s="111"/>
      <c r="X2" s="111"/>
    </row>
    <row r="3" spans="1:25" s="2" customFormat="1" x14ac:dyDescent="0.3">
      <c r="A3" s="106"/>
      <c r="B3" s="117" t="s">
        <v>3</v>
      </c>
      <c r="C3" s="118"/>
      <c r="D3" s="118"/>
      <c r="E3" s="118"/>
      <c r="F3" s="118"/>
      <c r="G3" s="118"/>
      <c r="H3" s="118"/>
      <c r="I3" s="118"/>
      <c r="J3" s="119"/>
      <c r="K3" s="117" t="s">
        <v>4</v>
      </c>
      <c r="L3" s="118"/>
      <c r="M3" s="118"/>
      <c r="N3" s="118"/>
      <c r="O3" s="118"/>
      <c r="P3" s="118"/>
      <c r="Q3" s="118"/>
      <c r="R3" s="118"/>
      <c r="S3" s="118"/>
      <c r="T3" s="118"/>
      <c r="U3" s="118"/>
      <c r="V3" s="118"/>
      <c r="W3" s="118"/>
      <c r="X3" s="119"/>
    </row>
    <row r="4" spans="1:25" ht="15" customHeight="1" x14ac:dyDescent="0.3">
      <c r="A4" s="81" t="s">
        <v>5</v>
      </c>
      <c r="B4" s="83" t="s">
        <v>6</v>
      </c>
      <c r="C4" s="83"/>
      <c r="D4" s="83"/>
      <c r="E4" s="83"/>
      <c r="F4" s="83"/>
      <c r="G4" s="83"/>
      <c r="H4" s="83"/>
      <c r="I4" s="83"/>
      <c r="J4" s="3"/>
      <c r="K4" s="84" t="s">
        <v>7</v>
      </c>
      <c r="L4" s="85"/>
      <c r="M4" s="85"/>
      <c r="N4" s="85"/>
      <c r="O4" s="85"/>
      <c r="P4" s="85"/>
      <c r="Q4" s="85"/>
      <c r="R4" s="85"/>
      <c r="S4" s="85"/>
      <c r="T4" s="85"/>
      <c r="U4" s="85"/>
      <c r="V4" s="85"/>
      <c r="W4" s="85"/>
      <c r="X4" s="86"/>
    </row>
    <row r="5" spans="1:25" ht="15" thickBot="1" x14ac:dyDescent="0.35">
      <c r="A5" s="82"/>
      <c r="B5" s="93" t="s">
        <v>8</v>
      </c>
      <c r="C5" s="93"/>
      <c r="D5" s="93"/>
      <c r="E5" s="93"/>
      <c r="F5" s="93"/>
      <c r="G5" s="93"/>
      <c r="H5" s="93"/>
      <c r="I5" s="93"/>
      <c r="J5" s="4"/>
      <c r="K5" s="87"/>
      <c r="L5" s="88"/>
      <c r="M5" s="88"/>
      <c r="N5" s="88"/>
      <c r="O5" s="88"/>
      <c r="P5" s="88"/>
      <c r="Q5" s="88"/>
      <c r="R5" s="88"/>
      <c r="S5" s="88"/>
      <c r="T5" s="88"/>
      <c r="U5" s="88"/>
      <c r="V5" s="88"/>
      <c r="W5" s="88"/>
      <c r="X5" s="89"/>
    </row>
    <row r="6" spans="1:25" ht="15" customHeight="1" x14ac:dyDescent="0.3">
      <c r="A6" s="5"/>
      <c r="B6" s="6" t="s">
        <v>9</v>
      </c>
      <c r="C6" s="6" t="s">
        <v>10</v>
      </c>
      <c r="D6" s="6" t="s">
        <v>11</v>
      </c>
      <c r="E6" s="6" t="s">
        <v>12</v>
      </c>
      <c r="F6" s="6" t="s">
        <v>13</v>
      </c>
      <c r="G6" s="6" t="s">
        <v>10</v>
      </c>
      <c r="H6" s="6" t="s">
        <v>11</v>
      </c>
      <c r="I6" s="7" t="s">
        <v>12</v>
      </c>
      <c r="J6" s="8"/>
      <c r="K6" s="87"/>
      <c r="L6" s="88"/>
      <c r="M6" s="88"/>
      <c r="N6" s="88"/>
      <c r="O6" s="88"/>
      <c r="P6" s="88"/>
      <c r="Q6" s="88"/>
      <c r="R6" s="88"/>
      <c r="S6" s="88"/>
      <c r="T6" s="88"/>
      <c r="U6" s="88"/>
      <c r="V6" s="88"/>
      <c r="W6" s="88"/>
      <c r="X6" s="89"/>
    </row>
    <row r="7" spans="1:25" ht="18.899999999999999" customHeight="1" x14ac:dyDescent="0.4">
      <c r="A7" s="9" t="s">
        <v>14</v>
      </c>
      <c r="B7" s="67"/>
      <c r="C7" s="68"/>
      <c r="D7" s="68"/>
      <c r="E7" s="68"/>
      <c r="F7" s="67"/>
      <c r="G7" s="67"/>
      <c r="H7" s="67"/>
      <c r="I7" s="69"/>
      <c r="J7" s="66"/>
      <c r="K7" s="87"/>
      <c r="L7" s="88"/>
      <c r="M7" s="88"/>
      <c r="N7" s="88"/>
      <c r="O7" s="88"/>
      <c r="P7" s="88"/>
      <c r="Q7" s="88"/>
      <c r="R7" s="88"/>
      <c r="S7" s="88"/>
      <c r="T7" s="88"/>
      <c r="U7" s="88"/>
      <c r="V7" s="88"/>
      <c r="W7" s="88"/>
      <c r="X7" s="89"/>
    </row>
    <row r="8" spans="1:25" ht="18.899999999999999" customHeight="1" x14ac:dyDescent="0.45">
      <c r="A8" s="11" t="s">
        <v>15</v>
      </c>
      <c r="B8" s="12">
        <f>[1]Lundi!$AA7</f>
        <v>0</v>
      </c>
      <c r="C8" s="13" t="str">
        <f>IF($B8&lt;1,"",VLOOKUP($B8,[3]Plat!$A$4:$I$28,2,FALSE))</f>
        <v/>
      </c>
      <c r="D8" s="14" t="str">
        <f>IF($B8&lt;1,"",VLOOKUP($B8,[3]Plat!$A$4:$I$28,3,FALSE))</f>
        <v/>
      </c>
      <c r="E8" s="14" t="str">
        <f>IF($B8&lt;1,"",VLOOKUP($B8,[3]Plat!$A$4:$I$28,4,FALSE))</f>
        <v/>
      </c>
      <c r="F8" s="12">
        <f>[1]Lundi!$AB7</f>
        <v>0</v>
      </c>
      <c r="G8" s="14" t="str">
        <f>IF($F8&lt;1,"",VLOOKUP(F8,[3]Plat!$A$4:$I$28,2,FALSE))</f>
        <v/>
      </c>
      <c r="H8" s="14" t="str">
        <f>IF($F8&lt;1,"",VLOOKUP(F8,[3]Plat!$A$4:$I$28,3,FALSE))</f>
        <v/>
      </c>
      <c r="I8" s="14" t="str">
        <f>IF($F8&lt;1,"",VLOOKUP(F8,[3]Plat!$A$4:$I$28,4,FALSE))</f>
        <v/>
      </c>
      <c r="J8" s="10"/>
      <c r="K8" s="87"/>
      <c r="L8" s="88"/>
      <c r="M8" s="88"/>
      <c r="N8" s="88"/>
      <c r="O8" s="88"/>
      <c r="P8" s="88"/>
      <c r="Q8" s="88"/>
      <c r="R8" s="88"/>
      <c r="S8" s="88"/>
      <c r="T8" s="88"/>
      <c r="U8" s="88"/>
      <c r="V8" s="88"/>
      <c r="W8" s="88"/>
      <c r="X8" s="89"/>
    </row>
    <row r="9" spans="1:25" ht="18.899999999999999" customHeight="1" x14ac:dyDescent="0.45">
      <c r="A9" s="11" t="s">
        <v>16</v>
      </c>
      <c r="B9" s="12">
        <f>[1]Lundi!$AA8</f>
        <v>0</v>
      </c>
      <c r="C9" s="13" t="str">
        <f>IF($B9&lt;1,"",VLOOKUP($B9,[3]Plat!$A$4:$I$28,2,FALSE))</f>
        <v/>
      </c>
      <c r="D9" s="14" t="str">
        <f>IF($B9&lt;1,"",VLOOKUP($B9,[3]Plat!$A$4:$I$28,3,FALSE))</f>
        <v/>
      </c>
      <c r="E9" s="14" t="str">
        <f>IF($B9&lt;1,"",VLOOKUP($B9,[3]Plat!$A$4:$I$28,4,FALSE))</f>
        <v/>
      </c>
      <c r="F9" s="12">
        <f>[1]Lundi!$AB8</f>
        <v>0</v>
      </c>
      <c r="G9" s="14" t="str">
        <f>IF($F9&lt;1,"",VLOOKUP(F9,[3]Plat!$A$4:$I$28,2,FALSE))</f>
        <v/>
      </c>
      <c r="H9" s="14" t="str">
        <f>IF($F9&lt;1,"",VLOOKUP(F9,[3]Plat!$A$4:$I$28,3,FALSE))</f>
        <v/>
      </c>
      <c r="I9" s="14" t="str">
        <f>IF($F9&lt;1,"",VLOOKUP(F9,[3]Plat!$A$4:$I$28,4,FALSE))</f>
        <v/>
      </c>
      <c r="J9" s="15"/>
      <c r="K9" s="87"/>
      <c r="L9" s="88"/>
      <c r="M9" s="88"/>
      <c r="N9" s="88"/>
      <c r="O9" s="88"/>
      <c r="P9" s="88"/>
      <c r="Q9" s="88"/>
      <c r="R9" s="88"/>
      <c r="S9" s="88"/>
      <c r="T9" s="88"/>
      <c r="U9" s="88"/>
      <c r="V9" s="88"/>
      <c r="W9" s="88"/>
      <c r="X9" s="89"/>
    </row>
    <row r="10" spans="1:25" ht="18.899999999999999" customHeight="1" x14ac:dyDescent="0.45">
      <c r="A10" s="11" t="s">
        <v>17</v>
      </c>
      <c r="B10" s="12">
        <f>[1]Lundi!$AA9</f>
        <v>0</v>
      </c>
      <c r="C10" s="13" t="str">
        <f>IF($B10&lt;1,"",VLOOKUP($B10,[3]Plat!$A$4:$I$28,2,FALSE))</f>
        <v/>
      </c>
      <c r="D10" s="14" t="str">
        <f>IF($B10&lt;1,"",VLOOKUP($B10,[3]Plat!$A$4:$I$28,3,FALSE))</f>
        <v/>
      </c>
      <c r="E10" s="14" t="str">
        <f>IF($B10&lt;1,"",VLOOKUP($B10,[3]Plat!$A$4:$I$28,4,FALSE))</f>
        <v/>
      </c>
      <c r="F10" s="12">
        <f>[1]Lundi!$AB9</f>
        <v>0</v>
      </c>
      <c r="G10" s="14" t="str">
        <f>IF($F10&lt;1,"",VLOOKUP(F10,[3]Plat!$A$4:$I$28,2,FALSE))</f>
        <v/>
      </c>
      <c r="H10" s="14" t="str">
        <f>IF($F10&lt;1,"",VLOOKUP(F10,[3]Plat!$A$4:$I$28,3,FALSE))</f>
        <v/>
      </c>
      <c r="I10" s="14" t="str">
        <f>IF($F10&lt;1,"",VLOOKUP(F10,[3]Plat!$A$4:$I$28,4,FALSE))</f>
        <v/>
      </c>
      <c r="J10" s="10"/>
      <c r="K10" s="87"/>
      <c r="L10" s="88"/>
      <c r="M10" s="88"/>
      <c r="N10" s="88"/>
      <c r="O10" s="88"/>
      <c r="P10" s="88"/>
      <c r="Q10" s="88"/>
      <c r="R10" s="88"/>
      <c r="S10" s="88"/>
      <c r="T10" s="88"/>
      <c r="U10" s="88"/>
      <c r="V10" s="88"/>
      <c r="W10" s="88"/>
      <c r="X10" s="89"/>
    </row>
    <row r="11" spans="1:25" ht="18.899999999999999" customHeight="1" x14ac:dyDescent="0.45">
      <c r="A11" s="11" t="s">
        <v>18</v>
      </c>
      <c r="B11" s="12">
        <f>[1]Lundi!$AA10</f>
        <v>0</v>
      </c>
      <c r="C11" s="13" t="str">
        <f>IF($B11&lt;1,"",VLOOKUP($B11,[3]Plat!$A$4:$I$28,2,FALSE))</f>
        <v/>
      </c>
      <c r="D11" s="14" t="str">
        <f>IF($B11&lt;1,"",VLOOKUP($B11,[3]Plat!$A$4:$I$28,3,FALSE))</f>
        <v/>
      </c>
      <c r="E11" s="14" t="str">
        <f>IF($B11&lt;1,"",VLOOKUP($B11,[3]Plat!$A$4:$I$28,4,FALSE))</f>
        <v/>
      </c>
      <c r="F11" s="12">
        <f>[1]Lundi!$AB10</f>
        <v>0</v>
      </c>
      <c r="G11" s="14" t="str">
        <f>IF($F11&lt;1,"",VLOOKUP(F11,[3]Plat!$A$4:$I$28,2,FALSE))</f>
        <v/>
      </c>
      <c r="H11" s="14" t="str">
        <f>IF($F11&lt;1,"",VLOOKUP(F11,[3]Plat!$A$4:$I$28,3,FALSE))</f>
        <v/>
      </c>
      <c r="I11" s="14" t="str">
        <f>IF($F11&lt;1,"",VLOOKUP(F11,[3]Plat!$A$4:$I$28,4,FALSE))</f>
        <v/>
      </c>
      <c r="J11" s="10"/>
      <c r="K11" s="87"/>
      <c r="L11" s="88"/>
      <c r="M11" s="88"/>
      <c r="N11" s="88"/>
      <c r="O11" s="88"/>
      <c r="P11" s="88"/>
      <c r="Q11" s="88"/>
      <c r="R11" s="88"/>
      <c r="S11" s="88"/>
      <c r="T11" s="88"/>
      <c r="U11" s="88"/>
      <c r="V11" s="88"/>
      <c r="W11" s="88"/>
      <c r="X11" s="89"/>
    </row>
    <row r="12" spans="1:25" ht="18.899999999999999" customHeight="1" x14ac:dyDescent="0.45">
      <c r="A12" s="11" t="s">
        <v>19</v>
      </c>
      <c r="B12" s="12">
        <f>[1]Lundi!$AA11</f>
        <v>0</v>
      </c>
      <c r="C12" s="13" t="str">
        <f>IF($B12&lt;1,"",VLOOKUP($B12,[3]Plat!$A$4:$I$28,2,FALSE))</f>
        <v/>
      </c>
      <c r="D12" s="14" t="str">
        <f>IF($B12&lt;1,"",VLOOKUP($B12,[3]Plat!$A$4:$I$28,3,FALSE))</f>
        <v/>
      </c>
      <c r="E12" s="14" t="str">
        <f>IF($B12&lt;1,"",VLOOKUP($B12,[3]Plat!$A$4:$I$28,4,FALSE))</f>
        <v/>
      </c>
      <c r="F12" s="12">
        <f>[1]Lundi!$AB11</f>
        <v>0</v>
      </c>
      <c r="G12" s="14" t="str">
        <f>IF($F12&lt;1,"",VLOOKUP(F12,[3]Plat!$A$4:$I$28,2,FALSE))</f>
        <v/>
      </c>
      <c r="H12" s="14" t="str">
        <f>IF($F12&lt;1,"",VLOOKUP(F12,[3]Plat!$A$4:$I$28,3,FALSE))</f>
        <v/>
      </c>
      <c r="I12" s="14" t="str">
        <f>IF($F12&lt;1,"",VLOOKUP(F12,[3]Plat!$A$4:$I$28,4,FALSE))</f>
        <v/>
      </c>
      <c r="J12" s="10"/>
      <c r="K12" s="87"/>
      <c r="L12" s="88"/>
      <c r="M12" s="88"/>
      <c r="N12" s="88"/>
      <c r="O12" s="88"/>
      <c r="P12" s="88"/>
      <c r="Q12" s="88"/>
      <c r="R12" s="88"/>
      <c r="S12" s="88"/>
      <c r="T12" s="88"/>
      <c r="U12" s="88"/>
      <c r="V12" s="88"/>
      <c r="W12" s="88"/>
      <c r="X12" s="89"/>
    </row>
    <row r="13" spans="1:25" ht="18.899999999999999" customHeight="1" x14ac:dyDescent="0.45">
      <c r="A13" s="11" t="s">
        <v>20</v>
      </c>
      <c r="B13" s="12">
        <f>[1]Lundi!$AA12</f>
        <v>0</v>
      </c>
      <c r="C13" s="13" t="str">
        <f>IF($B13&lt;1,"",VLOOKUP($B13,[3]Plat!$A$4:$I$28,2,FALSE))</f>
        <v/>
      </c>
      <c r="D13" s="14" t="str">
        <f>IF($B13&lt;1,"",VLOOKUP($B13,[3]Plat!$A$4:$I$28,3,FALSE))</f>
        <v/>
      </c>
      <c r="E13" s="14" t="str">
        <f>IF($B13&lt;1,"",VLOOKUP($B13,[3]Plat!$A$4:$I$28,4,FALSE))</f>
        <v/>
      </c>
      <c r="F13" s="12">
        <f>[1]Lundi!$AB12</f>
        <v>0</v>
      </c>
      <c r="G13" s="14" t="str">
        <f>IF($F13&lt;1,"",VLOOKUP(F13,[3]Plat!$A$4:$I$28,2,FALSE))</f>
        <v/>
      </c>
      <c r="H13" s="14" t="str">
        <f>IF($F13&lt;1,"",VLOOKUP(F13,[3]Plat!$A$4:$I$28,3,FALSE))</f>
        <v/>
      </c>
      <c r="I13" s="14" t="str">
        <f>IF($F13&lt;1,"",VLOOKUP(F13,[3]Plat!$A$4:$I$28,4,FALSE))</f>
        <v/>
      </c>
      <c r="J13" s="10"/>
      <c r="K13" s="87"/>
      <c r="L13" s="88"/>
      <c r="M13" s="88"/>
      <c r="N13" s="88"/>
      <c r="O13" s="88"/>
      <c r="P13" s="88"/>
      <c r="Q13" s="88"/>
      <c r="R13" s="88"/>
      <c r="S13" s="88"/>
      <c r="T13" s="88"/>
      <c r="U13" s="88"/>
      <c r="V13" s="88"/>
      <c r="W13" s="88"/>
      <c r="X13" s="89"/>
    </row>
    <row r="14" spans="1:25" ht="18.899999999999999" customHeight="1" x14ac:dyDescent="0.45">
      <c r="A14" s="11" t="s">
        <v>21</v>
      </c>
      <c r="B14" s="12">
        <f>[1]Lundi!$AA13</f>
        <v>0</v>
      </c>
      <c r="C14" s="13" t="str">
        <f>IF($B14&lt;1,"",VLOOKUP($B14,[3]Plat!$A$4:$I$28,2,FALSE))</f>
        <v/>
      </c>
      <c r="D14" s="14" t="str">
        <f>IF($B14&lt;1,"",VLOOKUP($B14,[3]Plat!$A$4:$I$28,3,FALSE))</f>
        <v/>
      </c>
      <c r="E14" s="14" t="str">
        <f>IF($B14&lt;1,"",VLOOKUP($B14,[3]Plat!$A$4:$I$28,4,FALSE))</f>
        <v/>
      </c>
      <c r="F14" s="12">
        <f>[1]Lundi!$AB13</f>
        <v>0</v>
      </c>
      <c r="G14" s="14" t="str">
        <f>IF($F14&lt;1,"",VLOOKUP(F14,[3]Plat!$A$4:$I$28,2,FALSE))</f>
        <v/>
      </c>
      <c r="H14" s="14" t="str">
        <f>IF($F14&lt;1,"",VLOOKUP(F14,[3]Plat!$A$4:$I$28,3,FALSE))</f>
        <v/>
      </c>
      <c r="I14" s="14" t="str">
        <f>IF($F14&lt;1,"",VLOOKUP(F14,[3]Plat!$A$4:$I$28,4,FALSE))</f>
        <v/>
      </c>
      <c r="J14" s="10"/>
      <c r="K14" s="87"/>
      <c r="L14" s="88"/>
      <c r="M14" s="88"/>
      <c r="N14" s="88"/>
      <c r="O14" s="88"/>
      <c r="P14" s="88"/>
      <c r="Q14" s="88"/>
      <c r="R14" s="88"/>
      <c r="S14" s="88"/>
      <c r="T14" s="88"/>
      <c r="U14" s="88"/>
      <c r="V14" s="88"/>
      <c r="W14" s="88"/>
      <c r="X14" s="89"/>
    </row>
    <row r="15" spans="1:25" ht="18.899999999999999" customHeight="1" x14ac:dyDescent="0.45">
      <c r="A15" s="9" t="s">
        <v>22</v>
      </c>
      <c r="B15" s="95"/>
      <c r="C15" s="96"/>
      <c r="D15" s="96"/>
      <c r="E15" s="96"/>
      <c r="F15" s="96"/>
      <c r="G15" s="96"/>
      <c r="H15" s="96"/>
      <c r="I15" s="97"/>
      <c r="J15" s="10"/>
      <c r="K15" s="87"/>
      <c r="L15" s="88"/>
      <c r="M15" s="88"/>
      <c r="N15" s="88"/>
      <c r="O15" s="88"/>
      <c r="P15" s="88"/>
      <c r="Q15" s="88"/>
      <c r="R15" s="88"/>
      <c r="S15" s="88"/>
      <c r="T15" s="88"/>
      <c r="U15" s="88"/>
      <c r="V15" s="88"/>
      <c r="W15" s="88"/>
      <c r="X15" s="89"/>
    </row>
    <row r="16" spans="1:25" ht="18.899999999999999" customHeight="1" x14ac:dyDescent="0.45">
      <c r="A16" s="11" t="s">
        <v>23</v>
      </c>
      <c r="B16" s="12">
        <f>[1]Lundi!$AA15</f>
        <v>0</v>
      </c>
      <c r="C16" s="13" t="str">
        <f>IF($B16&lt;1,"",VLOOKUP($B16,[3]Plat!$A$4:$I$28,2,FALSE))</f>
        <v/>
      </c>
      <c r="D16" s="14" t="str">
        <f>IF($B16&lt;1,"",VLOOKUP($B16,[3]Plat!$A$4:$I$28,3,FALSE))</f>
        <v/>
      </c>
      <c r="E16" s="14" t="str">
        <f>IF($B16&lt;1,"",VLOOKUP($B16,[3]Plat!$A$4:$I$28,4,FALSE))</f>
        <v/>
      </c>
      <c r="F16" s="12">
        <f>[1]Lundi!$AB15</f>
        <v>0</v>
      </c>
      <c r="G16" s="14" t="str">
        <f>IF($F16&lt;1,"",VLOOKUP(F16,[3]Plat!$A$4:$I$28,2,FALSE))</f>
        <v/>
      </c>
      <c r="H16" s="14" t="str">
        <f>IF($F16&lt;1,"",VLOOKUP(F16,[3]Plat!$A$4:$I$28,3,FALSE))</f>
        <v/>
      </c>
      <c r="I16" s="14" t="str">
        <f>IF($F16&lt;1,"",VLOOKUP(F16,[3]Plat!$A$4:$I$28,4,FALSE))</f>
        <v/>
      </c>
      <c r="J16" s="10"/>
      <c r="K16" s="87"/>
      <c r="L16" s="88"/>
      <c r="M16" s="88"/>
      <c r="N16" s="88"/>
      <c r="O16" s="88"/>
      <c r="P16" s="88"/>
      <c r="Q16" s="88"/>
      <c r="R16" s="88"/>
      <c r="S16" s="88"/>
      <c r="T16" s="88"/>
      <c r="U16" s="88"/>
      <c r="V16" s="88"/>
      <c r="W16" s="88"/>
      <c r="X16" s="89"/>
    </row>
    <row r="17" spans="1:24" ht="18.899999999999999" customHeight="1" x14ac:dyDescent="0.45">
      <c r="A17" s="11" t="s">
        <v>24</v>
      </c>
      <c r="B17" s="12">
        <f>[1]Lundi!$AA16</f>
        <v>0</v>
      </c>
      <c r="C17" s="17" t="str">
        <f>IF($B17&lt;1,"",VLOOKUP($B17,[3]Plat!$A$4:$I$28,2,FALSE))</f>
        <v/>
      </c>
      <c r="D17" s="17" t="str">
        <f>IF($B17&lt;1,"",VLOOKUP($B17,[3]Plat!$A$4:$I$28,3,FALSE))</f>
        <v/>
      </c>
      <c r="E17" s="18" t="str">
        <f>IF($B17&lt;1,"",VLOOKUP($B17,[3]Plat!$A$4:$I$28,4,FALSE))</f>
        <v/>
      </c>
      <c r="F17" s="12">
        <f>[1]Lundi!$AB16</f>
        <v>0</v>
      </c>
      <c r="G17" s="17" t="str">
        <f>IF($F17&lt;1,"",VLOOKUP(F17,[3]Plat!$A$4:$I$28,2,FALSE))</f>
        <v/>
      </c>
      <c r="H17" s="17" t="str">
        <f>IF($F17&lt;1,"",VLOOKUP(F17,[3]Plat!$A$4:$I$28,3,FALSE))</f>
        <v/>
      </c>
      <c r="I17" s="17" t="str">
        <f>IF($F17&lt;1,"",VLOOKUP(F17,[3]Plat!$A$4:$I$28,4,FALSE))</f>
        <v/>
      </c>
      <c r="J17" s="10"/>
      <c r="K17" s="87"/>
      <c r="L17" s="88"/>
      <c r="M17" s="88"/>
      <c r="N17" s="88"/>
      <c r="O17" s="88"/>
      <c r="P17" s="88"/>
      <c r="Q17" s="88"/>
      <c r="R17" s="88"/>
      <c r="S17" s="88"/>
      <c r="T17" s="88"/>
      <c r="U17" s="88"/>
      <c r="V17" s="88"/>
      <c r="W17" s="88"/>
      <c r="X17" s="89"/>
    </row>
    <row r="18" spans="1:24" ht="18.899999999999999" customHeight="1" x14ac:dyDescent="0.45">
      <c r="A18" s="11" t="s">
        <v>25</v>
      </c>
      <c r="B18" s="12">
        <f>[1]Lundi!$AA17</f>
        <v>0</v>
      </c>
      <c r="C18" s="17" t="str">
        <f>IF($B18&lt;1,"",VLOOKUP($B18,[3]Plat!$A$4:$I$28,2,FALSE))</f>
        <v/>
      </c>
      <c r="D18" s="14" t="str">
        <f>IF($B18&lt;1,"",VLOOKUP($B18,[3]Plat!$A$4:$I$28,3,FALSE))</f>
        <v/>
      </c>
      <c r="E18" s="18" t="str">
        <f>IF($B18&lt;1,"",VLOOKUP($B18,[3]Plat!$A$4:$I$28,4,FALSE))</f>
        <v/>
      </c>
      <c r="F18" s="12">
        <f>[1]Lundi!$AB17</f>
        <v>0</v>
      </c>
      <c r="G18" s="17" t="str">
        <f>IF($F18&lt;1,"",VLOOKUP(F18,[3]Plat!$A$4:$I$28,2,FALSE))</f>
        <v/>
      </c>
      <c r="H18" s="17" t="str">
        <f>IF($F18&lt;1,"",VLOOKUP(F18,[3]Plat!$A$4:$I$28,3,FALSE))</f>
        <v/>
      </c>
      <c r="I18" s="17" t="str">
        <f>IF($F18&lt;1,"",VLOOKUP(F18,[3]Plat!$A$4:$I$28,4,FALSE))</f>
        <v/>
      </c>
      <c r="J18" s="10"/>
      <c r="K18" s="87"/>
      <c r="L18" s="88"/>
      <c r="M18" s="88"/>
      <c r="N18" s="88"/>
      <c r="O18" s="88"/>
      <c r="P18" s="88"/>
      <c r="Q18" s="88"/>
      <c r="R18" s="88"/>
      <c r="S18" s="88"/>
      <c r="T18" s="88"/>
      <c r="U18" s="88"/>
      <c r="V18" s="88"/>
      <c r="W18" s="88"/>
      <c r="X18" s="89"/>
    </row>
    <row r="19" spans="1:24" ht="18.899999999999999" customHeight="1" x14ac:dyDescent="0.45">
      <c r="A19" s="11" t="s">
        <v>26</v>
      </c>
      <c r="B19" s="12">
        <f>[1]Lundi!$AA18</f>
        <v>0</v>
      </c>
      <c r="C19" s="17" t="str">
        <f>IF($B19&lt;1,"",VLOOKUP($B19,[3]Plat!$A$4:$I$28,2,FALSE))</f>
        <v/>
      </c>
      <c r="D19" s="17" t="str">
        <f>IF($B19&lt;1,"",VLOOKUP($B19,[3]Plat!$A$4:$I$28,3,FALSE))</f>
        <v/>
      </c>
      <c r="E19" s="18" t="str">
        <f>IF($B19&lt;1,"",VLOOKUP($B19,[3]Plat!$A$4:$I$28,4,FALSE))</f>
        <v/>
      </c>
      <c r="F19" s="12">
        <f>[1]Lundi!$AB18</f>
        <v>0</v>
      </c>
      <c r="G19" s="17" t="str">
        <f>IF($F19&lt;1,"",VLOOKUP(F19,[3]Plat!$A$4:$I$28,2,FALSE))</f>
        <v/>
      </c>
      <c r="H19" s="17" t="str">
        <f>IF($F19&lt;1,"",VLOOKUP(F19,[3]Plat!$A$4:$I$28,3,FALSE))</f>
        <v/>
      </c>
      <c r="I19" s="17" t="str">
        <f>IF($F19&lt;1,"",VLOOKUP(F19,[3]Plat!$A$4:$I$28,4,FALSE))</f>
        <v/>
      </c>
      <c r="J19" s="10"/>
      <c r="K19" s="87"/>
      <c r="L19" s="88"/>
      <c r="M19" s="88"/>
      <c r="N19" s="88"/>
      <c r="O19" s="88"/>
      <c r="P19" s="88"/>
      <c r="Q19" s="88"/>
      <c r="R19" s="88"/>
      <c r="S19" s="88"/>
      <c r="T19" s="88"/>
      <c r="U19" s="88"/>
      <c r="V19" s="88"/>
      <c r="W19" s="88"/>
      <c r="X19" s="89"/>
    </row>
    <row r="20" spans="1:24" ht="18.899999999999999" customHeight="1" x14ac:dyDescent="0.45">
      <c r="A20" s="11" t="s">
        <v>27</v>
      </c>
      <c r="B20" s="12">
        <f>[1]Lundi!$AA19</f>
        <v>0</v>
      </c>
      <c r="C20" s="17" t="str">
        <f>IF($B20&lt;1,"",VLOOKUP($B20,[3]Plat!$A$4:$I$28,2,FALSE))</f>
        <v/>
      </c>
      <c r="D20" s="17" t="str">
        <f>IF($B20&lt;1,"",VLOOKUP($B20,[3]Plat!$A$4:$I$28,3,FALSE))</f>
        <v/>
      </c>
      <c r="E20" s="18" t="str">
        <f>IF($B20&lt;1,"",VLOOKUP($B20,[3]Plat!$A$4:$I$28,4,FALSE))</f>
        <v/>
      </c>
      <c r="F20" s="12">
        <f>[1]Lundi!$AB19</f>
        <v>0</v>
      </c>
      <c r="G20" s="17" t="str">
        <f>IF($F20&lt;1,"",VLOOKUP(F20,[3]Plat!$A$4:$I$28,2,FALSE))</f>
        <v/>
      </c>
      <c r="H20" s="17" t="str">
        <f>IF($F20&lt;1,"",VLOOKUP(F20,[3]Plat!$A$4:$I$28,3,FALSE))</f>
        <v/>
      </c>
      <c r="I20" s="17" t="str">
        <f>IF($F20&lt;1,"",VLOOKUP(F20,[3]Plat!$A$4:$I$28,4,FALSE))</f>
        <v/>
      </c>
      <c r="J20" s="10"/>
      <c r="K20" s="87"/>
      <c r="L20" s="88"/>
      <c r="M20" s="88"/>
      <c r="N20" s="88"/>
      <c r="O20" s="88"/>
      <c r="P20" s="88"/>
      <c r="Q20" s="88"/>
      <c r="R20" s="88"/>
      <c r="S20" s="88"/>
      <c r="T20" s="88"/>
      <c r="U20" s="88"/>
      <c r="V20" s="88"/>
      <c r="W20" s="88"/>
      <c r="X20" s="89"/>
    </row>
    <row r="21" spans="1:24" ht="18.899999999999999" customHeight="1" x14ac:dyDescent="0.45">
      <c r="A21" s="11" t="s">
        <v>28</v>
      </c>
      <c r="B21" s="12">
        <f>[1]Lundi!$AA20</f>
        <v>0</v>
      </c>
      <c r="C21" s="17" t="str">
        <f>IF($B21&lt;1,"",VLOOKUP($B21,[3]Plat!$A$4:$I$28,2,FALSE))</f>
        <v/>
      </c>
      <c r="D21" s="17" t="str">
        <f>IF($B21&lt;1,"",VLOOKUP($B21,[3]Plat!$A$4:$I$28,3,FALSE))</f>
        <v/>
      </c>
      <c r="E21" s="18" t="str">
        <f>IF($B21&lt;1,"",VLOOKUP($B21,[3]Plat!$A$4:$I$28,4,FALSE))</f>
        <v/>
      </c>
      <c r="F21" s="12">
        <f>[1]Lundi!$AB20</f>
        <v>0</v>
      </c>
      <c r="G21" s="17" t="str">
        <f>IF($F21&lt;1,"",VLOOKUP(F21,[3]Plat!$A$4:$I$28,2,FALSE))</f>
        <v/>
      </c>
      <c r="H21" s="17" t="str">
        <f>IF($F21&lt;1,"",VLOOKUP(F21,[3]Plat!$A$4:$I$28,3,FALSE))</f>
        <v/>
      </c>
      <c r="I21" s="17" t="str">
        <f>IF($F21&lt;1,"",VLOOKUP(F21,[3]Plat!$A$4:$I$28,4,FALSE))</f>
        <v/>
      </c>
      <c r="J21" s="10"/>
      <c r="K21" s="87"/>
      <c r="L21" s="88"/>
      <c r="M21" s="88"/>
      <c r="N21" s="88"/>
      <c r="O21" s="88"/>
      <c r="P21" s="88"/>
      <c r="Q21" s="88"/>
      <c r="R21" s="88"/>
      <c r="S21" s="88"/>
      <c r="T21" s="88"/>
      <c r="U21" s="88"/>
      <c r="V21" s="88"/>
      <c r="W21" s="88"/>
      <c r="X21" s="89"/>
    </row>
    <row r="22" spans="1:24" ht="18.899999999999999" customHeight="1" x14ac:dyDescent="0.45">
      <c r="A22" s="11" t="s">
        <v>29</v>
      </c>
      <c r="B22" s="12">
        <f>[1]Lundi!$AA21</f>
        <v>0</v>
      </c>
      <c r="C22" s="17" t="str">
        <f>IF($B22&lt;1,"",VLOOKUP($B22,[3]Plat!$A$4:$I$28,2,FALSE))</f>
        <v/>
      </c>
      <c r="D22" s="17" t="str">
        <f>IF($B22&lt;1,"",VLOOKUP($B22,[3]Plat!$A$4:$I$28,3,FALSE))</f>
        <v/>
      </c>
      <c r="E22" s="18" t="str">
        <f>IF($B22&lt;1,"",VLOOKUP($B22,[3]Plat!$A$4:$I$28,4,FALSE))</f>
        <v/>
      </c>
      <c r="F22" s="12">
        <f>[1]Lundi!$AB21</f>
        <v>0</v>
      </c>
      <c r="G22" s="17" t="str">
        <f>IF($F22&lt;1,"",VLOOKUP(F22,[3]Plat!$A$4:$I$28,2,FALSE))</f>
        <v/>
      </c>
      <c r="H22" s="17" t="str">
        <f>IF($F22&lt;1,"",VLOOKUP(F22,[3]Plat!$A$4:$I$28,3,FALSE))</f>
        <v/>
      </c>
      <c r="I22" s="17" t="str">
        <f>IF($F22&lt;1,"",VLOOKUP(F22,[3]Plat!$A$4:$I$28,4,FALSE))</f>
        <v/>
      </c>
      <c r="J22" s="10"/>
      <c r="K22" s="87"/>
      <c r="L22" s="88"/>
      <c r="M22" s="88"/>
      <c r="N22" s="88"/>
      <c r="O22" s="88"/>
      <c r="P22" s="88"/>
      <c r="Q22" s="88"/>
      <c r="R22" s="88"/>
      <c r="S22" s="88"/>
      <c r="T22" s="88"/>
      <c r="U22" s="88"/>
      <c r="V22" s="88"/>
      <c r="W22" s="88"/>
      <c r="X22" s="89"/>
    </row>
    <row r="23" spans="1:24" ht="18.899999999999999" customHeight="1" x14ac:dyDescent="0.45">
      <c r="A23" s="9" t="s">
        <v>30</v>
      </c>
      <c r="B23" s="98"/>
      <c r="C23" s="99"/>
      <c r="D23" s="99"/>
      <c r="E23" s="99"/>
      <c r="F23" s="99"/>
      <c r="G23" s="99"/>
      <c r="H23" s="99"/>
      <c r="I23" s="100"/>
      <c r="J23" s="10"/>
      <c r="K23" s="87"/>
      <c r="L23" s="88"/>
      <c r="M23" s="88"/>
      <c r="N23" s="88"/>
      <c r="O23" s="88"/>
      <c r="P23" s="88"/>
      <c r="Q23" s="88"/>
      <c r="R23" s="88"/>
      <c r="S23" s="88"/>
      <c r="T23" s="88"/>
      <c r="U23" s="88"/>
      <c r="V23" s="88"/>
      <c r="W23" s="88"/>
      <c r="X23" s="89"/>
    </row>
    <row r="24" spans="1:24" ht="18.899999999999999" customHeight="1" x14ac:dyDescent="0.45">
      <c r="A24" s="11" t="s">
        <v>31</v>
      </c>
      <c r="B24" s="12">
        <f>[1]Lundi!$AA23</f>
        <v>0</v>
      </c>
      <c r="C24" s="13" t="str">
        <f>IF($B24&lt;1,"",VLOOKUP($B24,[3]Plat!$A$4:$I$28,2,FALSE))</f>
        <v/>
      </c>
      <c r="D24" s="14" t="str">
        <f>IF($B24&lt;1,"",VLOOKUP($B24,[3]Plat!$A$4:$I$28,3,FALSE))</f>
        <v/>
      </c>
      <c r="E24" s="14" t="str">
        <f>IF($B24&lt;1,"",VLOOKUP($B24,[3]Plat!$A$4:$I$28,4,FALSE))</f>
        <v/>
      </c>
      <c r="F24" s="12">
        <f>[1]Lundi!$AB23</f>
        <v>0</v>
      </c>
      <c r="G24" s="14" t="str">
        <f>IF($F24&lt;1,"",VLOOKUP(F24,[3]Plat!$A$4:$I$28,2,FALSE))</f>
        <v/>
      </c>
      <c r="H24" s="14" t="str">
        <f>IF($F24&lt;1,"",VLOOKUP(F24,[3]Plat!$A$4:$I$28,3,FALSE))</f>
        <v/>
      </c>
      <c r="I24" s="14" t="str">
        <f>IF($F24&lt;1,"",VLOOKUP(F24,[3]Plat!$A$4:$I$28,4,FALSE))</f>
        <v/>
      </c>
      <c r="J24" s="10"/>
      <c r="K24" s="87"/>
      <c r="L24" s="88"/>
      <c r="M24" s="88"/>
      <c r="N24" s="88"/>
      <c r="O24" s="88"/>
      <c r="P24" s="88"/>
      <c r="Q24" s="88"/>
      <c r="R24" s="88"/>
      <c r="S24" s="88"/>
      <c r="T24" s="88"/>
      <c r="U24" s="88"/>
      <c r="V24" s="88"/>
      <c r="W24" s="88"/>
      <c r="X24" s="89"/>
    </row>
    <row r="25" spans="1:24" ht="18.899999999999999" customHeight="1" x14ac:dyDescent="0.45">
      <c r="A25" s="19" t="s">
        <v>32</v>
      </c>
      <c r="B25" s="12">
        <f>[1]Lundi!$AA24</f>
        <v>0</v>
      </c>
      <c r="C25" s="17" t="str">
        <f>IF($B25&lt;1,"",VLOOKUP($B25,[3]Plat!$A$4:$I$28,2,FALSE))</f>
        <v/>
      </c>
      <c r="D25" s="17" t="str">
        <f>IF($B25&lt;1,"",VLOOKUP($B25,[3]Plat!$A$4:$I$28,3,FALSE))</f>
        <v/>
      </c>
      <c r="E25" s="17" t="str">
        <f>IF($B25&lt;1,"",VLOOKUP($B25,[3]Plat!$A$4:$I$28,4,FALSE))</f>
        <v/>
      </c>
      <c r="F25" s="12">
        <f>[1]Lundi!$AB24</f>
        <v>0</v>
      </c>
      <c r="G25" s="17" t="str">
        <f>IF($BF25&lt;1,"",VLOOKUP(F25,[3]Plat!$A$4:$I$28,2,FALSE))</f>
        <v/>
      </c>
      <c r="H25" s="17" t="str">
        <f>IF($F25&lt;1,"",VLOOKUP(F25,[3]Plat!$A$4:$I$28,3,FALSE))</f>
        <v/>
      </c>
      <c r="I25" s="17" t="str">
        <f>IF($F25&lt;1,"",VLOOKUP(F25,[3]Plat!$A$4:$I$28,4,FALSE))</f>
        <v/>
      </c>
      <c r="J25" s="10"/>
      <c r="K25" s="87"/>
      <c r="L25" s="88"/>
      <c r="M25" s="88"/>
      <c r="N25" s="88"/>
      <c r="O25" s="88"/>
      <c r="P25" s="88"/>
      <c r="Q25" s="88"/>
      <c r="R25" s="88"/>
      <c r="S25" s="88"/>
      <c r="T25" s="88"/>
      <c r="U25" s="88"/>
      <c r="V25" s="88"/>
      <c r="W25" s="88"/>
      <c r="X25" s="89"/>
    </row>
    <row r="26" spans="1:24" ht="18.899999999999999" customHeight="1" x14ac:dyDescent="0.45">
      <c r="A26" s="20" t="s">
        <v>33</v>
      </c>
      <c r="B26" s="12">
        <f>[1]Lundi!$AA25</f>
        <v>0</v>
      </c>
      <c r="C26" s="17" t="str">
        <f>IF($B26&lt;1,"",VLOOKUP($B26,[3]Plat!$A$4:$I$28,2,FALSE))</f>
        <v/>
      </c>
      <c r="D26" s="17" t="str">
        <f>IF($B26&lt;1,"",VLOOKUP($B26,[3]Plat!$A$4:$I$28,3,FALSE))</f>
        <v/>
      </c>
      <c r="E26" s="17" t="str">
        <f>IF($B26&lt;1,"",VLOOKUP($B26,[3]Plat!$A$4:$I$28,4,FALSE))</f>
        <v/>
      </c>
      <c r="F26" s="12">
        <f>[1]Lundi!$AB25</f>
        <v>0</v>
      </c>
      <c r="G26" s="17" t="str">
        <f>IF($BF26&lt;1,"",VLOOKUP(F26,[3]Plat!$A$4:$I$28,2,FALSE))</f>
        <v/>
      </c>
      <c r="H26" s="17" t="str">
        <f>IF($F26&lt;1,"",VLOOKUP(F26,[3]Plat!$A$4:$I$28,3,FALSE))</f>
        <v/>
      </c>
      <c r="I26" s="17" t="str">
        <f>IF($F26&lt;1,"",VLOOKUP(F26,[3]Plat!$A$4:$I$28,4,FALSE))</f>
        <v/>
      </c>
      <c r="J26" s="10"/>
      <c r="K26" s="87"/>
      <c r="L26" s="88"/>
      <c r="M26" s="88"/>
      <c r="N26" s="88"/>
      <c r="O26" s="88"/>
      <c r="P26" s="88"/>
      <c r="Q26" s="88"/>
      <c r="R26" s="88"/>
      <c r="S26" s="88"/>
      <c r="T26" s="88"/>
      <c r="U26" s="88"/>
      <c r="V26" s="88"/>
      <c r="W26" s="88"/>
      <c r="X26" s="89"/>
    </row>
    <row r="27" spans="1:24" ht="18.899999999999999" customHeight="1" x14ac:dyDescent="0.45">
      <c r="A27" s="21" t="s">
        <v>34</v>
      </c>
      <c r="B27" s="12">
        <f>[1]Lundi!$AA26</f>
        <v>3</v>
      </c>
      <c r="C27" s="17">
        <f>IF($B27&lt;1,"",VLOOKUP($B27,[3]Plat!$A$4:$I$28,2,FALSE))</f>
        <v>0</v>
      </c>
      <c r="D27" s="17">
        <f>IF($B27&lt;1,"",VLOOKUP($B27,[3]Plat!$A$4:$I$28,3,FALSE))</f>
        <v>1</v>
      </c>
      <c r="E27" s="17">
        <f>IF($B27&lt;1,"",VLOOKUP($B27,[3]Plat!$A$4:$I$28,4,FALSE))</f>
        <v>0</v>
      </c>
      <c r="F27" s="12">
        <f>[1]Lundi!$AB26</f>
        <v>4</v>
      </c>
      <c r="G27" s="17" t="str">
        <f>IF($BF27&lt;1,"",VLOOKUP(F27,[3]Plat!$A$4:$I$28,2,FALSE))</f>
        <v/>
      </c>
      <c r="H27" s="17">
        <f>IF($F27&lt;1,"",VLOOKUP(F27,[3]Plat!$A$4:$I$28,3,FALSE))</f>
        <v>1</v>
      </c>
      <c r="I27" s="17">
        <f>IF($F27&lt;1,"",VLOOKUP(F27,[3]Plat!$A$4:$I$28,4,FALSE))</f>
        <v>0</v>
      </c>
      <c r="J27" s="10"/>
      <c r="K27" s="87"/>
      <c r="L27" s="88"/>
      <c r="M27" s="88"/>
      <c r="N27" s="88"/>
      <c r="O27" s="88"/>
      <c r="P27" s="88"/>
      <c r="Q27" s="88"/>
      <c r="R27" s="88"/>
      <c r="S27" s="88"/>
      <c r="T27" s="88"/>
      <c r="U27" s="88"/>
      <c r="V27" s="88"/>
      <c r="W27" s="88"/>
      <c r="X27" s="89"/>
    </row>
    <row r="28" spans="1:24" ht="18.899999999999999" customHeight="1" x14ac:dyDescent="0.45">
      <c r="A28" s="9" t="s">
        <v>35</v>
      </c>
      <c r="B28" s="98"/>
      <c r="C28" s="99"/>
      <c r="D28" s="99"/>
      <c r="E28" s="99"/>
      <c r="F28" s="99"/>
      <c r="G28" s="99"/>
      <c r="H28" s="99"/>
      <c r="I28" s="100"/>
      <c r="J28" s="10"/>
      <c r="K28" s="87"/>
      <c r="L28" s="88"/>
      <c r="M28" s="88"/>
      <c r="N28" s="88"/>
      <c r="O28" s="88"/>
      <c r="P28" s="88"/>
      <c r="Q28" s="88"/>
      <c r="R28" s="88"/>
      <c r="S28" s="88"/>
      <c r="T28" s="88"/>
      <c r="U28" s="88"/>
      <c r="V28" s="88"/>
      <c r="W28" s="88"/>
      <c r="X28" s="89"/>
    </row>
    <row r="29" spans="1:24" ht="18.899999999999999" customHeight="1" x14ac:dyDescent="0.45">
      <c r="A29" s="11" t="s">
        <v>36</v>
      </c>
      <c r="B29" s="12">
        <f>[1]Lundi!$AA28</f>
        <v>0</v>
      </c>
      <c r="C29" s="17" t="str">
        <f>IF($B29&lt;1,"",VLOOKUP($B29,[3]Plat!$A$4:$I$28,2,FALSE))</f>
        <v/>
      </c>
      <c r="D29" s="17" t="str">
        <f>IF($B29&lt;1,"",VLOOKUP($B29,[3]Plat!$A$4:$I$28,3,FALSE))</f>
        <v/>
      </c>
      <c r="E29" s="17" t="str">
        <f>IF($B29&lt;1,"",VLOOKUP($B29,[3]Plat!$A$4:$I$28,4,FALSE))</f>
        <v/>
      </c>
      <c r="F29" s="22">
        <f>[1]Lundi!$AB28</f>
        <v>0</v>
      </c>
      <c r="G29" s="17" t="str">
        <f>IF($F29&lt;1,"",VLOOKUP(F29,[3]Plat!$A$4:$I$28,2,FALSE))</f>
        <v/>
      </c>
      <c r="H29" s="17" t="str">
        <f>IF($BF29&lt;1,"",VLOOKUP(F29,[3]Plat!$A$4:$I$28,3,FALSE))</f>
        <v/>
      </c>
      <c r="I29" s="17" t="str">
        <f>IF($F29&lt;1,"",VLOOKUP(F29,[3]Plat!$A$4:$I$28,4,FALSE))</f>
        <v/>
      </c>
      <c r="J29" s="10"/>
      <c r="K29" s="87"/>
      <c r="L29" s="88"/>
      <c r="M29" s="88"/>
      <c r="N29" s="88"/>
      <c r="O29" s="88"/>
      <c r="P29" s="88"/>
      <c r="Q29" s="88"/>
      <c r="R29" s="88"/>
      <c r="S29" s="88"/>
      <c r="T29" s="88"/>
      <c r="U29" s="88"/>
      <c r="V29" s="88"/>
      <c r="W29" s="88"/>
      <c r="X29" s="89"/>
    </row>
    <row r="30" spans="1:24" ht="18.899999999999999" customHeight="1" x14ac:dyDescent="0.45">
      <c r="A30" s="11" t="s">
        <v>25</v>
      </c>
      <c r="B30" s="12">
        <f>[1]Lundi!$AA29</f>
        <v>0</v>
      </c>
      <c r="C30" s="17" t="str">
        <f>IF($B30&lt;1,"",VLOOKUP($B30,[3]Plat!$A$4:$I$28,2,FALSE))</f>
        <v/>
      </c>
      <c r="D30" s="17" t="str">
        <f>IF($B30&lt;1,"",VLOOKUP($B30,[3]Plat!$A$4:$I$28,3,FALSE))</f>
        <v/>
      </c>
      <c r="E30" s="17" t="str">
        <f>IF($B30&lt;1,"",VLOOKUP($B30,[3]Plat!$A$4:$I$28,4,FALSE))</f>
        <v/>
      </c>
      <c r="F30" s="22">
        <f>[1]Lundi!$AB29</f>
        <v>0</v>
      </c>
      <c r="G30" s="17" t="str">
        <f>IF($F30&lt;1,"",VLOOKUP(F30,[3]Plat!$A$4:$I$28,2,FALSE))</f>
        <v/>
      </c>
      <c r="H30" s="17" t="str">
        <f>IF($BF30&lt;1,"",VLOOKUP(F30,[3]Plat!$A$4:$I$28,3,FALSE))</f>
        <v/>
      </c>
      <c r="I30" s="17" t="str">
        <f>IF($F30&lt;1,"",VLOOKUP(F30,[3]Plat!$A$4:$I$28,4,FALSE))</f>
        <v/>
      </c>
      <c r="J30" s="10"/>
      <c r="K30" s="87"/>
      <c r="L30" s="88"/>
      <c r="M30" s="88"/>
      <c r="N30" s="88"/>
      <c r="O30" s="88"/>
      <c r="P30" s="88"/>
      <c r="Q30" s="88"/>
      <c r="R30" s="88"/>
      <c r="S30" s="88"/>
      <c r="T30" s="88"/>
      <c r="U30" s="88"/>
      <c r="V30" s="88"/>
      <c r="W30" s="88"/>
      <c r="X30" s="89"/>
    </row>
    <row r="31" spans="1:24" ht="18.899999999999999" customHeight="1" x14ac:dyDescent="0.45">
      <c r="A31" s="19" t="s">
        <v>26</v>
      </c>
      <c r="B31" s="12">
        <f>[1]Lundi!$AA30</f>
        <v>0</v>
      </c>
      <c r="C31" s="17" t="str">
        <f>IF($B31&lt;1,"",VLOOKUP($B31,[3]Plat!$A$4:$I$28,2,FALSE))</f>
        <v/>
      </c>
      <c r="D31" s="17" t="str">
        <f>IF($B31&lt;1,"",VLOOKUP($B31,[3]Plat!$A$4:$I$28,3,FALSE))</f>
        <v/>
      </c>
      <c r="E31" s="17" t="str">
        <f>IF($B31&lt;1,"",VLOOKUP($B31,[3]Plat!$A$4:$I$28,4,FALSE))</f>
        <v/>
      </c>
      <c r="F31" s="22">
        <f>[1]Lundi!$AB30</f>
        <v>0</v>
      </c>
      <c r="G31" s="17" t="str">
        <f>IF($F31&lt;1,"",VLOOKUP(F31,[3]Plat!$A$4:$I$28,2,FALSE))</f>
        <v/>
      </c>
      <c r="H31" s="17" t="str">
        <f>IF($BF31&lt;1,"",VLOOKUP(F31,[3]Plat!$A$4:$I$28,3,FALSE))</f>
        <v/>
      </c>
      <c r="I31" s="17" t="str">
        <f>IF($F31&lt;1,"",VLOOKUP(F31,[3]Plat!$A$4:$I$28,4,FALSE))</f>
        <v/>
      </c>
      <c r="J31" s="10"/>
      <c r="K31" s="87"/>
      <c r="L31" s="88"/>
      <c r="M31" s="88"/>
      <c r="N31" s="88"/>
      <c r="O31" s="88"/>
      <c r="P31" s="88"/>
      <c r="Q31" s="88"/>
      <c r="R31" s="88"/>
      <c r="S31" s="88"/>
      <c r="T31" s="88"/>
      <c r="U31" s="88"/>
      <c r="V31" s="88"/>
      <c r="W31" s="88"/>
      <c r="X31" s="89"/>
    </row>
    <row r="32" spans="1:24" ht="18.899999999999999" customHeight="1" x14ac:dyDescent="0.45">
      <c r="A32" s="23" t="s">
        <v>37</v>
      </c>
      <c r="B32" s="12">
        <f>[1]Lundi!$AA31</f>
        <v>0</v>
      </c>
      <c r="C32" s="17" t="str">
        <f>IF($B32&lt;1,"",VLOOKUP($B32,[3]Plat!$A$4:$I$28,2,FALSE))</f>
        <v/>
      </c>
      <c r="D32" s="17" t="str">
        <f>IF($B32&lt;1,"",VLOOKUP($B32,[3]Plat!$A$4:$I$28,3,FALSE))</f>
        <v/>
      </c>
      <c r="E32" s="17" t="str">
        <f>IF($B32&lt;1,"",VLOOKUP($B32,[3]Plat!$A$4:$I$28,4,FALSE))</f>
        <v/>
      </c>
      <c r="F32" s="22">
        <f>[1]Lundi!$AB31</f>
        <v>0</v>
      </c>
      <c r="G32" s="17" t="str">
        <f>IF($F32&lt;1,"",VLOOKUP(F32,[3]Plat!$A$4:$I$28,2,FALSE))</f>
        <v/>
      </c>
      <c r="H32" s="17" t="str">
        <f>IF($BF32&lt;1,"",VLOOKUP(F32,[3]Plat!$A$4:$I$28,3,FALSE))</f>
        <v/>
      </c>
      <c r="I32" s="17" t="str">
        <f>IF($F32&lt;1,"",VLOOKUP(F32,[3]Plat!$A$4:$I$28,4,FALSE))</f>
        <v/>
      </c>
      <c r="J32" s="10"/>
      <c r="K32" s="87"/>
      <c r="L32" s="88"/>
      <c r="M32" s="88"/>
      <c r="N32" s="88"/>
      <c r="O32" s="88"/>
      <c r="P32" s="88"/>
      <c r="Q32" s="88"/>
      <c r="R32" s="88"/>
      <c r="S32" s="88"/>
      <c r="T32" s="88"/>
      <c r="U32" s="88"/>
      <c r="V32" s="88"/>
      <c r="W32" s="88"/>
      <c r="X32" s="89"/>
    </row>
    <row r="33" spans="1:32" ht="18.899999999999999" customHeight="1" x14ac:dyDescent="0.45">
      <c r="A33" s="23" t="s">
        <v>38</v>
      </c>
      <c r="B33" s="12">
        <f>[1]Lundi!$AA32</f>
        <v>0</v>
      </c>
      <c r="C33" s="17" t="str">
        <f>IF($B33&lt;1,"",VLOOKUP($B33,[3]Plat!$A$4:$I$28,2,FALSE))</f>
        <v/>
      </c>
      <c r="D33" s="17" t="str">
        <f>IF($B33&lt;1,"",VLOOKUP($B33,[3]Plat!$A$4:$I$28,3,FALSE))</f>
        <v/>
      </c>
      <c r="E33" s="17" t="str">
        <f>IF($B33&lt;1,"",VLOOKUP($B33,[3]Plat!$A$4:$I$28,4,FALSE))</f>
        <v/>
      </c>
      <c r="F33" s="22">
        <f>[1]Lundi!$AB32</f>
        <v>0</v>
      </c>
      <c r="G33" s="17" t="str">
        <f>IF($F33&lt;1,"",VLOOKUP(F33,[3]Plat!$A$4:$I$28,2,FALSE))</f>
        <v/>
      </c>
      <c r="H33" s="17" t="str">
        <f>IF($BF33&lt;1,"",VLOOKUP(F33,[3]Plat!$A$4:$I$28,3,FALSE))</f>
        <v/>
      </c>
      <c r="I33" s="17" t="str">
        <f>IF($F33&lt;1,"",VLOOKUP(F33,[3]Plat!$A$4:$I$28,4,FALSE))</f>
        <v/>
      </c>
      <c r="J33" s="10"/>
      <c r="K33" s="87"/>
      <c r="L33" s="88"/>
      <c r="M33" s="88"/>
      <c r="N33" s="88"/>
      <c r="O33" s="88"/>
      <c r="P33" s="88"/>
      <c r="Q33" s="88"/>
      <c r="R33" s="88"/>
      <c r="S33" s="88"/>
      <c r="T33" s="88"/>
      <c r="U33" s="88"/>
      <c r="V33" s="88"/>
      <c r="W33" s="88"/>
      <c r="X33" s="89"/>
      <c r="AD33" s="24"/>
    </row>
    <row r="34" spans="1:32" ht="18.899999999999999" customHeight="1" x14ac:dyDescent="0.45">
      <c r="A34" s="23" t="s">
        <v>39</v>
      </c>
      <c r="B34" s="12">
        <f>[1]Lundi!$AA33</f>
        <v>0</v>
      </c>
      <c r="C34" s="17" t="str">
        <f>IF($B34&lt;1,"",VLOOKUP($B34,[3]Plat!$A$4:$I$28,2,FALSE))</f>
        <v/>
      </c>
      <c r="D34" s="17" t="str">
        <f>IF($B34&lt;1,"",VLOOKUP($B34,[3]Plat!$A$4:$I$28,3,FALSE))</f>
        <v/>
      </c>
      <c r="E34" s="17" t="str">
        <f>IF($B34&lt;1,"",VLOOKUP($B34,[3]Plat!$A$4:$I$28,4,FALSE))</f>
        <v/>
      </c>
      <c r="F34" s="22">
        <f>[1]Lundi!$AB33</f>
        <v>0</v>
      </c>
      <c r="G34" s="17" t="str">
        <f>IF($F34&lt;1,"",VLOOKUP(F34,[3]Plat!$A$4:$I$28,2,FALSE))</f>
        <v/>
      </c>
      <c r="H34" s="17" t="str">
        <f>IF($BF34&lt;1,"",VLOOKUP(F34,[3]Plat!$A$4:$I$28,3,FALSE))</f>
        <v/>
      </c>
      <c r="I34" s="17" t="str">
        <f>IF($F34&lt;1,"",VLOOKUP(F34,[3]Plat!$A$4:$I$28,4,FALSE))</f>
        <v/>
      </c>
      <c r="J34" s="10"/>
      <c r="K34" s="87"/>
      <c r="L34" s="88"/>
      <c r="M34" s="88"/>
      <c r="N34" s="88"/>
      <c r="O34" s="88"/>
      <c r="P34" s="88"/>
      <c r="Q34" s="88"/>
      <c r="R34" s="88"/>
      <c r="S34" s="88"/>
      <c r="T34" s="88"/>
      <c r="U34" s="88"/>
      <c r="V34" s="88"/>
      <c r="W34" s="88"/>
      <c r="X34" s="89"/>
      <c r="AF34" s="25"/>
    </row>
    <row r="35" spans="1:32" ht="18.899999999999999" customHeight="1" x14ac:dyDescent="0.45">
      <c r="A35" s="23" t="s">
        <v>40</v>
      </c>
      <c r="B35" s="12">
        <f>[1]Lundi!$AA34</f>
        <v>0</v>
      </c>
      <c r="C35" s="17" t="str">
        <f>IF($B35&lt;1,"",VLOOKUP($B35,[3]Plat!$A$4:$I$28,2,FALSE))</f>
        <v/>
      </c>
      <c r="D35" s="17" t="str">
        <f>IF($B35&lt;1,"",VLOOKUP($B35,[3]Plat!$A$4:$I$28,3,FALSE))</f>
        <v/>
      </c>
      <c r="E35" s="17" t="str">
        <f>IF($B35&lt;1,"",VLOOKUP($B35,[3]Plat!$A$4:$I$28,4,FALSE))</f>
        <v/>
      </c>
      <c r="F35" s="22">
        <f>[1]Lundi!$AB34</f>
        <v>0</v>
      </c>
      <c r="G35" s="17" t="str">
        <f>IF($F35&lt;1,"",VLOOKUP(F35,[3]Plat!$A$4:$I$28,2,FALSE))</f>
        <v/>
      </c>
      <c r="H35" s="17" t="str">
        <f>IF($BF35&lt;1,"",VLOOKUP(F35,[3]Plat!$A$4:$I$28,3,FALSE))</f>
        <v/>
      </c>
      <c r="I35" s="17" t="str">
        <f>IF($F35&lt;1,"",VLOOKUP(F35,[3]Plat!$A$4:$I$28,4,FALSE))</f>
        <v/>
      </c>
      <c r="J35" s="10"/>
      <c r="K35" s="87"/>
      <c r="L35" s="88"/>
      <c r="M35" s="88"/>
      <c r="N35" s="88"/>
      <c r="O35" s="88"/>
      <c r="P35" s="88"/>
      <c r="Q35" s="88"/>
      <c r="R35" s="88"/>
      <c r="S35" s="88"/>
      <c r="T35" s="88"/>
      <c r="U35" s="88"/>
      <c r="V35" s="88"/>
      <c r="W35" s="88"/>
      <c r="X35" s="89"/>
    </row>
    <row r="36" spans="1:32" ht="18.899999999999999" customHeight="1" x14ac:dyDescent="0.45">
      <c r="A36" s="23" t="s">
        <v>41</v>
      </c>
      <c r="B36" s="12">
        <f>[1]Lundi!$AA35</f>
        <v>0</v>
      </c>
      <c r="C36" s="17" t="str">
        <f>IF($B36&lt;1,"",VLOOKUP($B36,[3]Plat!$A$4:$I$28,2,FALSE))</f>
        <v/>
      </c>
      <c r="D36" s="17" t="str">
        <f>IF($B36&lt;1,"",VLOOKUP($B36,[3]Plat!$A$4:$I$28,3,FALSE))</f>
        <v/>
      </c>
      <c r="E36" s="17" t="str">
        <f>IF($B36&lt;1,"",VLOOKUP($B36,[3]Plat!$A$4:$I$28,4,FALSE))</f>
        <v/>
      </c>
      <c r="F36" s="22">
        <f>[1]Lundi!$AB35</f>
        <v>0</v>
      </c>
      <c r="G36" s="17" t="str">
        <f>IF($F36&lt;1,"",VLOOKUP(F36,[3]Plat!$A$4:$I$28,2,FALSE))</f>
        <v/>
      </c>
      <c r="H36" s="17" t="str">
        <f>IF($BF36&lt;1,"",VLOOKUP(F36,[3]Plat!$A$4:$I$28,3,FALSE))</f>
        <v/>
      </c>
      <c r="I36" s="17" t="str">
        <f>IF($F36&lt;1,"",VLOOKUP(F36,[3]Plat!$A$4:$I$28,4,FALSE))</f>
        <v/>
      </c>
      <c r="J36" s="10"/>
      <c r="K36" s="87"/>
      <c r="L36" s="88"/>
      <c r="M36" s="88"/>
      <c r="N36" s="88"/>
      <c r="O36" s="88"/>
      <c r="P36" s="88"/>
      <c r="Q36" s="88"/>
      <c r="R36" s="88"/>
      <c r="S36" s="88"/>
      <c r="T36" s="88"/>
      <c r="U36" s="88"/>
      <c r="V36" s="88"/>
      <c r="W36" s="88"/>
      <c r="X36" s="89"/>
    </row>
    <row r="37" spans="1:32" ht="18.899999999999999" customHeight="1" x14ac:dyDescent="0.45">
      <c r="A37" s="26" t="s">
        <v>42</v>
      </c>
      <c r="B37" s="12">
        <f>[1]Lundi!$AA36</f>
        <v>0</v>
      </c>
      <c r="C37" s="17" t="str">
        <f>IF($B37&lt;1,"",VLOOKUP($B37,[3]Plat!$A$4:$I$28,2,FALSE))</f>
        <v/>
      </c>
      <c r="D37" s="17" t="str">
        <f>IF($B37&lt;1,"",VLOOKUP($B37,[3]Plat!$A$4:$I$28,3,FALSE))</f>
        <v/>
      </c>
      <c r="E37" s="17" t="str">
        <f>IF($B37&lt;1,"",VLOOKUP($B37,[3]Plat!$A$4:$I$28,4,FALSE))</f>
        <v/>
      </c>
      <c r="F37" s="22">
        <f>[1]Lundi!$AB36</f>
        <v>0</v>
      </c>
      <c r="G37" s="17" t="str">
        <f>IF($F37&lt;1,"",VLOOKUP(F37,[3]Plat!$A$4:$I$28,2,FALSE))</f>
        <v/>
      </c>
      <c r="H37" s="17" t="str">
        <f>IF($BF37&lt;1,"",VLOOKUP(F37,[3]Plat!$A$4:$I$28,3,FALSE))</f>
        <v/>
      </c>
      <c r="I37" s="17" t="str">
        <f>IF($F37&lt;1,"",VLOOKUP(F37,[3]Plat!$A$4:$I$28,4,FALSE))</f>
        <v/>
      </c>
      <c r="J37" s="10"/>
      <c r="K37" s="87"/>
      <c r="L37" s="88"/>
      <c r="M37" s="88"/>
      <c r="N37" s="88"/>
      <c r="O37" s="88"/>
      <c r="P37" s="88"/>
      <c r="Q37" s="88"/>
      <c r="R37" s="88"/>
      <c r="S37" s="88"/>
      <c r="T37" s="88"/>
      <c r="U37" s="88"/>
      <c r="V37" s="88"/>
      <c r="W37" s="88"/>
      <c r="X37" s="89"/>
    </row>
    <row r="38" spans="1:32" ht="18.899999999999999" customHeight="1" x14ac:dyDescent="0.45">
      <c r="A38" s="26" t="s">
        <v>43</v>
      </c>
      <c r="B38" s="12">
        <f>[1]Lundi!$AA37</f>
        <v>0</v>
      </c>
      <c r="C38" s="17" t="str">
        <f>IF($B38&lt;1,"",VLOOKUP($B38,[3]Plat!$A$4:$I$28,2,FALSE))</f>
        <v/>
      </c>
      <c r="D38" s="17" t="str">
        <f>IF($B38&lt;1,"",VLOOKUP($B38,[3]Plat!$A$4:$I$28,3,FALSE))</f>
        <v/>
      </c>
      <c r="E38" s="17" t="str">
        <f>IF($B38&lt;1,"",VLOOKUP($B38,[3]Plat!$A$4:$I$28,4,FALSE))</f>
        <v/>
      </c>
      <c r="F38" s="22">
        <f>[1]Lundi!$AB37</f>
        <v>0</v>
      </c>
      <c r="G38" s="17" t="str">
        <f>IF($F38&lt;1,"",VLOOKUP(F38,[3]Plat!$A$4:$I$28,2,FALSE))</f>
        <v/>
      </c>
      <c r="H38" s="17" t="str">
        <f>IF($BF38&lt;1,"",VLOOKUP(F38,[3]Plat!$A$4:$I$28,3,FALSE))</f>
        <v/>
      </c>
      <c r="I38" s="17" t="str">
        <f>IF($F38&lt;1,"",VLOOKUP(F38,[3]Plat!$A$4:$I$28,4,FALSE))</f>
        <v/>
      </c>
      <c r="J38" s="10"/>
      <c r="K38" s="87"/>
      <c r="L38" s="88"/>
      <c r="M38" s="88"/>
      <c r="N38" s="88"/>
      <c r="O38" s="88"/>
      <c r="P38" s="88"/>
      <c r="Q38" s="88"/>
      <c r="R38" s="88"/>
      <c r="S38" s="88"/>
      <c r="T38" s="88"/>
      <c r="U38" s="88"/>
      <c r="V38" s="88"/>
      <c r="W38" s="88"/>
      <c r="X38" s="89"/>
    </row>
    <row r="39" spans="1:32" ht="18.75" customHeight="1" x14ac:dyDescent="0.3">
      <c r="A39" s="27" t="s">
        <v>44</v>
      </c>
      <c r="B39" s="28">
        <f>SUM(B7:B37)</f>
        <v>3</v>
      </c>
      <c r="C39" s="29">
        <f>SUM(C9:C38)</f>
        <v>0</v>
      </c>
      <c r="D39" s="29">
        <f>SUM(D9:D38)</f>
        <v>1</v>
      </c>
      <c r="E39" s="29">
        <f>SUM(E9:E38)</f>
        <v>0</v>
      </c>
      <c r="F39" s="28">
        <f>SUM(F7:F37)</f>
        <v>4</v>
      </c>
      <c r="G39" s="29">
        <f>SUM(G9:G37)</f>
        <v>0</v>
      </c>
      <c r="H39" s="29">
        <f>SUM(H9:H37)</f>
        <v>1</v>
      </c>
      <c r="I39" s="29">
        <f>SUM(I9:I37)</f>
        <v>0</v>
      </c>
      <c r="J39" s="10"/>
      <c r="K39" s="87"/>
      <c r="L39" s="88"/>
      <c r="M39" s="88"/>
      <c r="N39" s="88"/>
      <c r="O39" s="88"/>
      <c r="P39" s="88"/>
      <c r="Q39" s="88"/>
      <c r="R39" s="88"/>
      <c r="S39" s="88"/>
      <c r="T39" s="88"/>
      <c r="U39" s="88"/>
      <c r="V39" s="88"/>
      <c r="W39" s="88"/>
      <c r="X39" s="89"/>
    </row>
    <row r="40" spans="1:32" ht="21" customHeight="1" x14ac:dyDescent="0.3">
      <c r="A40" s="101" t="s">
        <v>45</v>
      </c>
      <c r="B40" s="102"/>
      <c r="C40" s="102"/>
      <c r="D40" s="102"/>
      <c r="E40" s="102"/>
      <c r="F40" s="102"/>
      <c r="G40" s="102"/>
      <c r="H40" s="102"/>
      <c r="I40" s="103"/>
      <c r="J40" s="10"/>
      <c r="K40" s="87"/>
      <c r="L40" s="88"/>
      <c r="M40" s="88"/>
      <c r="N40" s="88"/>
      <c r="O40" s="88"/>
      <c r="P40" s="88"/>
      <c r="Q40" s="88"/>
      <c r="R40" s="88"/>
      <c r="S40" s="88"/>
      <c r="T40" s="88"/>
      <c r="U40" s="88"/>
      <c r="V40" s="88"/>
      <c r="W40" s="88"/>
      <c r="X40" s="89"/>
      <c r="AE40" s="25"/>
    </row>
    <row r="41" spans="1:32" ht="15" customHeight="1" x14ac:dyDescent="0.3">
      <c r="A41" s="30" t="s">
        <v>46</v>
      </c>
      <c r="B41" s="31">
        <f>B39*0.12</f>
        <v>0.36</v>
      </c>
      <c r="C41" s="32">
        <f>C39*0.12</f>
        <v>0</v>
      </c>
      <c r="D41" s="32">
        <f>D39*0.36</f>
        <v>0.36</v>
      </c>
      <c r="E41" s="32">
        <f>E39*0.6</f>
        <v>0</v>
      </c>
      <c r="F41" s="33">
        <f>SUM(F9:F37)*0.12</f>
        <v>0.48</v>
      </c>
      <c r="G41" s="32">
        <f>G39*0.12</f>
        <v>0</v>
      </c>
      <c r="H41" s="32">
        <f>H39*0.36</f>
        <v>0.36</v>
      </c>
      <c r="I41" s="32">
        <f>I39*0.6</f>
        <v>0</v>
      </c>
      <c r="J41" s="10"/>
      <c r="K41" s="87"/>
      <c r="L41" s="88"/>
      <c r="M41" s="88"/>
      <c r="N41" s="88"/>
      <c r="O41" s="88"/>
      <c r="P41" s="88"/>
      <c r="Q41" s="88"/>
      <c r="R41" s="88"/>
      <c r="S41" s="88"/>
      <c r="T41" s="88"/>
      <c r="U41" s="88"/>
      <c r="V41" s="88"/>
      <c r="W41" s="88"/>
      <c r="X41" s="89"/>
    </row>
    <row r="42" spans="1:32" ht="18.75" customHeight="1" x14ac:dyDescent="0.35">
      <c r="A42" s="34" t="s">
        <v>47</v>
      </c>
      <c r="B42" s="35">
        <f>B39*0.12+0.24</f>
        <v>0.6</v>
      </c>
      <c r="C42" s="36" t="s">
        <v>48</v>
      </c>
      <c r="D42" s="37" t="s">
        <v>49</v>
      </c>
      <c r="E42" s="37" t="s">
        <v>50</v>
      </c>
      <c r="F42" s="38">
        <f>F39*0.12+0.24</f>
        <v>0.72</v>
      </c>
      <c r="G42" s="36" t="s">
        <v>48</v>
      </c>
      <c r="H42" s="37" t="s">
        <v>49</v>
      </c>
      <c r="I42" s="37" t="s">
        <v>50</v>
      </c>
      <c r="J42" s="10"/>
      <c r="K42" s="87"/>
      <c r="L42" s="88"/>
      <c r="M42" s="88"/>
      <c r="N42" s="88"/>
      <c r="O42" s="88"/>
      <c r="P42" s="88"/>
      <c r="Q42" s="88"/>
      <c r="R42" s="88"/>
      <c r="S42" s="88"/>
      <c r="T42" s="88"/>
      <c r="U42" s="88"/>
      <c r="V42" s="88"/>
      <c r="W42" s="88"/>
      <c r="X42" s="89"/>
    </row>
    <row r="43" spans="1:32" ht="15.75" customHeight="1" x14ac:dyDescent="0.3">
      <c r="A43" s="30" t="s">
        <v>51</v>
      </c>
      <c r="B43" s="39">
        <f>SUM(B9:B37)*1</f>
        <v>3</v>
      </c>
      <c r="C43" s="40">
        <f>SUM(C9:C38)+B44+B45</f>
        <v>1</v>
      </c>
      <c r="D43" s="40">
        <f>SUM(D9:D38)</f>
        <v>1</v>
      </c>
      <c r="E43" s="40">
        <f>SUM(E9:E38)</f>
        <v>0</v>
      </c>
      <c r="F43" s="41">
        <f>SUM(F9:F37)*1</f>
        <v>4</v>
      </c>
      <c r="G43" s="40">
        <f>SUM(G9:G37)+F44+F45</f>
        <v>1</v>
      </c>
      <c r="H43" s="42">
        <f>SUM(H9:H37)*1</f>
        <v>1</v>
      </c>
      <c r="I43" s="42">
        <f>SUM(I9:I37)*1</f>
        <v>0</v>
      </c>
      <c r="J43" s="10"/>
      <c r="K43" s="87"/>
      <c r="L43" s="88"/>
      <c r="M43" s="88"/>
      <c r="N43" s="88"/>
      <c r="O43" s="88"/>
      <c r="P43" s="88"/>
      <c r="Q43" s="88"/>
      <c r="R43" s="88"/>
      <c r="S43" s="88"/>
      <c r="T43" s="88"/>
      <c r="U43" s="88"/>
      <c r="V43" s="88"/>
      <c r="W43" s="88"/>
      <c r="X43" s="89"/>
    </row>
    <row r="44" spans="1:32" ht="17.100000000000001" customHeight="1" x14ac:dyDescent="0.3">
      <c r="A44" s="43" t="s">
        <v>52</v>
      </c>
      <c r="B44" s="72"/>
      <c r="C44" s="72"/>
      <c r="D44" s="72"/>
      <c r="E44" s="72"/>
      <c r="F44" s="72"/>
      <c r="G44" s="72"/>
      <c r="H44" s="72"/>
      <c r="I44" s="72"/>
      <c r="J44" s="44"/>
      <c r="K44" s="87"/>
      <c r="L44" s="88"/>
      <c r="M44" s="88"/>
      <c r="N44" s="88"/>
      <c r="O44" s="88"/>
      <c r="P44" s="88"/>
      <c r="Q44" s="88"/>
      <c r="R44" s="88"/>
      <c r="S44" s="88"/>
      <c r="T44" s="88"/>
      <c r="U44" s="88"/>
      <c r="V44" s="88"/>
      <c r="W44" s="88"/>
      <c r="X44" s="89"/>
    </row>
    <row r="45" spans="1:32" ht="17.100000000000001" customHeight="1" x14ac:dyDescent="0.3">
      <c r="A45" s="43" t="s">
        <v>53</v>
      </c>
      <c r="B45" s="73">
        <v>1</v>
      </c>
      <c r="C45" s="73"/>
      <c r="D45" s="73"/>
      <c r="E45" s="73"/>
      <c r="F45" s="73">
        <v>1</v>
      </c>
      <c r="G45" s="73"/>
      <c r="H45" s="73"/>
      <c r="I45" s="73"/>
      <c r="J45" s="44"/>
      <c r="K45" s="87"/>
      <c r="L45" s="88"/>
      <c r="M45" s="88"/>
      <c r="N45" s="88"/>
      <c r="O45" s="88"/>
      <c r="P45" s="88"/>
      <c r="Q45" s="88"/>
      <c r="R45" s="88"/>
      <c r="S45" s="88"/>
      <c r="T45" s="88"/>
      <c r="U45" s="88"/>
      <c r="V45" s="88"/>
      <c r="W45" s="88"/>
      <c r="X45" s="89"/>
    </row>
    <row r="46" spans="1:32" ht="17.100000000000001" customHeight="1" x14ac:dyDescent="0.35">
      <c r="A46" s="34" t="s">
        <v>54</v>
      </c>
      <c r="B46" s="74">
        <f>SUM(B42+F42)</f>
        <v>1.3199999999999998</v>
      </c>
      <c r="C46" s="75"/>
      <c r="D46" s="75"/>
      <c r="E46" s="75"/>
      <c r="F46" s="75"/>
      <c r="G46" s="75"/>
      <c r="H46" s="75"/>
      <c r="I46" s="76"/>
      <c r="J46" s="45"/>
      <c r="K46" s="87"/>
      <c r="L46" s="88"/>
      <c r="M46" s="88"/>
      <c r="N46" s="88"/>
      <c r="O46" s="88"/>
      <c r="P46" s="88"/>
      <c r="Q46" s="88"/>
      <c r="R46" s="88"/>
      <c r="S46" s="88"/>
      <c r="T46" s="88"/>
      <c r="U46" s="88"/>
      <c r="V46" s="88"/>
      <c r="W46" s="88"/>
      <c r="X46" s="89"/>
    </row>
    <row r="47" spans="1:32" ht="17.100000000000001" customHeight="1" x14ac:dyDescent="0.35">
      <c r="A47" s="46" t="s">
        <v>55</v>
      </c>
      <c r="B47" s="77">
        <f ca="1">B48+F48</f>
        <v>0.72</v>
      </c>
      <c r="C47" s="78"/>
      <c r="D47" s="78"/>
      <c r="E47" s="78"/>
      <c r="F47" s="78"/>
      <c r="G47" s="78"/>
      <c r="H47" s="78"/>
      <c r="I47" s="79"/>
      <c r="J47" s="45"/>
      <c r="K47" s="87"/>
      <c r="L47" s="88"/>
      <c r="M47" s="88"/>
      <c r="N47" s="88"/>
      <c r="O47" s="88"/>
      <c r="P47" s="88"/>
      <c r="Q47" s="88"/>
      <c r="R47" s="88"/>
      <c r="S47" s="88"/>
      <c r="T47" s="88"/>
      <c r="U47" s="88"/>
      <c r="V47" s="88"/>
      <c r="W47" s="88"/>
      <c r="X47" s="89"/>
    </row>
    <row r="48" spans="1:32" ht="17.100000000000001" customHeight="1" x14ac:dyDescent="0.4">
      <c r="A48" s="47" t="s">
        <v>56</v>
      </c>
      <c r="B48" s="48">
        <f ca="1">(C48*0.12)+(D48*0.36)+(E48*0.6)</f>
        <v>0.36</v>
      </c>
      <c r="C48" s="49">
        <f ca="1">C39-[4]!SOMME_SI_COULEUR(C9:C38,65280)</f>
        <v>0</v>
      </c>
      <c r="D48" s="49">
        <f ca="1">D39-[4]!SOMME_SI_COULEUR(D9:D38,65280)</f>
        <v>1</v>
      </c>
      <c r="E48" s="49">
        <f ca="1">E39-[4]!SOMME_SI_COULEUR(E9:E38,65280)</f>
        <v>0</v>
      </c>
      <c r="F48" s="48">
        <f ca="1">(G48*0.12)+(H48*0.36)+(I48*0.6)</f>
        <v>0.36</v>
      </c>
      <c r="G48" s="48">
        <f ca="1">G39-[4]!SOMME_SI_COULEUR(G9:G38,65280)</f>
        <v>0</v>
      </c>
      <c r="H48" s="48">
        <f ca="1">H39-[4]!SOMME_SI_COULEUR(H9:H38,65280)</f>
        <v>1</v>
      </c>
      <c r="I48" s="48">
        <f ca="1">I39-[4]!SOMME_SI_COULEUR(I9:I38,65280)</f>
        <v>0</v>
      </c>
      <c r="J48" s="50"/>
      <c r="K48" s="87"/>
      <c r="L48" s="88"/>
      <c r="M48" s="88"/>
      <c r="N48" s="88"/>
      <c r="O48" s="88"/>
      <c r="P48" s="88"/>
      <c r="Q48" s="88"/>
      <c r="R48" s="88"/>
      <c r="S48" s="88"/>
      <c r="T48" s="88"/>
      <c r="U48" s="88"/>
      <c r="V48" s="88"/>
      <c r="W48" s="88"/>
      <c r="X48" s="89"/>
    </row>
    <row r="49" spans="1:24" ht="17.100000000000001" customHeight="1" x14ac:dyDescent="0.4">
      <c r="A49" s="34" t="s">
        <v>57</v>
      </c>
      <c r="B49" s="48"/>
      <c r="C49" s="51"/>
      <c r="D49" s="48"/>
      <c r="E49" s="51"/>
      <c r="F49" s="48"/>
      <c r="G49" s="51"/>
      <c r="H49" s="48"/>
      <c r="I49" s="48"/>
      <c r="J49" s="50"/>
      <c r="K49" s="87"/>
      <c r="L49" s="88"/>
      <c r="M49" s="88"/>
      <c r="N49" s="88"/>
      <c r="O49" s="88"/>
      <c r="P49" s="88"/>
      <c r="Q49" s="88"/>
      <c r="R49" s="88"/>
      <c r="S49" s="88"/>
      <c r="T49" s="88"/>
      <c r="U49" s="88"/>
      <c r="V49" s="88"/>
      <c r="W49" s="88"/>
      <c r="X49" s="89"/>
    </row>
    <row r="50" spans="1:24" ht="17.399999999999999" customHeight="1" x14ac:dyDescent="0.4">
      <c r="A50" s="52" t="s">
        <v>58</v>
      </c>
      <c r="B50" s="48"/>
      <c r="C50" s="51"/>
      <c r="D50" s="48"/>
      <c r="E50" s="48"/>
      <c r="F50" s="48"/>
      <c r="G50" s="48"/>
      <c r="H50" s="48"/>
      <c r="I50" s="48"/>
      <c r="J50" s="50"/>
      <c r="K50" s="87"/>
      <c r="L50" s="88"/>
      <c r="M50" s="88"/>
      <c r="N50" s="88"/>
      <c r="O50" s="88"/>
      <c r="P50" s="88"/>
      <c r="Q50" s="88"/>
      <c r="R50" s="88"/>
      <c r="S50" s="88"/>
      <c r="T50" s="88"/>
      <c r="U50" s="88"/>
      <c r="V50" s="88"/>
      <c r="W50" s="88"/>
      <c r="X50" s="89"/>
    </row>
    <row r="51" spans="1:24" ht="15.6" x14ac:dyDescent="0.3">
      <c r="A51" s="53" t="s">
        <v>59</v>
      </c>
      <c r="B51" s="54"/>
      <c r="C51" s="55"/>
      <c r="D51" s="55"/>
      <c r="E51" s="55"/>
      <c r="F51" s="56"/>
      <c r="G51" s="57"/>
      <c r="H51" s="57"/>
      <c r="I51" s="57"/>
      <c r="K51" s="90"/>
      <c r="L51" s="91"/>
      <c r="M51" s="91"/>
      <c r="N51" s="91"/>
      <c r="O51" s="91"/>
      <c r="P51" s="91"/>
      <c r="Q51" s="91"/>
      <c r="R51" s="91"/>
      <c r="S51" s="91"/>
      <c r="T51" s="91"/>
      <c r="U51" s="91"/>
      <c r="V51" s="91"/>
      <c r="W51" s="91"/>
      <c r="X51" s="92"/>
    </row>
    <row r="52" spans="1:24" ht="15.6" customHeight="1" x14ac:dyDescent="0.3">
      <c r="A52" s="58" t="s">
        <v>60</v>
      </c>
      <c r="B52" s="80" t="s">
        <v>61</v>
      </c>
      <c r="C52" s="80"/>
      <c r="D52" s="80"/>
      <c r="E52" s="80"/>
      <c r="F52" s="80"/>
      <c r="G52" s="80"/>
      <c r="H52" s="80"/>
      <c r="I52" s="80"/>
      <c r="M52" s="4" t="s">
        <v>60</v>
      </c>
      <c r="N52" s="4"/>
      <c r="Q52" s="70" t="s">
        <v>62</v>
      </c>
      <c r="R52" s="70"/>
      <c r="S52" s="70"/>
      <c r="T52" s="70"/>
      <c r="U52" s="70"/>
      <c r="V52" s="70"/>
      <c r="W52" s="70"/>
      <c r="X52" s="70"/>
    </row>
    <row r="53" spans="1:24" ht="12" customHeight="1" x14ac:dyDescent="0.3">
      <c r="A53" s="59"/>
      <c r="B53" s="80"/>
      <c r="C53" s="80"/>
      <c r="D53" s="80"/>
      <c r="E53" s="80"/>
      <c r="F53" s="80"/>
      <c r="G53" s="80"/>
      <c r="H53" s="80"/>
      <c r="I53" s="80"/>
      <c r="J53" s="60"/>
      <c r="K53" s="60"/>
      <c r="L53" s="60"/>
      <c r="M53" s="60"/>
      <c r="N53" s="60"/>
      <c r="O53" s="60"/>
      <c r="P53" s="60"/>
      <c r="Q53" s="71"/>
      <c r="R53" s="71"/>
      <c r="S53" s="71"/>
      <c r="T53" s="71"/>
      <c r="U53" s="71"/>
      <c r="V53" s="71"/>
      <c r="W53" s="71"/>
      <c r="X53" s="71"/>
    </row>
    <row r="54" spans="1:24" x14ac:dyDescent="0.3">
      <c r="A54" s="61"/>
      <c r="B54" s="62"/>
      <c r="C54" s="62"/>
      <c r="D54" s="62"/>
      <c r="E54" s="62"/>
      <c r="F54" s="62"/>
      <c r="G54" s="62"/>
      <c r="H54" s="62"/>
      <c r="I54" s="62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</row>
    <row r="55" spans="1:24" x14ac:dyDescent="0.3">
      <c r="A55" s="61"/>
      <c r="B55" s="62"/>
      <c r="C55" s="62"/>
      <c r="D55" s="62"/>
      <c r="E55" s="62"/>
      <c r="F55" s="62"/>
      <c r="G55" s="62"/>
      <c r="H55" s="62"/>
      <c r="I55" s="62"/>
      <c r="J55" s="60"/>
      <c r="K55" s="60"/>
      <c r="L55" s="60"/>
      <c r="M55" s="60"/>
      <c r="N55" s="60"/>
      <c r="O55" s="60"/>
      <c r="P55" s="60"/>
      <c r="Q55" s="60"/>
      <c r="R55" s="60"/>
      <c r="S55" s="60"/>
      <c r="T55" s="60"/>
      <c r="U55" s="60"/>
      <c r="V55" s="60"/>
      <c r="W55" s="60"/>
      <c r="X55" s="60"/>
    </row>
    <row r="56" spans="1:24" x14ac:dyDescent="0.3">
      <c r="A56" s="61"/>
      <c r="B56" s="62"/>
      <c r="C56" s="62"/>
      <c r="D56" s="62"/>
      <c r="E56" s="62"/>
      <c r="F56" s="62"/>
      <c r="G56" s="62"/>
      <c r="H56" s="62"/>
      <c r="I56" s="62"/>
      <c r="J56" s="60"/>
      <c r="K56" s="60"/>
      <c r="L56" s="60"/>
      <c r="M56" s="60"/>
      <c r="N56" s="60"/>
      <c r="O56" s="60"/>
      <c r="P56" s="60"/>
      <c r="Q56" s="60"/>
      <c r="R56" s="60"/>
      <c r="S56" s="60"/>
      <c r="T56" s="60"/>
      <c r="U56" s="60"/>
      <c r="V56" s="60"/>
      <c r="W56" s="60"/>
      <c r="X56" s="60"/>
    </row>
    <row r="57" spans="1:24" x14ac:dyDescent="0.3">
      <c r="A57" s="61"/>
      <c r="B57" s="62"/>
      <c r="C57" s="62"/>
      <c r="D57" s="62"/>
      <c r="E57" s="62"/>
      <c r="F57" s="62"/>
      <c r="G57" s="62"/>
      <c r="H57" s="62"/>
      <c r="I57" s="62"/>
    </row>
    <row r="58" spans="1:24" x14ac:dyDescent="0.3">
      <c r="B58" s="63"/>
      <c r="C58" s="63"/>
      <c r="D58" s="63"/>
      <c r="E58" s="63"/>
      <c r="F58" s="63"/>
    </row>
    <row r="59" spans="1:24" x14ac:dyDescent="0.3">
      <c r="B59" s="63"/>
      <c r="C59" s="63"/>
      <c r="D59" s="63"/>
      <c r="E59" s="63"/>
      <c r="F59" s="63"/>
    </row>
    <row r="60" spans="1:24" x14ac:dyDescent="0.3">
      <c r="B60" s="63"/>
      <c r="C60" s="63"/>
      <c r="D60" s="63"/>
      <c r="E60" s="63"/>
      <c r="F60" s="64"/>
    </row>
    <row r="61" spans="1:24" x14ac:dyDescent="0.3">
      <c r="F61" s="64"/>
    </row>
    <row r="62" spans="1:24" x14ac:dyDescent="0.3">
      <c r="F62" s="64"/>
    </row>
    <row r="74" spans="1:7" x14ac:dyDescent="0.3">
      <c r="A74" s="65"/>
      <c r="B74" s="65"/>
      <c r="C74" s="65"/>
      <c r="D74" s="65"/>
      <c r="E74" s="65"/>
      <c r="F74" s="65"/>
      <c r="G74" s="65"/>
    </row>
    <row r="75" spans="1:7" x14ac:dyDescent="0.3">
      <c r="A75" s="65"/>
      <c r="B75" s="65"/>
      <c r="C75" s="65"/>
      <c r="D75" s="65"/>
      <c r="E75" s="65"/>
      <c r="F75" s="65"/>
      <c r="G75" s="65"/>
    </row>
    <row r="76" spans="1:7" x14ac:dyDescent="0.3">
      <c r="A76" s="65"/>
      <c r="B76" s="65"/>
      <c r="C76" s="65"/>
      <c r="D76" s="65"/>
      <c r="E76" s="65"/>
      <c r="F76" s="65"/>
      <c r="G76" s="65"/>
    </row>
    <row r="77" spans="1:7" x14ac:dyDescent="0.3">
      <c r="A77" s="65"/>
      <c r="B77" s="65"/>
      <c r="C77" s="65"/>
      <c r="D77" s="65"/>
      <c r="E77" s="65"/>
      <c r="F77" s="65"/>
      <c r="G77" s="65"/>
    </row>
    <row r="78" spans="1:7" x14ac:dyDescent="0.3">
      <c r="A78" s="65"/>
      <c r="B78" s="65"/>
      <c r="C78" s="65"/>
      <c r="D78" s="65"/>
      <c r="E78" s="65"/>
      <c r="F78" s="65"/>
      <c r="G78" s="65"/>
    </row>
    <row r="79" spans="1:7" x14ac:dyDescent="0.3">
      <c r="A79" s="65"/>
      <c r="B79" s="65"/>
      <c r="C79" s="65"/>
      <c r="D79" s="65"/>
      <c r="E79" s="65"/>
      <c r="F79" s="65"/>
      <c r="G79" s="65"/>
    </row>
    <row r="80" spans="1:7" x14ac:dyDescent="0.3">
      <c r="A80" s="65"/>
      <c r="B80" s="65"/>
      <c r="C80" s="65"/>
      <c r="D80" s="65"/>
      <c r="E80" s="65"/>
      <c r="F80" s="65"/>
      <c r="G80" s="65"/>
    </row>
  </sheetData>
  <sheetProtection formatCells="0" formatColumns="0" formatRows="0" insertColumns="0" insertRows="0" insertHyperlinks="0" deleteColumns="0" deleteRows="0" sort="0" autoFilter="0" pivotTables="0"/>
  <protectedRanges>
    <protectedRange sqref="B7" name="Plage3"/>
    <protectedRange sqref="F7" name="Plage3_1"/>
    <protectedRange sqref="B8:B14 B16:B22 B24:B38" name="Plage3_2_1"/>
    <protectedRange sqref="F16:F22 F24:F27 F8:F14" name="Plage3_1_1_1"/>
  </protectedRanges>
  <mergeCells count="23">
    <mergeCell ref="B45:E45"/>
    <mergeCell ref="F45:I45"/>
    <mergeCell ref="B46:I46"/>
    <mergeCell ref="B47:I47"/>
    <mergeCell ref="B52:I53"/>
    <mergeCell ref="Q52:X53"/>
    <mergeCell ref="A4:A5"/>
    <mergeCell ref="B4:I4"/>
    <mergeCell ref="K4:X51"/>
    <mergeCell ref="B5:I5"/>
    <mergeCell ref="B15:I15"/>
    <mergeCell ref="B23:I23"/>
    <mergeCell ref="B28:I28"/>
    <mergeCell ref="A40:I40"/>
    <mergeCell ref="B44:E44"/>
    <mergeCell ref="F44:I44"/>
    <mergeCell ref="B1:X1"/>
    <mergeCell ref="A2:A3"/>
    <mergeCell ref="B2:G2"/>
    <mergeCell ref="H2:K2"/>
    <mergeCell ref="L2:X2"/>
    <mergeCell ref="B3:J3"/>
    <mergeCell ref="K3:X3"/>
  </mergeCells>
  <pageMargins left="0.7" right="0.7" top="0.75" bottom="0.75" header="0.3" footer="0.3"/>
  <pageSetup paperSize="9" scale="74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4" name="Button 1">
              <controlPr defaultSize="0" print="0" autoFill="0" autoPict="0" macro="[3]!DesactivationCliqueDroit">
                <anchor moveWithCells="1" sizeWithCells="1">
                  <from>
                    <xdr:col>24</xdr:col>
                    <xdr:colOff>152400</xdr:colOff>
                    <xdr:row>0</xdr:row>
                    <xdr:rowOff>68580</xdr:rowOff>
                  </from>
                  <to>
                    <xdr:col>25</xdr:col>
                    <xdr:colOff>739140</xdr:colOff>
                    <xdr:row>3</xdr:row>
                    <xdr:rowOff>83820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4" r:id="rId5" name="Button 2">
              <controlPr defaultSize="0" print="0" autoFill="0" autoPict="0" macro="[3]!ActivationCliqueDroit">
                <anchor moveWithCells="1" sizeWithCells="1">
                  <from>
                    <xdr:col>24</xdr:col>
                    <xdr:colOff>167640</xdr:colOff>
                    <xdr:row>4</xdr:row>
                    <xdr:rowOff>7620</xdr:rowOff>
                  </from>
                  <to>
                    <xdr:col>25</xdr:col>
                    <xdr:colOff>762000</xdr:colOff>
                    <xdr:row>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8</vt:i4>
      </vt:variant>
    </vt:vector>
  </HeadingPairs>
  <TitlesOfParts>
    <vt:vector size="16" baseType="lpstr">
      <vt:lpstr>NOM_PLAT1_LM</vt:lpstr>
      <vt:lpstr>NOM_PLAT2_LM</vt:lpstr>
      <vt:lpstr>NOM_PLAT1_LS</vt:lpstr>
      <vt:lpstr>NOM_PLAT2_LS</vt:lpstr>
      <vt:lpstr>P1_MIDI_050721</vt:lpstr>
      <vt:lpstr>P2_MIDI_050721</vt:lpstr>
      <vt:lpstr>P1_SOIR_050721</vt:lpstr>
      <vt:lpstr>P2_SOIR_050721</vt:lpstr>
      <vt:lpstr>NOM_PLAT1_LM!Zone_d_impression</vt:lpstr>
      <vt:lpstr>NOM_PLAT1_LS!Zone_d_impression</vt:lpstr>
      <vt:lpstr>NOM_PLAT2_LM!Zone_d_impression</vt:lpstr>
      <vt:lpstr>NOM_PLAT2_LS!Zone_d_impression</vt:lpstr>
      <vt:lpstr>P1_MIDI_050721!Zone_d_impression</vt:lpstr>
      <vt:lpstr>P1_SOIR_050721!Zone_d_impression</vt:lpstr>
      <vt:lpstr>P2_MIDI_050721!Zone_d_impression</vt:lpstr>
      <vt:lpstr>P2_SOIR_050721!Zone_d_impression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Satyanand</dc:creator>
  <cp:lastModifiedBy>Satyanand</cp:lastModifiedBy>
  <dcterms:created xsi:type="dcterms:W3CDTF">2021-06-30T08:33:56Z</dcterms:created>
  <dcterms:modified xsi:type="dcterms:W3CDTF">2021-06-30T09:54:50Z</dcterms:modified>
</cp:coreProperties>
</file>