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_DEV\_AUTRES\"/>
    </mc:Choice>
  </mc:AlternateContent>
  <bookViews>
    <workbookView xWindow="0" yWindow="0" windowWidth="28800" windowHeight="12000" tabRatio="735"/>
  </bookViews>
  <sheets>
    <sheet name="Décès_PACTE" sheetId="19" r:id="rId1"/>
    <sheet name="Accueil" sheetId="11" r:id="rId2"/>
    <sheet name="Décès" sheetId="4" state="hidden" r:id="rId3"/>
    <sheet name="Délai réel" sheetId="16" state="hidden" r:id="rId4"/>
    <sheet name="TauxEONIADC_Ap18122008" sheetId="8" state="hidden" r:id="rId5"/>
    <sheet name="REVALODC" sheetId="15" state="hidden" r:id="rId6"/>
    <sheet name="TauxEONIADC_Av18122008" sheetId="14" state="hidden" r:id="rId7"/>
    <sheet name="RECETTE" sheetId="12" state="hidden" r:id="rId8"/>
    <sheet name="TauxEONIA_CE" sheetId="13" state="hidden" r:id="rId9"/>
    <sheet name="TauxEckert2016" sheetId="17" state="hidden" r:id="rId10"/>
    <sheet name="Params" sheetId="18" state="hidden" r:id="rId11"/>
  </sheets>
  <functionGroups builtInGroupCount="18"/>
  <definedNames>
    <definedName name="AIDE10" localSheetId="1">Accueil!AIDE10</definedName>
    <definedName name="AIDE10" localSheetId="7">RECETTE!AIDE10</definedName>
    <definedName name="AIDE10" localSheetId="5">REVALODC!AIDE10</definedName>
    <definedName name="AIDE10" localSheetId="9">TauxEckert2016!AIDE10</definedName>
    <definedName name="AIDE10" localSheetId="8">TauxEONIA_CE!AIDE10</definedName>
    <definedName name="AIDE10" localSheetId="4">TauxEONIADC_Ap18122008!AIDE10</definedName>
    <definedName name="AIDE10" localSheetId="6">TauxEONIADC_Av18122008!AIDE10</definedName>
    <definedName name="AIDE10">[0]!AIDE10</definedName>
    <definedName name="AIDE11" localSheetId="1">Accueil!AIDE11</definedName>
    <definedName name="AIDE11" localSheetId="7">RECETTE!AIDE11</definedName>
    <definedName name="AIDE11" localSheetId="5">REVALODC!AIDE11</definedName>
    <definedName name="AIDE11" localSheetId="9">TauxEckert2016!AIDE11</definedName>
    <definedName name="AIDE11" localSheetId="8">TauxEONIA_CE!AIDE11</definedName>
    <definedName name="AIDE11" localSheetId="4">TauxEONIADC_Ap18122008!AIDE11</definedName>
    <definedName name="AIDE11" localSheetId="6">TauxEONIADC_Av18122008!AIDE11</definedName>
    <definedName name="AIDE11">[0]!AIDE11</definedName>
    <definedName name="Benef">Params!$C$4:$C$5</definedName>
    <definedName name="DateEckert">Params!$B$4</definedName>
    <definedName name="dateep" localSheetId="0">#REF!</definedName>
    <definedName name="dateep" localSheetId="9">#REF!</definedName>
    <definedName name="dateep">#REF!</definedName>
    <definedName name="DatePivot1">Params!$A$4</definedName>
    <definedName name="DDC">REVALODC!$E$15</definedName>
    <definedName name="EFFACE" localSheetId="1">Accueil!EFFACE</definedName>
    <definedName name="EFFACE" localSheetId="7">RECETTE!EFFACE</definedName>
    <definedName name="EFFACE" localSheetId="5">REVALODC!EFFACE</definedName>
    <definedName name="EFFACE" localSheetId="9">TauxEckert2016!EFFACE</definedName>
    <definedName name="EFFACE" localSheetId="8">TauxEONIA_CE!EFFACE</definedName>
    <definedName name="EFFACE" localSheetId="4">TauxEONIADC_Ap18122008!EFFACE</definedName>
    <definedName name="EFFACE" localSheetId="6">TauxEONIADC_Av18122008!EFFACE</definedName>
    <definedName name="EFFACE">[0]!EFFACE</definedName>
    <definedName name="EFFACERT" localSheetId="1">Accueil!EFFACERT</definedName>
    <definedName name="EFFACERT" localSheetId="7">RECETTE!EFFACERT</definedName>
    <definedName name="EFFACERT" localSheetId="5">REVALODC!EFFACERT</definedName>
    <definedName name="EFFACERT" localSheetId="9">TauxEckert2016!EFFACERT</definedName>
    <definedName name="EFFACERT" localSheetId="8">TauxEONIA_CE!EFFACERT</definedName>
    <definedName name="EFFACERT" localSheetId="4">TauxEONIADC_Ap18122008!EFFACERT</definedName>
    <definedName name="EFFACERT" localSheetId="6">TauxEONIADC_Av18122008!EFFACERT</definedName>
    <definedName name="EFFACERT">[0]!EFFACERT</definedName>
    <definedName name="EURO" localSheetId="0">#REF!</definedName>
    <definedName name="EURO" localSheetId="9">#REF!</definedName>
    <definedName name="EURO">#REF!</definedName>
    <definedName name="impression" localSheetId="1">Accueil!impression</definedName>
    <definedName name="impression" localSheetId="7">RECETTE!impression</definedName>
    <definedName name="impression" localSheetId="5">REVALODC!impression</definedName>
    <definedName name="impression" localSheetId="9">TauxEckert2016!impression</definedName>
    <definedName name="impression" localSheetId="8">TauxEONIA_CE!impression</definedName>
    <definedName name="impression" localSheetId="4">TauxEONIADC_Ap18122008!impression</definedName>
    <definedName name="impression" localSheetId="6">TauxEONIADC_Av18122008!impression</definedName>
    <definedName name="impression">[0]!impression</definedName>
    <definedName name="IMPRIMERT" localSheetId="1">Accueil!IMPRIMERT</definedName>
    <definedName name="IMPRIMERT" localSheetId="7">RECETTE!IMPRIMERT</definedName>
    <definedName name="IMPRIMERT" localSheetId="5">REVALODC!IMPRIMERT</definedName>
    <definedName name="IMPRIMERT" localSheetId="9">TauxEckert2016!IMPRIMERT</definedName>
    <definedName name="IMPRIMERT" localSheetId="8">TauxEONIA_CE!IMPRIMERT</definedName>
    <definedName name="IMPRIMERT" localSheetId="4">TauxEONIADC_Ap18122008!IMPRIMERT</definedName>
    <definedName name="IMPRIMERT" localSheetId="6">TauxEONIADC_Av18122008!IMPRIMERT</definedName>
    <definedName name="IMPRIMERT">[0]!IMPRIMERT</definedName>
    <definedName name="macros.EFFACE" localSheetId="1">Accueil!macros.EFFACE</definedName>
    <definedName name="macros.EFFACE" localSheetId="7">RECETTE!macros.EFFACE</definedName>
    <definedName name="macros.EFFACE" localSheetId="5">REVALODC!macros.EFFACE</definedName>
    <definedName name="macros.EFFACE" localSheetId="9">TauxEckert2016!macros.EFFACE</definedName>
    <definedName name="macros.EFFACE" localSheetId="8">TauxEONIA_CE!macros.EFFACE</definedName>
    <definedName name="macros.EFFACE" localSheetId="4">TauxEONIADC_Ap18122008!macros.EFFACE</definedName>
    <definedName name="macros.EFFACE" localSheetId="6">TauxEONIADC_Av18122008!macros.EFFACE</definedName>
    <definedName name="macros.EFFACE">[0]!macros.EFFACE</definedName>
    <definedName name="macros.EFFACERT" localSheetId="1">Accueil!macros.EFFACERT</definedName>
    <definedName name="macros.EFFACERT" localSheetId="7">RECETTE!macros.EFFACERT</definedName>
    <definedName name="macros.EFFACERT" localSheetId="5">REVALODC!macros.EFFACERT</definedName>
    <definedName name="macros.EFFACERT" localSheetId="9">TauxEckert2016!macros.EFFACERT</definedName>
    <definedName name="macros.EFFACERT" localSheetId="8">TauxEONIA_CE!macros.EFFACERT</definedName>
    <definedName name="macros.EFFACERT" localSheetId="4">TauxEONIADC_Ap18122008!macros.EFFACERT</definedName>
    <definedName name="macros.EFFACERT" localSheetId="6">TauxEONIADC_Av18122008!macros.EFFACERT</definedName>
    <definedName name="macros.EFFACERT">[0]!macros.EFFACERT</definedName>
    <definedName name="macros.IMPRIMERT" localSheetId="1">Accueil!macros.IMPRIMERT</definedName>
    <definedName name="macros.IMPRIMERT" localSheetId="7">RECETTE!macros.IMPRIMERT</definedName>
    <definedName name="macros.IMPRIMERT" localSheetId="5">REVALODC!macros.IMPRIMERT</definedName>
    <definedName name="macros.IMPRIMERT" localSheetId="9">TauxEckert2016!macros.IMPRIMERT</definedName>
    <definedName name="macros.IMPRIMERT" localSheetId="8">TauxEONIA_CE!macros.IMPRIMERT</definedName>
    <definedName name="macros.IMPRIMERT" localSheetId="4">TauxEONIADC_Ap18122008!macros.IMPRIMERT</definedName>
    <definedName name="macros.IMPRIMERT" localSheetId="6">TauxEONIADC_Av18122008!macros.IMPRIMERT</definedName>
    <definedName name="macros.IMPRIMERT">[0]!macros.IMPRIMERT</definedName>
    <definedName name="Module3.impression" localSheetId="1">Accueil!Module3.impression</definedName>
    <definedName name="Module3.impression" localSheetId="7">RECETTE!Module3.impression</definedName>
    <definedName name="Module3.impression" localSheetId="5">REVALODC!Module3.impression</definedName>
    <definedName name="Module3.impression" localSheetId="9">TauxEckert2016!Module3.impression</definedName>
    <definedName name="Module3.impression" localSheetId="8">TauxEONIA_CE!Module3.impression</definedName>
    <definedName name="Module3.impression" localSheetId="4">TauxEONIADC_Ap18122008!Module3.impression</definedName>
    <definedName name="Module3.impression" localSheetId="6">TauxEONIADC_Av18122008!Module3.impression</definedName>
    <definedName name="Module3.impression">[0]!Module3.impression</definedName>
    <definedName name="taux" localSheetId="0">#REF!</definedName>
    <definedName name="taux" localSheetId="9">#REF!</definedName>
    <definedName name="taux">#REF!</definedName>
    <definedName name="tauxrev" localSheetId="0">#REF!</definedName>
    <definedName name="tauxrev" localSheetId="9">#REF!</definedName>
    <definedName name="tauxrev">#REF!</definedName>
    <definedName name="_xlnm.Print_Area" localSheetId="1">Accueil!$A$1:$B$1</definedName>
    <definedName name="_xlnm.Print_Area" localSheetId="2">Décès!$A$1:$M$37</definedName>
    <definedName name="_xlnm.Print_Area" localSheetId="0">Décès_PACTE!$A$1:$M$43</definedName>
    <definedName name="_xlnm.Print_Area" localSheetId="5">REVALODC!$A$1:$O$43</definedName>
    <definedName name="_xlnm.Print_Area" localSheetId="9">TauxEckert2016!$D$3:$N$43</definedName>
    <definedName name="_xlnm.Print_Area" localSheetId="8">TauxEONIA_CE!$D$2:$N$22</definedName>
    <definedName name="_xlnm.Print_Area" localSheetId="4">TauxEONIADC_Ap18122008!$D$2:$N$22</definedName>
    <definedName name="_xlnm.Print_Area" localSheetId="6">TauxEONIADC_Av18122008!$D$3:$N$43</definedName>
  </definedNames>
  <calcPr calcId="162913" fullPrecision="0"/>
</workbook>
</file>

<file path=xl/calcChain.xml><?xml version="1.0" encoding="utf-8"?>
<calcChain xmlns="http://schemas.openxmlformats.org/spreadsheetml/2006/main">
  <c r="H38" i="19" l="1"/>
  <c r="B20" i="16" l="1"/>
  <c r="B4" i="16"/>
  <c r="B3" i="16"/>
  <c r="B2" i="16"/>
  <c r="B9" i="16" s="1"/>
  <c r="C12" i="16" s="1"/>
  <c r="B23" i="16"/>
  <c r="C3" i="16" l="1"/>
  <c r="C11" i="16"/>
  <c r="C13" i="16" s="1"/>
  <c r="C14" i="16" s="1"/>
  <c r="B13" i="16" s="1"/>
  <c r="L43" i="19"/>
  <c r="J20" i="19"/>
  <c r="J26" i="19"/>
  <c r="J24" i="19"/>
  <c r="J22" i="19"/>
  <c r="N22" i="17" l="1"/>
  <c r="M21" i="17"/>
  <c r="L21" i="17"/>
  <c r="K21" i="17"/>
  <c r="J21" i="17"/>
  <c r="I21" i="17"/>
  <c r="H21" i="17"/>
  <c r="G21" i="17"/>
  <c r="F21" i="17"/>
  <c r="E21" i="17"/>
  <c r="M20" i="17"/>
  <c r="L20" i="17"/>
  <c r="K20" i="17"/>
  <c r="J20" i="17"/>
  <c r="I20" i="17"/>
  <c r="H20" i="17"/>
  <c r="G20" i="17"/>
  <c r="F20" i="17"/>
  <c r="E20" i="17"/>
  <c r="M19" i="17"/>
  <c r="L19" i="17"/>
  <c r="K19" i="17"/>
  <c r="J19" i="17"/>
  <c r="I19" i="17"/>
  <c r="H19" i="17"/>
  <c r="G19" i="17"/>
  <c r="F19" i="17"/>
  <c r="E19" i="17"/>
  <c r="M18" i="17"/>
  <c r="L18" i="17"/>
  <c r="K18" i="17"/>
  <c r="J18" i="17"/>
  <c r="I18" i="17"/>
  <c r="H18" i="17"/>
  <c r="G18" i="17"/>
  <c r="F18" i="17"/>
  <c r="E18" i="17"/>
  <c r="M15" i="13"/>
  <c r="L15" i="13"/>
  <c r="K15" i="13"/>
  <c r="J15" i="13"/>
  <c r="I15" i="13"/>
  <c r="H15" i="13"/>
  <c r="G15" i="13"/>
  <c r="F15" i="13"/>
  <c r="E15" i="13"/>
  <c r="M14" i="13"/>
  <c r="L14" i="13"/>
  <c r="K14" i="13"/>
  <c r="J14" i="13"/>
  <c r="I14" i="13"/>
  <c r="H14" i="13"/>
  <c r="G14" i="13"/>
  <c r="F14" i="13"/>
  <c r="E14" i="13"/>
  <c r="M13" i="13"/>
  <c r="L13" i="13"/>
  <c r="K13" i="13"/>
  <c r="J13" i="13"/>
  <c r="I13" i="13"/>
  <c r="H13" i="13"/>
  <c r="G13" i="13"/>
  <c r="F13" i="13"/>
  <c r="E33" i="12"/>
  <c r="L35" i="12" s="1"/>
  <c r="L28" i="12"/>
  <c r="N22" i="14"/>
  <c r="M21" i="14"/>
  <c r="L21" i="14"/>
  <c r="K21" i="14"/>
  <c r="J21" i="14"/>
  <c r="I21" i="14"/>
  <c r="H21" i="14"/>
  <c r="G21" i="14"/>
  <c r="F21" i="14"/>
  <c r="E21" i="14"/>
  <c r="E20" i="14"/>
  <c r="M19" i="14"/>
  <c r="L19" i="14"/>
  <c r="K19" i="14"/>
  <c r="J19" i="14"/>
  <c r="I19" i="14"/>
  <c r="H19" i="14"/>
  <c r="G19" i="14"/>
  <c r="F19" i="14"/>
  <c r="E19" i="14"/>
  <c r="M18" i="14"/>
  <c r="L18" i="14"/>
  <c r="K18" i="14"/>
  <c r="J18" i="14"/>
  <c r="I18" i="14"/>
  <c r="H18" i="14"/>
  <c r="G18" i="14"/>
  <c r="F18" i="14"/>
  <c r="E18" i="14"/>
  <c r="L43" i="15"/>
  <c r="M34" i="15"/>
  <c r="L34" i="15"/>
  <c r="K34" i="15"/>
  <c r="J34" i="15"/>
  <c r="I34" i="15"/>
  <c r="H34" i="15"/>
  <c r="G34" i="15"/>
  <c r="F34" i="15"/>
  <c r="L29" i="15"/>
  <c r="M28" i="15"/>
  <c r="L28" i="15"/>
  <c r="K28" i="15"/>
  <c r="J28" i="15"/>
  <c r="I28" i="15"/>
  <c r="H28" i="15"/>
  <c r="G28" i="15"/>
  <c r="F28" i="15"/>
  <c r="M27" i="15"/>
  <c r="L27" i="15"/>
  <c r="K27" i="15"/>
  <c r="J27" i="15"/>
  <c r="I27" i="15"/>
  <c r="H27" i="15"/>
  <c r="G27" i="15"/>
  <c r="F27" i="15"/>
  <c r="M21" i="8"/>
  <c r="L21" i="8"/>
  <c r="K21" i="8"/>
  <c r="J21" i="8"/>
  <c r="I21" i="8"/>
  <c r="H21" i="8"/>
  <c r="G21" i="8"/>
  <c r="F21" i="8"/>
  <c r="E21" i="8"/>
  <c r="M20" i="8"/>
  <c r="L20" i="8"/>
  <c r="K20" i="8"/>
  <c r="J20" i="8"/>
  <c r="I20" i="8"/>
  <c r="H20" i="8"/>
  <c r="G20" i="8"/>
  <c r="F20" i="8"/>
  <c r="E20" i="8"/>
  <c r="M19" i="8"/>
  <c r="L19" i="8"/>
  <c r="K19" i="8"/>
  <c r="J19" i="8"/>
  <c r="I19" i="8"/>
  <c r="H19" i="8"/>
  <c r="G19" i="8"/>
  <c r="F19" i="8"/>
  <c r="E19" i="8"/>
  <c r="M18" i="8"/>
  <c r="L18" i="8"/>
  <c r="K18" i="8"/>
  <c r="J18" i="8"/>
  <c r="I18" i="8"/>
  <c r="H18" i="8"/>
  <c r="G18" i="8"/>
  <c r="F18" i="8"/>
  <c r="E18" i="8"/>
  <c r="F24" i="16"/>
  <c r="E24" i="16"/>
  <c r="O14" i="16"/>
  <c r="O13" i="16"/>
  <c r="O12" i="16"/>
  <c r="D12" i="16"/>
  <c r="D13" i="16" s="1"/>
  <c r="D14" i="16" s="1"/>
  <c r="D15" i="16" s="1"/>
  <c r="D16" i="16" s="1"/>
  <c r="O11" i="16"/>
  <c r="O10" i="16"/>
  <c r="D10" i="16"/>
  <c r="O9" i="16"/>
  <c r="D9" i="16"/>
  <c r="D8" i="16" s="1"/>
  <c r="D7" i="16" s="1"/>
  <c r="D6" i="16" s="1"/>
  <c r="O8" i="16"/>
  <c r="O7" i="16"/>
  <c r="O6" i="16"/>
  <c r="O5" i="16"/>
  <c r="O4" i="16"/>
  <c r="O3" i="16"/>
  <c r="D3" i="16"/>
  <c r="B15" i="16"/>
  <c r="O2" i="16"/>
  <c r="L37" i="4"/>
  <c r="M25" i="15"/>
  <c r="F23" i="15"/>
  <c r="F27" i="12"/>
  <c r="G27" i="12"/>
  <c r="L25" i="15"/>
  <c r="G25" i="12"/>
  <c r="K27" i="12"/>
  <c r="K25" i="12"/>
  <c r="J23" i="15"/>
  <c r="M27" i="12"/>
  <c r="I27" i="12"/>
  <c r="I25" i="12"/>
  <c r="M23" i="15"/>
  <c r="G23" i="15"/>
  <c r="H25" i="15"/>
  <c r="H27" i="12"/>
  <c r="I23" i="15"/>
  <c r="J25" i="15"/>
  <c r="L25" i="12"/>
  <c r="F25" i="15"/>
  <c r="E25" i="12"/>
  <c r="I25" i="15"/>
  <c r="K25" i="15"/>
  <c r="G25" i="15"/>
  <c r="J25" i="12"/>
  <c r="H23" i="15"/>
  <c r="M25" i="12"/>
  <c r="H25" i="12"/>
  <c r="E27" i="12"/>
  <c r="J22" i="4"/>
  <c r="L23" i="15"/>
  <c r="J27" i="12"/>
  <c r="K23" i="15"/>
  <c r="F25" i="12"/>
  <c r="L27" i="12"/>
  <c r="J20" i="4"/>
  <c r="E28" i="15"/>
  <c r="E25" i="15"/>
  <c r="E27" i="15"/>
  <c r="E23" i="15"/>
  <c r="K22" i="17"/>
  <c r="G22" i="8"/>
  <c r="E16" i="13"/>
  <c r="K22" i="8"/>
  <c r="G22" i="17"/>
  <c r="H22" i="8"/>
  <c r="L22" i="8"/>
  <c r="E22" i="17"/>
  <c r="E22" i="8"/>
  <c r="G16" i="13"/>
  <c r="F22" i="8"/>
  <c r="I22" i="17"/>
  <c r="K16" i="13"/>
  <c r="J16" i="13"/>
  <c r="M22" i="8"/>
  <c r="L16" i="13"/>
  <c r="L22" i="17"/>
  <c r="J22" i="17"/>
  <c r="F16" i="13"/>
  <c r="F22" i="17"/>
  <c r="E22" i="14"/>
  <c r="I16" i="13"/>
  <c r="I22" i="8"/>
  <c r="J22" i="8"/>
  <c r="H16" i="13"/>
  <c r="M22" i="17"/>
  <c r="H22" i="17"/>
  <c r="M16" i="13"/>
  <c r="K39" i="16" l="1"/>
  <c r="L38" i="16" s="1"/>
  <c r="D48" i="16"/>
  <c r="B14" i="16"/>
  <c r="B22" i="16"/>
  <c r="B11" i="16"/>
  <c r="B10" i="16" s="1"/>
  <c r="L36" i="15"/>
  <c r="N22" i="8"/>
  <c r="N16" i="13"/>
  <c r="H32" i="4"/>
  <c r="G38" i="16" l="1"/>
  <c r="H38" i="16" s="1"/>
  <c r="G39" i="16"/>
  <c r="D49" i="16"/>
  <c r="E48" i="16"/>
  <c r="F48" i="16" s="1"/>
  <c r="G40" i="16" l="1"/>
  <c r="I38" i="16"/>
  <c r="E49" i="16"/>
  <c r="F49" i="16" s="1"/>
  <c r="D50" i="16"/>
  <c r="E50" i="16" l="1"/>
  <c r="F50" i="16" s="1"/>
  <c r="D51" i="16"/>
  <c r="D52" i="16" l="1"/>
  <c r="E51" i="16"/>
  <c r="F51" i="16" s="1"/>
  <c r="E52" i="16" l="1"/>
  <c r="F52" i="16" s="1"/>
  <c r="D53" i="16"/>
  <c r="E53" i="16" l="1"/>
  <c r="F53" i="16" s="1"/>
  <c r="D54" i="16"/>
  <c r="D55" i="16" l="1"/>
  <c r="E54" i="16"/>
  <c r="F54" i="16" s="1"/>
  <c r="E55" i="16" l="1"/>
  <c r="F55" i="16" s="1"/>
  <c r="D56" i="16"/>
  <c r="E56" i="16" l="1"/>
  <c r="F56" i="16" s="1"/>
  <c r="D57" i="16"/>
  <c r="D58" i="16" l="1"/>
  <c r="E57" i="16"/>
  <c r="F57" i="16" s="1"/>
  <c r="E58" i="16" l="1"/>
  <c r="F58" i="16" s="1"/>
  <c r="D59" i="16"/>
  <c r="E59" i="16" l="1"/>
  <c r="F59" i="16" s="1"/>
  <c r="D60" i="16"/>
  <c r="D61" i="16" l="1"/>
  <c r="E60" i="16"/>
  <c r="F60" i="16" s="1"/>
  <c r="E61" i="16" l="1"/>
  <c r="F61" i="16" s="1"/>
  <c r="D62" i="16"/>
  <c r="E62" i="16" l="1"/>
  <c r="F62" i="16" s="1"/>
  <c r="D63" i="16"/>
  <c r="D64" i="16" l="1"/>
  <c r="E63" i="16"/>
  <c r="F63" i="16" s="1"/>
  <c r="E64" i="16" l="1"/>
  <c r="F64" i="16" s="1"/>
  <c r="D65" i="16"/>
  <c r="E65" i="16" l="1"/>
  <c r="F65" i="16" s="1"/>
  <c r="D66" i="16"/>
  <c r="D67" i="16" l="1"/>
  <c r="E66" i="16"/>
  <c r="F66" i="16" s="1"/>
  <c r="E67" i="16" l="1"/>
  <c r="F67" i="16" s="1"/>
  <c r="D68" i="16"/>
  <c r="E68" i="16" l="1"/>
  <c r="F68" i="16" s="1"/>
  <c r="D69" i="16"/>
  <c r="D70" i="16" l="1"/>
  <c r="E69" i="16"/>
  <c r="F69" i="16" s="1"/>
  <c r="E70" i="16" l="1"/>
  <c r="F70" i="16" s="1"/>
  <c r="D71" i="16"/>
  <c r="E71" i="16" l="1"/>
  <c r="F71" i="16" s="1"/>
  <c r="D72" i="16"/>
  <c r="D73" i="16" l="1"/>
  <c r="E72" i="16"/>
  <c r="F72" i="16" s="1"/>
  <c r="E73" i="16" l="1"/>
  <c r="F73" i="16" s="1"/>
  <c r="D74" i="16"/>
  <c r="E74" i="16" l="1"/>
  <c r="F74" i="16" s="1"/>
  <c r="D75" i="16"/>
  <c r="E75" i="16" l="1"/>
  <c r="F75" i="16" s="1"/>
  <c r="K38" i="16"/>
  <c r="M38" i="16" s="1"/>
  <c r="K40" i="16" l="1"/>
</calcChain>
</file>

<file path=xl/comments1.xml><?xml version="1.0" encoding="utf-8"?>
<comments xmlns="http://schemas.openxmlformats.org/spreadsheetml/2006/main">
  <authors>
    <author>pvergua</author>
  </authors>
  <commentList>
    <comment ref="L38" authorId="0" shapeId="0">
      <text>
        <r>
          <rPr>
            <b/>
            <sz val="8"/>
            <color indexed="81"/>
            <rFont val="Tahoma"/>
            <family val="2"/>
          </rPr>
          <t>pvergua:</t>
        </r>
        <r>
          <rPr>
            <sz val="8"/>
            <color indexed="81"/>
            <rFont val="Tahoma"/>
            <family val="2"/>
          </rPr>
          <t xml:space="preserve">
A l'origine 2*SI(ESTNA(RECHERCHEV(ANNEE(K39);$D$5:$E$35;2))=VRAI;0;RECHERCHEV(ANNEE(K39);$D$5:$</t>
        </r>
        <r>
          <rPr>
            <b/>
            <sz val="12"/>
            <color indexed="81"/>
            <rFont val="Tahoma"/>
            <family val="2"/>
          </rPr>
          <t>E$22</t>
        </r>
        <r>
          <rPr>
            <sz val="8"/>
            <color indexed="81"/>
            <rFont val="Tahoma"/>
            <family val="2"/>
          </rPr>
          <t>;2))
=&gt; faux</t>
        </r>
      </text>
    </comment>
  </commentList>
</comments>
</file>

<file path=xl/comments2.xml><?xml version="1.0" encoding="utf-8"?>
<comments xmlns="http://schemas.openxmlformats.org/spreadsheetml/2006/main">
  <authors>
    <author>CNP Assurances</author>
  </authors>
  <commentList>
    <comment ref="D20" authorId="0" shapeId="0">
      <text>
        <r>
          <rPr>
            <b/>
            <sz val="12"/>
            <color indexed="81"/>
            <rFont val="Tahoma"/>
            <family val="2"/>
          </rPr>
          <t xml:space="preserve">Attention : pour le calcul des revalorisations après décès, il faut renseigner , pour la date de début, la </t>
        </r>
        <r>
          <rPr>
            <b/>
            <u/>
            <sz val="12"/>
            <color indexed="81"/>
            <rFont val="Tahoma"/>
            <family val="2"/>
          </rPr>
          <t>date de décès + un an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CNP Assurances</author>
  </authors>
  <commentList>
    <comment ref="D20" authorId="0" shapeId="0">
      <text>
        <r>
          <rPr>
            <b/>
            <sz val="12"/>
            <color indexed="81"/>
            <rFont val="Tahoma"/>
            <family val="2"/>
          </rPr>
          <t xml:space="preserve">Attention : pour le calcul des revalorisations après décès, il faut renseigner , pour la date de début, la </t>
        </r>
        <r>
          <rPr>
            <b/>
            <u/>
            <sz val="12"/>
            <color indexed="81"/>
            <rFont val="Tahoma"/>
            <family val="2"/>
          </rPr>
          <t>date de décès + un an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CNP Assurances</author>
  </authors>
  <commentList>
    <comment ref="D20" authorId="0" shapeId="0">
      <text>
        <r>
          <rPr>
            <b/>
            <sz val="12"/>
            <color indexed="81"/>
            <rFont val="Tahoma"/>
            <family val="2"/>
          </rPr>
          <t xml:space="preserve">Attention : pour le calcul des revalorisations après décès, il faut renseigner , pour la date de début, la </t>
        </r>
        <r>
          <rPr>
            <b/>
            <u/>
            <sz val="12"/>
            <color indexed="81"/>
            <rFont val="Tahoma"/>
            <family val="2"/>
          </rPr>
          <t>date de décès + un an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<sst xmlns="http://schemas.openxmlformats.org/spreadsheetml/2006/main" count="246" uniqueCount="114">
  <si>
    <t xml:space="preserve">Dossier / Client </t>
  </si>
  <si>
    <t xml:space="preserve">N° Contrat Chef de file </t>
  </si>
  <si>
    <t xml:space="preserve">Société </t>
  </si>
  <si>
    <t>Montant Capital Décès /Dates</t>
  </si>
  <si>
    <t>Intérêts de retard</t>
  </si>
  <si>
    <t>Intérêts de retard calculés</t>
  </si>
  <si>
    <t xml:space="preserve">Nom/Prénom Bénéficiaire </t>
  </si>
  <si>
    <t>Date de paiement y compris délai interbancaire</t>
  </si>
  <si>
    <t>Montant de la prestation *</t>
  </si>
  <si>
    <t>Date réception dernière pièce nécessaire au paiement *</t>
  </si>
  <si>
    <t>Date de paiement ou Date de validation paiement *</t>
  </si>
  <si>
    <r>
      <t>N° Dossier E DECES</t>
    </r>
    <r>
      <rPr>
        <b/>
        <vertAlign val="superscript"/>
        <sz val="10"/>
        <rFont val="Tahoma"/>
        <family val="2"/>
      </rPr>
      <t xml:space="preserve"> 1</t>
    </r>
  </si>
  <si>
    <r>
      <t xml:space="preserve">* zones à renseigner obligatoirement.       </t>
    </r>
    <r>
      <rPr>
        <vertAlign val="superscript"/>
        <sz val="10"/>
        <color indexed="12"/>
        <rFont val="Tahoma"/>
        <family val="2"/>
      </rPr>
      <t xml:space="preserve"> 1</t>
    </r>
    <r>
      <rPr>
        <sz val="10"/>
        <color indexed="12"/>
        <rFont val="Tahoma"/>
        <family val="2"/>
      </rPr>
      <t xml:space="preserve"> Remplir exclusivement une des deux zones proposées </t>
    </r>
  </si>
  <si>
    <r>
      <t xml:space="preserve">N° Contrat (hors E DECES) </t>
    </r>
    <r>
      <rPr>
        <b/>
        <vertAlign val="superscript"/>
        <sz val="10"/>
        <rFont val="Tahoma"/>
        <family val="2"/>
      </rPr>
      <t>1</t>
    </r>
  </si>
  <si>
    <t>Intérêts de retard à régler</t>
  </si>
  <si>
    <t>normale</t>
  </si>
  <si>
    <t>bisextile</t>
  </si>
  <si>
    <t>Date de dossier complet</t>
  </si>
  <si>
    <t xml:space="preserve">Montant du capital décès </t>
  </si>
  <si>
    <t xml:space="preserve">Début calcul majoration </t>
  </si>
  <si>
    <t>31/12 intermédiaire</t>
  </si>
  <si>
    <t>Date fin calcul majoration</t>
  </si>
  <si>
    <t>Date début Calcul doublement</t>
  </si>
  <si>
    <t>Intérêts majorés</t>
  </si>
  <si>
    <t>Intérêts doublés</t>
  </si>
  <si>
    <t>Montant des intérêts de retard à ajouter au capital</t>
  </si>
  <si>
    <t>à saisir après parution au JO - fév 2010</t>
  </si>
  <si>
    <t>à saisir après parution au JO - fév 2011</t>
  </si>
  <si>
    <t>Taux moyen en mode capitalisation annuelle</t>
  </si>
  <si>
    <t>à saisir après parution au JO - fév 2012</t>
  </si>
  <si>
    <t>Calcul année entière</t>
  </si>
  <si>
    <t>prorata début</t>
  </si>
  <si>
    <t>prorata fin</t>
  </si>
  <si>
    <r>
      <t>Montant des intérêts de retard - formule 30 j / 2 mois</t>
    </r>
    <r>
      <rPr>
        <b/>
        <i/>
        <sz val="8"/>
        <color indexed="10"/>
        <rFont val="Arial"/>
        <family val="2"/>
      </rPr>
      <t xml:space="preserve"> </t>
    </r>
    <r>
      <rPr>
        <i/>
        <sz val="8"/>
        <rFont val="Arial"/>
        <family val="2"/>
      </rPr>
      <t>(retenu dans e-décès)</t>
    </r>
  </si>
  <si>
    <t>Date :</t>
  </si>
  <si>
    <t>Date de paiement de la prestation</t>
  </si>
  <si>
    <t>Date fin de calcul intérê t= Date règlement (yc délai de virement)</t>
  </si>
  <si>
    <t>à saisir après parution au JO - fév 2013</t>
  </si>
  <si>
    <t>à saisir après parution au JO - fév 2014</t>
  </si>
  <si>
    <t>à saisir après parution au JO - fév 2015</t>
  </si>
  <si>
    <t>à saisir après parution au JO - fév 2016</t>
  </si>
  <si>
    <t>à saisir après parution au JO - fév 2017</t>
  </si>
  <si>
    <t>à saisir après parution au JO - fév 2018</t>
  </si>
  <si>
    <t>à saisir après parution au JO - fév 2019</t>
  </si>
  <si>
    <t>à saisir après parution au JO - fév 2020</t>
  </si>
  <si>
    <t>à saisir après parution au JO - fév 2021</t>
  </si>
  <si>
    <t>à saisir après parution au JO - fév 2022</t>
  </si>
  <si>
    <t>à saisir après parution au JO - fév 2023</t>
  </si>
  <si>
    <t>à saisir après parution au JO - fév 2024</t>
  </si>
  <si>
    <t>à saisir après parution au JO - fév 2025</t>
  </si>
  <si>
    <t>Calcul d'intérêts :  taux EONIA</t>
  </si>
  <si>
    <t>Méthode de calcul : Intérêts composes, nombre de jours dans l'année / 365</t>
  </si>
  <si>
    <t>Taux utilisés : taux EONIA (moyenne du mois de décembre précédent)</t>
  </si>
  <si>
    <t>Date de calcul</t>
  </si>
  <si>
    <t>Contrat n°</t>
  </si>
  <si>
    <t xml:space="preserve">Client : </t>
  </si>
  <si>
    <t>contrat</t>
  </si>
  <si>
    <t>montant</t>
  </si>
  <si>
    <t>total</t>
  </si>
  <si>
    <t>date de début</t>
  </si>
  <si>
    <t>date de fin</t>
  </si>
  <si>
    <t>intérêt</t>
  </si>
  <si>
    <t>Numéro de contrat</t>
  </si>
  <si>
    <t>Date de début **</t>
  </si>
  <si>
    <t>Date de fin ***</t>
  </si>
  <si>
    <t>Montant de la Revalo à payer</t>
  </si>
  <si>
    <t>Revalorisation</t>
  </si>
  <si>
    <t>Total Revalorisation</t>
  </si>
  <si>
    <t xml:space="preserve">Total Montants Affectés </t>
  </si>
  <si>
    <t/>
  </si>
  <si>
    <t>jours fériés</t>
  </si>
  <si>
    <t xml:space="preserve">REMBOURSEMENT DE RECETTE  :  CALCUL DE LA REVALORISATION EONIA </t>
  </si>
  <si>
    <t>Numéro de souscription</t>
  </si>
  <si>
    <t>Poste comptable</t>
  </si>
  <si>
    <t>Nom/Prénom souscripteur</t>
  </si>
  <si>
    <t>Montants / Dates</t>
  </si>
  <si>
    <t>Montant de la recette *</t>
  </si>
  <si>
    <t>Date de valeur de la recette *</t>
  </si>
  <si>
    <t>Date de paiement de la recette **</t>
  </si>
  <si>
    <t xml:space="preserve">Total des sommes à rembourser </t>
  </si>
  <si>
    <t>Montant de la revalorisation à payer</t>
  </si>
  <si>
    <t xml:space="preserve">Total Revalorisation à payer </t>
  </si>
  <si>
    <t>* zones à renseigner obligatoirement</t>
  </si>
  <si>
    <t>** date de réalisation du remboursement de recette</t>
  </si>
  <si>
    <t>dernier taux connu : 1/1/2011. A compléter ensuite en colonnes A et B</t>
  </si>
  <si>
    <t>Calcul d'intérêts DC ANTERIEUR AU 17/12/2008 :  taux EONIA</t>
  </si>
  <si>
    <t>Taux légal
PP</t>
  </si>
  <si>
    <t>Taux légal
PM</t>
  </si>
  <si>
    <t>** Date de début est au moins égale à la date de décès</t>
  </si>
  <si>
    <t>*** Est égale à la date de complétude première demande</t>
  </si>
  <si>
    <t>Personne Physique</t>
  </si>
  <si>
    <t>PP/ PM</t>
  </si>
  <si>
    <t>CALCUL DE LA REVALORISATION POST MORTEM</t>
  </si>
  <si>
    <t>Calcul d'intérêts DC et ADHESION POSTERIEURS OU EGALS AU 17/12/2008 :  taux EONIA</t>
  </si>
  <si>
    <t>Calcul d'intérêts DC POSTERIEUR AU 01/01/2016 :  taux ECKERT</t>
  </si>
  <si>
    <t>Date pivot</t>
  </si>
  <si>
    <t>Date Eckert</t>
  </si>
  <si>
    <t>Date de décès de l'assuré *</t>
  </si>
  <si>
    <t>Bénéficiaire</t>
  </si>
  <si>
    <t>Personne Morale</t>
  </si>
  <si>
    <t>Revalo Post Mortem</t>
  </si>
  <si>
    <t>Taux utilisés : taux XXXXXXXXXXXXXXXXXXXXXX</t>
  </si>
  <si>
    <t>1erT</t>
  </si>
  <si>
    <t>2èmeT</t>
  </si>
  <si>
    <t>Date de demande des pièces justificatives *</t>
  </si>
  <si>
    <t>CALCUL INTERETS DE RETARD PRESTATION SINISTRE DECES</t>
  </si>
  <si>
    <t>96,46</t>
  </si>
  <si>
    <t>CALCUL INTERETS DE RETARD PRESTATION VIE</t>
  </si>
  <si>
    <t>Intérêts de retard pour demande de pièces tardive</t>
  </si>
  <si>
    <t>Intérêts de retard pour règlement</t>
  </si>
  <si>
    <t>0</t>
  </si>
  <si>
    <t>76,36</t>
  </si>
  <si>
    <t>Date pivot *</t>
  </si>
  <si>
    <r>
      <t xml:space="preserve">PRESTATION VIE / Intérêts de retard
Revalorisation Post Mortem 
</t>
    </r>
    <r>
      <rPr>
        <b/>
        <sz val="9"/>
        <rFont val="Arial"/>
        <family val="2"/>
      </rPr>
      <t>V.2020-10-09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</si>
</sst>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dd/mm/yy;@"/>
    <numFmt numFmtId="166" formatCode="#,##0.00\ &quot;€&quot;"/>
    <numFmt numFmtId="167" formatCode="0.0000%"/>
    <numFmt numFmtId="168" formatCode="_-* #,##0.0\ _€_-;\-* #,##0.0\ _€_-;_-* &quot;-&quot;??\ _€_-;_-@_-"/>
    <numFmt numFmtId="169" formatCode="_-* #,##0\ _€_-;\-* #,##0\ _€_-;_-* &quot;-&quot;??\ _€_-;_-@_-"/>
    <numFmt numFmtId="170" formatCode="0.000%"/>
  </numFmts>
  <fonts count="3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Tahoma"/>
      <family val="2"/>
    </font>
    <font>
      <b/>
      <sz val="10"/>
      <color indexed="12"/>
      <name val="Tahoma"/>
      <family val="2"/>
    </font>
    <font>
      <b/>
      <sz val="10"/>
      <name val="Tahoma"/>
      <family val="2"/>
    </font>
    <font>
      <b/>
      <sz val="10"/>
      <color indexed="54"/>
      <name val="Tahoma"/>
      <family val="2"/>
    </font>
    <font>
      <b/>
      <vertAlign val="superscript"/>
      <sz val="10"/>
      <name val="Tahoma"/>
      <family val="2"/>
    </font>
    <font>
      <sz val="10"/>
      <color indexed="12"/>
      <name val="Tahoma"/>
      <family val="2"/>
    </font>
    <font>
      <vertAlign val="superscript"/>
      <sz val="10"/>
      <color indexed="12"/>
      <name val="Tahoma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b/>
      <i/>
      <sz val="8"/>
      <color indexed="1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sz val="8"/>
      <color indexed="12"/>
      <name val="Tahoma"/>
      <family val="2"/>
    </font>
    <font>
      <i/>
      <sz val="10"/>
      <name val="Tahoma"/>
      <family val="2"/>
    </font>
    <font>
      <sz val="10"/>
      <name val="Times New Roman"/>
      <family val="1"/>
    </font>
    <font>
      <sz val="9"/>
      <color indexed="18"/>
      <name val="Arial"/>
      <family val="2"/>
    </font>
    <font>
      <sz val="14"/>
      <color indexed="18"/>
      <name val="Arial"/>
      <family val="2"/>
    </font>
    <font>
      <b/>
      <i/>
      <sz val="9"/>
      <color indexed="18"/>
      <name val="Arial"/>
      <family val="2"/>
    </font>
    <font>
      <b/>
      <sz val="12"/>
      <color indexed="81"/>
      <name val="Tahoma"/>
      <family val="2"/>
    </font>
    <font>
      <b/>
      <u/>
      <sz val="12"/>
      <color indexed="81"/>
      <name val="Tahoma"/>
      <family val="2"/>
    </font>
    <font>
      <sz val="8"/>
      <color indexed="81"/>
      <name val="Tahoma"/>
      <family val="2"/>
    </font>
    <font>
      <sz val="9"/>
      <name val="Arial"/>
      <family val="2"/>
    </font>
    <font>
      <b/>
      <u/>
      <sz val="12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9C6500"/>
      <name val="Arial"/>
      <family val="2"/>
    </font>
    <font>
      <sz val="9"/>
      <color rgb="FFFF000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48"/>
      <color theme="0"/>
      <name val="Arial"/>
      <family val="2"/>
    </font>
    <font>
      <b/>
      <sz val="48"/>
      <color rgb="FFFF0000"/>
      <name val="Arial"/>
      <family val="2"/>
    </font>
    <font>
      <b/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6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8">
    <border>
      <left/>
      <right/>
      <top/>
      <bottom/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medium">
        <color indexed="12"/>
      </left>
      <right/>
      <top/>
      <bottom/>
      <diagonal/>
    </border>
    <border>
      <left/>
      <right/>
      <top style="medium">
        <color indexed="12"/>
      </top>
      <bottom/>
      <diagonal/>
    </border>
    <border>
      <left/>
      <right/>
      <top style="medium">
        <color indexed="12"/>
      </top>
      <bottom style="thin">
        <color indexed="48"/>
      </bottom>
      <diagonal/>
    </border>
    <border>
      <left/>
      <right style="medium">
        <color indexed="12"/>
      </right>
      <top style="medium">
        <color indexed="12"/>
      </top>
      <bottom/>
      <diagonal/>
    </border>
    <border>
      <left/>
      <right style="medium">
        <color indexed="12"/>
      </right>
      <top/>
      <bottom/>
      <diagonal/>
    </border>
    <border>
      <left/>
      <right/>
      <top style="thin">
        <color indexed="48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4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 style="thin">
        <color indexed="48"/>
      </right>
      <top/>
      <bottom/>
      <diagonal/>
    </border>
    <border>
      <left style="thin">
        <color indexed="48"/>
      </left>
      <right/>
      <top style="thin">
        <color indexed="48"/>
      </top>
      <bottom style="thin">
        <color indexed="48"/>
      </bottom>
      <diagonal/>
    </border>
    <border>
      <left/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9" fillId="7" borderId="0" applyNumberFormat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0" fillId="8" borderId="0" applyNumberFormat="0" applyBorder="0" applyAlignment="0" applyProtection="0"/>
    <xf numFmtId="0" fontId="1" fillId="0" borderId="0"/>
    <xf numFmtId="0" fontId="18" fillId="0" borderId="0"/>
    <xf numFmtId="0" fontId="18" fillId="0" borderId="0"/>
    <xf numFmtId="0" fontId="1" fillId="0" borderId="0"/>
    <xf numFmtId="9" fontId="1" fillId="0" borderId="0" applyFont="0" applyFill="0" applyBorder="0" applyAlignment="0" applyProtection="0"/>
  </cellStyleXfs>
  <cellXfs count="209">
    <xf numFmtId="0" fontId="0" fillId="0" borderId="0" xfId="0"/>
    <xf numFmtId="0" fontId="0" fillId="2" borderId="0" xfId="0" applyFill="1"/>
    <xf numFmtId="0" fontId="4" fillId="3" borderId="1" xfId="0" applyFont="1" applyFill="1" applyBorder="1"/>
    <xf numFmtId="0" fontId="4" fillId="3" borderId="2" xfId="0" applyFont="1" applyFill="1" applyBorder="1"/>
    <xf numFmtId="0" fontId="4" fillId="3" borderId="3" xfId="0" applyFont="1" applyFill="1" applyBorder="1"/>
    <xf numFmtId="0" fontId="4" fillId="2" borderId="0" xfId="0" applyFont="1" applyFill="1"/>
    <xf numFmtId="0" fontId="4" fillId="0" borderId="0" xfId="0" applyFont="1"/>
    <xf numFmtId="0" fontId="4" fillId="3" borderId="4" xfId="0" applyFont="1" applyFill="1" applyBorder="1"/>
    <xf numFmtId="0" fontId="4" fillId="3" borderId="0" xfId="0" applyFont="1" applyFill="1" applyBorder="1"/>
    <xf numFmtId="0" fontId="4" fillId="3" borderId="5" xfId="0" applyFont="1" applyFill="1" applyBorder="1"/>
    <xf numFmtId="0" fontId="5" fillId="3" borderId="0" xfId="0" applyFont="1" applyFill="1" applyBorder="1" applyAlignment="1">
      <alignment horizontal="center" vertical="center"/>
    </xf>
    <xf numFmtId="0" fontId="4" fillId="2" borderId="9" xfId="0" applyFont="1" applyFill="1" applyBorder="1"/>
    <xf numFmtId="0" fontId="4" fillId="2" borderId="0" xfId="0" applyFont="1" applyFill="1" applyBorder="1"/>
    <xf numFmtId="0" fontId="4" fillId="2" borderId="10" xfId="0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/>
    <xf numFmtId="0" fontId="4" fillId="2" borderId="13" xfId="0" applyFont="1" applyFill="1" applyBorder="1"/>
    <xf numFmtId="0" fontId="4" fillId="2" borderId="15" xfId="0" applyFont="1" applyFill="1" applyBorder="1"/>
    <xf numFmtId="0" fontId="4" fillId="2" borderId="16" xfId="0" applyFont="1" applyFill="1" applyBorder="1"/>
    <xf numFmtId="0" fontId="4" fillId="2" borderId="17" xfId="0" applyFont="1" applyFill="1" applyBorder="1"/>
    <xf numFmtId="0" fontId="4" fillId="3" borderId="6" xfId="0" applyFont="1" applyFill="1" applyBorder="1"/>
    <xf numFmtId="0" fontId="4" fillId="3" borderId="7" xfId="0" applyFont="1" applyFill="1" applyBorder="1"/>
    <xf numFmtId="0" fontId="4" fillId="3" borderId="8" xfId="0" applyFont="1" applyFill="1" applyBorder="1"/>
    <xf numFmtId="0" fontId="6" fillId="2" borderId="0" xfId="0" applyFont="1" applyFill="1" applyBorder="1"/>
    <xf numFmtId="0" fontId="6" fillId="2" borderId="0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left" indent="1"/>
    </xf>
    <xf numFmtId="0" fontId="4" fillId="2" borderId="9" xfId="0" applyFont="1" applyFill="1" applyBorder="1" applyAlignment="1">
      <alignment horizontal="left" indent="1"/>
    </xf>
    <xf numFmtId="0" fontId="4" fillId="0" borderId="16" xfId="0" applyFont="1" applyBorder="1"/>
    <xf numFmtId="0" fontId="4" fillId="0" borderId="0" xfId="0" applyFont="1" applyBorder="1"/>
    <xf numFmtId="165" fontId="4" fillId="2" borderId="18" xfId="0" applyNumberFormat="1" applyFont="1" applyFill="1" applyBorder="1" applyAlignment="1"/>
    <xf numFmtId="165" fontId="4" fillId="2" borderId="0" xfId="0" applyNumberFormat="1" applyFont="1" applyFill="1" applyBorder="1" applyAlignment="1"/>
    <xf numFmtId="0" fontId="6" fillId="2" borderId="15" xfId="0" applyFont="1" applyFill="1" applyBorder="1" applyAlignment="1">
      <alignment horizontal="left" indent="1"/>
    </xf>
    <xf numFmtId="165" fontId="4" fillId="2" borderId="16" xfId="0" applyNumberFormat="1" applyFont="1" applyFill="1" applyBorder="1" applyAlignment="1"/>
    <xf numFmtId="0" fontId="4" fillId="2" borderId="17" xfId="0" applyFont="1" applyFill="1" applyBorder="1" applyAlignment="1">
      <alignment horizontal="center"/>
    </xf>
    <xf numFmtId="0" fontId="2" fillId="0" borderId="0" xfId="0" applyFont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Protection="1">
      <protection hidden="1"/>
    </xf>
    <xf numFmtId="165" fontId="0" fillId="4" borderId="0" xfId="0" applyNumberFormat="1" applyFill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hidden="1"/>
    </xf>
    <xf numFmtId="166" fontId="0" fillId="4" borderId="0" xfId="0" applyNumberFormat="1" applyFill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10" fontId="0" fillId="0" borderId="0" xfId="0" applyNumberFormat="1" applyProtection="1">
      <protection hidden="1"/>
    </xf>
    <xf numFmtId="14" fontId="1" fillId="0" borderId="0" xfId="3" applyNumberFormat="1" applyAlignment="1" applyProtection="1">
      <alignment vertical="center"/>
      <protection hidden="1"/>
    </xf>
    <xf numFmtId="0" fontId="14" fillId="3" borderId="19" xfId="0" applyFont="1" applyFill="1" applyBorder="1" applyProtection="1">
      <protection hidden="1"/>
    </xf>
    <xf numFmtId="0" fontId="14" fillId="3" borderId="20" xfId="0" applyFont="1" applyFill="1" applyBorder="1" applyAlignment="1" applyProtection="1">
      <alignment vertical="center"/>
      <protection hidden="1"/>
    </xf>
    <xf numFmtId="169" fontId="1" fillId="0" borderId="0" xfId="3" applyNumberFormat="1" applyProtection="1">
      <protection hidden="1"/>
    </xf>
    <xf numFmtId="1" fontId="0" fillId="0" borderId="0" xfId="0" applyNumberFormat="1" applyProtection="1">
      <protection hidden="1"/>
    </xf>
    <xf numFmtId="14" fontId="0" fillId="0" borderId="0" xfId="0" applyNumberFormat="1" applyProtection="1">
      <protection hidden="1"/>
    </xf>
    <xf numFmtId="164" fontId="1" fillId="0" borderId="0" xfId="3" applyProtection="1">
      <protection hidden="1"/>
    </xf>
    <xf numFmtId="0" fontId="0" fillId="0" borderId="0" xfId="0" applyAlignment="1" applyProtection="1">
      <protection hidden="1"/>
    </xf>
    <xf numFmtId="0" fontId="15" fillId="3" borderId="21" xfId="0" applyFont="1" applyFill="1" applyBorder="1" applyProtection="1">
      <protection hidden="1"/>
    </xf>
    <xf numFmtId="10" fontId="1" fillId="0" borderId="0" xfId="9" applyNumberFormat="1" applyProtection="1">
      <protection hidden="1"/>
    </xf>
    <xf numFmtId="165" fontId="0" fillId="0" borderId="0" xfId="0" applyNumberFormat="1" applyProtection="1">
      <protection hidden="1"/>
    </xf>
    <xf numFmtId="9" fontId="0" fillId="0" borderId="0" xfId="0" applyNumberFormat="1" applyProtection="1">
      <protection hidden="1"/>
    </xf>
    <xf numFmtId="164" fontId="0" fillId="0" borderId="0" xfId="0" applyNumberFormat="1" applyProtection="1">
      <protection hidden="1"/>
    </xf>
    <xf numFmtId="0" fontId="16" fillId="3" borderId="0" xfId="0" applyFont="1" applyFill="1" applyBorder="1" applyAlignment="1">
      <alignment horizontal="left"/>
    </xf>
    <xf numFmtId="0" fontId="16" fillId="3" borderId="7" xfId="0" applyFont="1" applyFill="1" applyBorder="1"/>
    <xf numFmtId="0" fontId="17" fillId="0" borderId="0" xfId="0" applyFont="1" applyAlignment="1">
      <alignment horizontal="right"/>
    </xf>
    <xf numFmtId="14" fontId="17" fillId="0" borderId="0" xfId="0" applyNumberFormat="1" applyFont="1" applyAlignment="1">
      <alignment horizontal="left"/>
    </xf>
    <xf numFmtId="168" fontId="1" fillId="0" borderId="0" xfId="3" applyNumberFormat="1" applyProtection="1">
      <protection hidden="1"/>
    </xf>
    <xf numFmtId="0" fontId="4" fillId="2" borderId="0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14" fontId="1" fillId="0" borderId="0" xfId="5" applyNumberFormat="1"/>
    <xf numFmtId="167" fontId="1" fillId="0" borderId="0" xfId="5" applyNumberFormat="1"/>
    <xf numFmtId="0" fontId="19" fillId="0" borderId="0" xfId="8" applyFont="1" applyProtection="1"/>
    <xf numFmtId="0" fontId="19" fillId="0" borderId="0" xfId="8" applyFont="1" applyAlignment="1" applyProtection="1">
      <alignment horizontal="right"/>
    </xf>
    <xf numFmtId="0" fontId="19" fillId="2" borderId="0" xfId="8" applyFont="1" applyFill="1" applyProtection="1"/>
    <xf numFmtId="0" fontId="20" fillId="2" borderId="0" xfId="8" applyFont="1" applyFill="1" applyProtection="1"/>
    <xf numFmtId="14" fontId="19" fillId="2" borderId="0" xfId="8" applyNumberFormat="1" applyFont="1" applyFill="1" applyProtection="1"/>
    <xf numFmtId="0" fontId="19" fillId="0" borderId="0" xfId="8" applyFont="1" applyAlignment="1" applyProtection="1">
      <alignment horizontal="center"/>
    </xf>
    <xf numFmtId="14" fontId="19" fillId="5" borderId="23" xfId="8" applyNumberFormat="1" applyFont="1" applyFill="1" applyBorder="1" applyProtection="1">
      <protection locked="0"/>
    </xf>
    <xf numFmtId="0" fontId="21" fillId="0" borderId="0" xfId="8" applyFont="1" applyAlignment="1" applyProtection="1">
      <alignment horizontal="center"/>
    </xf>
    <xf numFmtId="14" fontId="19" fillId="0" borderId="0" xfId="8" applyNumberFormat="1" applyFont="1" applyProtection="1"/>
    <xf numFmtId="167" fontId="19" fillId="0" borderId="0" xfId="8" applyNumberFormat="1" applyFont="1" applyProtection="1"/>
    <xf numFmtId="0" fontId="4" fillId="2" borderId="0" xfId="0" applyFont="1" applyFill="1" applyBorder="1" applyAlignment="1" applyProtection="1">
      <alignment horizontal="center"/>
      <protection locked="0"/>
    </xf>
    <xf numFmtId="0" fontId="4" fillId="2" borderId="0" xfId="0" applyNumberFormat="1" applyFont="1" applyFill="1" applyBorder="1" applyAlignment="1" applyProtection="1">
      <alignment horizontal="center"/>
      <protection locked="0"/>
    </xf>
    <xf numFmtId="49" fontId="4" fillId="2" borderId="24" xfId="0" applyNumberFormat="1" applyFont="1" applyFill="1" applyBorder="1" applyAlignment="1" applyProtection="1">
      <alignment horizontal="center"/>
      <protection locked="0"/>
    </xf>
    <xf numFmtId="166" fontId="4" fillId="2" borderId="24" xfId="0" applyNumberFormat="1" applyFont="1" applyFill="1" applyBorder="1" applyAlignment="1" applyProtection="1">
      <alignment horizontal="center"/>
      <protection locked="0"/>
    </xf>
    <xf numFmtId="14" fontId="4" fillId="2" borderId="24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14" fontId="4" fillId="0" borderId="0" xfId="0" applyNumberFormat="1" applyFont="1"/>
    <xf numFmtId="14" fontId="4" fillId="2" borderId="13" xfId="0" applyNumberFormat="1" applyFont="1" applyFill="1" applyBorder="1" applyAlignment="1" applyProtection="1">
      <alignment horizontal="center"/>
      <protection locked="0"/>
    </xf>
    <xf numFmtId="14" fontId="4" fillId="2" borderId="0" xfId="0" applyNumberFormat="1" applyFont="1" applyFill="1" applyBorder="1" applyAlignment="1" applyProtection="1">
      <alignment horizontal="center"/>
    </xf>
    <xf numFmtId="0" fontId="4" fillId="3" borderId="4" xfId="0" applyNumberFormat="1" applyFont="1" applyFill="1" applyBorder="1"/>
    <xf numFmtId="0" fontId="6" fillId="2" borderId="9" xfId="0" applyNumberFormat="1" applyFont="1" applyFill="1" applyBorder="1" applyAlignment="1">
      <alignment horizontal="left" indent="1"/>
    </xf>
    <xf numFmtId="0" fontId="4" fillId="0" borderId="0" xfId="0" applyNumberFormat="1" applyFont="1"/>
    <xf numFmtId="0" fontId="4" fillId="2" borderId="0" xfId="0" applyNumberFormat="1" applyFont="1" applyFill="1" applyBorder="1"/>
    <xf numFmtId="0" fontId="4" fillId="2" borderId="13" xfId="0" applyNumberFormat="1" applyFont="1" applyFill="1" applyBorder="1" applyAlignment="1">
      <alignment horizontal="center"/>
    </xf>
    <xf numFmtId="0" fontId="4" fillId="3" borderId="5" xfId="0" applyNumberFormat="1" applyFont="1" applyFill="1" applyBorder="1"/>
    <xf numFmtId="0" fontId="4" fillId="2" borderId="0" xfId="0" applyNumberFormat="1" applyFont="1" applyFill="1"/>
    <xf numFmtId="14" fontId="25" fillId="2" borderId="23" xfId="8" applyNumberFormat="1" applyFont="1" applyFill="1" applyBorder="1" applyProtection="1">
      <protection locked="0"/>
    </xf>
    <xf numFmtId="166" fontId="4" fillId="2" borderId="24" xfId="0" applyNumberFormat="1" applyFont="1" applyFill="1" applyBorder="1" applyAlignment="1" applyProtection="1">
      <alignment horizontal="center"/>
    </xf>
    <xf numFmtId="166" fontId="19" fillId="5" borderId="25" xfId="8" applyNumberFormat="1" applyFont="1" applyFill="1" applyBorder="1" applyProtection="1">
      <protection locked="0"/>
    </xf>
    <xf numFmtId="166" fontId="19" fillId="0" borderId="26" xfId="8" applyNumberFormat="1" applyFont="1" applyBorder="1" applyProtection="1"/>
    <xf numFmtId="0" fontId="7" fillId="2" borderId="27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4" fillId="2" borderId="28" xfId="0" applyFont="1" applyFill="1" applyBorder="1" applyAlignment="1" applyProtection="1">
      <protection locked="0"/>
    </xf>
    <xf numFmtId="0" fontId="4" fillId="3" borderId="15" xfId="0" applyFont="1" applyFill="1" applyBorder="1"/>
    <xf numFmtId="0" fontId="9" fillId="3" borderId="4" xfId="0" applyFont="1" applyFill="1" applyBorder="1" applyAlignment="1"/>
    <xf numFmtId="0" fontId="9" fillId="3" borderId="0" xfId="0" applyFont="1" applyFill="1" applyAlignment="1"/>
    <xf numFmtId="0" fontId="4" fillId="3" borderId="0" xfId="0" applyFont="1" applyFill="1" applyAlignment="1"/>
    <xf numFmtId="0" fontId="9" fillId="3" borderId="0" xfId="0" applyFont="1" applyFill="1" applyBorder="1" applyAlignment="1">
      <alignment horizontal="left"/>
    </xf>
    <xf numFmtId="0" fontId="9" fillId="3" borderId="7" xfId="0" applyFont="1" applyFill="1" applyBorder="1"/>
    <xf numFmtId="10" fontId="0" fillId="2" borderId="0" xfId="0" applyNumberFormat="1" applyFill="1" applyProtection="1">
      <protection hidden="1"/>
    </xf>
    <xf numFmtId="10" fontId="0" fillId="0" borderId="0" xfId="0" applyNumberFormat="1" applyFill="1" applyProtection="1">
      <protection locked="0"/>
    </xf>
    <xf numFmtId="0" fontId="0" fillId="0" borderId="0" xfId="0" applyNumberFormat="1" applyProtection="1">
      <protection hidden="1"/>
    </xf>
    <xf numFmtId="10" fontId="26" fillId="6" borderId="0" xfId="0" applyNumberFormat="1" applyFont="1" applyFill="1" applyProtection="1">
      <protection hidden="1"/>
    </xf>
    <xf numFmtId="44" fontId="1" fillId="0" borderId="0" xfId="2" applyFill="1" applyProtection="1">
      <protection hidden="1"/>
    </xf>
    <xf numFmtId="3" fontId="19" fillId="5" borderId="0" xfId="8" applyNumberFormat="1" applyFont="1" applyFill="1" applyAlignment="1" applyProtection="1">
      <alignment horizontal="center"/>
      <protection locked="0"/>
    </xf>
    <xf numFmtId="14" fontId="19" fillId="5" borderId="0" xfId="8" applyNumberFormat="1" applyFont="1" applyFill="1" applyAlignment="1" applyProtection="1">
      <alignment horizontal="center"/>
      <protection locked="0"/>
    </xf>
    <xf numFmtId="0" fontId="18" fillId="5" borderId="0" xfId="7" applyFill="1" applyAlignment="1" applyProtection="1">
      <alignment horizontal="center"/>
      <protection locked="0"/>
    </xf>
    <xf numFmtId="14" fontId="18" fillId="5" borderId="0" xfId="7" applyNumberForma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 wrapText="1"/>
      <protection hidden="1"/>
    </xf>
    <xf numFmtId="0" fontId="28" fillId="0" borderId="0" xfId="0" applyFont="1" applyProtection="1">
      <protection hidden="1"/>
    </xf>
    <xf numFmtId="166" fontId="19" fillId="0" borderId="0" xfId="8" applyNumberFormat="1" applyFont="1" applyBorder="1" applyProtection="1"/>
    <xf numFmtId="0" fontId="29" fillId="0" borderId="0" xfId="1" applyFill="1" applyBorder="1"/>
    <xf numFmtId="3" fontId="19" fillId="5" borderId="0" xfId="8" applyNumberFormat="1" applyFont="1" applyFill="1" applyAlignment="1" applyProtection="1">
      <alignment horizontal="center"/>
      <protection locked="0"/>
    </xf>
    <xf numFmtId="14" fontId="19" fillId="5" borderId="0" xfId="8" applyNumberFormat="1" applyFont="1" applyFill="1" applyAlignment="1" applyProtection="1">
      <alignment horizontal="center"/>
      <protection locked="0"/>
    </xf>
    <xf numFmtId="0" fontId="18" fillId="5" borderId="0" xfId="7" applyFill="1" applyAlignment="1" applyProtection="1">
      <alignment horizontal="center"/>
      <protection locked="0"/>
    </xf>
    <xf numFmtId="14" fontId="18" fillId="5" borderId="0" xfId="7" applyNumberFormat="1" applyFill="1" applyAlignment="1" applyProtection="1">
      <alignment horizontal="center"/>
      <protection locked="0"/>
    </xf>
    <xf numFmtId="14" fontId="0" fillId="0" borderId="0" xfId="0" applyNumberFormat="1"/>
    <xf numFmtId="0" fontId="2" fillId="0" borderId="0" xfId="0" applyFont="1"/>
    <xf numFmtId="0" fontId="28" fillId="0" borderId="0" xfId="0" applyFont="1"/>
    <xf numFmtId="0" fontId="19" fillId="9" borderId="0" xfId="8" applyFont="1" applyFill="1" applyProtection="1"/>
    <xf numFmtId="0" fontId="31" fillId="2" borderId="0" xfId="8" applyFont="1" applyFill="1" applyProtection="1"/>
    <xf numFmtId="0" fontId="2" fillId="0" borderId="0" xfId="0" applyFont="1" applyAlignment="1" applyProtection="1">
      <alignment horizontal="right"/>
      <protection hidden="1"/>
    </xf>
    <xf numFmtId="10" fontId="0" fillId="9" borderId="0" xfId="0" applyNumberFormat="1" applyFill="1" applyProtection="1">
      <protection locked="0"/>
    </xf>
    <xf numFmtId="10" fontId="0" fillId="9" borderId="0" xfId="9" applyNumberFormat="1" applyFont="1" applyFill="1" applyProtection="1">
      <protection hidden="1"/>
    </xf>
    <xf numFmtId="14" fontId="32" fillId="3" borderId="20" xfId="0" applyNumberFormat="1" applyFont="1" applyFill="1" applyBorder="1" applyAlignment="1" applyProtection="1">
      <alignment vertical="center"/>
      <protection hidden="1"/>
    </xf>
    <xf numFmtId="14" fontId="1" fillId="3" borderId="20" xfId="0" applyNumberFormat="1" applyFont="1" applyFill="1" applyBorder="1" applyAlignment="1" applyProtection="1">
      <alignment vertical="center"/>
      <protection hidden="1"/>
    </xf>
    <xf numFmtId="14" fontId="1" fillId="3" borderId="20" xfId="0" applyNumberFormat="1" applyFont="1" applyFill="1" applyBorder="1" applyProtection="1">
      <protection hidden="1"/>
    </xf>
    <xf numFmtId="0" fontId="1" fillId="3" borderId="20" xfId="0" applyFont="1" applyFill="1" applyBorder="1" applyProtection="1">
      <protection hidden="1"/>
    </xf>
    <xf numFmtId="166" fontId="1" fillId="3" borderId="20" xfId="0" applyNumberFormat="1" applyFont="1" applyFill="1" applyBorder="1" applyProtection="1">
      <protection hidden="1"/>
    </xf>
    <xf numFmtId="0" fontId="32" fillId="3" borderId="20" xfId="0" applyFont="1" applyFill="1" applyBorder="1" applyAlignment="1" applyProtection="1">
      <alignment horizontal="center"/>
      <protection hidden="1"/>
    </xf>
    <xf numFmtId="166" fontId="2" fillId="3" borderId="22" xfId="0" applyNumberFormat="1" applyFont="1" applyFill="1" applyBorder="1" applyProtection="1">
      <protection hidden="1"/>
    </xf>
    <xf numFmtId="10" fontId="0" fillId="4" borderId="0" xfId="9" applyNumberFormat="1" applyFont="1" applyFill="1" applyProtection="1">
      <protection locked="0"/>
    </xf>
    <xf numFmtId="170" fontId="0" fillId="4" borderId="0" xfId="0" applyNumberFormat="1" applyFill="1" applyProtection="1">
      <protection locked="0"/>
    </xf>
    <xf numFmtId="166" fontId="0" fillId="0" borderId="0" xfId="0" applyNumberFormat="1" applyProtection="1">
      <protection hidden="1"/>
    </xf>
    <xf numFmtId="0" fontId="33" fillId="0" borderId="0" xfId="0" applyFont="1" applyAlignment="1" applyProtection="1">
      <alignment vertical="center"/>
      <protection hidden="1"/>
    </xf>
    <xf numFmtId="0" fontId="3" fillId="3" borderId="19" xfId="0" applyFont="1" applyFill="1" applyBorder="1" applyAlignment="1" applyProtection="1">
      <alignment vertical="center"/>
      <protection hidden="1"/>
    </xf>
    <xf numFmtId="0" fontId="3" fillId="3" borderId="19" xfId="0" applyFont="1" applyFill="1" applyBorder="1" applyProtection="1">
      <protection hidden="1"/>
    </xf>
    <xf numFmtId="0" fontId="3" fillId="3" borderId="19" xfId="0" applyFont="1" applyFill="1" applyBorder="1" applyAlignment="1" applyProtection="1">
      <alignment horizontal="left"/>
      <protection hidden="1"/>
    </xf>
    <xf numFmtId="166" fontId="1" fillId="0" borderId="0" xfId="0" applyNumberFormat="1" applyFont="1" applyProtection="1">
      <protection hidden="1"/>
    </xf>
    <xf numFmtId="0" fontId="34" fillId="0" borderId="5" xfId="0" applyFont="1" applyFill="1" applyBorder="1" applyAlignment="1">
      <alignment vertical="center"/>
    </xf>
    <xf numFmtId="0" fontId="1" fillId="0" borderId="0" xfId="9" applyNumberFormat="1" applyProtection="1">
      <protection hidden="1"/>
    </xf>
    <xf numFmtId="10" fontId="0" fillId="10" borderId="37" xfId="0" applyNumberFormat="1" applyFill="1" applyBorder="1" applyAlignment="1" applyProtection="1">
      <alignment horizontal="center" vertical="center"/>
      <protection locked="0"/>
    </xf>
    <xf numFmtId="10" fontId="0" fillId="10" borderId="37" xfId="9" applyNumberFormat="1" applyFont="1" applyFill="1" applyBorder="1" applyAlignment="1" applyProtection="1">
      <alignment horizontal="center" vertical="center"/>
      <protection hidden="1"/>
    </xf>
    <xf numFmtId="0" fontId="35" fillId="0" borderId="4" xfId="0" applyFont="1" applyFill="1" applyBorder="1" applyAlignment="1">
      <alignment horizontal="center" vertical="center" wrapText="1"/>
    </xf>
    <xf numFmtId="14" fontId="1" fillId="2" borderId="0" xfId="2" applyNumberFormat="1" applyFill="1" applyAlignment="1" applyProtection="1">
      <alignment horizontal="center" vertical="center"/>
      <protection hidden="1"/>
    </xf>
    <xf numFmtId="0" fontId="4" fillId="0" borderId="0" xfId="0" applyFont="1" applyFill="1" applyBorder="1" applyAlignment="1">
      <alignment horizontal="center"/>
    </xf>
    <xf numFmtId="166" fontId="4" fillId="2" borderId="0" xfId="2" applyNumberFormat="1" applyFont="1" applyFill="1" applyBorder="1" applyAlignment="1">
      <alignment horizontal="center"/>
    </xf>
    <xf numFmtId="0" fontId="4" fillId="2" borderId="29" xfId="0" applyFont="1" applyFill="1" applyBorder="1" applyAlignment="1" applyProtection="1">
      <alignment horizontal="center"/>
      <protection locked="0"/>
    </xf>
    <xf numFmtId="0" fontId="4" fillId="2" borderId="31" xfId="0" applyFont="1" applyFill="1" applyBorder="1" applyAlignment="1" applyProtection="1">
      <alignment horizontal="center"/>
      <protection locked="0"/>
    </xf>
    <xf numFmtId="0" fontId="30" fillId="8" borderId="32" xfId="4" applyBorder="1" applyAlignment="1">
      <alignment horizontal="center"/>
    </xf>
    <xf numFmtId="0" fontId="30" fillId="8" borderId="33" xfId="4" applyBorder="1" applyAlignment="1">
      <alignment horizontal="center"/>
    </xf>
    <xf numFmtId="0" fontId="7" fillId="2" borderId="27" xfId="0" applyFont="1" applyFill="1" applyBorder="1" applyAlignment="1">
      <alignment horizontal="left" vertical="center" indent="1"/>
    </xf>
    <xf numFmtId="0" fontId="7" fillId="2" borderId="10" xfId="0" applyFont="1" applyFill="1" applyBorder="1" applyAlignment="1">
      <alignment horizontal="left" vertical="center" indent="1"/>
    </xf>
    <xf numFmtId="0" fontId="7" fillId="2" borderId="12" xfId="0" applyFont="1" applyFill="1" applyBorder="1" applyAlignment="1">
      <alignment horizontal="left" vertical="center" indent="1"/>
    </xf>
    <xf numFmtId="166" fontId="4" fillId="2" borderId="29" xfId="0" applyNumberFormat="1" applyFont="1" applyFill="1" applyBorder="1" applyAlignment="1" applyProtection="1">
      <alignment horizontal="center"/>
      <protection locked="0"/>
    </xf>
    <xf numFmtId="166" fontId="4" fillId="2" borderId="30" xfId="0" applyNumberFormat="1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0" xfId="0" applyFont="1" applyFill="1" applyBorder="1" applyAlignment="1" applyProtection="1">
      <alignment horizontal="center"/>
      <protection locked="0"/>
    </xf>
    <xf numFmtId="0" fontId="9" fillId="3" borderId="4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left"/>
    </xf>
    <xf numFmtId="166" fontId="4" fillId="2" borderId="29" xfId="2" applyNumberFormat="1" applyFont="1" applyFill="1" applyBorder="1" applyAlignment="1">
      <alignment horizontal="center"/>
    </xf>
    <xf numFmtId="166" fontId="4" fillId="2" borderId="30" xfId="2" applyNumberFormat="1" applyFont="1" applyFill="1" applyBorder="1" applyAlignment="1">
      <alignment horizontal="center"/>
    </xf>
    <xf numFmtId="7" fontId="4" fillId="2" borderId="29" xfId="2" applyNumberFormat="1" applyFont="1" applyFill="1" applyBorder="1" applyAlignment="1">
      <alignment horizontal="center"/>
    </xf>
    <xf numFmtId="7" fontId="4" fillId="2" borderId="30" xfId="2" applyNumberFormat="1" applyFont="1" applyFill="1" applyBorder="1" applyAlignment="1">
      <alignment horizontal="center"/>
    </xf>
    <xf numFmtId="14" fontId="4" fillId="2" borderId="29" xfId="0" applyNumberFormat="1" applyFont="1" applyFill="1" applyBorder="1" applyAlignment="1" applyProtection="1">
      <alignment horizontal="center"/>
      <protection locked="0"/>
    </xf>
    <xf numFmtId="14" fontId="4" fillId="2" borderId="3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>
      <alignment horizontal="center"/>
    </xf>
    <xf numFmtId="14" fontId="4" fillId="2" borderId="29" xfId="0" applyNumberFormat="1" applyFont="1" applyFill="1" applyBorder="1" applyAlignment="1">
      <alignment horizontal="center"/>
    </xf>
    <xf numFmtId="14" fontId="4" fillId="2" borderId="30" xfId="0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0" fillId="0" borderId="0" xfId="0" applyAlignment="1"/>
    <xf numFmtId="0" fontId="15" fillId="3" borderId="34" xfId="0" applyFont="1" applyFill="1" applyBorder="1" applyAlignment="1" applyProtection="1">
      <alignment horizontal="center" vertical="center"/>
      <protection hidden="1"/>
    </xf>
    <xf numFmtId="0" fontId="14" fillId="3" borderId="35" xfId="0" applyFont="1" applyFill="1" applyBorder="1" applyAlignment="1" applyProtection="1">
      <alignment horizontal="center" vertical="center"/>
      <protection hidden="1"/>
    </xf>
    <xf numFmtId="0" fontId="11" fillId="0" borderId="36" xfId="0" applyFont="1" applyBorder="1" applyAlignment="1" applyProtection="1">
      <alignment horizontal="center" wrapText="1"/>
      <protection hidden="1"/>
    </xf>
    <xf numFmtId="3" fontId="19" fillId="5" borderId="0" xfId="8" applyNumberFormat="1" applyFont="1" applyFill="1" applyAlignment="1" applyProtection="1">
      <alignment horizontal="center"/>
      <protection locked="0"/>
    </xf>
    <xf numFmtId="0" fontId="18" fillId="5" borderId="0" xfId="6" applyFill="1" applyAlignment="1" applyProtection="1">
      <alignment horizontal="center"/>
      <protection locked="0"/>
    </xf>
    <xf numFmtId="14" fontId="19" fillId="5" borderId="0" xfId="8" applyNumberFormat="1" applyFont="1" applyFill="1" applyAlignment="1" applyProtection="1">
      <alignment horizontal="center"/>
      <protection locked="0"/>
    </xf>
    <xf numFmtId="14" fontId="18" fillId="5" borderId="0" xfId="6" applyNumberFormat="1" applyFill="1" applyAlignment="1" applyProtection="1">
      <alignment horizontal="center"/>
      <protection locked="0"/>
    </xf>
    <xf numFmtId="7" fontId="4" fillId="2" borderId="0" xfId="2" applyNumberFormat="1" applyFont="1" applyFill="1" applyBorder="1" applyAlignment="1">
      <alignment horizontal="center"/>
    </xf>
    <xf numFmtId="0" fontId="0" fillId="0" borderId="30" xfId="0" applyBorder="1" applyAlignment="1"/>
    <xf numFmtId="0" fontId="2" fillId="0" borderId="0" xfId="0" applyFont="1" applyBorder="1" applyAlignment="1">
      <alignment horizontal="right"/>
    </xf>
    <xf numFmtId="0" fontId="2" fillId="0" borderId="28" xfId="0" applyFont="1" applyBorder="1" applyAlignment="1"/>
    <xf numFmtId="166" fontId="0" fillId="0" borderId="30" xfId="0" applyNumberFormat="1" applyBorder="1" applyAlignment="1"/>
    <xf numFmtId="0" fontId="5" fillId="2" borderId="1" xfId="0" applyFont="1" applyFill="1" applyBorder="1" applyAlignment="1">
      <alignment horizontal="center" vertical="center" wrapText="1"/>
    </xf>
    <xf numFmtId="0" fontId="18" fillId="5" borderId="0" xfId="7" applyFill="1" applyAlignment="1" applyProtection="1">
      <alignment horizontal="center"/>
      <protection locked="0"/>
    </xf>
    <xf numFmtId="14" fontId="18" fillId="5" borderId="0" xfId="7" applyNumberFormat="1" applyFill="1" applyAlignment="1" applyProtection="1">
      <alignment horizontal="center"/>
      <protection locked="0"/>
    </xf>
    <xf numFmtId="0" fontId="6" fillId="0" borderId="0" xfId="0" applyFont="1" applyBorder="1" applyAlignment="1">
      <alignment horizontal="right"/>
    </xf>
    <xf numFmtId="0" fontId="6" fillId="0" borderId="28" xfId="0" applyFont="1" applyBorder="1" applyAlignment="1"/>
    <xf numFmtId="166" fontId="4" fillId="0" borderId="30" xfId="0" applyNumberFormat="1" applyFont="1" applyBorder="1" applyAlignment="1"/>
    <xf numFmtId="0" fontId="6" fillId="0" borderId="0" xfId="0" applyFont="1" applyAlignment="1">
      <alignment horizontal="right"/>
    </xf>
    <xf numFmtId="0" fontId="6" fillId="0" borderId="28" xfId="0" applyFont="1" applyBorder="1" applyAlignment="1">
      <alignment horizontal="right"/>
    </xf>
  </cellXfs>
  <cellStyles count="10">
    <cellStyle name="Accent3" xfId="1" builtinId="37"/>
    <cellStyle name="Euro" xfId="2"/>
    <cellStyle name="Milliers" xfId="3" builtinId="3"/>
    <cellStyle name="Neutre" xfId="4" builtinId="28"/>
    <cellStyle name="Normal" xfId="0" builtinId="0"/>
    <cellStyle name="Normal_interêts livret A" xfId="5"/>
    <cellStyle name="Normal_intérêts taux EONIA février 2010" xfId="6"/>
    <cellStyle name="Normal_intérêts taux EONIA maxi 1%" xfId="7"/>
    <cellStyle name="Normal_revalo taux d'interêt légal majoré de moitié puis doublé après deux mois" xfId="8"/>
    <cellStyle name="Pourcentage" xfId="9" builtinId="5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B6AD"/>
      <color rgb="FFFFFFFF"/>
      <color rgb="FFFF3B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</xdr:row>
          <xdr:rowOff>47625</xdr:rowOff>
        </xdr:from>
        <xdr:to>
          <xdr:col>1</xdr:col>
          <xdr:colOff>447675</xdr:colOff>
          <xdr:row>4</xdr:row>
          <xdr:rowOff>19050</xdr:rowOff>
        </xdr:to>
        <xdr:sp macro="" textlink="">
          <xdr:nvSpPr>
            <xdr:cNvPr id="18433" name="cmdAccueil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3228975</xdr:rowOff>
        </xdr:from>
        <xdr:to>
          <xdr:col>0</xdr:col>
          <xdr:colOff>2076450</xdr:colOff>
          <xdr:row>0</xdr:row>
          <xdr:rowOff>3648075</xdr:rowOff>
        </xdr:to>
        <xdr:sp macro="" textlink="">
          <xdr:nvSpPr>
            <xdr:cNvPr id="6145" name="cmdPrestationDC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4133850</xdr:rowOff>
        </xdr:from>
        <xdr:to>
          <xdr:col>0</xdr:col>
          <xdr:colOff>2028825</xdr:colOff>
          <xdr:row>0</xdr:row>
          <xdr:rowOff>4552950</xdr:rowOff>
        </xdr:to>
        <xdr:sp macro="" textlink="">
          <xdr:nvSpPr>
            <xdr:cNvPr id="6148" name="cmdRbstDette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3667125</xdr:rowOff>
        </xdr:from>
        <xdr:to>
          <xdr:col>0</xdr:col>
          <xdr:colOff>2028825</xdr:colOff>
          <xdr:row>0</xdr:row>
          <xdr:rowOff>4086225</xdr:rowOff>
        </xdr:to>
        <xdr:sp macro="" textlink="">
          <xdr:nvSpPr>
            <xdr:cNvPr id="6149" name="CmdRevaloDC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4629150</xdr:rowOff>
        </xdr:from>
        <xdr:to>
          <xdr:col>0</xdr:col>
          <xdr:colOff>1257300</xdr:colOff>
          <xdr:row>1048575</xdr:row>
          <xdr:rowOff>4629150</xdr:rowOff>
        </xdr:to>
        <xdr:sp macro="" textlink="">
          <xdr:nvSpPr>
            <xdr:cNvPr id="6151" name="USERFORM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314325</xdr:colOff>
      <xdr:row>0</xdr:row>
      <xdr:rowOff>247650</xdr:rowOff>
    </xdr:from>
    <xdr:to>
      <xdr:col>0</xdr:col>
      <xdr:colOff>2619375</xdr:colOff>
      <xdr:row>0</xdr:row>
      <xdr:rowOff>2200275</xdr:rowOff>
    </xdr:to>
    <xdr:pic>
      <xdr:nvPicPr>
        <xdr:cNvPr id="7" name="Image 6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247650"/>
          <a:ext cx="2305050" cy="19526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0</xdr:row>
      <xdr:rowOff>2790825</xdr:rowOff>
    </xdr:from>
    <xdr:to>
      <xdr:col>0</xdr:col>
      <xdr:colOff>3086100</xdr:colOff>
      <xdr:row>0</xdr:row>
      <xdr:rowOff>5181600</xdr:rowOff>
    </xdr:to>
    <xdr:sp macro="" textlink="">
      <xdr:nvSpPr>
        <xdr:cNvPr id="2" name="Rectangle 1"/>
        <xdr:cNvSpPr/>
      </xdr:nvSpPr>
      <xdr:spPr>
        <a:xfrm>
          <a:off x="0" y="2790825"/>
          <a:ext cx="3086100" cy="239077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</xdr:row>
          <xdr:rowOff>47625</xdr:rowOff>
        </xdr:from>
        <xdr:to>
          <xdr:col>1</xdr:col>
          <xdr:colOff>447675</xdr:colOff>
          <xdr:row>4</xdr:row>
          <xdr:rowOff>19050</xdr:rowOff>
        </xdr:to>
        <xdr:sp macro="" textlink="">
          <xdr:nvSpPr>
            <xdr:cNvPr id="1025" name="cmdAccuei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47625</xdr:rowOff>
        </xdr:from>
        <xdr:to>
          <xdr:col>2</xdr:col>
          <xdr:colOff>304800</xdr:colOff>
          <xdr:row>4</xdr:row>
          <xdr:rowOff>19050</xdr:rowOff>
        </xdr:to>
        <xdr:sp macro="" textlink="">
          <xdr:nvSpPr>
            <xdr:cNvPr id="9217" name="cmdAccueil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47625</xdr:rowOff>
        </xdr:from>
        <xdr:to>
          <xdr:col>2</xdr:col>
          <xdr:colOff>114300</xdr:colOff>
          <xdr:row>4</xdr:row>
          <xdr:rowOff>19050</xdr:rowOff>
        </xdr:to>
        <xdr:sp macro="" textlink="">
          <xdr:nvSpPr>
            <xdr:cNvPr id="7169" name="cmdAccueil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7.emf"/><Relationship Id="rId4" Type="http://schemas.openxmlformats.org/officeDocument/2006/relationships/control" Target="../activeX/activeX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8.emf"/><Relationship Id="rId4" Type="http://schemas.openxmlformats.org/officeDocument/2006/relationships/control" Target="../activeX/activeX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9.emf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P43"/>
  <sheetViews>
    <sheetView showGridLines="0" showRowColHeaders="0" tabSelected="1" zoomScale="90" workbookViewId="0">
      <selection activeCell="H38" sqref="H38:I38"/>
    </sheetView>
  </sheetViews>
  <sheetFormatPr baseColWidth="10" defaultRowHeight="12.75" x14ac:dyDescent="0.2"/>
  <cols>
    <col min="1" max="1" width="8.42578125" style="6" customWidth="1"/>
    <col min="2" max="2" width="7.85546875" style="6" customWidth="1"/>
    <col min="3" max="10" width="11.42578125" style="6"/>
    <col min="11" max="11" width="11.28515625" style="6" customWidth="1"/>
    <col min="12" max="12" width="15" style="6" customWidth="1"/>
    <col min="13" max="13" width="8.42578125" style="6" customWidth="1"/>
    <col min="14" max="16384" width="11.42578125" style="6"/>
  </cols>
  <sheetData>
    <row r="1" spans="1:16" ht="8.25" customHeight="1" thickTop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5"/>
      <c r="O1" s="5"/>
      <c r="P1" s="5"/>
    </row>
    <row r="2" spans="1:16" ht="3.75" customHeight="1" thickBot="1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/>
      <c r="N2" s="5"/>
      <c r="O2" s="5"/>
      <c r="P2" s="5"/>
    </row>
    <row r="3" spans="1:16" ht="13.5" thickTop="1" x14ac:dyDescent="0.2">
      <c r="A3" s="7"/>
      <c r="B3" s="8"/>
      <c r="C3" s="8"/>
      <c r="D3" s="166" t="s">
        <v>107</v>
      </c>
      <c r="E3" s="167"/>
      <c r="F3" s="167"/>
      <c r="G3" s="167"/>
      <c r="H3" s="167"/>
      <c r="I3" s="167"/>
      <c r="J3" s="168"/>
      <c r="K3" s="8"/>
      <c r="L3" s="8"/>
      <c r="M3" s="9"/>
      <c r="N3" s="5"/>
      <c r="O3" s="5"/>
      <c r="P3" s="5"/>
    </row>
    <row r="4" spans="1:16" x14ac:dyDescent="0.2">
      <c r="A4" s="7"/>
      <c r="B4" s="8"/>
      <c r="C4" s="8"/>
      <c r="D4" s="169"/>
      <c r="E4" s="170"/>
      <c r="F4" s="170"/>
      <c r="G4" s="170"/>
      <c r="H4" s="170"/>
      <c r="I4" s="170"/>
      <c r="J4" s="171"/>
      <c r="K4" s="8"/>
      <c r="L4" s="8"/>
      <c r="M4" s="9"/>
      <c r="N4" s="5"/>
      <c r="O4" s="5"/>
      <c r="P4" s="5"/>
    </row>
    <row r="5" spans="1:16" ht="13.5" thickBot="1" x14ac:dyDescent="0.25">
      <c r="A5" s="7"/>
      <c r="B5" s="8"/>
      <c r="C5" s="8"/>
      <c r="D5" s="172"/>
      <c r="E5" s="173"/>
      <c r="F5" s="173"/>
      <c r="G5" s="173"/>
      <c r="H5" s="173"/>
      <c r="I5" s="173"/>
      <c r="J5" s="174"/>
      <c r="K5" s="8"/>
      <c r="L5" s="8"/>
      <c r="M5" s="9"/>
      <c r="N5" s="5"/>
      <c r="O5" s="5"/>
      <c r="P5" s="5"/>
    </row>
    <row r="6" spans="1:16" ht="9.9499999999999993" customHeight="1" thickTop="1" thickBot="1" x14ac:dyDescent="0.25">
      <c r="A6" s="7"/>
      <c r="B6" s="8"/>
      <c r="C6" s="8"/>
      <c r="D6" s="10"/>
      <c r="E6" s="10"/>
      <c r="F6" s="10"/>
      <c r="G6" s="10"/>
      <c r="H6" s="10"/>
      <c r="I6" s="10"/>
      <c r="J6" s="10"/>
      <c r="K6" s="8"/>
      <c r="L6" s="8"/>
      <c r="M6" s="9"/>
      <c r="N6" s="5"/>
      <c r="O6" s="5"/>
      <c r="P6" s="5"/>
    </row>
    <row r="7" spans="1:16" ht="13.5" thickBot="1" x14ac:dyDescent="0.25">
      <c r="A7" s="7"/>
      <c r="B7" s="160" t="s">
        <v>0</v>
      </c>
      <c r="C7" s="161"/>
      <c r="D7" s="162"/>
      <c r="E7" s="8"/>
      <c r="F7" s="8"/>
      <c r="G7" s="8"/>
      <c r="H7" s="8"/>
      <c r="I7" s="8"/>
      <c r="J7" s="8"/>
      <c r="K7" s="8"/>
      <c r="L7" s="8"/>
      <c r="M7" s="9"/>
      <c r="N7" s="5"/>
      <c r="O7" s="5"/>
      <c r="P7" s="5"/>
    </row>
    <row r="8" spans="1:16" x14ac:dyDescent="0.2">
      <c r="A8" s="7"/>
      <c r="B8" s="11"/>
      <c r="C8" s="12"/>
      <c r="D8" s="12"/>
      <c r="E8" s="13"/>
      <c r="F8" s="13"/>
      <c r="G8" s="13"/>
      <c r="H8" s="13"/>
      <c r="I8" s="13"/>
      <c r="J8" s="13"/>
      <c r="K8" s="14"/>
      <c r="L8" s="15"/>
      <c r="M8" s="9"/>
      <c r="N8" s="5"/>
      <c r="O8" s="5"/>
      <c r="P8" s="5"/>
    </row>
    <row r="9" spans="1:16" ht="14.25" x14ac:dyDescent="0.2">
      <c r="A9" s="7"/>
      <c r="B9" s="27" t="s">
        <v>11</v>
      </c>
      <c r="D9" s="12"/>
      <c r="E9" s="156" t="s">
        <v>69</v>
      </c>
      <c r="F9" s="175"/>
      <c r="G9" s="12"/>
      <c r="H9" s="25" t="s">
        <v>1</v>
      </c>
      <c r="I9" s="12"/>
      <c r="J9" s="156" t="s">
        <v>69</v>
      </c>
      <c r="K9" s="175"/>
      <c r="L9" s="16"/>
      <c r="M9" s="9"/>
      <c r="N9" s="5"/>
      <c r="O9" s="5"/>
      <c r="P9" s="5"/>
    </row>
    <row r="10" spans="1:16" ht="6.75" customHeight="1" x14ac:dyDescent="0.2">
      <c r="A10" s="7"/>
      <c r="B10" s="28"/>
      <c r="D10" s="12"/>
      <c r="E10" s="12"/>
      <c r="F10" s="12"/>
      <c r="G10" s="12"/>
      <c r="H10" s="12"/>
      <c r="I10" s="12"/>
      <c r="J10" s="12"/>
      <c r="K10" s="17"/>
      <c r="L10" s="18"/>
      <c r="M10" s="9"/>
      <c r="N10" s="5"/>
      <c r="O10" s="5"/>
      <c r="P10" s="5"/>
    </row>
    <row r="11" spans="1:16" ht="14.25" x14ac:dyDescent="0.2">
      <c r="A11" s="7"/>
      <c r="B11" s="27" t="s">
        <v>13</v>
      </c>
      <c r="D11" s="12"/>
      <c r="E11" s="156" t="s">
        <v>69</v>
      </c>
      <c r="F11" s="175"/>
      <c r="G11" s="12"/>
      <c r="H11" s="26" t="s">
        <v>2</v>
      </c>
      <c r="I11" s="12"/>
      <c r="J11" s="156" t="s">
        <v>69</v>
      </c>
      <c r="K11" s="175"/>
      <c r="L11" s="18"/>
      <c r="M11" s="9"/>
      <c r="N11" s="5"/>
      <c r="O11" s="5"/>
      <c r="P11" s="5"/>
    </row>
    <row r="12" spans="1:16" ht="6.75" customHeight="1" x14ac:dyDescent="0.2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8"/>
      <c r="M12" s="9"/>
      <c r="N12" s="5"/>
      <c r="O12" s="5"/>
      <c r="P12" s="5"/>
    </row>
    <row r="13" spans="1:16" x14ac:dyDescent="0.2">
      <c r="A13" s="7"/>
      <c r="B13" s="27" t="s">
        <v>6</v>
      </c>
      <c r="C13" s="12"/>
      <c r="D13" s="12"/>
      <c r="E13" s="156" t="s">
        <v>69</v>
      </c>
      <c r="F13" s="157"/>
      <c r="G13" s="157"/>
      <c r="H13" s="157"/>
      <c r="I13" s="157"/>
      <c r="J13" s="158" t="s">
        <v>90</v>
      </c>
      <c r="K13" s="159"/>
      <c r="L13" s="18"/>
      <c r="M13" s="9"/>
      <c r="N13" s="5"/>
      <c r="O13" s="5"/>
      <c r="P13" s="5"/>
    </row>
    <row r="14" spans="1:16" ht="13.5" thickBot="1" x14ac:dyDescent="0.25">
      <c r="A14" s="7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1"/>
      <c r="M14" s="9"/>
      <c r="N14" s="5"/>
      <c r="O14" s="5"/>
      <c r="P14" s="5"/>
    </row>
    <row r="15" spans="1:16" ht="13.5" customHeight="1" thickBot="1" x14ac:dyDescent="0.2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  <c r="N15" s="5"/>
      <c r="O15" s="5"/>
      <c r="P15" s="5"/>
    </row>
    <row r="16" spans="1:16" ht="13.5" thickBot="1" x14ac:dyDescent="0.25">
      <c r="A16" s="7"/>
      <c r="B16" s="160" t="s">
        <v>3</v>
      </c>
      <c r="C16" s="161"/>
      <c r="D16" s="161"/>
      <c r="E16" s="162"/>
      <c r="F16" s="8"/>
      <c r="G16" s="8"/>
      <c r="H16" s="8"/>
      <c r="I16" s="8"/>
      <c r="J16" s="8"/>
      <c r="K16" s="8"/>
      <c r="L16" s="8"/>
      <c r="M16" s="9"/>
      <c r="N16" s="5"/>
      <c r="O16" s="5"/>
      <c r="P16" s="5"/>
    </row>
    <row r="17" spans="1:16" x14ac:dyDescent="0.2">
      <c r="A17" s="7"/>
      <c r="B17" s="11"/>
      <c r="C17" s="12"/>
      <c r="D17" s="12"/>
      <c r="E17" s="12"/>
      <c r="F17" s="13"/>
      <c r="G17" s="13"/>
      <c r="H17" s="13"/>
      <c r="I17" s="13"/>
      <c r="J17" s="13"/>
      <c r="K17" s="13"/>
      <c r="L17" s="15"/>
      <c r="M17" s="9"/>
      <c r="N17" s="5"/>
      <c r="O17" s="5"/>
      <c r="P17" s="5"/>
    </row>
    <row r="18" spans="1:16" x14ac:dyDescent="0.2">
      <c r="A18" s="7"/>
      <c r="B18" s="27" t="s">
        <v>8</v>
      </c>
      <c r="D18" s="12"/>
      <c r="G18" s="12"/>
      <c r="H18" s="163">
        <v>10000</v>
      </c>
      <c r="I18" s="164"/>
      <c r="J18" s="165"/>
      <c r="K18" s="165"/>
      <c r="L18" s="16"/>
      <c r="M18" s="9"/>
      <c r="N18" s="5"/>
      <c r="O18" s="5"/>
      <c r="P18" s="5"/>
    </row>
    <row r="19" spans="1:16" ht="6.75" customHeight="1" x14ac:dyDescent="0.2">
      <c r="A19" s="7"/>
      <c r="B19" s="28"/>
      <c r="C19" s="30"/>
      <c r="D19" s="12"/>
      <c r="E19" s="12"/>
      <c r="F19" s="12"/>
      <c r="G19" s="12"/>
      <c r="H19" s="12"/>
      <c r="I19" s="12"/>
      <c r="J19" s="12"/>
      <c r="K19" s="12"/>
      <c r="L19" s="18"/>
      <c r="M19" s="9"/>
      <c r="N19" s="5"/>
      <c r="O19" s="5"/>
      <c r="P19" s="5"/>
    </row>
    <row r="20" spans="1:16" x14ac:dyDescent="0.2">
      <c r="A20" s="7"/>
      <c r="B20" s="27" t="s">
        <v>112</v>
      </c>
      <c r="D20" s="12"/>
      <c r="E20" s="32"/>
      <c r="F20" s="32"/>
      <c r="G20" s="12"/>
      <c r="H20" s="182"/>
      <c r="I20" s="183"/>
      <c r="J20" s="165" t="str">
        <f>IF(verifdate(H20)=TRUE,"","")</f>
        <v/>
      </c>
      <c r="K20" s="165"/>
      <c r="L20" s="16"/>
      <c r="M20" s="9"/>
      <c r="N20" s="5"/>
      <c r="O20" s="5"/>
      <c r="P20" s="5"/>
    </row>
    <row r="21" spans="1:16" ht="6.75" customHeight="1" x14ac:dyDescent="0.2">
      <c r="A21" s="7"/>
      <c r="B21" s="28"/>
      <c r="C21" s="30"/>
      <c r="D21" s="12"/>
      <c r="E21" s="12"/>
      <c r="F21" s="12"/>
      <c r="G21" s="12"/>
      <c r="H21" s="12"/>
      <c r="I21" s="12"/>
      <c r="J21" s="12"/>
      <c r="K21" s="12"/>
      <c r="L21" s="18"/>
      <c r="M21" s="9"/>
      <c r="N21" s="5"/>
      <c r="O21" s="5"/>
      <c r="P21" s="5"/>
    </row>
    <row r="22" spans="1:16" x14ac:dyDescent="0.2">
      <c r="A22" s="7"/>
      <c r="B22" s="27" t="s">
        <v>104</v>
      </c>
      <c r="D22" s="12"/>
      <c r="E22" s="31"/>
      <c r="F22" s="32"/>
      <c r="G22" s="12"/>
      <c r="H22" s="182"/>
      <c r="I22" s="183"/>
      <c r="J22" s="165" t="str">
        <f>IF(verifdate(H22)=TRUE,"","")</f>
        <v/>
      </c>
      <c r="K22" s="165"/>
      <c r="L22" s="16"/>
      <c r="M22" s="9"/>
      <c r="N22" s="5"/>
      <c r="O22" s="5"/>
      <c r="P22" s="5"/>
    </row>
    <row r="23" spans="1:16" ht="6.75" customHeight="1" x14ac:dyDescent="0.2">
      <c r="A23" s="7"/>
      <c r="B23" s="28"/>
      <c r="C23" s="30"/>
      <c r="D23" s="12"/>
      <c r="E23" s="12"/>
      <c r="F23" s="12"/>
      <c r="G23" s="12"/>
      <c r="H23" s="12"/>
      <c r="I23" s="12"/>
      <c r="J23" s="12"/>
      <c r="K23" s="12"/>
      <c r="L23" s="18"/>
      <c r="M23" s="9"/>
      <c r="N23" s="5"/>
      <c r="O23" s="5"/>
      <c r="P23" s="5"/>
    </row>
    <row r="24" spans="1:16" x14ac:dyDescent="0.2">
      <c r="A24" s="7"/>
      <c r="B24" s="27" t="s">
        <v>9</v>
      </c>
      <c r="D24" s="12"/>
      <c r="E24" s="31"/>
      <c r="F24" s="32"/>
      <c r="G24" s="12"/>
      <c r="H24" s="182">
        <v>43678</v>
      </c>
      <c r="I24" s="183"/>
      <c r="J24" s="165" t="str">
        <f>IF(verifdate(H24)=TRUE,"","")</f>
        <v/>
      </c>
      <c r="K24" s="165"/>
      <c r="L24" s="16"/>
      <c r="M24" s="9"/>
      <c r="N24" s="5"/>
      <c r="O24" s="5"/>
      <c r="P24" s="5"/>
    </row>
    <row r="25" spans="1:16" ht="6.75" customHeight="1" x14ac:dyDescent="0.2">
      <c r="A25" s="7"/>
      <c r="B25" s="28"/>
      <c r="C25" s="30"/>
      <c r="D25" s="12"/>
      <c r="E25" s="12"/>
      <c r="F25" s="12"/>
      <c r="G25" s="12"/>
      <c r="H25" s="12"/>
      <c r="I25" s="12"/>
      <c r="J25" s="12"/>
      <c r="K25" s="12"/>
      <c r="L25" s="18"/>
      <c r="M25" s="9"/>
      <c r="N25" s="5"/>
      <c r="O25" s="5"/>
      <c r="P25" s="5"/>
    </row>
    <row r="26" spans="1:16" x14ac:dyDescent="0.2">
      <c r="A26" s="7"/>
      <c r="B26" s="27" t="s">
        <v>10</v>
      </c>
      <c r="D26" s="12"/>
      <c r="E26" s="31"/>
      <c r="F26" s="32"/>
      <c r="G26" s="12"/>
      <c r="H26" s="182">
        <v>43763</v>
      </c>
      <c r="I26" s="183"/>
      <c r="J26" s="165" t="str">
        <f>IF(verifdate(H26)=TRUE,"","")</f>
        <v/>
      </c>
      <c r="K26" s="165"/>
      <c r="L26" s="16"/>
      <c r="M26" s="9"/>
      <c r="N26" s="5"/>
      <c r="O26" s="5"/>
      <c r="P26" s="5"/>
    </row>
    <row r="27" spans="1:16" ht="6.75" customHeight="1" x14ac:dyDescent="0.2">
      <c r="A27" s="7"/>
      <c r="B27" s="28"/>
      <c r="C27" s="30"/>
      <c r="D27" s="12"/>
      <c r="E27" s="12"/>
      <c r="F27" s="12"/>
      <c r="G27" s="12"/>
      <c r="H27" s="12"/>
      <c r="I27" s="12"/>
      <c r="J27" s="12"/>
      <c r="K27" s="12"/>
      <c r="L27" s="18"/>
      <c r="M27" s="9"/>
      <c r="N27" s="5"/>
      <c r="O27" s="5"/>
      <c r="P27" s="5"/>
    </row>
    <row r="28" spans="1:16" x14ac:dyDescent="0.2">
      <c r="A28" s="7"/>
      <c r="B28" s="27" t="s">
        <v>7</v>
      </c>
      <c r="D28" s="12"/>
      <c r="E28" s="31"/>
      <c r="F28" s="32"/>
      <c r="G28" s="12"/>
      <c r="H28" s="185">
        <v>43766</v>
      </c>
      <c r="I28" s="186"/>
      <c r="J28" s="165"/>
      <c r="K28" s="165"/>
      <c r="L28" s="16"/>
      <c r="M28" s="9"/>
      <c r="N28" s="5"/>
      <c r="O28" s="5"/>
      <c r="P28" s="5"/>
    </row>
    <row r="29" spans="1:16" ht="6.75" customHeight="1" x14ac:dyDescent="0.2">
      <c r="A29" s="7"/>
      <c r="B29" s="28"/>
      <c r="C29" s="30"/>
      <c r="D29" s="12"/>
      <c r="E29" s="12"/>
      <c r="F29" s="12"/>
      <c r="G29" s="12"/>
      <c r="H29" s="12"/>
      <c r="I29" s="12"/>
      <c r="J29" s="12"/>
      <c r="K29" s="12"/>
      <c r="L29" s="18"/>
      <c r="M29" s="9"/>
      <c r="N29" s="5"/>
      <c r="O29" s="5"/>
      <c r="P29" s="5"/>
    </row>
    <row r="30" spans="1:16" ht="5.25" customHeight="1" thickBot="1" x14ac:dyDescent="0.25">
      <c r="A30" s="7"/>
      <c r="B30" s="33"/>
      <c r="C30" s="29"/>
      <c r="D30" s="20"/>
      <c r="E30" s="34"/>
      <c r="F30" s="34"/>
      <c r="G30" s="20"/>
      <c r="H30" s="187"/>
      <c r="I30" s="187"/>
      <c r="J30" s="187"/>
      <c r="K30" s="187"/>
      <c r="L30" s="35"/>
      <c r="M30" s="9"/>
      <c r="N30" s="5"/>
      <c r="O30" s="5"/>
      <c r="P30" s="5"/>
    </row>
    <row r="31" spans="1:16" ht="13.5" thickBot="1" x14ac:dyDescent="0.25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9"/>
      <c r="N31" s="5"/>
      <c r="O31" s="5"/>
      <c r="P31" s="5"/>
    </row>
    <row r="32" spans="1:16" ht="13.5" thickBot="1" x14ac:dyDescent="0.25">
      <c r="A32" s="7"/>
      <c r="B32" s="160" t="s">
        <v>4</v>
      </c>
      <c r="C32" s="161"/>
      <c r="D32" s="162"/>
      <c r="E32" s="8"/>
      <c r="F32" s="8"/>
      <c r="G32" s="8"/>
      <c r="H32" s="8"/>
      <c r="I32" s="8"/>
      <c r="J32" s="8"/>
      <c r="K32" s="8"/>
      <c r="L32" s="8"/>
      <c r="M32" s="9"/>
      <c r="N32" s="5"/>
      <c r="O32" s="5"/>
      <c r="P32" s="5"/>
    </row>
    <row r="33" spans="1:16" x14ac:dyDescent="0.2">
      <c r="A33" s="7"/>
      <c r="B33" s="11"/>
      <c r="C33" s="12"/>
      <c r="D33" s="12"/>
      <c r="E33" s="13"/>
      <c r="F33" s="13"/>
      <c r="G33" s="13"/>
      <c r="H33" s="13"/>
      <c r="I33" s="13"/>
      <c r="J33" s="13"/>
      <c r="K33" s="13"/>
      <c r="L33" s="15"/>
      <c r="M33" s="9"/>
      <c r="N33" s="5"/>
      <c r="O33" s="5"/>
      <c r="P33" s="5"/>
    </row>
    <row r="34" spans="1:16" x14ac:dyDescent="0.2">
      <c r="A34" s="7"/>
      <c r="B34" s="27" t="s">
        <v>108</v>
      </c>
      <c r="D34" s="12"/>
      <c r="G34" s="12"/>
      <c r="H34" s="178" t="s">
        <v>110</v>
      </c>
      <c r="I34" s="179"/>
      <c r="J34" s="184"/>
      <c r="K34" s="184"/>
      <c r="L34" s="16"/>
      <c r="M34" s="9"/>
      <c r="N34" s="5"/>
      <c r="O34" s="5"/>
      <c r="P34" s="5"/>
    </row>
    <row r="35" spans="1:16" ht="6.75" customHeight="1" x14ac:dyDescent="0.2">
      <c r="A35" s="7"/>
      <c r="B35" s="27"/>
      <c r="D35" s="12"/>
      <c r="G35" s="12"/>
      <c r="H35" s="155"/>
      <c r="I35" s="155"/>
      <c r="J35" s="154"/>
      <c r="K35" s="154"/>
      <c r="L35" s="16"/>
      <c r="M35" s="9"/>
      <c r="N35" s="5"/>
      <c r="O35" s="5"/>
      <c r="P35" s="5"/>
    </row>
    <row r="36" spans="1:16" x14ac:dyDescent="0.2">
      <c r="A36" s="7"/>
      <c r="B36" s="27" t="s">
        <v>109</v>
      </c>
      <c r="D36" s="12"/>
      <c r="G36" s="12"/>
      <c r="H36" s="178" t="s">
        <v>111</v>
      </c>
      <c r="I36" s="179"/>
      <c r="J36" s="154"/>
      <c r="K36" s="154"/>
      <c r="L36" s="16"/>
      <c r="M36" s="9"/>
      <c r="N36" s="5"/>
      <c r="O36" s="5"/>
      <c r="P36" s="5"/>
    </row>
    <row r="37" spans="1:16" ht="6.75" customHeight="1" x14ac:dyDescent="0.2">
      <c r="A37" s="7"/>
      <c r="B37" s="28"/>
      <c r="D37" s="12"/>
      <c r="G37" s="12"/>
      <c r="H37" s="12"/>
      <c r="I37" s="12"/>
      <c r="J37" s="12"/>
      <c r="K37" s="12"/>
      <c r="L37" s="18"/>
      <c r="M37" s="9"/>
      <c r="N37" s="5"/>
      <c r="O37" s="5"/>
      <c r="P37" s="5"/>
    </row>
    <row r="38" spans="1:16" x14ac:dyDescent="0.2">
      <c r="A38" s="7"/>
      <c r="B38" s="27" t="s">
        <v>14</v>
      </c>
      <c r="D38" s="12"/>
      <c r="G38" s="12"/>
      <c r="H38" s="180" t="str">
        <f>IF(H36&gt;5,H36,IF(H36&lt;=1,"0",IF(H36&lt;=4.99,5)))</f>
        <v>76,36</v>
      </c>
      <c r="I38" s="181"/>
      <c r="J38" s="120"/>
      <c r="K38" s="12"/>
      <c r="L38" s="18"/>
      <c r="M38" s="9"/>
      <c r="N38" s="5"/>
      <c r="O38" s="5"/>
      <c r="P38" s="5"/>
    </row>
    <row r="39" spans="1:16" ht="13.5" thickBot="1" x14ac:dyDescent="0.25">
      <c r="A39" s="7"/>
      <c r="B39" s="19"/>
      <c r="C39" s="20"/>
      <c r="D39" s="20"/>
      <c r="E39" s="20"/>
      <c r="F39" s="20"/>
      <c r="G39" s="20"/>
      <c r="H39" s="20"/>
      <c r="I39" s="20"/>
      <c r="J39" s="20"/>
      <c r="K39" s="20"/>
      <c r="L39" s="21"/>
      <c r="M39" s="9"/>
      <c r="N39" s="5"/>
      <c r="O39" s="5"/>
      <c r="P39" s="5"/>
    </row>
    <row r="40" spans="1:16" x14ac:dyDescent="0.2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9"/>
    </row>
    <row r="41" spans="1:16" ht="14.25" x14ac:dyDescent="0.2">
      <c r="A41" s="176" t="s">
        <v>12</v>
      </c>
      <c r="B41" s="177"/>
      <c r="C41" s="177"/>
      <c r="D41" s="177"/>
      <c r="E41" s="177"/>
      <c r="F41" s="177"/>
      <c r="G41" s="177"/>
      <c r="H41" s="177"/>
      <c r="I41" s="177"/>
      <c r="J41" s="177"/>
      <c r="K41" s="58"/>
      <c r="L41" s="58"/>
      <c r="M41" s="9"/>
    </row>
    <row r="42" spans="1:16" ht="13.5" thickBot="1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23"/>
      <c r="K42" s="59"/>
      <c r="L42" s="59"/>
      <c r="M42" s="24"/>
    </row>
    <row r="43" spans="1:16" ht="13.5" thickTop="1" x14ac:dyDescent="0.2">
      <c r="K43" s="60" t="s">
        <v>34</v>
      </c>
      <c r="L43" s="61">
        <f ca="1">NOW()</f>
        <v>44113.514017013898</v>
      </c>
    </row>
  </sheetData>
  <mergeCells count="29">
    <mergeCell ref="H20:I20"/>
    <mergeCell ref="J20:K20"/>
    <mergeCell ref="H22:I22"/>
    <mergeCell ref="J22:K22"/>
    <mergeCell ref="H24:I24"/>
    <mergeCell ref="J24:K24"/>
    <mergeCell ref="A41:J41"/>
    <mergeCell ref="H36:I36"/>
    <mergeCell ref="H38:I38"/>
    <mergeCell ref="H26:I26"/>
    <mergeCell ref="J26:K26"/>
    <mergeCell ref="B32:D32"/>
    <mergeCell ref="H34:I34"/>
    <mergeCell ref="J34:K34"/>
    <mergeCell ref="H28:I28"/>
    <mergeCell ref="J28:K28"/>
    <mergeCell ref="H30:I30"/>
    <mergeCell ref="J30:K30"/>
    <mergeCell ref="D3:J5"/>
    <mergeCell ref="B7:D7"/>
    <mergeCell ref="E9:F9"/>
    <mergeCell ref="J9:K9"/>
    <mergeCell ref="E11:F11"/>
    <mergeCell ref="J11:K11"/>
    <mergeCell ref="E13:I13"/>
    <mergeCell ref="J13:K13"/>
    <mergeCell ref="B16:E16"/>
    <mergeCell ref="H18:I18"/>
    <mergeCell ref="J18:K18"/>
  </mergeCells>
  <dataValidations count="1">
    <dataValidation type="list" allowBlank="1" showInputMessage="1" showErrorMessage="1" sqref="J13">
      <formula1>"Personne Physique,Personne Morale"</formula1>
    </dataValidation>
  </dataValidations>
  <pageMargins left="0.78740157499999996" right="0.78740157499999996" top="0.984251969" bottom="0.984251969" header="0.4921259845" footer="0.4921259845"/>
  <pageSetup paperSize="9" scale="92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8433" r:id="rId4" name="cmdAccueil">
          <controlPr defaultSize="0" print="0" autoLine="0" r:id="rId5">
            <anchor moveWithCells="1">
              <from>
                <xdr:col>0</xdr:col>
                <xdr:colOff>180975</xdr:colOff>
                <xdr:row>2</xdr:row>
                <xdr:rowOff>47625</xdr:rowOff>
              </from>
              <to>
                <xdr:col>1</xdr:col>
                <xdr:colOff>447675</xdr:colOff>
                <xdr:row>4</xdr:row>
                <xdr:rowOff>19050</xdr:rowOff>
              </to>
            </anchor>
          </controlPr>
        </control>
      </mc:Choice>
      <mc:Fallback>
        <control shapeId="18433" r:id="rId4" name="cmdAccuei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FC32"/>
  <sheetViews>
    <sheetView showGridLines="0" workbookViewId="0"/>
  </sheetViews>
  <sheetFormatPr baseColWidth="10" defaultColWidth="0" defaultRowHeight="12.75" zeroHeight="1" x14ac:dyDescent="0.2"/>
  <cols>
    <col min="1" max="1" width="255.7109375" customWidth="1"/>
    <col min="2" max="2" width="19" hidden="1" customWidth="1"/>
    <col min="15" max="16383" width="11.42578125" hidden="1"/>
    <col min="16384" max="16384" width="28.85546875" hidden="1" customWidth="1"/>
  </cols>
  <sheetData>
    <row r="1" spans="1:5" ht="408.95" customHeight="1" x14ac:dyDescent="0.2">
      <c r="A1" s="152" t="s">
        <v>113</v>
      </c>
      <c r="B1" s="148"/>
      <c r="C1" s="1"/>
      <c r="D1" s="1"/>
      <c r="E1" s="1"/>
    </row>
    <row r="2" spans="1:5" hidden="1" x14ac:dyDescent="0.2"/>
    <row r="3" spans="1:5" hidden="1" x14ac:dyDescent="0.2"/>
    <row r="4" spans="1:5" hidden="1" x14ac:dyDescent="0.2"/>
    <row r="5" spans="1:5" hidden="1" x14ac:dyDescent="0.2"/>
    <row r="6" spans="1:5" hidden="1" x14ac:dyDescent="0.2"/>
    <row r="7" spans="1:5" hidden="1" x14ac:dyDescent="0.2"/>
    <row r="8" spans="1:5" hidden="1" x14ac:dyDescent="0.2"/>
    <row r="9" spans="1:5" hidden="1" x14ac:dyDescent="0.2"/>
    <row r="10" spans="1:5" hidden="1" x14ac:dyDescent="0.2"/>
    <row r="11" spans="1:5" hidden="1" x14ac:dyDescent="0.2"/>
    <row r="12" spans="1:5" hidden="1" x14ac:dyDescent="0.2"/>
    <row r="13" spans="1:5" hidden="1" x14ac:dyDescent="0.2"/>
    <row r="14" spans="1:5" hidden="1" x14ac:dyDescent="0.2"/>
    <row r="15" spans="1:5" hidden="1" x14ac:dyDescent="0.2"/>
    <row r="16" spans="1:5" hidden="1" x14ac:dyDescent="0.2"/>
    <row r="17" hidden="1" x14ac:dyDescent="0.2"/>
    <row r="18" hidden="1" x14ac:dyDescent="0.2"/>
    <row r="19" hidden="1" x14ac:dyDescent="0.2"/>
    <row r="20" hidden="1" x14ac:dyDescent="0.2"/>
    <row r="21" hidden="1" x14ac:dyDescent="0.2"/>
    <row r="22" hidden="1" x14ac:dyDescent="0.2"/>
    <row r="23" hidden="1" x14ac:dyDescent="0.2"/>
    <row r="24" hidden="1" x14ac:dyDescent="0.2"/>
    <row r="25" hidden="1" x14ac:dyDescent="0.2"/>
    <row r="26" hidden="1" x14ac:dyDescent="0.2"/>
    <row r="27" hidden="1" x14ac:dyDescent="0.2"/>
    <row r="28" hidden="1" x14ac:dyDescent="0.2"/>
    <row r="29" hidden="1" x14ac:dyDescent="0.2"/>
    <row r="30" hidden="1" x14ac:dyDescent="0.2"/>
    <row r="31" hidden="1" x14ac:dyDescent="0.2"/>
    <row r="32" hidden="1" x14ac:dyDescent="0.2"/>
  </sheetData>
  <phoneticPr fontId="3" type="noConversion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5" r:id="rId4" name="cmdPrestationDC">
          <controlPr defaultSize="0" autoLine="0" r:id="rId5">
            <anchor moveWithCells="1">
              <from>
                <xdr:col>0</xdr:col>
                <xdr:colOff>47625</xdr:colOff>
                <xdr:row>0</xdr:row>
                <xdr:rowOff>3228975</xdr:rowOff>
              </from>
              <to>
                <xdr:col>0</xdr:col>
                <xdr:colOff>2076450</xdr:colOff>
                <xdr:row>0</xdr:row>
                <xdr:rowOff>3648075</xdr:rowOff>
              </to>
            </anchor>
          </controlPr>
        </control>
      </mc:Choice>
      <mc:Fallback>
        <control shapeId="6145" r:id="rId4" name="cmdPrestationDC"/>
      </mc:Fallback>
    </mc:AlternateContent>
    <mc:AlternateContent xmlns:mc="http://schemas.openxmlformats.org/markup-compatibility/2006">
      <mc:Choice Requires="x14">
        <control shapeId="6148" r:id="rId6" name="cmdRbstDette">
          <controlPr defaultSize="0" autoLine="0" r:id="rId7">
            <anchor moveWithCells="1">
              <from>
                <xdr:col>0</xdr:col>
                <xdr:colOff>0</xdr:colOff>
                <xdr:row>0</xdr:row>
                <xdr:rowOff>4133850</xdr:rowOff>
              </from>
              <to>
                <xdr:col>0</xdr:col>
                <xdr:colOff>2028825</xdr:colOff>
                <xdr:row>0</xdr:row>
                <xdr:rowOff>4552950</xdr:rowOff>
              </to>
            </anchor>
          </controlPr>
        </control>
      </mc:Choice>
      <mc:Fallback>
        <control shapeId="6148" r:id="rId6" name="cmdRbstDette"/>
      </mc:Fallback>
    </mc:AlternateContent>
    <mc:AlternateContent xmlns:mc="http://schemas.openxmlformats.org/markup-compatibility/2006">
      <mc:Choice Requires="x14">
        <control shapeId="6149" r:id="rId8" name="CmdRevaloDC">
          <controlPr defaultSize="0" autoLine="0" r:id="rId9">
            <anchor moveWithCells="1">
              <from>
                <xdr:col>0</xdr:col>
                <xdr:colOff>0</xdr:colOff>
                <xdr:row>0</xdr:row>
                <xdr:rowOff>3667125</xdr:rowOff>
              </from>
              <to>
                <xdr:col>0</xdr:col>
                <xdr:colOff>2028825</xdr:colOff>
                <xdr:row>0</xdr:row>
                <xdr:rowOff>4086225</xdr:rowOff>
              </to>
            </anchor>
          </controlPr>
        </control>
      </mc:Choice>
      <mc:Fallback>
        <control shapeId="6149" r:id="rId8" name="CmdRevaloDC"/>
      </mc:Fallback>
    </mc:AlternateContent>
    <mc:AlternateContent xmlns:mc="http://schemas.openxmlformats.org/markup-compatibility/2006">
      <mc:Choice Requires="x14">
        <control shapeId="6151" r:id="rId10" name="USERFORM">
          <controlPr defaultSize="0" autoLine="0" r:id="rId11">
            <anchor moveWithCells="1">
              <from>
                <xdr:col>0</xdr:col>
                <xdr:colOff>0</xdr:colOff>
                <xdr:row>0</xdr:row>
                <xdr:rowOff>4629150</xdr:rowOff>
              </from>
              <to>
                <xdr:col>0</xdr:col>
                <xdr:colOff>1257300</xdr:colOff>
                <xdr:row>1048575</xdr:row>
                <xdr:rowOff>4629150</xdr:rowOff>
              </to>
            </anchor>
          </controlPr>
        </control>
      </mc:Choice>
      <mc:Fallback>
        <control shapeId="6151" r:id="rId10" name="USERFORM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P37"/>
  <sheetViews>
    <sheetView showGridLines="0" showRowColHeaders="0" zoomScale="90" workbookViewId="0">
      <selection activeCell="H32" sqref="H32:I32"/>
    </sheetView>
  </sheetViews>
  <sheetFormatPr baseColWidth="10" defaultRowHeight="12.75" x14ac:dyDescent="0.2"/>
  <cols>
    <col min="1" max="1" width="8.42578125" style="6" customWidth="1"/>
    <col min="2" max="2" width="7.85546875" style="6" customWidth="1"/>
    <col min="3" max="10" width="11.42578125" style="6"/>
    <col min="11" max="11" width="11.28515625" style="6" customWidth="1"/>
    <col min="12" max="12" width="15" style="6" customWidth="1"/>
    <col min="13" max="13" width="8.42578125" style="6" customWidth="1"/>
    <col min="14" max="16384" width="11.42578125" style="6"/>
  </cols>
  <sheetData>
    <row r="1" spans="1:16" ht="8.25" customHeight="1" thickTop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5"/>
      <c r="O1" s="5"/>
      <c r="P1" s="5"/>
    </row>
    <row r="2" spans="1:16" ht="3.75" customHeight="1" thickBot="1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/>
      <c r="N2" s="5"/>
      <c r="O2" s="5"/>
      <c r="P2" s="5"/>
    </row>
    <row r="3" spans="1:16" ht="13.5" thickTop="1" x14ac:dyDescent="0.2">
      <c r="A3" s="7"/>
      <c r="B3" s="8"/>
      <c r="C3" s="8"/>
      <c r="D3" s="166" t="s">
        <v>105</v>
      </c>
      <c r="E3" s="167"/>
      <c r="F3" s="167"/>
      <c r="G3" s="167"/>
      <c r="H3" s="167"/>
      <c r="I3" s="167"/>
      <c r="J3" s="168"/>
      <c r="K3" s="8"/>
      <c r="L3" s="8"/>
      <c r="M3" s="9"/>
      <c r="N3" s="5"/>
      <c r="O3" s="5"/>
      <c r="P3" s="5"/>
    </row>
    <row r="4" spans="1:16" x14ac:dyDescent="0.2">
      <c r="A4" s="7"/>
      <c r="B4" s="8"/>
      <c r="C4" s="8"/>
      <c r="D4" s="169"/>
      <c r="E4" s="170"/>
      <c r="F4" s="170"/>
      <c r="G4" s="170"/>
      <c r="H4" s="170"/>
      <c r="I4" s="170"/>
      <c r="J4" s="171"/>
      <c r="K4" s="8"/>
      <c r="L4" s="8"/>
      <c r="M4" s="9"/>
      <c r="N4" s="5"/>
      <c r="O4" s="5"/>
      <c r="P4" s="5"/>
    </row>
    <row r="5" spans="1:16" ht="13.5" thickBot="1" x14ac:dyDescent="0.25">
      <c r="A5" s="7"/>
      <c r="B5" s="8"/>
      <c r="C5" s="8"/>
      <c r="D5" s="172"/>
      <c r="E5" s="173"/>
      <c r="F5" s="173"/>
      <c r="G5" s="173"/>
      <c r="H5" s="173"/>
      <c r="I5" s="173"/>
      <c r="J5" s="174"/>
      <c r="K5" s="8"/>
      <c r="L5" s="8"/>
      <c r="M5" s="9"/>
      <c r="N5" s="5"/>
      <c r="O5" s="5"/>
      <c r="P5" s="5"/>
    </row>
    <row r="6" spans="1:16" ht="9.9499999999999993" customHeight="1" thickTop="1" thickBot="1" x14ac:dyDescent="0.25">
      <c r="A6" s="7"/>
      <c r="B6" s="8"/>
      <c r="C6" s="8"/>
      <c r="D6" s="10"/>
      <c r="E6" s="10"/>
      <c r="F6" s="10"/>
      <c r="G6" s="10"/>
      <c r="H6" s="10"/>
      <c r="I6" s="10"/>
      <c r="J6" s="10"/>
      <c r="K6" s="8"/>
      <c r="L6" s="8"/>
      <c r="M6" s="9"/>
      <c r="N6" s="5"/>
      <c r="O6" s="5"/>
      <c r="P6" s="5"/>
    </row>
    <row r="7" spans="1:16" ht="13.5" thickBot="1" x14ac:dyDescent="0.25">
      <c r="A7" s="7"/>
      <c r="B7" s="160" t="s">
        <v>0</v>
      </c>
      <c r="C7" s="161"/>
      <c r="D7" s="162"/>
      <c r="E7" s="8"/>
      <c r="F7" s="8"/>
      <c r="G7" s="8"/>
      <c r="H7" s="8"/>
      <c r="I7" s="8"/>
      <c r="J7" s="8"/>
      <c r="K7" s="8"/>
      <c r="L7" s="8"/>
      <c r="M7" s="9"/>
      <c r="N7" s="5"/>
      <c r="O7" s="5"/>
      <c r="P7" s="5"/>
    </row>
    <row r="8" spans="1:16" x14ac:dyDescent="0.2">
      <c r="A8" s="7"/>
      <c r="B8" s="11"/>
      <c r="C8" s="12"/>
      <c r="D8" s="12"/>
      <c r="E8" s="13"/>
      <c r="F8" s="13"/>
      <c r="G8" s="13"/>
      <c r="H8" s="13"/>
      <c r="I8" s="13"/>
      <c r="J8" s="13"/>
      <c r="K8" s="14"/>
      <c r="L8" s="15"/>
      <c r="M8" s="9"/>
      <c r="N8" s="5"/>
      <c r="O8" s="5"/>
      <c r="P8" s="5"/>
    </row>
    <row r="9" spans="1:16" ht="14.25" x14ac:dyDescent="0.2">
      <c r="A9" s="7"/>
      <c r="B9" s="27" t="s">
        <v>11</v>
      </c>
      <c r="D9" s="12"/>
      <c r="E9" s="156"/>
      <c r="F9" s="175"/>
      <c r="G9" s="12"/>
      <c r="H9" s="25" t="s">
        <v>1</v>
      </c>
      <c r="I9" s="12"/>
      <c r="J9" s="156"/>
      <c r="K9" s="175"/>
      <c r="L9" s="16"/>
      <c r="M9" s="9"/>
      <c r="N9" s="5"/>
      <c r="O9" s="5"/>
      <c r="P9" s="5"/>
    </row>
    <row r="10" spans="1:16" ht="6.75" customHeight="1" x14ac:dyDescent="0.2">
      <c r="A10" s="7"/>
      <c r="B10" s="28"/>
      <c r="D10" s="12"/>
      <c r="E10" s="12"/>
      <c r="F10" s="12"/>
      <c r="G10" s="12"/>
      <c r="H10" s="12"/>
      <c r="I10" s="12"/>
      <c r="J10" s="12"/>
      <c r="K10" s="17"/>
      <c r="L10" s="18"/>
      <c r="M10" s="9"/>
      <c r="N10" s="5"/>
      <c r="O10" s="5"/>
      <c r="P10" s="5"/>
    </row>
    <row r="11" spans="1:16" ht="14.25" x14ac:dyDescent="0.2">
      <c r="A11" s="7"/>
      <c r="B11" s="27" t="s">
        <v>13</v>
      </c>
      <c r="D11" s="12"/>
      <c r="E11" s="156"/>
      <c r="F11" s="175"/>
      <c r="G11" s="12"/>
      <c r="H11" s="26" t="s">
        <v>2</v>
      </c>
      <c r="I11" s="12"/>
      <c r="J11" s="156"/>
      <c r="K11" s="175"/>
      <c r="L11" s="18"/>
      <c r="M11" s="9"/>
      <c r="N11" s="5"/>
      <c r="O11" s="5"/>
      <c r="P11" s="5"/>
    </row>
    <row r="12" spans="1:16" ht="6.75" customHeight="1" x14ac:dyDescent="0.2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8"/>
      <c r="M12" s="9"/>
      <c r="N12" s="5"/>
      <c r="O12" s="5"/>
      <c r="P12" s="5"/>
    </row>
    <row r="13" spans="1:16" x14ac:dyDescent="0.2">
      <c r="A13" s="7"/>
      <c r="B13" s="27" t="s">
        <v>6</v>
      </c>
      <c r="C13" s="12"/>
      <c r="D13" s="12"/>
      <c r="E13" s="156"/>
      <c r="F13" s="157"/>
      <c r="G13" s="157"/>
      <c r="H13" s="157"/>
      <c r="I13" s="157"/>
      <c r="J13" s="158" t="s">
        <v>90</v>
      </c>
      <c r="K13" s="159"/>
      <c r="L13" s="18"/>
      <c r="M13" s="9"/>
      <c r="N13" s="5"/>
      <c r="O13" s="5"/>
      <c r="P13" s="5"/>
    </row>
    <row r="14" spans="1:16" ht="13.5" thickBot="1" x14ac:dyDescent="0.25">
      <c r="A14" s="7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1"/>
      <c r="M14" s="9"/>
      <c r="N14" s="5"/>
      <c r="O14" s="5"/>
      <c r="P14" s="5"/>
    </row>
    <row r="15" spans="1:16" ht="13.5" customHeight="1" thickBot="1" x14ac:dyDescent="0.2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  <c r="N15" s="5"/>
      <c r="O15" s="5"/>
      <c r="P15" s="5"/>
    </row>
    <row r="16" spans="1:16" ht="13.5" thickBot="1" x14ac:dyDescent="0.25">
      <c r="A16" s="7"/>
      <c r="B16" s="160" t="s">
        <v>3</v>
      </c>
      <c r="C16" s="161"/>
      <c r="D16" s="161"/>
      <c r="E16" s="162"/>
      <c r="F16" s="8"/>
      <c r="G16" s="8"/>
      <c r="H16" s="8"/>
      <c r="I16" s="8"/>
      <c r="J16" s="8"/>
      <c r="K16" s="8"/>
      <c r="L16" s="8"/>
      <c r="M16" s="9"/>
      <c r="N16" s="5"/>
      <c r="O16" s="5"/>
      <c r="P16" s="5"/>
    </row>
    <row r="17" spans="1:16" x14ac:dyDescent="0.2">
      <c r="A17" s="7"/>
      <c r="B17" s="11"/>
      <c r="C17" s="12"/>
      <c r="D17" s="12"/>
      <c r="E17" s="12"/>
      <c r="F17" s="13"/>
      <c r="G17" s="13"/>
      <c r="H17" s="13"/>
      <c r="I17" s="13"/>
      <c r="J17" s="13"/>
      <c r="K17" s="13"/>
      <c r="L17" s="15"/>
      <c r="M17" s="9"/>
      <c r="N17" s="5"/>
      <c r="O17" s="5"/>
      <c r="P17" s="5"/>
    </row>
    <row r="18" spans="1:16" x14ac:dyDescent="0.2">
      <c r="A18" s="7"/>
      <c r="B18" s="27" t="s">
        <v>8</v>
      </c>
      <c r="D18" s="12"/>
      <c r="G18" s="12"/>
      <c r="H18" s="163"/>
      <c r="I18" s="164"/>
      <c r="J18" s="165"/>
      <c r="K18" s="165"/>
      <c r="L18" s="16"/>
      <c r="M18" s="9"/>
      <c r="N18" s="5"/>
      <c r="O18" s="5"/>
      <c r="P18" s="5"/>
    </row>
    <row r="19" spans="1:16" ht="6.75" customHeight="1" x14ac:dyDescent="0.2">
      <c r="A19" s="7"/>
      <c r="B19" s="28"/>
      <c r="C19" s="30"/>
      <c r="D19" s="12"/>
      <c r="E19" s="12"/>
      <c r="F19" s="12"/>
      <c r="G19" s="12"/>
      <c r="H19" s="12"/>
      <c r="I19" s="12"/>
      <c r="J19" s="12"/>
      <c r="K19" s="12"/>
      <c r="L19" s="18"/>
      <c r="M19" s="9"/>
      <c r="N19" s="5"/>
      <c r="O19" s="5"/>
      <c r="P19" s="5"/>
    </row>
    <row r="20" spans="1:16" x14ac:dyDescent="0.2">
      <c r="A20" s="7"/>
      <c r="B20" s="27" t="s">
        <v>9</v>
      </c>
      <c r="D20" s="12"/>
      <c r="E20" s="31"/>
      <c r="F20" s="32"/>
      <c r="G20" s="12"/>
      <c r="H20" s="182"/>
      <c r="I20" s="183"/>
      <c r="J20" s="165" t="str">
        <f>IF(verifdate(H20)=TRUE,"","")</f>
        <v/>
      </c>
      <c r="K20" s="165"/>
      <c r="L20" s="16"/>
      <c r="M20" s="9"/>
      <c r="N20" s="5"/>
      <c r="O20" s="5"/>
      <c r="P20" s="5"/>
    </row>
    <row r="21" spans="1:16" ht="6.75" customHeight="1" x14ac:dyDescent="0.2">
      <c r="A21" s="7"/>
      <c r="B21" s="28"/>
      <c r="C21" s="30"/>
      <c r="D21" s="12"/>
      <c r="E21" s="12"/>
      <c r="F21" s="12"/>
      <c r="G21" s="12"/>
      <c r="H21" s="12"/>
      <c r="I21" s="12"/>
      <c r="J21" s="12"/>
      <c r="K21" s="12"/>
      <c r="L21" s="18"/>
      <c r="M21" s="9"/>
      <c r="N21" s="5"/>
      <c r="O21" s="5"/>
      <c r="P21" s="5"/>
    </row>
    <row r="22" spans="1:16" x14ac:dyDescent="0.2">
      <c r="A22" s="7"/>
      <c r="B22" s="27" t="s">
        <v>10</v>
      </c>
      <c r="D22" s="12"/>
      <c r="E22" s="31"/>
      <c r="F22" s="32"/>
      <c r="G22" s="12"/>
      <c r="H22" s="182"/>
      <c r="I22" s="183"/>
      <c r="J22" s="165" t="str">
        <f>IF(verifdate(H22)=TRUE,"","")</f>
        <v/>
      </c>
      <c r="K22" s="165"/>
      <c r="L22" s="16"/>
      <c r="M22" s="9"/>
      <c r="N22" s="5"/>
      <c r="O22" s="5"/>
      <c r="P22" s="5"/>
    </row>
    <row r="23" spans="1:16" ht="6.75" customHeight="1" x14ac:dyDescent="0.2">
      <c r="A23" s="7"/>
      <c r="B23" s="28"/>
      <c r="C23" s="30"/>
      <c r="D23" s="12"/>
      <c r="E23" s="12"/>
      <c r="F23" s="12"/>
      <c r="G23" s="12"/>
      <c r="H23" s="12"/>
      <c r="I23" s="12"/>
      <c r="J23" s="12"/>
      <c r="K23" s="12"/>
      <c r="L23" s="18"/>
      <c r="M23" s="9"/>
      <c r="N23" s="5"/>
      <c r="O23" s="5"/>
      <c r="P23" s="5"/>
    </row>
    <row r="24" spans="1:16" x14ac:dyDescent="0.2">
      <c r="A24" s="7"/>
      <c r="B24" s="27" t="s">
        <v>7</v>
      </c>
      <c r="D24" s="12"/>
      <c r="E24" s="31"/>
      <c r="F24" s="32"/>
      <c r="G24" s="12"/>
      <c r="H24" s="185">
        <v>43613</v>
      </c>
      <c r="I24" s="186"/>
      <c r="J24" s="165"/>
      <c r="K24" s="165"/>
      <c r="L24" s="16"/>
      <c r="M24" s="9"/>
      <c r="N24" s="5"/>
      <c r="O24" s="5"/>
      <c r="P24" s="5"/>
    </row>
    <row r="25" spans="1:16" ht="6.75" customHeight="1" x14ac:dyDescent="0.2">
      <c r="A25" s="7"/>
      <c r="B25" s="28"/>
      <c r="C25" s="30"/>
      <c r="D25" s="12"/>
      <c r="E25" s="12"/>
      <c r="F25" s="12"/>
      <c r="G25" s="12"/>
      <c r="H25" s="12"/>
      <c r="I25" s="12"/>
      <c r="J25" s="12"/>
      <c r="K25" s="12"/>
      <c r="L25" s="18"/>
      <c r="M25" s="9"/>
      <c r="N25" s="5"/>
      <c r="O25" s="5"/>
      <c r="P25" s="5"/>
    </row>
    <row r="26" spans="1:16" ht="5.25" customHeight="1" thickBot="1" x14ac:dyDescent="0.25">
      <c r="A26" s="7"/>
      <c r="B26" s="33"/>
      <c r="C26" s="29"/>
      <c r="D26" s="20"/>
      <c r="E26" s="34"/>
      <c r="F26" s="34"/>
      <c r="G26" s="20"/>
      <c r="H26" s="187"/>
      <c r="I26" s="187"/>
      <c r="J26" s="187"/>
      <c r="K26" s="187"/>
      <c r="L26" s="35"/>
      <c r="M26" s="9"/>
      <c r="N26" s="5"/>
      <c r="O26" s="5"/>
      <c r="P26" s="5"/>
    </row>
    <row r="27" spans="1:16" ht="13.5" thickBot="1" x14ac:dyDescent="0.25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9"/>
      <c r="N27" s="5"/>
      <c r="O27" s="5"/>
      <c r="P27" s="5"/>
    </row>
    <row r="28" spans="1:16" ht="13.5" thickBot="1" x14ac:dyDescent="0.25">
      <c r="A28" s="7"/>
      <c r="B28" s="160" t="s">
        <v>4</v>
      </c>
      <c r="C28" s="161"/>
      <c r="D28" s="162"/>
      <c r="E28" s="8"/>
      <c r="F28" s="8"/>
      <c r="G28" s="8"/>
      <c r="H28" s="8"/>
      <c r="I28" s="8"/>
      <c r="J28" s="8"/>
      <c r="K28" s="8"/>
      <c r="L28" s="8"/>
      <c r="M28" s="9"/>
      <c r="N28" s="5"/>
      <c r="O28" s="5"/>
      <c r="P28" s="5"/>
    </row>
    <row r="29" spans="1:16" x14ac:dyDescent="0.2">
      <c r="A29" s="7"/>
      <c r="B29" s="11"/>
      <c r="C29" s="12"/>
      <c r="D29" s="12"/>
      <c r="E29" s="13"/>
      <c r="F29" s="13"/>
      <c r="G29" s="13"/>
      <c r="H29" s="13"/>
      <c r="I29" s="13"/>
      <c r="J29" s="13"/>
      <c r="K29" s="13"/>
      <c r="L29" s="15"/>
      <c r="M29" s="9"/>
      <c r="N29" s="5"/>
      <c r="O29" s="5"/>
      <c r="P29" s="5"/>
    </row>
    <row r="30" spans="1:16" x14ac:dyDescent="0.2">
      <c r="A30" s="7"/>
      <c r="B30" s="27" t="s">
        <v>5</v>
      </c>
      <c r="D30" s="12"/>
      <c r="G30" s="12"/>
      <c r="H30" s="178" t="s">
        <v>106</v>
      </c>
      <c r="I30" s="179"/>
      <c r="J30" s="184"/>
      <c r="K30" s="184"/>
      <c r="L30" s="16"/>
      <c r="M30" s="9"/>
      <c r="N30" s="5"/>
      <c r="O30" s="5"/>
      <c r="P30" s="5"/>
    </row>
    <row r="31" spans="1:16" ht="6.75" customHeight="1" x14ac:dyDescent="0.2">
      <c r="A31" s="7"/>
      <c r="B31" s="28"/>
      <c r="D31" s="12"/>
      <c r="G31" s="12"/>
      <c r="H31" s="12"/>
      <c r="I31" s="12"/>
      <c r="J31" s="12"/>
      <c r="K31" s="12"/>
      <c r="L31" s="18"/>
      <c r="M31" s="9"/>
      <c r="N31" s="5"/>
      <c r="O31" s="5"/>
      <c r="P31" s="5"/>
    </row>
    <row r="32" spans="1:16" x14ac:dyDescent="0.2">
      <c r="A32" s="7"/>
      <c r="B32" s="27" t="s">
        <v>14</v>
      </c>
      <c r="D32" s="12"/>
      <c r="G32" s="12"/>
      <c r="H32" s="180" t="str">
        <f>IF(H30&gt;5,H30,IF(H30&lt;=1,"0",IF(H30&lt;=4.99,5)))</f>
        <v>96,46</v>
      </c>
      <c r="I32" s="181"/>
      <c r="J32" s="120"/>
      <c r="K32" s="12"/>
      <c r="L32" s="18"/>
      <c r="M32" s="9"/>
      <c r="N32" s="5"/>
      <c r="O32" s="5"/>
      <c r="P32" s="5"/>
    </row>
    <row r="33" spans="1:16" ht="13.5" thickBot="1" x14ac:dyDescent="0.25">
      <c r="A33" s="7"/>
      <c r="B33" s="19"/>
      <c r="C33" s="20"/>
      <c r="D33" s="20"/>
      <c r="E33" s="20"/>
      <c r="F33" s="20"/>
      <c r="G33" s="20"/>
      <c r="H33" s="20"/>
      <c r="I33" s="20"/>
      <c r="J33" s="20"/>
      <c r="K33" s="20"/>
      <c r="L33" s="21"/>
      <c r="M33" s="9"/>
      <c r="N33" s="5"/>
      <c r="O33" s="5"/>
      <c r="P33" s="5"/>
    </row>
    <row r="34" spans="1:16" x14ac:dyDescent="0.2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9"/>
    </row>
    <row r="35" spans="1:16" ht="14.25" x14ac:dyDescent="0.2">
      <c r="A35" s="176" t="s">
        <v>12</v>
      </c>
      <c r="B35" s="188"/>
      <c r="C35" s="188"/>
      <c r="D35" s="188"/>
      <c r="E35" s="188"/>
      <c r="F35" s="188"/>
      <c r="G35" s="188"/>
      <c r="H35" s="188"/>
      <c r="I35" s="188"/>
      <c r="J35" s="188"/>
      <c r="K35" s="58"/>
      <c r="L35" s="58"/>
      <c r="M35" s="9"/>
    </row>
    <row r="36" spans="1:16" ht="13.5" thickBot="1" x14ac:dyDescent="0.25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59"/>
      <c r="L36" s="59"/>
      <c r="M36" s="24"/>
    </row>
    <row r="37" spans="1:16" ht="13.5" thickTop="1" x14ac:dyDescent="0.2">
      <c r="K37" s="60" t="s">
        <v>34</v>
      </c>
      <c r="L37" s="61">
        <f ca="1">NOW()</f>
        <v>44113.514017013898</v>
      </c>
    </row>
  </sheetData>
  <mergeCells count="24">
    <mergeCell ref="H26:I26"/>
    <mergeCell ref="J26:K26"/>
    <mergeCell ref="B28:D28"/>
    <mergeCell ref="A35:J35"/>
    <mergeCell ref="H30:I30"/>
    <mergeCell ref="J30:K30"/>
    <mergeCell ref="H32:I32"/>
    <mergeCell ref="H24:I24"/>
    <mergeCell ref="J24:K24"/>
    <mergeCell ref="J11:K11"/>
    <mergeCell ref="J20:K20"/>
    <mergeCell ref="H20:I20"/>
    <mergeCell ref="H22:I22"/>
    <mergeCell ref="J22:K22"/>
    <mergeCell ref="D3:J5"/>
    <mergeCell ref="H18:I18"/>
    <mergeCell ref="J18:K18"/>
    <mergeCell ref="B7:D7"/>
    <mergeCell ref="E13:I13"/>
    <mergeCell ref="B16:E16"/>
    <mergeCell ref="J13:K13"/>
    <mergeCell ref="E9:F9"/>
    <mergeCell ref="J9:K9"/>
    <mergeCell ref="E11:F11"/>
  </mergeCells>
  <phoneticPr fontId="3" type="noConversion"/>
  <dataValidations disablePrompts="1" count="1">
    <dataValidation type="list" allowBlank="1" showInputMessage="1" showErrorMessage="1" sqref="J13">
      <formula1>"Personne Physique,Personne Morale"</formula1>
    </dataValidation>
  </dataValidations>
  <pageMargins left="0.78740157499999996" right="0.78740157499999996" top="0.984251969" bottom="0.984251969" header="0.4921259845" footer="0.4921259845"/>
  <pageSetup paperSize="9" scale="92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Accueil">
          <controlPr defaultSize="0" print="0" autoLine="0" r:id="rId5">
            <anchor moveWithCells="1">
              <from>
                <xdr:col>0</xdr:col>
                <xdr:colOff>180975</xdr:colOff>
                <xdr:row>2</xdr:row>
                <xdr:rowOff>47625</xdr:rowOff>
              </from>
              <to>
                <xdr:col>1</xdr:col>
                <xdr:colOff>447675</xdr:colOff>
                <xdr:row>4</xdr:row>
                <xdr:rowOff>19050</xdr:rowOff>
              </to>
            </anchor>
          </controlPr>
        </control>
      </mc:Choice>
      <mc:Fallback>
        <control shapeId="1025" r:id="rId4" name="cmdAccueil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650"/>
  <sheetViews>
    <sheetView showGridLines="0" topLeftCell="A19" zoomScaleNormal="100" workbookViewId="0">
      <selection activeCell="H42" sqref="H42"/>
    </sheetView>
  </sheetViews>
  <sheetFormatPr baseColWidth="10" defaultRowHeight="12.75" x14ac:dyDescent="0.2"/>
  <cols>
    <col min="1" max="1" width="47.28515625" style="38" bestFit="1" customWidth="1"/>
    <col min="2" max="2" width="35.42578125" style="38" customWidth="1"/>
    <col min="3" max="3" width="10.140625" style="38" customWidth="1"/>
    <col min="4" max="4" width="10.28515625" style="38" customWidth="1"/>
    <col min="5" max="5" width="9.85546875" style="38" bestFit="1" customWidth="1"/>
    <col min="6" max="6" width="14.5703125" style="38" customWidth="1"/>
    <col min="7" max="7" width="11.85546875" style="38" customWidth="1"/>
    <col min="8" max="8" width="13.28515625" style="38" bestFit="1" customWidth="1"/>
    <col min="9" max="9" width="11.7109375" style="38" customWidth="1"/>
    <col min="10" max="11" width="11.85546875" style="38" bestFit="1" customWidth="1"/>
    <col min="12" max="12" width="18.28515625" style="38" customWidth="1"/>
    <col min="13" max="13" width="10.85546875" style="38" customWidth="1"/>
    <col min="14" max="16" width="11.42578125" style="38" customWidth="1"/>
    <col min="17" max="16384" width="11.42578125" style="38"/>
  </cols>
  <sheetData>
    <row r="1" spans="1:15" ht="37.5" customHeight="1" x14ac:dyDescent="0.2">
      <c r="A1" s="36"/>
      <c r="B1" s="37"/>
      <c r="C1" s="37"/>
      <c r="F1" s="143"/>
      <c r="H1"/>
      <c r="I1"/>
      <c r="J1"/>
      <c r="K1"/>
      <c r="L1"/>
      <c r="N1" s="38" t="s">
        <v>15</v>
      </c>
      <c r="O1" s="38" t="s">
        <v>16</v>
      </c>
    </row>
    <row r="2" spans="1:15" ht="29.25" customHeight="1" x14ac:dyDescent="0.2">
      <c r="A2" s="37" t="s">
        <v>17</v>
      </c>
      <c r="B2" s="39" t="str">
        <f>IF(Décès!H20="","",Décès!H20)</f>
        <v/>
      </c>
      <c r="C2" s="37"/>
      <c r="H2"/>
      <c r="I2"/>
      <c r="J2"/>
      <c r="K2"/>
      <c r="L2"/>
      <c r="M2" s="38">
        <v>1</v>
      </c>
      <c r="N2" s="38">
        <v>31</v>
      </c>
      <c r="O2" s="38">
        <f>N2</f>
        <v>31</v>
      </c>
    </row>
    <row r="3" spans="1:15" ht="18" customHeight="1" x14ac:dyDescent="0.2">
      <c r="A3" s="37" t="s">
        <v>35</v>
      </c>
      <c r="B3" s="39" t="str">
        <f>IF(Décès!H22="","",Décès!H22)</f>
        <v/>
      </c>
      <c r="C3" s="38" t="e">
        <f>B3-B2</f>
        <v>#VALUE!</v>
      </c>
      <c r="D3" s="40" t="str">
        <f>IF(E20=E19,"Attention le taux légal 2010 doit être réactualisé","")</f>
        <v/>
      </c>
      <c r="H3"/>
      <c r="I3"/>
      <c r="J3"/>
      <c r="K3"/>
      <c r="L3"/>
      <c r="M3" s="38">
        <v>2</v>
      </c>
      <c r="N3" s="38">
        <v>28</v>
      </c>
      <c r="O3" s="38">
        <f>N3+1</f>
        <v>29</v>
      </c>
    </row>
    <row r="4" spans="1:15" ht="39.75" customHeight="1" x14ac:dyDescent="0.2">
      <c r="A4" s="37" t="s">
        <v>18</v>
      </c>
      <c r="B4" s="41" t="str">
        <f>IF(Décès!H18="","",Décès!H18)</f>
        <v/>
      </c>
      <c r="C4" s="37"/>
      <c r="D4" s="37"/>
      <c r="E4" s="117" t="s">
        <v>86</v>
      </c>
      <c r="F4" s="117" t="s">
        <v>87</v>
      </c>
      <c r="H4"/>
      <c r="I4"/>
      <c r="J4"/>
      <c r="K4"/>
      <c r="L4"/>
      <c r="M4" s="38">
        <v>3</v>
      </c>
      <c r="N4" s="38">
        <v>31</v>
      </c>
      <c r="O4" s="38">
        <f t="shared" ref="O4:O14" si="0">N4</f>
        <v>31</v>
      </c>
    </row>
    <row r="5" spans="1:15" x14ac:dyDescent="0.2">
      <c r="A5" s="42" t="s">
        <v>91</v>
      </c>
      <c r="B5" s="153">
        <v>43613</v>
      </c>
      <c r="C5" s="43"/>
      <c r="D5" s="37">
        <v>1995</v>
      </c>
      <c r="E5" s="44">
        <v>0</v>
      </c>
      <c r="F5" s="44">
        <v>0</v>
      </c>
      <c r="M5" s="38">
        <v>4</v>
      </c>
      <c r="N5" s="38">
        <v>30</v>
      </c>
      <c r="O5" s="38">
        <f t="shared" si="0"/>
        <v>30</v>
      </c>
    </row>
    <row r="6" spans="1:15" ht="31.5" customHeight="1" x14ac:dyDescent="0.2">
      <c r="A6" s="191"/>
      <c r="B6" s="191"/>
      <c r="C6" s="45"/>
      <c r="D6" s="38">
        <f>D7-1</f>
        <v>1996</v>
      </c>
      <c r="E6" s="44">
        <v>0</v>
      </c>
      <c r="F6" s="44">
        <v>0</v>
      </c>
      <c r="I6" s="147"/>
      <c r="M6" s="38">
        <v>5</v>
      </c>
      <c r="N6" s="38">
        <v>31</v>
      </c>
      <c r="O6" s="38">
        <f t="shared" si="0"/>
        <v>31</v>
      </c>
    </row>
    <row r="7" spans="1:15" ht="27.75" customHeight="1" x14ac:dyDescent="0.2">
      <c r="A7" s="189" t="s">
        <v>33</v>
      </c>
      <c r="B7" s="190"/>
      <c r="D7" s="38">
        <f>D8-1</f>
        <v>1997</v>
      </c>
      <c r="E7" s="44">
        <v>0</v>
      </c>
      <c r="F7" s="44">
        <v>0</v>
      </c>
      <c r="M7" s="38">
        <v>6</v>
      </c>
      <c r="N7" s="38">
        <v>30</v>
      </c>
      <c r="O7" s="38">
        <f t="shared" si="0"/>
        <v>30</v>
      </c>
    </row>
    <row r="8" spans="1:15" x14ac:dyDescent="0.2">
      <c r="A8" s="46"/>
      <c r="B8" s="47"/>
      <c r="D8" s="38">
        <f>D9-1</f>
        <v>1998</v>
      </c>
      <c r="E8" s="44">
        <v>0</v>
      </c>
      <c r="F8" s="44">
        <v>0</v>
      </c>
      <c r="M8" s="38">
        <v>7</v>
      </c>
      <c r="N8" s="38">
        <v>31</v>
      </c>
      <c r="O8" s="38">
        <f t="shared" si="0"/>
        <v>31</v>
      </c>
    </row>
    <row r="9" spans="1:15" ht="29.25" customHeight="1" x14ac:dyDescent="0.2">
      <c r="A9" s="144" t="s">
        <v>19</v>
      </c>
      <c r="B9" s="133" t="e">
        <f>(B2+30)</f>
        <v>#VALUE!</v>
      </c>
      <c r="D9" s="38">
        <f>D10-1</f>
        <v>1999</v>
      </c>
      <c r="E9" s="44">
        <v>0</v>
      </c>
      <c r="F9" s="44">
        <v>0</v>
      </c>
      <c r="M9" s="38">
        <v>8</v>
      </c>
      <c r="N9" s="38">
        <v>31</v>
      </c>
      <c r="O9" s="38">
        <f t="shared" si="0"/>
        <v>31</v>
      </c>
    </row>
    <row r="10" spans="1:15" ht="29.25" customHeight="1" x14ac:dyDescent="0.2">
      <c r="A10" s="144" t="s">
        <v>20</v>
      </c>
      <c r="B10" s="134" t="e">
        <f>IF(YEAR(B11)=YEAR(B9),B11,DATE(YEAR(B9),12,31))</f>
        <v>#VALUE!</v>
      </c>
      <c r="C10" s="48"/>
      <c r="D10" s="38">
        <f>D11-1</f>
        <v>2000</v>
      </c>
      <c r="E10" s="44">
        <v>0</v>
      </c>
      <c r="F10" s="44">
        <v>0</v>
      </c>
      <c r="O10" s="38">
        <f t="shared" si="0"/>
        <v>0</v>
      </c>
    </row>
    <row r="11" spans="1:15" x14ac:dyDescent="0.2">
      <c r="A11" s="144" t="s">
        <v>21</v>
      </c>
      <c r="B11" s="135" t="e">
        <f>MIN(B15,B13-1)</f>
        <v>#VALUE!</v>
      </c>
      <c r="C11" s="49" t="e">
        <f>YEAR(DATE(YEAR(B9),MONTH(B9)+2,MIN(DAY(B9),VLOOKUP(MONTH(B9)+2,M2:N14,2))))</f>
        <v>#VALUE!</v>
      </c>
      <c r="D11" s="38">
        <v>2001</v>
      </c>
      <c r="E11" s="44">
        <v>0</v>
      </c>
      <c r="F11" s="44">
        <v>0</v>
      </c>
      <c r="M11" s="38">
        <v>9</v>
      </c>
      <c r="N11" s="38">
        <v>30</v>
      </c>
      <c r="O11" s="38">
        <f t="shared" si="0"/>
        <v>30</v>
      </c>
    </row>
    <row r="12" spans="1:15" x14ac:dyDescent="0.2">
      <c r="A12" s="145"/>
      <c r="B12" s="136"/>
      <c r="C12" s="49" t="e">
        <f>IF(MONTH(B9)+2&gt;12,MONTH(B9)-10,MONTH(B9)+2)</f>
        <v>#VALUE!</v>
      </c>
      <c r="D12" s="38">
        <f>D11+1</f>
        <v>2002</v>
      </c>
      <c r="E12" s="44">
        <v>0</v>
      </c>
      <c r="F12" s="44">
        <v>0</v>
      </c>
      <c r="M12" s="38">
        <v>10</v>
      </c>
      <c r="N12" s="38">
        <v>31</v>
      </c>
      <c r="O12" s="38">
        <f t="shared" si="0"/>
        <v>31</v>
      </c>
    </row>
    <row r="13" spans="1:15" x14ac:dyDescent="0.2">
      <c r="A13" s="145" t="s">
        <v>22</v>
      </c>
      <c r="B13" s="133" t="e">
        <f>C14</f>
        <v>#VALUE!</v>
      </c>
      <c r="C13" s="49" t="e">
        <f>MIN(DAY(B9),IF(MOD(C11,4)=0,VLOOKUP(C12,M2:O14,3),VLOOKUP(C12,M2:O14,2)))</f>
        <v>#VALUE!</v>
      </c>
      <c r="D13" s="38">
        <f>D12+1</f>
        <v>2003</v>
      </c>
      <c r="E13" s="44">
        <v>0</v>
      </c>
      <c r="F13" s="44">
        <v>0</v>
      </c>
      <c r="G13" s="110"/>
      <c r="M13" s="38">
        <v>11</v>
      </c>
      <c r="N13" s="38">
        <v>30</v>
      </c>
      <c r="O13" s="38">
        <f t="shared" si="0"/>
        <v>30</v>
      </c>
    </row>
    <row r="14" spans="1:15" x14ac:dyDescent="0.2">
      <c r="A14" s="144" t="s">
        <v>20</v>
      </c>
      <c r="B14" s="134" t="e">
        <f>IF(YEAR(B15)=YEAR(B13),B15,DATE(YEAR(B13),12,31))</f>
        <v>#VALUE!</v>
      </c>
      <c r="C14" s="50" t="e">
        <f>IF(C13&lt;DAY(B9),DATE(C11,C12+1,1),DATE(C11,C12,C13))</f>
        <v>#VALUE!</v>
      </c>
      <c r="D14" s="38">
        <f>D13+1</f>
        <v>2004</v>
      </c>
      <c r="E14" s="44">
        <v>0</v>
      </c>
      <c r="F14" s="44">
        <v>0</v>
      </c>
      <c r="M14" s="38">
        <v>12</v>
      </c>
      <c r="N14" s="38">
        <v>31</v>
      </c>
      <c r="O14" s="38">
        <f t="shared" si="0"/>
        <v>31</v>
      </c>
    </row>
    <row r="15" spans="1:15" x14ac:dyDescent="0.2">
      <c r="A15" s="146" t="s">
        <v>36</v>
      </c>
      <c r="B15" s="134" t="str">
        <f>B3</f>
        <v/>
      </c>
      <c r="D15" s="38">
        <f>D14+1</f>
        <v>2005</v>
      </c>
      <c r="E15" s="44">
        <v>0</v>
      </c>
      <c r="F15" s="44">
        <v>0</v>
      </c>
    </row>
    <row r="16" spans="1:15" x14ac:dyDescent="0.2">
      <c r="A16" s="145"/>
      <c r="B16" s="136"/>
      <c r="D16" s="38">
        <f>D15+1</f>
        <v>2006</v>
      </c>
      <c r="E16" s="44">
        <v>0</v>
      </c>
      <c r="F16" s="44">
        <v>0</v>
      </c>
      <c r="N16" s="38" t="s">
        <v>70</v>
      </c>
    </row>
    <row r="17" spans="1:14" x14ac:dyDescent="0.2">
      <c r="A17" s="145" t="s">
        <v>23</v>
      </c>
      <c r="B17" s="137"/>
      <c r="D17" s="38">
        <v>2007</v>
      </c>
      <c r="E17" s="44">
        <v>0</v>
      </c>
      <c r="F17" s="44">
        <v>0</v>
      </c>
      <c r="I17" s="51"/>
      <c r="N17" s="50">
        <v>40179</v>
      </c>
    </row>
    <row r="18" spans="1:14" x14ac:dyDescent="0.2">
      <c r="A18" s="145" t="s">
        <v>24</v>
      </c>
      <c r="B18" s="137"/>
      <c r="D18" s="52">
        <v>2008</v>
      </c>
      <c r="E18" s="44">
        <v>3.9899999999999998E-2</v>
      </c>
      <c r="F18" s="44">
        <v>3.9899999999999998E-2</v>
      </c>
      <c r="N18" s="50">
        <v>40273</v>
      </c>
    </row>
    <row r="19" spans="1:14" x14ac:dyDescent="0.2">
      <c r="A19" s="46"/>
      <c r="B19" s="138"/>
      <c r="D19" s="52">
        <v>2009</v>
      </c>
      <c r="E19" s="108">
        <v>3.7900000000000003E-2</v>
      </c>
      <c r="F19" s="108">
        <v>3.7900000000000003E-2</v>
      </c>
      <c r="N19" s="50">
        <v>40311</v>
      </c>
    </row>
    <row r="20" spans="1:14" x14ac:dyDescent="0.2">
      <c r="A20" s="53" t="s">
        <v>25</v>
      </c>
      <c r="B20" s="139">
        <f>ROUND(B18+B17,2)</f>
        <v>0</v>
      </c>
      <c r="D20" s="52">
        <v>2010</v>
      </c>
      <c r="E20" s="108">
        <v>6.4999999999999997E-3</v>
      </c>
      <c r="F20" s="108">
        <v>6.4999999999999997E-3</v>
      </c>
      <c r="H20" s="38" t="s">
        <v>26</v>
      </c>
      <c r="N20" s="50">
        <v>40322</v>
      </c>
    </row>
    <row r="21" spans="1:14" x14ac:dyDescent="0.2">
      <c r="D21" s="52">
        <v>2011</v>
      </c>
      <c r="E21" s="108">
        <v>3.8E-3</v>
      </c>
      <c r="F21" s="108">
        <v>3.8E-3</v>
      </c>
      <c r="H21" s="38" t="s">
        <v>27</v>
      </c>
      <c r="N21" s="50">
        <v>40373</v>
      </c>
    </row>
    <row r="22" spans="1:14" x14ac:dyDescent="0.2">
      <c r="A22" s="38" t="s">
        <v>28</v>
      </c>
      <c r="B22" s="54" t="e">
        <f>((B4+B20)/B4)^(1/((B15-B2)/365))-1</f>
        <v>#VALUE!</v>
      </c>
      <c r="D22" s="52">
        <v>2012</v>
      </c>
      <c r="E22" s="109">
        <v>7.1000000000000004E-3</v>
      </c>
      <c r="F22" s="109">
        <v>7.1000000000000004E-3</v>
      </c>
      <c r="H22" s="38" t="s">
        <v>29</v>
      </c>
      <c r="N22" s="50">
        <v>40483</v>
      </c>
    </row>
    <row r="23" spans="1:14" x14ac:dyDescent="0.2">
      <c r="A23" s="118"/>
      <c r="B23" s="139">
        <f>InteretMajores(B4)</f>
        <v>0</v>
      </c>
      <c r="D23" s="52">
        <v>2013</v>
      </c>
      <c r="E23" s="109">
        <v>4.0000000000000002E-4</v>
      </c>
      <c r="F23" s="109">
        <v>4.0000000000000002E-4</v>
      </c>
      <c r="H23" s="38" t="s">
        <v>37</v>
      </c>
      <c r="N23" s="50">
        <v>40493</v>
      </c>
    </row>
    <row r="24" spans="1:14" x14ac:dyDescent="0.2">
      <c r="B24" s="149"/>
      <c r="D24" s="52">
        <v>2014</v>
      </c>
      <c r="E24" s="109">
        <f>E23</f>
        <v>4.0000000000000002E-4</v>
      </c>
      <c r="F24" s="109">
        <f>F23</f>
        <v>4.0000000000000002E-4</v>
      </c>
      <c r="H24" s="38" t="s">
        <v>38</v>
      </c>
      <c r="N24" s="50">
        <v>40658</v>
      </c>
    </row>
    <row r="25" spans="1:14" x14ac:dyDescent="0.2">
      <c r="B25"/>
      <c r="C25" s="130" t="s">
        <v>102</v>
      </c>
      <c r="D25" s="52">
        <v>2015</v>
      </c>
      <c r="E25" s="131">
        <v>4.0599999999999997E-2</v>
      </c>
      <c r="F25" s="132">
        <v>9.2999999999999992E-3</v>
      </c>
      <c r="H25" s="38" t="s">
        <v>39</v>
      </c>
      <c r="N25" s="50">
        <v>40696</v>
      </c>
    </row>
    <row r="26" spans="1:14" x14ac:dyDescent="0.2">
      <c r="B26" s="54"/>
      <c r="C26" s="130" t="s">
        <v>103</v>
      </c>
      <c r="D26" s="52">
        <v>2015</v>
      </c>
      <c r="E26" s="140">
        <v>4.2900000000000001E-2</v>
      </c>
      <c r="F26" s="141">
        <v>9.9000000000000008E-3</v>
      </c>
      <c r="H26" s="38" t="s">
        <v>40</v>
      </c>
      <c r="N26" s="50">
        <v>40707</v>
      </c>
    </row>
    <row r="27" spans="1:14" x14ac:dyDescent="0.2">
      <c r="A27" s="142"/>
      <c r="B27" s="54"/>
      <c r="C27" s="130" t="s">
        <v>102</v>
      </c>
      <c r="D27" s="52">
        <v>2016</v>
      </c>
      <c r="E27" s="140">
        <v>4.5400000000000003E-2</v>
      </c>
      <c r="F27" s="141">
        <v>1.01E-2</v>
      </c>
      <c r="H27" s="38" t="s">
        <v>41</v>
      </c>
      <c r="N27" s="50">
        <v>40738</v>
      </c>
    </row>
    <row r="28" spans="1:14" x14ac:dyDescent="0.2">
      <c r="B28" s="54"/>
      <c r="C28" s="130" t="s">
        <v>103</v>
      </c>
      <c r="D28" s="52">
        <v>2016</v>
      </c>
      <c r="E28" s="150">
        <v>4.3499999999999997E-2</v>
      </c>
      <c r="F28" s="151">
        <v>9.2999999999999992E-3</v>
      </c>
      <c r="H28" s="38" t="s">
        <v>42</v>
      </c>
      <c r="N28" s="50">
        <v>40770</v>
      </c>
    </row>
    <row r="29" spans="1:14" x14ac:dyDescent="0.2">
      <c r="B29" s="54"/>
      <c r="C29" s="130" t="s">
        <v>102</v>
      </c>
      <c r="D29" s="52">
        <v>2017</v>
      </c>
      <c r="E29" s="140">
        <v>4.1599999999999998E-2</v>
      </c>
      <c r="F29" s="140">
        <v>8.9999999999999993E-3</v>
      </c>
      <c r="H29" s="38" t="s">
        <v>43</v>
      </c>
      <c r="N29" s="50">
        <v>40848</v>
      </c>
    </row>
    <row r="30" spans="1:14" x14ac:dyDescent="0.2">
      <c r="B30" s="54"/>
      <c r="C30" s="130" t="s">
        <v>103</v>
      </c>
      <c r="D30" s="52">
        <v>2017</v>
      </c>
      <c r="E30" s="140">
        <v>3.9399999999999998E-2</v>
      </c>
      <c r="F30" s="140">
        <v>8.9999999999999993E-3</v>
      </c>
      <c r="H30" s="38" t="s">
        <v>44</v>
      </c>
      <c r="N30" s="50">
        <v>40858</v>
      </c>
    </row>
    <row r="31" spans="1:14" x14ac:dyDescent="0.2">
      <c r="B31" s="54"/>
      <c r="C31" s="130" t="s">
        <v>102</v>
      </c>
      <c r="D31" s="52">
        <v>2018</v>
      </c>
      <c r="E31" s="140">
        <v>3.73E-2</v>
      </c>
      <c r="F31" s="140">
        <v>8.8999999999999999E-3</v>
      </c>
      <c r="H31" s="38" t="s">
        <v>45</v>
      </c>
      <c r="N31" s="50"/>
    </row>
    <row r="32" spans="1:14" x14ac:dyDescent="0.2">
      <c r="B32" s="54"/>
      <c r="C32" s="130" t="s">
        <v>103</v>
      </c>
      <c r="D32" s="52">
        <v>2018</v>
      </c>
      <c r="E32" s="140">
        <v>3.5999999999999997E-2</v>
      </c>
      <c r="F32" s="140">
        <v>8.8000000000000005E-3</v>
      </c>
      <c r="H32" s="38" t="s">
        <v>46</v>
      </c>
      <c r="N32" s="50"/>
    </row>
    <row r="33" spans="1:14" x14ac:dyDescent="0.2">
      <c r="B33" s="54"/>
      <c r="C33" s="130" t="s">
        <v>102</v>
      </c>
      <c r="D33" s="52">
        <v>2019</v>
      </c>
      <c r="E33" s="140">
        <v>3.4000000000000002E-2</v>
      </c>
      <c r="F33" s="140">
        <v>8.6E-3</v>
      </c>
      <c r="H33" s="38" t="s">
        <v>47</v>
      </c>
      <c r="N33" s="50"/>
    </row>
    <row r="34" spans="1:14" x14ac:dyDescent="0.2">
      <c r="B34" s="54"/>
      <c r="C34" s="130" t="s">
        <v>103</v>
      </c>
      <c r="D34" s="52">
        <v>2019</v>
      </c>
      <c r="E34" s="140">
        <v>3.2599999999999997E-2</v>
      </c>
      <c r="F34" s="140">
        <v>8.6999999999999994E-3</v>
      </c>
      <c r="H34" s="38" t="s">
        <v>48</v>
      </c>
      <c r="N34" s="50"/>
    </row>
    <row r="35" spans="1:14" x14ac:dyDescent="0.2">
      <c r="B35" s="54"/>
      <c r="C35" s="130" t="s">
        <v>102</v>
      </c>
      <c r="D35" s="52">
        <v>2020</v>
      </c>
      <c r="E35" s="140">
        <v>3.15E-2</v>
      </c>
      <c r="F35" s="140">
        <v>8.6999999999999994E-3</v>
      </c>
      <c r="H35" s="38" t="s">
        <v>49</v>
      </c>
    </row>
    <row r="36" spans="1:14" x14ac:dyDescent="0.2">
      <c r="A36" s="36"/>
      <c r="B36" s="54"/>
      <c r="C36" s="130" t="s">
        <v>103</v>
      </c>
      <c r="D36" s="52">
        <v>2020</v>
      </c>
      <c r="E36" s="140">
        <v>3.1099999999999999E-2</v>
      </c>
      <c r="F36" s="140">
        <v>8.3999999999999995E-3</v>
      </c>
    </row>
    <row r="37" spans="1:14" x14ac:dyDescent="0.2">
      <c r="B37" s="51"/>
      <c r="C37" s="130" t="s">
        <v>102</v>
      </c>
      <c r="D37" s="52">
        <v>2021</v>
      </c>
      <c r="E37" s="140">
        <v>0</v>
      </c>
      <c r="F37" s="140">
        <v>0</v>
      </c>
      <c r="G37" s="38" t="s">
        <v>31</v>
      </c>
      <c r="K37" s="38" t="s">
        <v>32</v>
      </c>
    </row>
    <row r="38" spans="1:14" ht="15.75" x14ac:dyDescent="0.25">
      <c r="B38" s="56"/>
      <c r="C38" s="130" t="s">
        <v>103</v>
      </c>
      <c r="D38" s="52">
        <v>2021</v>
      </c>
      <c r="E38" s="140">
        <v>0</v>
      </c>
      <c r="F38" s="140">
        <v>0</v>
      </c>
      <c r="G38" s="50" t="e">
        <f>B13</f>
        <v>#VALUE!</v>
      </c>
      <c r="H38" s="44" t="e">
        <f>3*IF(ISNA(VLOOKUP(YEAR(G38),$D$5:$F$475,$B$5+1,0))=TRUE,0,VLOOKUP(YEAR(G38),$D$5:$F$35,$B$5+1,0))</f>
        <v>#VALUE!</v>
      </c>
      <c r="I38" s="112" t="e">
        <f>H38*B4*(G39-G38+1)/(IF(MOD(YEAR(G38),4)=0,366,365))</f>
        <v>#VALUE!</v>
      </c>
      <c r="K38" s="50" t="e">
        <f>MAX(B14,D48:D75)</f>
        <v>#VALUE!</v>
      </c>
      <c r="L38" s="111" t="e">
        <f>3*IF(ISNA(VLOOKUP(YEAR(K39),$D$5:$F$35,$B$5+1,0))=TRUE,0,VLOOKUP(YEAR(K39),$D$5:$F$35,$B$5+1,0))</f>
        <v>#VALUE!</v>
      </c>
      <c r="M38" s="112" t="e">
        <f>L38*B4*(K39-K38)/(IF(MOD(YEAR(B3+3),4)=0,366,365))</f>
        <v>#VALUE!</v>
      </c>
    </row>
    <row r="39" spans="1:14" x14ac:dyDescent="0.2">
      <c r="B39" s="50"/>
      <c r="C39" s="130" t="s">
        <v>102</v>
      </c>
      <c r="D39" s="52">
        <v>2022</v>
      </c>
      <c r="E39" s="140">
        <v>0</v>
      </c>
      <c r="F39" s="140">
        <v>0</v>
      </c>
      <c r="G39" s="50" t="e">
        <f>MAX(B13-1,MIN(B14,B15))</f>
        <v>#VALUE!</v>
      </c>
      <c r="H39" s="44"/>
      <c r="K39" s="50" t="e">
        <f>B15-1</f>
        <v>#VALUE!</v>
      </c>
    </row>
    <row r="40" spans="1:14" x14ac:dyDescent="0.2">
      <c r="B40" s="50"/>
      <c r="C40" s="130" t="s">
        <v>103</v>
      </c>
      <c r="D40" s="52">
        <v>2022</v>
      </c>
      <c r="E40" s="140">
        <v>0</v>
      </c>
      <c r="F40" s="140">
        <v>0</v>
      </c>
      <c r="G40" s="38" t="e">
        <f>G39-G38</f>
        <v>#VALUE!</v>
      </c>
      <c r="K40" s="38" t="e">
        <f>K39-K38</f>
        <v>#VALUE!</v>
      </c>
    </row>
    <row r="41" spans="1:14" x14ac:dyDescent="0.2">
      <c r="B41" s="50"/>
      <c r="C41" s="130" t="s">
        <v>102</v>
      </c>
      <c r="D41" s="52">
        <v>2023</v>
      </c>
      <c r="E41" s="140">
        <v>0</v>
      </c>
      <c r="F41" s="140">
        <v>0</v>
      </c>
    </row>
    <row r="42" spans="1:14" x14ac:dyDescent="0.2">
      <c r="B42" s="50"/>
      <c r="C42" s="130" t="s">
        <v>103</v>
      </c>
      <c r="D42" s="52">
        <v>2023</v>
      </c>
      <c r="E42" s="140">
        <v>0</v>
      </c>
      <c r="F42" s="140">
        <v>0</v>
      </c>
    </row>
    <row r="43" spans="1:14" x14ac:dyDescent="0.2">
      <c r="B43" s="50"/>
      <c r="C43" s="130" t="s">
        <v>102</v>
      </c>
      <c r="D43" s="52">
        <v>2024</v>
      </c>
      <c r="E43" s="140">
        <v>0</v>
      </c>
      <c r="F43" s="140">
        <v>0</v>
      </c>
    </row>
    <row r="44" spans="1:14" x14ac:dyDescent="0.2">
      <c r="B44" s="50"/>
      <c r="C44" s="130" t="s">
        <v>103</v>
      </c>
      <c r="D44" s="52">
        <v>2024</v>
      </c>
      <c r="E44" s="140">
        <v>0</v>
      </c>
      <c r="F44" s="140">
        <v>0</v>
      </c>
    </row>
    <row r="45" spans="1:14" x14ac:dyDescent="0.2">
      <c r="B45" s="50"/>
      <c r="C45" s="130" t="s">
        <v>102</v>
      </c>
      <c r="D45" s="52">
        <v>2025</v>
      </c>
      <c r="E45" s="140">
        <v>0</v>
      </c>
      <c r="F45" s="140">
        <v>0</v>
      </c>
    </row>
    <row r="46" spans="1:14" x14ac:dyDescent="0.2">
      <c r="B46" s="50"/>
      <c r="C46" s="130" t="s">
        <v>103</v>
      </c>
      <c r="D46" s="52">
        <v>2025</v>
      </c>
      <c r="E46" s="140">
        <v>0</v>
      </c>
      <c r="F46" s="140">
        <v>0</v>
      </c>
    </row>
    <row r="47" spans="1:14" x14ac:dyDescent="0.2">
      <c r="B47" s="50"/>
      <c r="D47" s="55" t="s">
        <v>30</v>
      </c>
    </row>
    <row r="48" spans="1:14" x14ac:dyDescent="0.2">
      <c r="B48" s="50"/>
      <c r="C48" s="50"/>
      <c r="D48" s="55" t="e">
        <f>IF(YEAR(B15)&gt;(YEAR(B13)+1),DATE(YEAR(B14)+1,12,31),0)</f>
        <v>#VALUE!</v>
      </c>
      <c r="E48" s="44" t="e">
        <f t="shared" ref="E48:E75" si="1">3*IF(ISNA(VLOOKUP(YEAR(D48),$D$5:$F$35,$B$5+1,0))=TRUE,0,VLOOKUP(YEAR(D48),$D$5:$F$35,$B$5+1,0))</f>
        <v>#VALUE!</v>
      </c>
      <c r="F48" s="51" t="e">
        <f t="shared" ref="F48:F75" si="2">E48*$B$4</f>
        <v>#VALUE!</v>
      </c>
    </row>
    <row r="49" spans="2:6" x14ac:dyDescent="0.2">
      <c r="B49" s="50"/>
      <c r="C49" s="50"/>
      <c r="D49" s="55" t="e">
        <f t="shared" ref="D49:D75" si="3">IF(D48=0,0,IF($B$15&gt;(DATE(YEAR(D48)+1,12,31)),DATE(YEAR(D48)+1,12,31),0))</f>
        <v>#VALUE!</v>
      </c>
      <c r="E49" s="44" t="e">
        <f t="shared" si="1"/>
        <v>#VALUE!</v>
      </c>
      <c r="F49" s="51" t="e">
        <f t="shared" si="2"/>
        <v>#VALUE!</v>
      </c>
    </row>
    <row r="50" spans="2:6" x14ac:dyDescent="0.2">
      <c r="B50" s="50"/>
      <c r="C50" s="48"/>
      <c r="D50" s="55" t="e">
        <f t="shared" si="3"/>
        <v>#VALUE!</v>
      </c>
      <c r="E50" s="44" t="e">
        <f t="shared" si="1"/>
        <v>#VALUE!</v>
      </c>
      <c r="F50" s="51" t="e">
        <f t="shared" si="2"/>
        <v>#VALUE!</v>
      </c>
    </row>
    <row r="51" spans="2:6" x14ac:dyDescent="0.2">
      <c r="B51" s="50"/>
      <c r="C51" s="62"/>
      <c r="D51" s="55" t="e">
        <f t="shared" si="3"/>
        <v>#VALUE!</v>
      </c>
      <c r="E51" s="44" t="e">
        <f t="shared" si="1"/>
        <v>#VALUE!</v>
      </c>
      <c r="F51" s="51" t="e">
        <f t="shared" si="2"/>
        <v>#VALUE!</v>
      </c>
    </row>
    <row r="52" spans="2:6" x14ac:dyDescent="0.2">
      <c r="B52" s="50"/>
      <c r="D52" s="55" t="e">
        <f t="shared" si="3"/>
        <v>#VALUE!</v>
      </c>
      <c r="E52" s="44" t="e">
        <f t="shared" si="1"/>
        <v>#VALUE!</v>
      </c>
      <c r="F52" s="51" t="e">
        <f t="shared" si="2"/>
        <v>#VALUE!</v>
      </c>
    </row>
    <row r="53" spans="2:6" x14ac:dyDescent="0.2">
      <c r="B53" s="50"/>
      <c r="D53" s="55" t="e">
        <f t="shared" si="3"/>
        <v>#VALUE!</v>
      </c>
      <c r="E53" s="44" t="e">
        <f t="shared" si="1"/>
        <v>#VALUE!</v>
      </c>
      <c r="F53" s="51" t="e">
        <f t="shared" si="2"/>
        <v>#VALUE!</v>
      </c>
    </row>
    <row r="54" spans="2:6" x14ac:dyDescent="0.2">
      <c r="B54" s="50"/>
      <c r="D54" s="55" t="e">
        <f t="shared" si="3"/>
        <v>#VALUE!</v>
      </c>
      <c r="E54" s="44" t="e">
        <f t="shared" si="1"/>
        <v>#VALUE!</v>
      </c>
      <c r="F54" s="51" t="e">
        <f t="shared" si="2"/>
        <v>#VALUE!</v>
      </c>
    </row>
    <row r="55" spans="2:6" x14ac:dyDescent="0.2">
      <c r="B55" s="50"/>
      <c r="D55" s="55" t="e">
        <f t="shared" si="3"/>
        <v>#VALUE!</v>
      </c>
      <c r="E55" s="44" t="e">
        <f t="shared" si="1"/>
        <v>#VALUE!</v>
      </c>
      <c r="F55" s="51" t="e">
        <f t="shared" si="2"/>
        <v>#VALUE!</v>
      </c>
    </row>
    <row r="56" spans="2:6" x14ac:dyDescent="0.2">
      <c r="B56" s="50"/>
      <c r="D56" s="55" t="e">
        <f t="shared" si="3"/>
        <v>#VALUE!</v>
      </c>
      <c r="E56" s="44" t="e">
        <f t="shared" si="1"/>
        <v>#VALUE!</v>
      </c>
      <c r="F56" s="51" t="e">
        <f t="shared" si="2"/>
        <v>#VALUE!</v>
      </c>
    </row>
    <row r="57" spans="2:6" x14ac:dyDescent="0.2">
      <c r="B57" s="50"/>
      <c r="D57" s="55" t="e">
        <f t="shared" si="3"/>
        <v>#VALUE!</v>
      </c>
      <c r="E57" s="44" t="e">
        <f t="shared" si="1"/>
        <v>#VALUE!</v>
      </c>
      <c r="F57" s="51" t="e">
        <f t="shared" si="2"/>
        <v>#VALUE!</v>
      </c>
    </row>
    <row r="58" spans="2:6" x14ac:dyDescent="0.2">
      <c r="B58" s="50"/>
      <c r="D58" s="55" t="e">
        <f t="shared" si="3"/>
        <v>#VALUE!</v>
      </c>
      <c r="E58" s="44" t="e">
        <f t="shared" si="1"/>
        <v>#VALUE!</v>
      </c>
      <c r="F58" s="51" t="e">
        <f t="shared" si="2"/>
        <v>#VALUE!</v>
      </c>
    </row>
    <row r="59" spans="2:6" x14ac:dyDescent="0.2">
      <c r="B59" s="50"/>
      <c r="D59" s="55" t="e">
        <f t="shared" si="3"/>
        <v>#VALUE!</v>
      </c>
      <c r="E59" s="44" t="e">
        <f t="shared" si="1"/>
        <v>#VALUE!</v>
      </c>
      <c r="F59" s="51" t="e">
        <f t="shared" si="2"/>
        <v>#VALUE!</v>
      </c>
    </row>
    <row r="60" spans="2:6" x14ac:dyDescent="0.2">
      <c r="B60" s="50"/>
      <c r="D60" s="55" t="e">
        <f t="shared" si="3"/>
        <v>#VALUE!</v>
      </c>
      <c r="E60" s="44" t="e">
        <f t="shared" si="1"/>
        <v>#VALUE!</v>
      </c>
      <c r="F60" s="51" t="e">
        <f t="shared" si="2"/>
        <v>#VALUE!</v>
      </c>
    </row>
    <row r="61" spans="2:6" x14ac:dyDescent="0.2">
      <c r="B61" s="50"/>
      <c r="D61" s="55" t="e">
        <f t="shared" si="3"/>
        <v>#VALUE!</v>
      </c>
      <c r="E61" s="44" t="e">
        <f t="shared" si="1"/>
        <v>#VALUE!</v>
      </c>
      <c r="F61" s="51" t="e">
        <f t="shared" si="2"/>
        <v>#VALUE!</v>
      </c>
    </row>
    <row r="62" spans="2:6" x14ac:dyDescent="0.2">
      <c r="B62" s="50"/>
      <c r="D62" s="55" t="e">
        <f t="shared" si="3"/>
        <v>#VALUE!</v>
      </c>
      <c r="E62" s="44" t="e">
        <f t="shared" si="1"/>
        <v>#VALUE!</v>
      </c>
      <c r="F62" s="51" t="e">
        <f t="shared" si="2"/>
        <v>#VALUE!</v>
      </c>
    </row>
    <row r="63" spans="2:6" x14ac:dyDescent="0.2">
      <c r="B63" s="50"/>
      <c r="D63" s="55" t="e">
        <f t="shared" si="3"/>
        <v>#VALUE!</v>
      </c>
      <c r="E63" s="44" t="e">
        <f t="shared" si="1"/>
        <v>#VALUE!</v>
      </c>
      <c r="F63" s="51" t="e">
        <f t="shared" si="2"/>
        <v>#VALUE!</v>
      </c>
    </row>
    <row r="64" spans="2:6" x14ac:dyDescent="0.2">
      <c r="B64" s="50"/>
      <c r="D64" s="55" t="e">
        <f t="shared" si="3"/>
        <v>#VALUE!</v>
      </c>
      <c r="E64" s="44" t="e">
        <f t="shared" si="1"/>
        <v>#VALUE!</v>
      </c>
      <c r="F64" s="51" t="e">
        <f t="shared" si="2"/>
        <v>#VALUE!</v>
      </c>
    </row>
    <row r="65" spans="2:6" x14ac:dyDescent="0.2">
      <c r="B65" s="50"/>
      <c r="D65" s="55" t="e">
        <f t="shared" si="3"/>
        <v>#VALUE!</v>
      </c>
      <c r="E65" s="44" t="e">
        <f t="shared" si="1"/>
        <v>#VALUE!</v>
      </c>
      <c r="F65" s="51" t="e">
        <f t="shared" si="2"/>
        <v>#VALUE!</v>
      </c>
    </row>
    <row r="66" spans="2:6" x14ac:dyDescent="0.2">
      <c r="B66" s="50"/>
      <c r="D66" s="55" t="e">
        <f t="shared" si="3"/>
        <v>#VALUE!</v>
      </c>
      <c r="E66" s="44" t="e">
        <f t="shared" si="1"/>
        <v>#VALUE!</v>
      </c>
      <c r="F66" s="51" t="e">
        <f t="shared" si="2"/>
        <v>#VALUE!</v>
      </c>
    </row>
    <row r="67" spans="2:6" x14ac:dyDescent="0.2">
      <c r="B67" s="50"/>
      <c r="D67" s="55" t="e">
        <f t="shared" si="3"/>
        <v>#VALUE!</v>
      </c>
      <c r="E67" s="44" t="e">
        <f t="shared" si="1"/>
        <v>#VALUE!</v>
      </c>
      <c r="F67" s="51" t="e">
        <f t="shared" si="2"/>
        <v>#VALUE!</v>
      </c>
    </row>
    <row r="68" spans="2:6" x14ac:dyDescent="0.2">
      <c r="B68" s="50"/>
      <c r="D68" s="55" t="e">
        <f t="shared" si="3"/>
        <v>#VALUE!</v>
      </c>
      <c r="E68" s="44" t="e">
        <f t="shared" si="1"/>
        <v>#VALUE!</v>
      </c>
      <c r="F68" s="51" t="e">
        <f t="shared" si="2"/>
        <v>#VALUE!</v>
      </c>
    </row>
    <row r="69" spans="2:6" x14ac:dyDescent="0.2">
      <c r="B69" s="50"/>
      <c r="D69" s="55" t="e">
        <f t="shared" si="3"/>
        <v>#VALUE!</v>
      </c>
      <c r="E69" s="44" t="e">
        <f t="shared" si="1"/>
        <v>#VALUE!</v>
      </c>
      <c r="F69" s="51" t="e">
        <f t="shared" si="2"/>
        <v>#VALUE!</v>
      </c>
    </row>
    <row r="70" spans="2:6" x14ac:dyDescent="0.2">
      <c r="B70" s="50"/>
      <c r="D70" s="55" t="e">
        <f t="shared" si="3"/>
        <v>#VALUE!</v>
      </c>
      <c r="E70" s="44" t="e">
        <f t="shared" si="1"/>
        <v>#VALUE!</v>
      </c>
      <c r="F70" s="51" t="e">
        <f t="shared" si="2"/>
        <v>#VALUE!</v>
      </c>
    </row>
    <row r="71" spans="2:6" x14ac:dyDescent="0.2">
      <c r="B71" s="50"/>
      <c r="D71" s="55" t="e">
        <f t="shared" si="3"/>
        <v>#VALUE!</v>
      </c>
      <c r="E71" s="44" t="e">
        <f t="shared" si="1"/>
        <v>#VALUE!</v>
      </c>
      <c r="F71" s="51" t="e">
        <f t="shared" si="2"/>
        <v>#VALUE!</v>
      </c>
    </row>
    <row r="72" spans="2:6" x14ac:dyDescent="0.2">
      <c r="B72" s="50"/>
      <c r="D72" s="55" t="e">
        <f t="shared" si="3"/>
        <v>#VALUE!</v>
      </c>
      <c r="E72" s="44" t="e">
        <f t="shared" si="1"/>
        <v>#VALUE!</v>
      </c>
      <c r="F72" s="51" t="e">
        <f t="shared" si="2"/>
        <v>#VALUE!</v>
      </c>
    </row>
    <row r="73" spans="2:6" x14ac:dyDescent="0.2">
      <c r="B73" s="50"/>
      <c r="D73" s="55" t="e">
        <f t="shared" si="3"/>
        <v>#VALUE!</v>
      </c>
      <c r="E73" s="44" t="e">
        <f t="shared" si="1"/>
        <v>#VALUE!</v>
      </c>
      <c r="F73" s="51" t="e">
        <f t="shared" si="2"/>
        <v>#VALUE!</v>
      </c>
    </row>
    <row r="74" spans="2:6" x14ac:dyDescent="0.2">
      <c r="B74" s="50"/>
      <c r="D74" s="55" t="e">
        <f t="shared" si="3"/>
        <v>#VALUE!</v>
      </c>
      <c r="E74" s="44" t="e">
        <f t="shared" si="1"/>
        <v>#VALUE!</v>
      </c>
      <c r="F74" s="51" t="e">
        <f t="shared" si="2"/>
        <v>#VALUE!</v>
      </c>
    </row>
    <row r="75" spans="2:6" x14ac:dyDescent="0.2">
      <c r="B75" s="50"/>
      <c r="D75" s="55" t="e">
        <f t="shared" si="3"/>
        <v>#VALUE!</v>
      </c>
      <c r="E75" s="44" t="e">
        <f t="shared" si="1"/>
        <v>#VALUE!</v>
      </c>
      <c r="F75" s="51" t="e">
        <f t="shared" si="2"/>
        <v>#VALUE!</v>
      </c>
    </row>
    <row r="76" spans="2:6" x14ac:dyDescent="0.2">
      <c r="B76" s="50"/>
      <c r="D76" s="55"/>
      <c r="E76" s="50"/>
      <c r="F76" s="51"/>
    </row>
    <row r="77" spans="2:6" x14ac:dyDescent="0.2">
      <c r="B77" s="50"/>
      <c r="D77" s="55"/>
      <c r="E77" s="50"/>
      <c r="F77" s="51"/>
    </row>
    <row r="78" spans="2:6" x14ac:dyDescent="0.2">
      <c r="B78" s="50"/>
      <c r="D78" s="55"/>
      <c r="E78" s="50"/>
      <c r="F78" s="51"/>
    </row>
    <row r="79" spans="2:6" x14ac:dyDescent="0.2">
      <c r="B79" s="50"/>
      <c r="D79" s="55"/>
      <c r="E79" s="50"/>
      <c r="F79" s="51"/>
    </row>
    <row r="80" spans="2:6" x14ac:dyDescent="0.2">
      <c r="B80" s="50"/>
      <c r="D80" s="55"/>
      <c r="E80" s="50"/>
      <c r="F80" s="51"/>
    </row>
    <row r="81" spans="2:6" x14ac:dyDescent="0.2">
      <c r="B81" s="50"/>
      <c r="D81" s="55"/>
      <c r="E81" s="50"/>
      <c r="F81" s="51"/>
    </row>
    <row r="82" spans="2:6" x14ac:dyDescent="0.2">
      <c r="B82" s="50"/>
      <c r="D82" s="55"/>
      <c r="E82" s="50"/>
      <c r="F82" s="51"/>
    </row>
    <row r="83" spans="2:6" x14ac:dyDescent="0.2">
      <c r="B83" s="50"/>
      <c r="D83" s="55"/>
      <c r="E83" s="50"/>
      <c r="F83" s="51"/>
    </row>
    <row r="84" spans="2:6" x14ac:dyDescent="0.2">
      <c r="B84" s="50"/>
      <c r="D84" s="55"/>
      <c r="E84" s="50"/>
      <c r="F84" s="51"/>
    </row>
    <row r="85" spans="2:6" x14ac:dyDescent="0.2">
      <c r="B85" s="50"/>
      <c r="D85" s="55"/>
      <c r="E85" s="50"/>
      <c r="F85" s="51"/>
    </row>
    <row r="86" spans="2:6" x14ac:dyDescent="0.2">
      <c r="B86" s="50"/>
      <c r="D86" s="55"/>
      <c r="E86" s="50"/>
      <c r="F86" s="51"/>
    </row>
    <row r="87" spans="2:6" x14ac:dyDescent="0.2">
      <c r="B87" s="50"/>
      <c r="D87" s="55"/>
      <c r="E87" s="50"/>
      <c r="F87" s="51"/>
    </row>
    <row r="88" spans="2:6" x14ac:dyDescent="0.2">
      <c r="B88" s="50"/>
      <c r="D88" s="55"/>
      <c r="E88" s="50"/>
      <c r="F88" s="51"/>
    </row>
    <row r="89" spans="2:6" x14ac:dyDescent="0.2">
      <c r="B89" s="50"/>
      <c r="D89" s="55"/>
      <c r="E89" s="50"/>
      <c r="F89" s="51"/>
    </row>
    <row r="90" spans="2:6" x14ac:dyDescent="0.2">
      <c r="B90" s="50"/>
      <c r="D90" s="55"/>
      <c r="E90" s="50"/>
      <c r="F90" s="51"/>
    </row>
    <row r="91" spans="2:6" x14ac:dyDescent="0.2">
      <c r="B91" s="50"/>
      <c r="D91" s="55"/>
      <c r="E91" s="50"/>
      <c r="F91" s="51"/>
    </row>
    <row r="92" spans="2:6" x14ac:dyDescent="0.2">
      <c r="B92" s="50"/>
      <c r="D92" s="55"/>
      <c r="E92" s="50"/>
      <c r="F92" s="51"/>
    </row>
    <row r="93" spans="2:6" x14ac:dyDescent="0.2">
      <c r="B93" s="50"/>
      <c r="D93" s="55"/>
      <c r="E93" s="50"/>
      <c r="F93" s="51"/>
    </row>
    <row r="94" spans="2:6" x14ac:dyDescent="0.2">
      <c r="B94" s="50"/>
      <c r="D94" s="55"/>
      <c r="E94" s="50"/>
      <c r="F94" s="51"/>
    </row>
    <row r="95" spans="2:6" x14ac:dyDescent="0.2">
      <c r="B95" s="50"/>
      <c r="D95" s="55"/>
      <c r="E95" s="50"/>
      <c r="F95" s="51"/>
    </row>
    <row r="96" spans="2:6" x14ac:dyDescent="0.2">
      <c r="B96" s="50"/>
      <c r="D96" s="55"/>
      <c r="E96" s="50"/>
      <c r="F96" s="51"/>
    </row>
    <row r="97" spans="2:6" x14ac:dyDescent="0.2">
      <c r="B97" s="50"/>
      <c r="D97" s="55"/>
      <c r="E97" s="50"/>
      <c r="F97" s="51"/>
    </row>
    <row r="98" spans="2:6" x14ac:dyDescent="0.2">
      <c r="B98" s="50"/>
      <c r="D98" s="55"/>
      <c r="E98" s="50"/>
      <c r="F98" s="51"/>
    </row>
    <row r="99" spans="2:6" x14ac:dyDescent="0.2">
      <c r="B99" s="50"/>
      <c r="D99" s="55"/>
      <c r="E99" s="50"/>
      <c r="F99" s="51"/>
    </row>
    <row r="100" spans="2:6" x14ac:dyDescent="0.2">
      <c r="B100" s="50"/>
      <c r="D100" s="55"/>
      <c r="E100" s="50"/>
      <c r="F100" s="51"/>
    </row>
    <row r="101" spans="2:6" x14ac:dyDescent="0.2">
      <c r="B101" s="50"/>
      <c r="D101" s="55"/>
      <c r="E101" s="50"/>
      <c r="F101" s="51"/>
    </row>
    <row r="102" spans="2:6" x14ac:dyDescent="0.2">
      <c r="B102" s="50"/>
      <c r="D102" s="55"/>
      <c r="E102" s="50"/>
      <c r="F102" s="51"/>
    </row>
    <row r="103" spans="2:6" x14ac:dyDescent="0.2">
      <c r="B103" s="50"/>
      <c r="D103" s="55"/>
      <c r="E103" s="50"/>
      <c r="F103" s="51"/>
    </row>
    <row r="104" spans="2:6" x14ac:dyDescent="0.2">
      <c r="B104" s="50"/>
      <c r="D104" s="55"/>
      <c r="E104" s="50"/>
      <c r="F104" s="51"/>
    </row>
    <row r="105" spans="2:6" x14ac:dyDescent="0.2">
      <c r="B105" s="50"/>
      <c r="D105" s="55"/>
      <c r="E105" s="50"/>
      <c r="F105" s="51"/>
    </row>
    <row r="106" spans="2:6" x14ac:dyDescent="0.2">
      <c r="B106" s="50"/>
      <c r="D106" s="55"/>
      <c r="E106" s="50"/>
      <c r="F106" s="51"/>
    </row>
    <row r="107" spans="2:6" x14ac:dyDescent="0.2">
      <c r="B107" s="50"/>
      <c r="D107" s="55"/>
      <c r="E107" s="50"/>
      <c r="F107" s="51"/>
    </row>
    <row r="108" spans="2:6" x14ac:dyDescent="0.2">
      <c r="B108" s="50"/>
      <c r="D108" s="55"/>
      <c r="E108" s="50"/>
      <c r="F108" s="51"/>
    </row>
    <row r="109" spans="2:6" x14ac:dyDescent="0.2">
      <c r="B109" s="50"/>
      <c r="D109" s="55"/>
      <c r="E109" s="50"/>
      <c r="F109" s="51"/>
    </row>
    <row r="110" spans="2:6" x14ac:dyDescent="0.2">
      <c r="B110" s="50"/>
      <c r="D110" s="55"/>
      <c r="E110" s="50"/>
      <c r="F110" s="51"/>
    </row>
    <row r="111" spans="2:6" x14ac:dyDescent="0.2">
      <c r="B111" s="50"/>
      <c r="D111" s="55"/>
      <c r="E111" s="50"/>
      <c r="F111" s="51"/>
    </row>
    <row r="112" spans="2:6" x14ac:dyDescent="0.2">
      <c r="B112" s="50"/>
      <c r="D112" s="55"/>
      <c r="E112" s="50"/>
      <c r="F112" s="51"/>
    </row>
    <row r="113" spans="2:6" x14ac:dyDescent="0.2">
      <c r="B113" s="50"/>
      <c r="D113" s="55"/>
      <c r="E113" s="50"/>
      <c r="F113" s="51"/>
    </row>
    <row r="114" spans="2:6" x14ac:dyDescent="0.2">
      <c r="B114" s="50"/>
      <c r="D114" s="55"/>
      <c r="E114" s="50"/>
      <c r="F114" s="51"/>
    </row>
    <row r="115" spans="2:6" x14ac:dyDescent="0.2">
      <c r="B115" s="50"/>
      <c r="D115" s="55"/>
      <c r="E115" s="50"/>
      <c r="F115" s="51"/>
    </row>
    <row r="116" spans="2:6" x14ac:dyDescent="0.2">
      <c r="B116" s="50"/>
      <c r="D116" s="55"/>
      <c r="E116" s="50"/>
      <c r="F116" s="51"/>
    </row>
    <row r="117" spans="2:6" x14ac:dyDescent="0.2">
      <c r="B117" s="50"/>
      <c r="D117" s="55"/>
      <c r="E117" s="50"/>
      <c r="F117" s="51"/>
    </row>
    <row r="118" spans="2:6" x14ac:dyDescent="0.2">
      <c r="B118" s="50"/>
      <c r="D118" s="55"/>
      <c r="E118" s="50"/>
      <c r="F118" s="51"/>
    </row>
    <row r="119" spans="2:6" x14ac:dyDescent="0.2">
      <c r="B119" s="50"/>
      <c r="D119" s="55"/>
      <c r="E119" s="50"/>
      <c r="F119" s="51"/>
    </row>
    <row r="120" spans="2:6" x14ac:dyDescent="0.2">
      <c r="B120" s="50"/>
      <c r="D120" s="55"/>
      <c r="E120" s="50"/>
      <c r="F120" s="51"/>
    </row>
    <row r="121" spans="2:6" x14ac:dyDescent="0.2">
      <c r="B121" s="50"/>
      <c r="D121" s="55"/>
      <c r="E121" s="50"/>
      <c r="F121" s="51"/>
    </row>
    <row r="122" spans="2:6" x14ac:dyDescent="0.2">
      <c r="B122" s="50"/>
      <c r="D122" s="55"/>
      <c r="E122" s="50"/>
      <c r="F122" s="51"/>
    </row>
    <row r="123" spans="2:6" x14ac:dyDescent="0.2">
      <c r="B123" s="50"/>
      <c r="D123" s="55"/>
      <c r="E123" s="50"/>
      <c r="F123" s="51"/>
    </row>
    <row r="124" spans="2:6" x14ac:dyDescent="0.2">
      <c r="B124" s="50"/>
      <c r="D124" s="55"/>
      <c r="E124" s="50"/>
      <c r="F124" s="51"/>
    </row>
    <row r="125" spans="2:6" x14ac:dyDescent="0.2">
      <c r="B125" s="50"/>
      <c r="D125" s="55"/>
      <c r="E125" s="50"/>
      <c r="F125" s="51"/>
    </row>
    <row r="126" spans="2:6" x14ac:dyDescent="0.2">
      <c r="B126" s="50"/>
      <c r="D126" s="55"/>
      <c r="E126" s="50"/>
      <c r="F126" s="51"/>
    </row>
    <row r="127" spans="2:6" x14ac:dyDescent="0.2">
      <c r="B127" s="50"/>
      <c r="D127" s="55"/>
      <c r="E127" s="50"/>
      <c r="F127" s="51"/>
    </row>
    <row r="128" spans="2:6" x14ac:dyDescent="0.2">
      <c r="B128" s="50"/>
      <c r="D128" s="55"/>
      <c r="E128" s="50"/>
      <c r="F128" s="51"/>
    </row>
    <row r="129" spans="2:6" x14ac:dyDescent="0.2">
      <c r="B129" s="50"/>
      <c r="D129" s="55"/>
      <c r="E129" s="50"/>
      <c r="F129" s="51"/>
    </row>
    <row r="130" spans="2:6" x14ac:dyDescent="0.2">
      <c r="B130" s="50"/>
      <c r="D130" s="55"/>
      <c r="E130" s="50"/>
      <c r="F130" s="51"/>
    </row>
    <row r="131" spans="2:6" x14ac:dyDescent="0.2">
      <c r="B131" s="50"/>
      <c r="D131" s="55"/>
      <c r="E131" s="50"/>
      <c r="F131" s="51"/>
    </row>
    <row r="132" spans="2:6" x14ac:dyDescent="0.2">
      <c r="B132" s="50"/>
      <c r="D132" s="55"/>
      <c r="E132" s="50"/>
      <c r="F132" s="51"/>
    </row>
    <row r="133" spans="2:6" x14ac:dyDescent="0.2">
      <c r="B133" s="50"/>
      <c r="D133" s="55"/>
      <c r="E133" s="50"/>
      <c r="F133" s="51"/>
    </row>
    <row r="134" spans="2:6" x14ac:dyDescent="0.2">
      <c r="B134" s="50"/>
      <c r="D134" s="55"/>
      <c r="E134" s="50"/>
      <c r="F134" s="51"/>
    </row>
    <row r="135" spans="2:6" x14ac:dyDescent="0.2">
      <c r="B135" s="50"/>
      <c r="D135" s="55"/>
      <c r="E135" s="50"/>
      <c r="F135" s="51"/>
    </row>
    <row r="136" spans="2:6" x14ac:dyDescent="0.2">
      <c r="B136" s="50"/>
      <c r="D136" s="55"/>
      <c r="E136" s="50"/>
      <c r="F136" s="51"/>
    </row>
    <row r="137" spans="2:6" x14ac:dyDescent="0.2">
      <c r="B137" s="50"/>
      <c r="D137" s="55"/>
      <c r="E137" s="50"/>
      <c r="F137" s="51"/>
    </row>
    <row r="138" spans="2:6" x14ac:dyDescent="0.2">
      <c r="B138" s="50"/>
      <c r="D138" s="55"/>
      <c r="E138" s="50"/>
      <c r="F138" s="51"/>
    </row>
    <row r="139" spans="2:6" x14ac:dyDescent="0.2">
      <c r="B139" s="50"/>
      <c r="D139" s="55"/>
      <c r="E139" s="50"/>
      <c r="F139" s="51"/>
    </row>
    <row r="140" spans="2:6" x14ac:dyDescent="0.2">
      <c r="B140" s="50"/>
      <c r="D140" s="55"/>
      <c r="E140" s="50"/>
      <c r="F140" s="51"/>
    </row>
    <row r="141" spans="2:6" x14ac:dyDescent="0.2">
      <c r="B141" s="50"/>
      <c r="D141" s="55"/>
      <c r="E141" s="50"/>
      <c r="F141" s="51"/>
    </row>
    <row r="142" spans="2:6" x14ac:dyDescent="0.2">
      <c r="B142" s="50"/>
      <c r="D142" s="55"/>
      <c r="E142" s="50"/>
      <c r="F142" s="51"/>
    </row>
    <row r="143" spans="2:6" x14ac:dyDescent="0.2">
      <c r="B143" s="50"/>
      <c r="D143" s="55"/>
      <c r="E143" s="50"/>
      <c r="F143" s="51"/>
    </row>
    <row r="144" spans="2:6" x14ac:dyDescent="0.2">
      <c r="B144" s="50"/>
      <c r="D144" s="55"/>
      <c r="E144" s="50"/>
      <c r="F144" s="51"/>
    </row>
    <row r="145" spans="2:6" x14ac:dyDescent="0.2">
      <c r="B145" s="50"/>
      <c r="D145" s="55"/>
      <c r="E145" s="50"/>
      <c r="F145" s="51"/>
    </row>
    <row r="146" spans="2:6" x14ac:dyDescent="0.2">
      <c r="B146" s="50"/>
      <c r="D146" s="55"/>
      <c r="E146" s="50"/>
      <c r="F146" s="51"/>
    </row>
    <row r="147" spans="2:6" x14ac:dyDescent="0.2">
      <c r="B147" s="50"/>
      <c r="D147" s="55"/>
      <c r="E147" s="50"/>
      <c r="F147" s="51"/>
    </row>
    <row r="148" spans="2:6" x14ac:dyDescent="0.2">
      <c r="B148" s="50"/>
      <c r="D148" s="55"/>
      <c r="E148" s="50"/>
      <c r="F148" s="51"/>
    </row>
    <row r="149" spans="2:6" x14ac:dyDescent="0.2">
      <c r="B149" s="50"/>
      <c r="D149" s="55"/>
      <c r="E149" s="50"/>
      <c r="F149" s="51"/>
    </row>
    <row r="150" spans="2:6" x14ac:dyDescent="0.2">
      <c r="B150" s="50"/>
      <c r="D150" s="55"/>
      <c r="E150" s="50"/>
      <c r="F150" s="51"/>
    </row>
    <row r="151" spans="2:6" x14ac:dyDescent="0.2">
      <c r="B151" s="50"/>
      <c r="D151" s="55"/>
      <c r="E151" s="50"/>
      <c r="F151" s="51"/>
    </row>
    <row r="152" spans="2:6" x14ac:dyDescent="0.2">
      <c r="B152" s="50"/>
      <c r="D152" s="55"/>
      <c r="E152" s="50"/>
      <c r="F152" s="51"/>
    </row>
    <row r="153" spans="2:6" x14ac:dyDescent="0.2">
      <c r="B153" s="50"/>
      <c r="D153" s="55"/>
      <c r="E153" s="50"/>
      <c r="F153" s="51"/>
    </row>
    <row r="154" spans="2:6" x14ac:dyDescent="0.2">
      <c r="B154" s="50"/>
      <c r="D154" s="55"/>
      <c r="E154" s="50"/>
      <c r="F154" s="51"/>
    </row>
    <row r="155" spans="2:6" x14ac:dyDescent="0.2">
      <c r="B155" s="50"/>
      <c r="D155" s="55"/>
      <c r="E155" s="50"/>
      <c r="F155" s="51"/>
    </row>
    <row r="156" spans="2:6" x14ac:dyDescent="0.2">
      <c r="B156" s="50"/>
      <c r="D156" s="55"/>
      <c r="E156" s="50"/>
      <c r="F156" s="51"/>
    </row>
    <row r="157" spans="2:6" x14ac:dyDescent="0.2">
      <c r="B157" s="50"/>
      <c r="D157" s="55"/>
      <c r="E157" s="50"/>
      <c r="F157" s="51"/>
    </row>
    <row r="158" spans="2:6" x14ac:dyDescent="0.2">
      <c r="B158" s="50"/>
      <c r="D158" s="55"/>
      <c r="E158" s="50"/>
      <c r="F158" s="51"/>
    </row>
    <row r="159" spans="2:6" x14ac:dyDescent="0.2">
      <c r="B159" s="50"/>
      <c r="D159" s="55"/>
      <c r="E159" s="50"/>
      <c r="F159" s="51"/>
    </row>
    <row r="160" spans="2:6" x14ac:dyDescent="0.2">
      <c r="B160" s="50"/>
      <c r="D160" s="55"/>
      <c r="E160" s="50"/>
      <c r="F160" s="51"/>
    </row>
    <row r="161" spans="2:6" x14ac:dyDescent="0.2">
      <c r="B161" s="50"/>
      <c r="D161" s="55"/>
      <c r="E161" s="50"/>
      <c r="F161" s="51"/>
    </row>
    <row r="162" spans="2:6" x14ac:dyDescent="0.2">
      <c r="B162" s="50"/>
      <c r="D162" s="55"/>
      <c r="E162" s="50"/>
      <c r="F162" s="51"/>
    </row>
    <row r="163" spans="2:6" x14ac:dyDescent="0.2">
      <c r="B163" s="50"/>
      <c r="D163" s="55"/>
      <c r="E163" s="50"/>
      <c r="F163" s="51"/>
    </row>
    <row r="164" spans="2:6" x14ac:dyDescent="0.2">
      <c r="B164" s="50"/>
      <c r="D164" s="55"/>
      <c r="E164" s="50"/>
      <c r="F164" s="51"/>
    </row>
    <row r="165" spans="2:6" x14ac:dyDescent="0.2">
      <c r="B165" s="50"/>
      <c r="D165" s="55"/>
      <c r="E165" s="50"/>
      <c r="F165" s="51"/>
    </row>
    <row r="166" spans="2:6" x14ac:dyDescent="0.2">
      <c r="B166" s="50"/>
      <c r="D166" s="55"/>
      <c r="E166" s="50"/>
      <c r="F166" s="51"/>
    </row>
    <row r="167" spans="2:6" x14ac:dyDescent="0.2">
      <c r="B167" s="50"/>
      <c r="D167" s="55"/>
      <c r="E167" s="50"/>
      <c r="F167" s="51"/>
    </row>
    <row r="168" spans="2:6" x14ac:dyDescent="0.2">
      <c r="B168" s="50"/>
      <c r="D168" s="55"/>
      <c r="E168" s="50"/>
      <c r="F168" s="51"/>
    </row>
    <row r="169" spans="2:6" x14ac:dyDescent="0.2">
      <c r="B169" s="50"/>
      <c r="D169" s="55"/>
      <c r="E169" s="50"/>
      <c r="F169" s="51"/>
    </row>
    <row r="170" spans="2:6" x14ac:dyDescent="0.2">
      <c r="B170" s="50"/>
      <c r="D170" s="55"/>
      <c r="E170" s="50"/>
      <c r="F170" s="51"/>
    </row>
    <row r="171" spans="2:6" x14ac:dyDescent="0.2">
      <c r="B171" s="50"/>
      <c r="D171" s="55"/>
      <c r="E171" s="50"/>
      <c r="F171" s="51"/>
    </row>
    <row r="172" spans="2:6" x14ac:dyDescent="0.2">
      <c r="B172" s="50"/>
      <c r="D172" s="55"/>
      <c r="E172" s="50"/>
      <c r="F172" s="51"/>
    </row>
    <row r="173" spans="2:6" x14ac:dyDescent="0.2">
      <c r="B173" s="50"/>
      <c r="D173" s="55"/>
      <c r="E173" s="50"/>
      <c r="F173" s="51"/>
    </row>
    <row r="174" spans="2:6" x14ac:dyDescent="0.2">
      <c r="B174" s="50"/>
      <c r="D174" s="55"/>
      <c r="E174" s="50"/>
      <c r="F174" s="51"/>
    </row>
    <row r="175" spans="2:6" x14ac:dyDescent="0.2">
      <c r="B175" s="50"/>
      <c r="D175" s="55"/>
      <c r="E175" s="50"/>
      <c r="F175" s="51"/>
    </row>
    <row r="176" spans="2:6" x14ac:dyDescent="0.2">
      <c r="B176" s="50"/>
      <c r="D176" s="55"/>
      <c r="E176" s="50"/>
      <c r="F176" s="51"/>
    </row>
    <row r="177" spans="2:6" x14ac:dyDescent="0.2">
      <c r="B177" s="50"/>
      <c r="D177" s="55"/>
      <c r="E177" s="50"/>
      <c r="F177" s="51"/>
    </row>
    <row r="178" spans="2:6" x14ac:dyDescent="0.2">
      <c r="B178" s="50"/>
      <c r="D178" s="55"/>
      <c r="E178" s="50"/>
      <c r="F178" s="51"/>
    </row>
    <row r="179" spans="2:6" x14ac:dyDescent="0.2">
      <c r="B179" s="50"/>
      <c r="D179" s="55"/>
      <c r="E179" s="50"/>
      <c r="F179" s="51"/>
    </row>
    <row r="180" spans="2:6" x14ac:dyDescent="0.2">
      <c r="B180" s="50"/>
      <c r="D180" s="55"/>
      <c r="E180" s="50"/>
      <c r="F180" s="51"/>
    </row>
    <row r="181" spans="2:6" x14ac:dyDescent="0.2">
      <c r="B181" s="50"/>
      <c r="D181" s="55"/>
      <c r="E181" s="50"/>
      <c r="F181" s="51"/>
    </row>
    <row r="182" spans="2:6" x14ac:dyDescent="0.2">
      <c r="B182" s="50"/>
      <c r="D182" s="55"/>
      <c r="E182" s="50"/>
      <c r="F182" s="51"/>
    </row>
    <row r="183" spans="2:6" x14ac:dyDescent="0.2">
      <c r="B183" s="50"/>
      <c r="D183" s="55"/>
      <c r="E183" s="50"/>
      <c r="F183" s="51"/>
    </row>
    <row r="184" spans="2:6" x14ac:dyDescent="0.2">
      <c r="B184" s="50"/>
      <c r="D184" s="55"/>
      <c r="E184" s="50"/>
      <c r="F184" s="51"/>
    </row>
    <row r="185" spans="2:6" x14ac:dyDescent="0.2">
      <c r="B185" s="50"/>
      <c r="D185" s="55"/>
      <c r="E185" s="50"/>
      <c r="F185" s="51"/>
    </row>
    <row r="186" spans="2:6" x14ac:dyDescent="0.2">
      <c r="B186" s="50"/>
      <c r="D186" s="55"/>
      <c r="E186" s="50"/>
      <c r="F186" s="51"/>
    </row>
    <row r="187" spans="2:6" x14ac:dyDescent="0.2">
      <c r="B187" s="50"/>
      <c r="D187" s="55"/>
      <c r="E187" s="50"/>
      <c r="F187" s="51"/>
    </row>
    <row r="188" spans="2:6" x14ac:dyDescent="0.2">
      <c r="B188" s="50"/>
      <c r="D188" s="55"/>
      <c r="E188" s="50"/>
      <c r="F188" s="51"/>
    </row>
    <row r="189" spans="2:6" x14ac:dyDescent="0.2">
      <c r="B189" s="50"/>
      <c r="D189" s="55"/>
      <c r="E189" s="50"/>
      <c r="F189" s="51"/>
    </row>
    <row r="190" spans="2:6" x14ac:dyDescent="0.2">
      <c r="B190" s="50"/>
      <c r="D190" s="55"/>
      <c r="E190" s="50"/>
      <c r="F190" s="51"/>
    </row>
    <row r="191" spans="2:6" x14ac:dyDescent="0.2">
      <c r="B191" s="50"/>
      <c r="D191" s="55"/>
      <c r="E191" s="50"/>
      <c r="F191" s="51"/>
    </row>
    <row r="192" spans="2:6" x14ac:dyDescent="0.2">
      <c r="B192" s="50"/>
      <c r="D192" s="55"/>
      <c r="E192" s="50"/>
      <c r="F192" s="51"/>
    </row>
    <row r="193" spans="2:6" x14ac:dyDescent="0.2">
      <c r="B193" s="50"/>
      <c r="D193" s="55"/>
      <c r="E193" s="50"/>
      <c r="F193" s="51"/>
    </row>
    <row r="194" spans="2:6" x14ac:dyDescent="0.2">
      <c r="B194" s="50"/>
      <c r="D194" s="55"/>
      <c r="E194" s="50"/>
      <c r="F194" s="51"/>
    </row>
    <row r="195" spans="2:6" x14ac:dyDescent="0.2">
      <c r="B195" s="50"/>
      <c r="D195" s="55"/>
      <c r="E195" s="50"/>
      <c r="F195" s="51"/>
    </row>
    <row r="196" spans="2:6" x14ac:dyDescent="0.2">
      <c r="B196" s="50"/>
      <c r="D196" s="55"/>
      <c r="E196" s="50"/>
      <c r="F196" s="51"/>
    </row>
    <row r="197" spans="2:6" x14ac:dyDescent="0.2">
      <c r="B197" s="50"/>
      <c r="D197" s="55"/>
      <c r="E197" s="50"/>
      <c r="F197" s="51"/>
    </row>
    <row r="198" spans="2:6" x14ac:dyDescent="0.2">
      <c r="B198" s="50"/>
      <c r="D198" s="55"/>
      <c r="E198" s="50"/>
      <c r="F198" s="51"/>
    </row>
    <row r="199" spans="2:6" x14ac:dyDescent="0.2">
      <c r="B199" s="50"/>
      <c r="D199" s="55"/>
      <c r="E199" s="50"/>
      <c r="F199" s="51"/>
    </row>
    <row r="200" spans="2:6" x14ac:dyDescent="0.2">
      <c r="B200" s="50"/>
      <c r="D200" s="55"/>
      <c r="E200" s="50"/>
      <c r="F200" s="51"/>
    </row>
    <row r="201" spans="2:6" x14ac:dyDescent="0.2">
      <c r="B201" s="50"/>
      <c r="D201" s="55"/>
      <c r="E201" s="50"/>
      <c r="F201" s="51"/>
    </row>
    <row r="202" spans="2:6" x14ac:dyDescent="0.2">
      <c r="B202" s="50"/>
      <c r="D202" s="55"/>
      <c r="E202" s="50"/>
      <c r="F202" s="51"/>
    </row>
    <row r="203" spans="2:6" x14ac:dyDescent="0.2">
      <c r="B203" s="50"/>
      <c r="D203" s="55"/>
      <c r="E203" s="50"/>
      <c r="F203" s="51"/>
    </row>
    <row r="204" spans="2:6" x14ac:dyDescent="0.2">
      <c r="B204" s="50"/>
      <c r="D204" s="55"/>
      <c r="E204" s="50"/>
      <c r="F204" s="51"/>
    </row>
    <row r="205" spans="2:6" x14ac:dyDescent="0.2">
      <c r="B205" s="50"/>
      <c r="D205" s="55"/>
      <c r="E205" s="50"/>
      <c r="F205" s="51"/>
    </row>
    <row r="206" spans="2:6" x14ac:dyDescent="0.2">
      <c r="B206" s="50"/>
      <c r="D206" s="55"/>
      <c r="E206" s="50"/>
      <c r="F206" s="51"/>
    </row>
    <row r="207" spans="2:6" x14ac:dyDescent="0.2">
      <c r="B207" s="50"/>
      <c r="D207" s="55"/>
      <c r="E207" s="50"/>
      <c r="F207" s="51"/>
    </row>
    <row r="208" spans="2:6" x14ac:dyDescent="0.2">
      <c r="B208" s="50"/>
      <c r="D208" s="55"/>
      <c r="E208" s="50"/>
      <c r="F208" s="51"/>
    </row>
    <row r="209" spans="2:6" x14ac:dyDescent="0.2">
      <c r="B209" s="50"/>
      <c r="D209" s="55"/>
      <c r="E209" s="50"/>
      <c r="F209" s="51"/>
    </row>
    <row r="210" spans="2:6" x14ac:dyDescent="0.2">
      <c r="B210" s="50"/>
      <c r="D210" s="55"/>
      <c r="E210" s="50"/>
      <c r="F210" s="51"/>
    </row>
    <row r="211" spans="2:6" x14ac:dyDescent="0.2">
      <c r="B211" s="50"/>
      <c r="D211" s="55"/>
      <c r="E211" s="50"/>
      <c r="F211" s="51"/>
    </row>
    <row r="212" spans="2:6" x14ac:dyDescent="0.2">
      <c r="B212" s="50"/>
      <c r="D212" s="55"/>
      <c r="E212" s="50"/>
      <c r="F212" s="51"/>
    </row>
    <row r="213" spans="2:6" x14ac:dyDescent="0.2">
      <c r="B213" s="50"/>
      <c r="D213" s="55"/>
      <c r="E213" s="50"/>
      <c r="F213" s="51"/>
    </row>
    <row r="214" spans="2:6" x14ac:dyDescent="0.2">
      <c r="B214" s="50"/>
      <c r="D214" s="55"/>
      <c r="E214" s="50"/>
      <c r="F214" s="51"/>
    </row>
    <row r="215" spans="2:6" x14ac:dyDescent="0.2">
      <c r="B215" s="50"/>
      <c r="D215" s="55"/>
      <c r="E215" s="50"/>
      <c r="F215" s="51"/>
    </row>
    <row r="216" spans="2:6" x14ac:dyDescent="0.2">
      <c r="B216" s="50"/>
      <c r="D216" s="55"/>
      <c r="E216" s="50"/>
      <c r="F216" s="51"/>
    </row>
    <row r="217" spans="2:6" x14ac:dyDescent="0.2">
      <c r="B217" s="50"/>
      <c r="D217" s="55"/>
      <c r="E217" s="50"/>
      <c r="F217" s="51"/>
    </row>
    <row r="218" spans="2:6" x14ac:dyDescent="0.2">
      <c r="B218" s="50"/>
      <c r="D218" s="55"/>
      <c r="E218" s="50"/>
      <c r="F218" s="51"/>
    </row>
    <row r="219" spans="2:6" x14ac:dyDescent="0.2">
      <c r="B219" s="50"/>
      <c r="D219" s="55"/>
      <c r="E219" s="50"/>
      <c r="F219" s="51"/>
    </row>
    <row r="220" spans="2:6" x14ac:dyDescent="0.2">
      <c r="B220" s="50"/>
      <c r="D220" s="55"/>
      <c r="E220" s="50"/>
      <c r="F220" s="51"/>
    </row>
    <row r="221" spans="2:6" x14ac:dyDescent="0.2">
      <c r="B221" s="50"/>
      <c r="D221" s="55"/>
      <c r="E221" s="50"/>
      <c r="F221" s="51"/>
    </row>
    <row r="222" spans="2:6" x14ac:dyDescent="0.2">
      <c r="B222" s="50"/>
      <c r="D222" s="55"/>
      <c r="E222" s="50"/>
      <c r="F222" s="51"/>
    </row>
    <row r="223" spans="2:6" x14ac:dyDescent="0.2">
      <c r="B223" s="50"/>
      <c r="D223" s="55"/>
      <c r="E223" s="50"/>
      <c r="F223" s="51"/>
    </row>
    <row r="224" spans="2:6" x14ac:dyDescent="0.2">
      <c r="B224" s="50"/>
      <c r="D224" s="55"/>
      <c r="E224" s="50"/>
      <c r="F224" s="51"/>
    </row>
    <row r="225" spans="2:6" x14ac:dyDescent="0.2">
      <c r="B225" s="50"/>
      <c r="D225" s="55"/>
      <c r="E225" s="50"/>
      <c r="F225" s="51"/>
    </row>
    <row r="226" spans="2:6" x14ac:dyDescent="0.2">
      <c r="B226" s="50"/>
      <c r="D226" s="55"/>
      <c r="E226" s="50"/>
      <c r="F226" s="51"/>
    </row>
    <row r="227" spans="2:6" x14ac:dyDescent="0.2">
      <c r="B227" s="50"/>
      <c r="D227" s="55"/>
      <c r="E227" s="50"/>
      <c r="F227" s="51"/>
    </row>
    <row r="228" spans="2:6" x14ac:dyDescent="0.2">
      <c r="B228" s="50"/>
      <c r="D228" s="55"/>
      <c r="E228" s="50"/>
      <c r="F228" s="51"/>
    </row>
    <row r="229" spans="2:6" x14ac:dyDescent="0.2">
      <c r="B229" s="50"/>
      <c r="D229" s="55"/>
      <c r="E229" s="50"/>
      <c r="F229" s="51"/>
    </row>
    <row r="230" spans="2:6" x14ac:dyDescent="0.2">
      <c r="B230" s="50"/>
      <c r="D230" s="55"/>
      <c r="E230" s="50"/>
      <c r="F230" s="51"/>
    </row>
    <row r="231" spans="2:6" x14ac:dyDescent="0.2">
      <c r="B231" s="50"/>
      <c r="D231" s="55"/>
      <c r="E231" s="50"/>
      <c r="F231" s="51"/>
    </row>
    <row r="232" spans="2:6" x14ac:dyDescent="0.2">
      <c r="B232" s="50"/>
      <c r="D232" s="55"/>
      <c r="E232" s="50"/>
      <c r="F232" s="51"/>
    </row>
    <row r="233" spans="2:6" x14ac:dyDescent="0.2">
      <c r="B233" s="50"/>
      <c r="D233" s="55"/>
      <c r="E233" s="50"/>
      <c r="F233" s="51"/>
    </row>
    <row r="234" spans="2:6" x14ac:dyDescent="0.2">
      <c r="B234" s="50"/>
      <c r="D234" s="55"/>
      <c r="E234" s="50"/>
      <c r="F234" s="51"/>
    </row>
    <row r="235" spans="2:6" x14ac:dyDescent="0.2">
      <c r="B235" s="50"/>
      <c r="D235" s="55"/>
      <c r="E235" s="50"/>
      <c r="F235" s="51"/>
    </row>
    <row r="236" spans="2:6" x14ac:dyDescent="0.2">
      <c r="B236" s="50"/>
      <c r="D236" s="55"/>
      <c r="E236" s="50"/>
      <c r="F236" s="51"/>
    </row>
    <row r="237" spans="2:6" x14ac:dyDescent="0.2">
      <c r="B237" s="50"/>
      <c r="D237" s="55"/>
      <c r="E237" s="50"/>
      <c r="F237" s="51"/>
    </row>
    <row r="238" spans="2:6" x14ac:dyDescent="0.2">
      <c r="B238" s="50"/>
      <c r="D238" s="55"/>
      <c r="E238" s="50"/>
      <c r="F238" s="51"/>
    </row>
    <row r="239" spans="2:6" x14ac:dyDescent="0.2">
      <c r="B239" s="50"/>
      <c r="D239" s="55"/>
      <c r="E239" s="50"/>
      <c r="F239" s="51"/>
    </row>
    <row r="240" spans="2:6" x14ac:dyDescent="0.2">
      <c r="B240" s="50"/>
      <c r="D240" s="55"/>
      <c r="E240" s="50"/>
      <c r="F240" s="51"/>
    </row>
    <row r="241" spans="2:6" x14ac:dyDescent="0.2">
      <c r="B241" s="50"/>
      <c r="D241" s="55"/>
      <c r="E241" s="50"/>
      <c r="F241" s="51"/>
    </row>
    <row r="242" spans="2:6" x14ac:dyDescent="0.2">
      <c r="B242" s="50"/>
      <c r="D242" s="55"/>
      <c r="E242" s="50"/>
      <c r="F242" s="51"/>
    </row>
    <row r="243" spans="2:6" x14ac:dyDescent="0.2">
      <c r="B243" s="50"/>
      <c r="D243" s="55"/>
      <c r="E243" s="50"/>
      <c r="F243" s="51"/>
    </row>
    <row r="244" spans="2:6" x14ac:dyDescent="0.2">
      <c r="B244" s="50"/>
      <c r="D244" s="55"/>
      <c r="E244" s="50"/>
      <c r="F244" s="51"/>
    </row>
    <row r="245" spans="2:6" x14ac:dyDescent="0.2">
      <c r="B245" s="50"/>
      <c r="D245" s="55"/>
      <c r="E245" s="50"/>
      <c r="F245" s="51"/>
    </row>
    <row r="246" spans="2:6" x14ac:dyDescent="0.2">
      <c r="B246" s="50"/>
      <c r="D246" s="55"/>
      <c r="E246" s="50"/>
      <c r="F246" s="51"/>
    </row>
    <row r="247" spans="2:6" x14ac:dyDescent="0.2">
      <c r="B247" s="50"/>
      <c r="D247" s="55"/>
      <c r="E247" s="50"/>
      <c r="F247" s="51"/>
    </row>
    <row r="248" spans="2:6" x14ac:dyDescent="0.2">
      <c r="B248" s="50"/>
      <c r="D248" s="55"/>
      <c r="E248" s="50"/>
      <c r="F248" s="51"/>
    </row>
    <row r="249" spans="2:6" x14ac:dyDescent="0.2">
      <c r="B249" s="50"/>
      <c r="D249" s="55"/>
      <c r="E249" s="50"/>
      <c r="F249" s="51"/>
    </row>
    <row r="250" spans="2:6" x14ac:dyDescent="0.2">
      <c r="B250" s="50"/>
      <c r="D250" s="55"/>
      <c r="E250" s="50"/>
      <c r="F250" s="51"/>
    </row>
    <row r="251" spans="2:6" x14ac:dyDescent="0.2">
      <c r="B251" s="50"/>
      <c r="D251" s="55"/>
      <c r="E251" s="50"/>
      <c r="F251" s="51"/>
    </row>
    <row r="252" spans="2:6" x14ac:dyDescent="0.2">
      <c r="B252" s="50"/>
      <c r="D252" s="55"/>
      <c r="E252" s="50"/>
      <c r="F252" s="51"/>
    </row>
    <row r="253" spans="2:6" x14ac:dyDescent="0.2">
      <c r="B253" s="50"/>
      <c r="D253" s="55"/>
      <c r="E253" s="50"/>
      <c r="F253" s="51"/>
    </row>
    <row r="254" spans="2:6" x14ac:dyDescent="0.2">
      <c r="B254" s="50"/>
      <c r="D254" s="55"/>
      <c r="E254" s="50"/>
      <c r="F254" s="51"/>
    </row>
    <row r="255" spans="2:6" x14ac:dyDescent="0.2">
      <c r="B255" s="50"/>
      <c r="D255" s="55"/>
      <c r="E255" s="50"/>
      <c r="F255" s="51"/>
    </row>
    <row r="256" spans="2:6" x14ac:dyDescent="0.2">
      <c r="B256" s="50"/>
      <c r="D256" s="55"/>
      <c r="E256" s="50"/>
      <c r="F256" s="51"/>
    </row>
    <row r="257" spans="2:6" x14ac:dyDescent="0.2">
      <c r="B257" s="50"/>
      <c r="D257" s="55"/>
      <c r="E257" s="50"/>
      <c r="F257" s="51"/>
    </row>
    <row r="258" spans="2:6" x14ac:dyDescent="0.2">
      <c r="B258" s="50"/>
      <c r="D258" s="55"/>
      <c r="E258" s="50"/>
      <c r="F258" s="51"/>
    </row>
    <row r="259" spans="2:6" x14ac:dyDescent="0.2">
      <c r="B259" s="50"/>
      <c r="D259" s="55"/>
      <c r="E259" s="50"/>
      <c r="F259" s="51"/>
    </row>
    <row r="260" spans="2:6" x14ac:dyDescent="0.2">
      <c r="B260" s="50"/>
      <c r="D260" s="55"/>
      <c r="E260" s="50"/>
      <c r="F260" s="51"/>
    </row>
    <row r="261" spans="2:6" x14ac:dyDescent="0.2">
      <c r="B261" s="50"/>
      <c r="D261" s="55"/>
      <c r="E261" s="50"/>
      <c r="F261" s="51"/>
    </row>
    <row r="262" spans="2:6" x14ac:dyDescent="0.2">
      <c r="B262" s="50"/>
      <c r="D262" s="55"/>
      <c r="E262" s="50"/>
      <c r="F262" s="51"/>
    </row>
    <row r="263" spans="2:6" x14ac:dyDescent="0.2">
      <c r="B263" s="50"/>
      <c r="D263" s="55"/>
      <c r="E263" s="50"/>
      <c r="F263" s="51"/>
    </row>
    <row r="264" spans="2:6" x14ac:dyDescent="0.2">
      <c r="B264" s="50"/>
      <c r="D264" s="55"/>
      <c r="E264" s="50"/>
      <c r="F264" s="51"/>
    </row>
    <row r="265" spans="2:6" x14ac:dyDescent="0.2">
      <c r="B265" s="50"/>
      <c r="D265" s="55"/>
      <c r="E265" s="50"/>
      <c r="F265" s="51"/>
    </row>
    <row r="266" spans="2:6" x14ac:dyDescent="0.2">
      <c r="B266" s="50"/>
      <c r="D266" s="55"/>
      <c r="E266" s="50"/>
      <c r="F266" s="51"/>
    </row>
    <row r="267" spans="2:6" x14ac:dyDescent="0.2">
      <c r="B267" s="50"/>
      <c r="D267" s="55"/>
      <c r="E267" s="50"/>
      <c r="F267" s="51"/>
    </row>
    <row r="268" spans="2:6" x14ac:dyDescent="0.2">
      <c r="B268" s="50"/>
      <c r="D268" s="55"/>
      <c r="E268" s="50"/>
      <c r="F268" s="51"/>
    </row>
    <row r="269" spans="2:6" x14ac:dyDescent="0.2">
      <c r="B269" s="50"/>
      <c r="D269" s="55"/>
      <c r="E269" s="50"/>
      <c r="F269" s="51"/>
    </row>
    <row r="270" spans="2:6" x14ac:dyDescent="0.2">
      <c r="B270" s="50"/>
      <c r="D270" s="55"/>
      <c r="E270" s="50"/>
      <c r="F270" s="51"/>
    </row>
    <row r="271" spans="2:6" x14ac:dyDescent="0.2">
      <c r="B271" s="50"/>
      <c r="D271" s="55"/>
      <c r="E271" s="50"/>
      <c r="F271" s="51"/>
    </row>
    <row r="272" spans="2:6" x14ac:dyDescent="0.2">
      <c r="B272" s="50"/>
      <c r="D272" s="55"/>
      <c r="E272" s="50"/>
      <c r="F272" s="51"/>
    </row>
    <row r="273" spans="2:6" x14ac:dyDescent="0.2">
      <c r="B273" s="50"/>
      <c r="D273" s="55"/>
      <c r="E273" s="50"/>
      <c r="F273" s="51"/>
    </row>
    <row r="274" spans="2:6" x14ac:dyDescent="0.2">
      <c r="B274" s="50"/>
      <c r="D274" s="55"/>
      <c r="E274" s="50"/>
      <c r="F274" s="51"/>
    </row>
    <row r="275" spans="2:6" x14ac:dyDescent="0.2">
      <c r="B275" s="50"/>
      <c r="D275" s="55"/>
      <c r="E275" s="50"/>
      <c r="F275" s="51"/>
    </row>
    <row r="276" spans="2:6" x14ac:dyDescent="0.2">
      <c r="B276" s="50"/>
      <c r="D276" s="55"/>
      <c r="E276" s="50"/>
      <c r="F276" s="51"/>
    </row>
    <row r="277" spans="2:6" x14ac:dyDescent="0.2">
      <c r="B277" s="50"/>
      <c r="D277" s="55"/>
      <c r="E277" s="50"/>
      <c r="F277" s="51"/>
    </row>
    <row r="278" spans="2:6" x14ac:dyDescent="0.2">
      <c r="B278" s="50"/>
      <c r="D278" s="55"/>
      <c r="E278" s="50"/>
      <c r="F278" s="51"/>
    </row>
    <row r="279" spans="2:6" x14ac:dyDescent="0.2">
      <c r="B279" s="50"/>
      <c r="D279" s="55"/>
      <c r="E279" s="50"/>
      <c r="F279" s="51"/>
    </row>
    <row r="280" spans="2:6" x14ac:dyDescent="0.2">
      <c r="B280" s="50"/>
      <c r="D280" s="55"/>
      <c r="E280" s="50"/>
      <c r="F280" s="51"/>
    </row>
    <row r="281" spans="2:6" x14ac:dyDescent="0.2">
      <c r="B281" s="50"/>
      <c r="D281" s="55"/>
      <c r="E281" s="50"/>
      <c r="F281" s="51"/>
    </row>
    <row r="282" spans="2:6" x14ac:dyDescent="0.2">
      <c r="B282" s="50"/>
      <c r="D282" s="55"/>
      <c r="E282" s="50"/>
      <c r="F282" s="51"/>
    </row>
    <row r="283" spans="2:6" x14ac:dyDescent="0.2">
      <c r="B283" s="50"/>
      <c r="D283" s="55"/>
      <c r="E283" s="50"/>
      <c r="F283" s="51"/>
    </row>
    <row r="284" spans="2:6" x14ac:dyDescent="0.2">
      <c r="B284" s="50"/>
      <c r="D284" s="55"/>
      <c r="E284" s="50"/>
      <c r="F284" s="51"/>
    </row>
    <row r="285" spans="2:6" x14ac:dyDescent="0.2">
      <c r="B285" s="50"/>
      <c r="D285" s="55"/>
      <c r="E285" s="50"/>
      <c r="F285" s="51"/>
    </row>
    <row r="286" spans="2:6" x14ac:dyDescent="0.2">
      <c r="B286" s="50"/>
      <c r="D286" s="55"/>
      <c r="E286" s="50"/>
      <c r="F286" s="51"/>
    </row>
    <row r="287" spans="2:6" x14ac:dyDescent="0.2">
      <c r="B287" s="50"/>
      <c r="D287" s="55"/>
      <c r="E287" s="50"/>
      <c r="F287" s="51"/>
    </row>
    <row r="288" spans="2:6" x14ac:dyDescent="0.2">
      <c r="B288" s="50"/>
      <c r="D288" s="55"/>
      <c r="E288" s="50"/>
      <c r="F288" s="51"/>
    </row>
    <row r="289" spans="2:6" x14ac:dyDescent="0.2">
      <c r="B289" s="50"/>
      <c r="D289" s="55"/>
      <c r="E289" s="50"/>
      <c r="F289" s="51"/>
    </row>
    <row r="290" spans="2:6" x14ac:dyDescent="0.2">
      <c r="B290" s="50"/>
      <c r="D290" s="55"/>
      <c r="E290" s="50"/>
      <c r="F290" s="51"/>
    </row>
    <row r="291" spans="2:6" x14ac:dyDescent="0.2">
      <c r="B291" s="50"/>
      <c r="D291" s="55"/>
      <c r="E291" s="50"/>
      <c r="F291" s="51"/>
    </row>
    <row r="292" spans="2:6" x14ac:dyDescent="0.2">
      <c r="B292" s="50"/>
      <c r="D292" s="55"/>
      <c r="E292" s="50"/>
      <c r="F292" s="51"/>
    </row>
    <row r="293" spans="2:6" x14ac:dyDescent="0.2">
      <c r="B293" s="50"/>
      <c r="D293" s="55"/>
      <c r="E293" s="50"/>
      <c r="F293" s="51"/>
    </row>
    <row r="294" spans="2:6" x14ac:dyDescent="0.2">
      <c r="B294" s="50"/>
      <c r="D294" s="55"/>
      <c r="E294" s="50"/>
      <c r="F294" s="51"/>
    </row>
    <row r="295" spans="2:6" x14ac:dyDescent="0.2">
      <c r="B295" s="50"/>
      <c r="D295" s="55"/>
      <c r="E295" s="50"/>
      <c r="F295" s="51"/>
    </row>
    <row r="296" spans="2:6" x14ac:dyDescent="0.2">
      <c r="B296" s="50"/>
      <c r="D296" s="55"/>
      <c r="E296" s="50"/>
      <c r="F296" s="51"/>
    </row>
    <row r="297" spans="2:6" x14ac:dyDescent="0.2">
      <c r="B297" s="50"/>
      <c r="D297" s="55"/>
      <c r="E297" s="50"/>
      <c r="F297" s="51"/>
    </row>
    <row r="298" spans="2:6" x14ac:dyDescent="0.2">
      <c r="B298" s="50"/>
      <c r="D298" s="55"/>
      <c r="E298" s="50"/>
      <c r="F298" s="51"/>
    </row>
    <row r="299" spans="2:6" x14ac:dyDescent="0.2">
      <c r="B299" s="50"/>
      <c r="D299" s="55"/>
      <c r="E299" s="50"/>
      <c r="F299" s="51"/>
    </row>
    <row r="300" spans="2:6" x14ac:dyDescent="0.2">
      <c r="B300" s="50"/>
      <c r="D300" s="55"/>
      <c r="E300" s="50"/>
      <c r="F300" s="51"/>
    </row>
    <row r="301" spans="2:6" x14ac:dyDescent="0.2">
      <c r="B301" s="50"/>
      <c r="D301" s="55"/>
      <c r="E301" s="50"/>
      <c r="F301" s="51"/>
    </row>
    <row r="302" spans="2:6" x14ac:dyDescent="0.2">
      <c r="B302" s="50"/>
      <c r="D302" s="55"/>
      <c r="E302" s="50"/>
      <c r="F302" s="51"/>
    </row>
    <row r="303" spans="2:6" x14ac:dyDescent="0.2">
      <c r="B303" s="50"/>
      <c r="D303" s="55"/>
      <c r="E303" s="50"/>
      <c r="F303" s="51"/>
    </row>
    <row r="304" spans="2:6" x14ac:dyDescent="0.2">
      <c r="B304" s="50"/>
      <c r="D304" s="55"/>
      <c r="E304" s="50"/>
      <c r="F304" s="51"/>
    </row>
    <row r="305" spans="2:6" x14ac:dyDescent="0.2">
      <c r="B305" s="50"/>
      <c r="D305" s="55"/>
      <c r="E305" s="50"/>
      <c r="F305" s="51"/>
    </row>
    <row r="306" spans="2:6" x14ac:dyDescent="0.2">
      <c r="B306" s="50"/>
      <c r="D306" s="55"/>
      <c r="E306" s="50"/>
      <c r="F306" s="51"/>
    </row>
    <row r="307" spans="2:6" x14ac:dyDescent="0.2">
      <c r="B307" s="50"/>
      <c r="D307" s="55"/>
      <c r="E307" s="50"/>
      <c r="F307" s="51"/>
    </row>
    <row r="308" spans="2:6" x14ac:dyDescent="0.2">
      <c r="B308" s="50"/>
      <c r="D308" s="55"/>
      <c r="E308" s="50"/>
      <c r="F308" s="51"/>
    </row>
    <row r="309" spans="2:6" x14ac:dyDescent="0.2">
      <c r="B309" s="50"/>
      <c r="D309" s="55"/>
      <c r="E309" s="50"/>
      <c r="F309" s="51"/>
    </row>
    <row r="310" spans="2:6" x14ac:dyDescent="0.2">
      <c r="B310" s="50"/>
      <c r="D310" s="55"/>
      <c r="E310" s="50"/>
      <c r="F310" s="51"/>
    </row>
    <row r="311" spans="2:6" x14ac:dyDescent="0.2">
      <c r="B311" s="50"/>
      <c r="D311" s="55"/>
      <c r="E311" s="50"/>
      <c r="F311" s="51"/>
    </row>
    <row r="312" spans="2:6" x14ac:dyDescent="0.2">
      <c r="B312" s="50"/>
      <c r="D312" s="55"/>
      <c r="E312" s="50"/>
      <c r="F312" s="51"/>
    </row>
    <row r="313" spans="2:6" x14ac:dyDescent="0.2">
      <c r="B313" s="50"/>
      <c r="D313" s="55"/>
      <c r="E313" s="50"/>
      <c r="F313" s="51"/>
    </row>
    <row r="314" spans="2:6" x14ac:dyDescent="0.2">
      <c r="B314" s="50"/>
      <c r="D314" s="55"/>
      <c r="E314" s="50"/>
      <c r="F314" s="51"/>
    </row>
    <row r="315" spans="2:6" x14ac:dyDescent="0.2">
      <c r="B315" s="50"/>
      <c r="D315" s="55"/>
      <c r="E315" s="50"/>
      <c r="F315" s="51"/>
    </row>
    <row r="316" spans="2:6" x14ac:dyDescent="0.2">
      <c r="B316" s="50"/>
      <c r="D316" s="55"/>
      <c r="E316" s="50"/>
      <c r="F316" s="51"/>
    </row>
    <row r="317" spans="2:6" x14ac:dyDescent="0.2">
      <c r="B317" s="50"/>
      <c r="D317" s="55"/>
      <c r="E317" s="50"/>
      <c r="F317" s="51"/>
    </row>
    <row r="318" spans="2:6" x14ac:dyDescent="0.2">
      <c r="B318" s="50"/>
      <c r="D318" s="55"/>
      <c r="E318" s="50"/>
      <c r="F318" s="51"/>
    </row>
    <row r="319" spans="2:6" x14ac:dyDescent="0.2">
      <c r="B319" s="50"/>
      <c r="D319" s="55"/>
      <c r="E319" s="50"/>
      <c r="F319" s="51"/>
    </row>
    <row r="320" spans="2:6" x14ac:dyDescent="0.2">
      <c r="B320" s="50"/>
      <c r="D320" s="55"/>
      <c r="E320" s="50"/>
      <c r="F320" s="51"/>
    </row>
    <row r="321" spans="2:6" x14ac:dyDescent="0.2">
      <c r="B321" s="50"/>
      <c r="D321" s="55"/>
      <c r="E321" s="50"/>
      <c r="F321" s="51"/>
    </row>
    <row r="322" spans="2:6" x14ac:dyDescent="0.2">
      <c r="B322" s="50"/>
      <c r="D322" s="55"/>
      <c r="E322" s="50"/>
      <c r="F322" s="51"/>
    </row>
    <row r="323" spans="2:6" x14ac:dyDescent="0.2">
      <c r="B323" s="50"/>
      <c r="D323" s="55"/>
      <c r="E323" s="50"/>
      <c r="F323" s="51"/>
    </row>
    <row r="324" spans="2:6" x14ac:dyDescent="0.2">
      <c r="B324" s="50"/>
      <c r="D324" s="55"/>
      <c r="E324" s="50"/>
      <c r="F324" s="51"/>
    </row>
    <row r="325" spans="2:6" x14ac:dyDescent="0.2">
      <c r="B325" s="50"/>
      <c r="D325" s="55"/>
      <c r="E325" s="50"/>
      <c r="F325" s="51"/>
    </row>
    <row r="326" spans="2:6" x14ac:dyDescent="0.2">
      <c r="B326" s="50"/>
      <c r="D326" s="55"/>
      <c r="E326" s="50"/>
      <c r="F326" s="51"/>
    </row>
    <row r="327" spans="2:6" x14ac:dyDescent="0.2">
      <c r="B327" s="50"/>
      <c r="D327" s="55"/>
      <c r="E327" s="50"/>
      <c r="F327" s="51"/>
    </row>
    <row r="328" spans="2:6" x14ac:dyDescent="0.2">
      <c r="B328" s="50"/>
      <c r="D328" s="55"/>
      <c r="E328" s="50"/>
      <c r="F328" s="51"/>
    </row>
    <row r="329" spans="2:6" x14ac:dyDescent="0.2">
      <c r="B329" s="50"/>
      <c r="D329" s="55"/>
      <c r="E329" s="50"/>
      <c r="F329" s="51"/>
    </row>
    <row r="330" spans="2:6" x14ac:dyDescent="0.2">
      <c r="B330" s="50"/>
      <c r="D330" s="55"/>
      <c r="E330" s="50"/>
      <c r="F330" s="51"/>
    </row>
    <row r="331" spans="2:6" x14ac:dyDescent="0.2">
      <c r="B331" s="50"/>
      <c r="D331" s="55"/>
      <c r="E331" s="50"/>
      <c r="F331" s="51"/>
    </row>
    <row r="332" spans="2:6" x14ac:dyDescent="0.2">
      <c r="B332" s="50"/>
      <c r="D332" s="55"/>
      <c r="E332" s="50"/>
      <c r="F332" s="51"/>
    </row>
    <row r="333" spans="2:6" x14ac:dyDescent="0.2">
      <c r="B333" s="50"/>
      <c r="D333" s="55"/>
      <c r="E333" s="50"/>
      <c r="F333" s="51"/>
    </row>
    <row r="334" spans="2:6" x14ac:dyDescent="0.2">
      <c r="B334" s="50"/>
      <c r="D334" s="55"/>
      <c r="E334" s="50"/>
      <c r="F334" s="51"/>
    </row>
    <row r="335" spans="2:6" x14ac:dyDescent="0.2">
      <c r="B335" s="50"/>
      <c r="D335" s="55"/>
      <c r="E335" s="50"/>
      <c r="F335" s="51"/>
    </row>
    <row r="336" spans="2:6" x14ac:dyDescent="0.2">
      <c r="B336" s="50"/>
      <c r="D336" s="55"/>
      <c r="E336" s="50"/>
      <c r="F336" s="51"/>
    </row>
    <row r="337" spans="2:6" x14ac:dyDescent="0.2">
      <c r="B337" s="50"/>
      <c r="D337" s="55"/>
      <c r="E337" s="50"/>
      <c r="F337" s="51"/>
    </row>
    <row r="338" spans="2:6" x14ac:dyDescent="0.2">
      <c r="B338" s="50"/>
      <c r="D338" s="55"/>
      <c r="E338" s="50"/>
      <c r="F338" s="51"/>
    </row>
    <row r="339" spans="2:6" x14ac:dyDescent="0.2">
      <c r="B339" s="50"/>
      <c r="D339" s="55"/>
      <c r="E339" s="50"/>
      <c r="F339" s="51"/>
    </row>
    <row r="340" spans="2:6" x14ac:dyDescent="0.2">
      <c r="B340" s="50"/>
      <c r="D340" s="55"/>
      <c r="E340" s="50"/>
      <c r="F340" s="51"/>
    </row>
    <row r="341" spans="2:6" x14ac:dyDescent="0.2">
      <c r="B341" s="50"/>
      <c r="D341" s="55"/>
      <c r="E341" s="50"/>
      <c r="F341" s="51"/>
    </row>
    <row r="342" spans="2:6" x14ac:dyDescent="0.2">
      <c r="B342" s="50"/>
      <c r="D342" s="55"/>
      <c r="E342" s="50"/>
      <c r="F342" s="51"/>
    </row>
    <row r="343" spans="2:6" x14ac:dyDescent="0.2">
      <c r="B343" s="50"/>
      <c r="D343" s="55"/>
      <c r="E343" s="50"/>
      <c r="F343" s="51"/>
    </row>
    <row r="344" spans="2:6" x14ac:dyDescent="0.2">
      <c r="B344" s="50"/>
      <c r="D344" s="55"/>
      <c r="E344" s="50"/>
      <c r="F344" s="51"/>
    </row>
    <row r="345" spans="2:6" x14ac:dyDescent="0.2">
      <c r="B345" s="50"/>
      <c r="D345" s="55"/>
      <c r="E345" s="50"/>
      <c r="F345" s="51"/>
    </row>
    <row r="346" spans="2:6" x14ac:dyDescent="0.2">
      <c r="B346" s="50"/>
      <c r="D346" s="55"/>
      <c r="E346" s="50"/>
      <c r="F346" s="51"/>
    </row>
    <row r="347" spans="2:6" x14ac:dyDescent="0.2">
      <c r="B347" s="50"/>
      <c r="D347" s="55"/>
      <c r="E347" s="50"/>
      <c r="F347" s="51"/>
    </row>
    <row r="348" spans="2:6" x14ac:dyDescent="0.2">
      <c r="B348" s="50"/>
      <c r="D348" s="55"/>
      <c r="E348" s="50"/>
      <c r="F348" s="51"/>
    </row>
    <row r="349" spans="2:6" x14ac:dyDescent="0.2">
      <c r="B349" s="50"/>
      <c r="D349" s="55"/>
      <c r="E349" s="50"/>
      <c r="F349" s="51"/>
    </row>
    <row r="350" spans="2:6" x14ac:dyDescent="0.2">
      <c r="B350" s="50"/>
      <c r="D350" s="55"/>
      <c r="E350" s="50"/>
      <c r="F350" s="51"/>
    </row>
    <row r="351" spans="2:6" x14ac:dyDescent="0.2">
      <c r="B351" s="50"/>
      <c r="D351" s="55"/>
      <c r="E351" s="50"/>
      <c r="F351" s="51"/>
    </row>
    <row r="352" spans="2:6" x14ac:dyDescent="0.2">
      <c r="B352" s="50"/>
      <c r="D352" s="55"/>
      <c r="E352" s="50"/>
      <c r="F352" s="51"/>
    </row>
    <row r="353" spans="2:6" x14ac:dyDescent="0.2">
      <c r="B353" s="50"/>
      <c r="D353" s="55"/>
      <c r="E353" s="50"/>
      <c r="F353" s="51"/>
    </row>
    <row r="354" spans="2:6" x14ac:dyDescent="0.2">
      <c r="B354" s="50"/>
      <c r="D354" s="55"/>
      <c r="E354" s="50"/>
      <c r="F354" s="51"/>
    </row>
    <row r="355" spans="2:6" x14ac:dyDescent="0.2">
      <c r="B355" s="50"/>
      <c r="D355" s="55"/>
      <c r="E355" s="50"/>
      <c r="F355" s="51"/>
    </row>
    <row r="356" spans="2:6" x14ac:dyDescent="0.2">
      <c r="B356" s="50"/>
      <c r="D356" s="55"/>
      <c r="E356" s="50"/>
      <c r="F356" s="51"/>
    </row>
    <row r="357" spans="2:6" x14ac:dyDescent="0.2">
      <c r="B357" s="50"/>
      <c r="D357" s="55"/>
      <c r="E357" s="50"/>
      <c r="F357" s="51"/>
    </row>
    <row r="358" spans="2:6" x14ac:dyDescent="0.2">
      <c r="B358" s="50"/>
      <c r="D358" s="55"/>
      <c r="E358" s="50"/>
      <c r="F358" s="51"/>
    </row>
    <row r="359" spans="2:6" x14ac:dyDescent="0.2">
      <c r="B359" s="50"/>
      <c r="D359" s="55"/>
      <c r="E359" s="50"/>
      <c r="F359" s="51"/>
    </row>
    <row r="360" spans="2:6" x14ac:dyDescent="0.2">
      <c r="B360" s="50"/>
      <c r="D360" s="55"/>
      <c r="E360" s="50"/>
      <c r="F360" s="51"/>
    </row>
    <row r="361" spans="2:6" x14ac:dyDescent="0.2">
      <c r="B361" s="50"/>
      <c r="D361" s="55"/>
      <c r="E361" s="50"/>
      <c r="F361" s="51"/>
    </row>
    <row r="362" spans="2:6" x14ac:dyDescent="0.2">
      <c r="B362" s="50"/>
      <c r="D362" s="55"/>
      <c r="E362" s="50"/>
      <c r="F362" s="51"/>
    </row>
    <row r="363" spans="2:6" x14ac:dyDescent="0.2">
      <c r="B363" s="50"/>
      <c r="D363" s="55"/>
      <c r="E363" s="50"/>
      <c r="F363" s="51"/>
    </row>
    <row r="364" spans="2:6" x14ac:dyDescent="0.2">
      <c r="B364" s="50"/>
      <c r="D364" s="55"/>
      <c r="E364" s="50"/>
      <c r="F364" s="51"/>
    </row>
    <row r="365" spans="2:6" x14ac:dyDescent="0.2">
      <c r="B365" s="50"/>
      <c r="D365" s="55"/>
      <c r="E365" s="50"/>
      <c r="F365" s="51"/>
    </row>
    <row r="366" spans="2:6" x14ac:dyDescent="0.2">
      <c r="B366" s="50"/>
      <c r="D366" s="55"/>
      <c r="E366" s="50"/>
      <c r="F366" s="51"/>
    </row>
    <row r="367" spans="2:6" x14ac:dyDescent="0.2">
      <c r="B367" s="50"/>
      <c r="D367" s="55"/>
      <c r="E367" s="50"/>
      <c r="F367" s="51"/>
    </row>
    <row r="368" spans="2:6" x14ac:dyDescent="0.2">
      <c r="B368" s="50"/>
      <c r="D368" s="55"/>
      <c r="E368" s="50"/>
      <c r="F368" s="51"/>
    </row>
    <row r="369" spans="2:6" x14ac:dyDescent="0.2">
      <c r="B369" s="50"/>
      <c r="D369" s="55"/>
      <c r="E369" s="50"/>
      <c r="F369" s="51"/>
    </row>
    <row r="370" spans="2:6" x14ac:dyDescent="0.2">
      <c r="B370" s="50"/>
      <c r="D370" s="55"/>
      <c r="E370" s="50"/>
      <c r="F370" s="51"/>
    </row>
    <row r="371" spans="2:6" x14ac:dyDescent="0.2">
      <c r="B371" s="50"/>
      <c r="D371" s="55"/>
      <c r="E371" s="50"/>
      <c r="F371" s="51"/>
    </row>
    <row r="372" spans="2:6" x14ac:dyDescent="0.2">
      <c r="B372" s="50"/>
      <c r="D372" s="55"/>
      <c r="E372" s="50"/>
      <c r="F372" s="51"/>
    </row>
    <row r="373" spans="2:6" x14ac:dyDescent="0.2">
      <c r="B373" s="50"/>
      <c r="D373" s="55"/>
      <c r="E373" s="50"/>
      <c r="F373" s="51"/>
    </row>
    <row r="374" spans="2:6" x14ac:dyDescent="0.2">
      <c r="B374" s="50"/>
      <c r="D374" s="55"/>
      <c r="E374" s="50"/>
      <c r="F374" s="51"/>
    </row>
    <row r="375" spans="2:6" x14ac:dyDescent="0.2">
      <c r="B375" s="50"/>
      <c r="D375" s="55"/>
      <c r="E375" s="50"/>
      <c r="F375" s="51"/>
    </row>
    <row r="376" spans="2:6" x14ac:dyDescent="0.2">
      <c r="B376" s="50"/>
      <c r="D376" s="55"/>
      <c r="E376" s="50"/>
      <c r="F376" s="51"/>
    </row>
    <row r="377" spans="2:6" x14ac:dyDescent="0.2">
      <c r="B377" s="50"/>
      <c r="D377" s="55"/>
      <c r="E377" s="50"/>
      <c r="F377" s="51"/>
    </row>
    <row r="378" spans="2:6" x14ac:dyDescent="0.2">
      <c r="B378" s="50"/>
      <c r="D378" s="55"/>
      <c r="E378" s="50"/>
      <c r="F378" s="51"/>
    </row>
    <row r="379" spans="2:6" x14ac:dyDescent="0.2">
      <c r="B379" s="50"/>
      <c r="D379" s="55"/>
      <c r="E379" s="50"/>
      <c r="F379" s="51"/>
    </row>
    <row r="380" spans="2:6" x14ac:dyDescent="0.2">
      <c r="B380" s="50"/>
      <c r="D380" s="55"/>
      <c r="E380" s="50"/>
      <c r="F380" s="51"/>
    </row>
    <row r="381" spans="2:6" x14ac:dyDescent="0.2">
      <c r="B381" s="50"/>
      <c r="D381" s="55"/>
      <c r="E381" s="50"/>
      <c r="F381" s="51"/>
    </row>
    <row r="382" spans="2:6" x14ac:dyDescent="0.2">
      <c r="B382" s="50"/>
      <c r="D382" s="55"/>
      <c r="E382" s="50"/>
      <c r="F382" s="51"/>
    </row>
    <row r="383" spans="2:6" x14ac:dyDescent="0.2">
      <c r="B383" s="50"/>
      <c r="D383" s="55"/>
      <c r="E383" s="50"/>
      <c r="F383" s="51"/>
    </row>
    <row r="384" spans="2:6" x14ac:dyDescent="0.2">
      <c r="B384" s="50"/>
      <c r="D384" s="55"/>
      <c r="E384" s="50"/>
      <c r="F384" s="51"/>
    </row>
    <row r="385" spans="2:6" x14ac:dyDescent="0.2">
      <c r="B385" s="50"/>
      <c r="D385" s="55"/>
      <c r="E385" s="50"/>
      <c r="F385" s="51"/>
    </row>
    <row r="386" spans="2:6" x14ac:dyDescent="0.2">
      <c r="B386" s="50"/>
      <c r="D386" s="55"/>
      <c r="E386" s="50"/>
      <c r="F386" s="51"/>
    </row>
    <row r="387" spans="2:6" x14ac:dyDescent="0.2">
      <c r="B387" s="50"/>
      <c r="D387" s="55"/>
      <c r="E387" s="50"/>
      <c r="F387" s="51"/>
    </row>
    <row r="388" spans="2:6" x14ac:dyDescent="0.2">
      <c r="B388" s="50"/>
      <c r="D388" s="55"/>
      <c r="E388" s="50"/>
      <c r="F388" s="51"/>
    </row>
    <row r="389" spans="2:6" x14ac:dyDescent="0.2">
      <c r="B389" s="50"/>
      <c r="D389" s="55"/>
      <c r="E389" s="50"/>
      <c r="F389" s="51"/>
    </row>
    <row r="390" spans="2:6" x14ac:dyDescent="0.2">
      <c r="B390" s="50"/>
      <c r="D390" s="55"/>
      <c r="E390" s="50"/>
      <c r="F390" s="51"/>
    </row>
    <row r="391" spans="2:6" x14ac:dyDescent="0.2">
      <c r="B391" s="50"/>
      <c r="D391" s="55"/>
      <c r="E391" s="50"/>
      <c r="F391" s="51"/>
    </row>
    <row r="392" spans="2:6" x14ac:dyDescent="0.2">
      <c r="B392" s="50"/>
      <c r="D392" s="55"/>
      <c r="E392" s="50"/>
      <c r="F392" s="51"/>
    </row>
    <row r="393" spans="2:6" x14ac:dyDescent="0.2">
      <c r="B393" s="50"/>
      <c r="D393" s="55"/>
      <c r="E393" s="50"/>
      <c r="F393" s="51"/>
    </row>
    <row r="394" spans="2:6" x14ac:dyDescent="0.2">
      <c r="B394" s="50"/>
      <c r="D394" s="55"/>
      <c r="E394" s="50"/>
      <c r="F394" s="51"/>
    </row>
    <row r="395" spans="2:6" x14ac:dyDescent="0.2">
      <c r="B395" s="50"/>
      <c r="D395" s="55"/>
      <c r="E395" s="50"/>
      <c r="F395" s="51"/>
    </row>
    <row r="396" spans="2:6" x14ac:dyDescent="0.2">
      <c r="B396" s="50"/>
      <c r="D396" s="55"/>
      <c r="E396" s="50"/>
      <c r="F396" s="51"/>
    </row>
    <row r="397" spans="2:6" x14ac:dyDescent="0.2">
      <c r="B397" s="50"/>
      <c r="D397" s="55"/>
      <c r="E397" s="50"/>
      <c r="F397" s="51"/>
    </row>
    <row r="398" spans="2:6" x14ac:dyDescent="0.2">
      <c r="B398" s="50"/>
      <c r="D398" s="55"/>
      <c r="E398" s="50"/>
      <c r="F398" s="51"/>
    </row>
    <row r="399" spans="2:6" x14ac:dyDescent="0.2">
      <c r="B399" s="50"/>
      <c r="D399" s="55"/>
      <c r="E399" s="50"/>
      <c r="F399" s="51"/>
    </row>
    <row r="400" spans="2:6" x14ac:dyDescent="0.2">
      <c r="B400" s="50"/>
      <c r="D400" s="55"/>
      <c r="E400" s="50"/>
      <c r="F400" s="51"/>
    </row>
    <row r="401" spans="2:6" x14ac:dyDescent="0.2">
      <c r="B401" s="50"/>
      <c r="D401" s="55"/>
      <c r="E401" s="50"/>
      <c r="F401" s="51"/>
    </row>
    <row r="402" spans="2:6" x14ac:dyDescent="0.2">
      <c r="B402" s="50"/>
      <c r="D402" s="55"/>
      <c r="F402" s="57"/>
    </row>
    <row r="403" spans="2:6" x14ac:dyDescent="0.2">
      <c r="B403" s="50"/>
      <c r="D403" s="55"/>
    </row>
    <row r="404" spans="2:6" x14ac:dyDescent="0.2">
      <c r="B404" s="50"/>
      <c r="D404" s="55"/>
    </row>
    <row r="405" spans="2:6" x14ac:dyDescent="0.2">
      <c r="B405" s="50"/>
      <c r="D405" s="55"/>
    </row>
    <row r="406" spans="2:6" x14ac:dyDescent="0.2">
      <c r="B406" s="50"/>
      <c r="D406" s="55"/>
    </row>
    <row r="407" spans="2:6" x14ac:dyDescent="0.2">
      <c r="B407" s="50"/>
      <c r="D407" s="55"/>
    </row>
    <row r="408" spans="2:6" x14ac:dyDescent="0.2">
      <c r="B408" s="50"/>
      <c r="D408" s="55"/>
    </row>
    <row r="409" spans="2:6" x14ac:dyDescent="0.2">
      <c r="B409" s="50"/>
      <c r="D409" s="55"/>
    </row>
    <row r="410" spans="2:6" x14ac:dyDescent="0.2">
      <c r="B410" s="50"/>
      <c r="D410" s="55"/>
    </row>
    <row r="411" spans="2:6" x14ac:dyDescent="0.2">
      <c r="B411" s="50"/>
      <c r="D411" s="55"/>
    </row>
    <row r="412" spans="2:6" x14ac:dyDescent="0.2">
      <c r="B412" s="50"/>
    </row>
    <row r="413" spans="2:6" x14ac:dyDescent="0.2">
      <c r="B413" s="50"/>
    </row>
    <row r="414" spans="2:6" x14ac:dyDescent="0.2">
      <c r="B414" s="50"/>
    </row>
    <row r="415" spans="2:6" x14ac:dyDescent="0.2">
      <c r="B415" s="50"/>
    </row>
    <row r="416" spans="2:6" x14ac:dyDescent="0.2">
      <c r="B416" s="50"/>
    </row>
    <row r="417" spans="2:2" x14ac:dyDescent="0.2">
      <c r="B417" s="50"/>
    </row>
    <row r="418" spans="2:2" x14ac:dyDescent="0.2">
      <c r="B418" s="50"/>
    </row>
    <row r="419" spans="2:2" x14ac:dyDescent="0.2">
      <c r="B419" s="50"/>
    </row>
    <row r="420" spans="2:2" x14ac:dyDescent="0.2">
      <c r="B420" s="50"/>
    </row>
    <row r="421" spans="2:2" x14ac:dyDescent="0.2">
      <c r="B421" s="50"/>
    </row>
    <row r="422" spans="2:2" x14ac:dyDescent="0.2">
      <c r="B422" s="50"/>
    </row>
    <row r="423" spans="2:2" x14ac:dyDescent="0.2">
      <c r="B423" s="50"/>
    </row>
    <row r="424" spans="2:2" x14ac:dyDescent="0.2">
      <c r="B424" s="50"/>
    </row>
    <row r="425" spans="2:2" x14ac:dyDescent="0.2">
      <c r="B425" s="50"/>
    </row>
    <row r="426" spans="2:2" x14ac:dyDescent="0.2">
      <c r="B426" s="50"/>
    </row>
    <row r="427" spans="2:2" x14ac:dyDescent="0.2">
      <c r="B427" s="50"/>
    </row>
    <row r="428" spans="2:2" x14ac:dyDescent="0.2">
      <c r="B428" s="50"/>
    </row>
    <row r="429" spans="2:2" x14ac:dyDescent="0.2">
      <c r="B429" s="50"/>
    </row>
    <row r="430" spans="2:2" x14ac:dyDescent="0.2">
      <c r="B430" s="50"/>
    </row>
    <row r="431" spans="2:2" x14ac:dyDescent="0.2">
      <c r="B431" s="50"/>
    </row>
    <row r="432" spans="2:2" x14ac:dyDescent="0.2">
      <c r="B432" s="50"/>
    </row>
    <row r="433" spans="2:2" x14ac:dyDescent="0.2">
      <c r="B433" s="50"/>
    </row>
    <row r="434" spans="2:2" x14ac:dyDescent="0.2">
      <c r="B434" s="50"/>
    </row>
    <row r="435" spans="2:2" x14ac:dyDescent="0.2">
      <c r="B435" s="50"/>
    </row>
    <row r="436" spans="2:2" x14ac:dyDescent="0.2">
      <c r="B436" s="50"/>
    </row>
    <row r="437" spans="2:2" x14ac:dyDescent="0.2">
      <c r="B437" s="50"/>
    </row>
    <row r="438" spans="2:2" x14ac:dyDescent="0.2">
      <c r="B438" s="50"/>
    </row>
    <row r="439" spans="2:2" x14ac:dyDescent="0.2">
      <c r="B439" s="50"/>
    </row>
    <row r="440" spans="2:2" x14ac:dyDescent="0.2">
      <c r="B440" s="50"/>
    </row>
    <row r="441" spans="2:2" x14ac:dyDescent="0.2">
      <c r="B441" s="50"/>
    </row>
    <row r="442" spans="2:2" x14ac:dyDescent="0.2">
      <c r="B442" s="50"/>
    </row>
    <row r="443" spans="2:2" x14ac:dyDescent="0.2">
      <c r="B443" s="50"/>
    </row>
    <row r="444" spans="2:2" x14ac:dyDescent="0.2">
      <c r="B444" s="50"/>
    </row>
    <row r="445" spans="2:2" x14ac:dyDescent="0.2">
      <c r="B445" s="50"/>
    </row>
    <row r="446" spans="2:2" x14ac:dyDescent="0.2">
      <c r="B446" s="50"/>
    </row>
    <row r="447" spans="2:2" x14ac:dyDescent="0.2">
      <c r="B447" s="50"/>
    </row>
    <row r="448" spans="2:2" x14ac:dyDescent="0.2">
      <c r="B448" s="50"/>
    </row>
    <row r="449" spans="2:2" x14ac:dyDescent="0.2">
      <c r="B449" s="50"/>
    </row>
    <row r="450" spans="2:2" x14ac:dyDescent="0.2">
      <c r="B450" s="50"/>
    </row>
    <row r="451" spans="2:2" x14ac:dyDescent="0.2">
      <c r="B451" s="50"/>
    </row>
    <row r="452" spans="2:2" x14ac:dyDescent="0.2">
      <c r="B452" s="50"/>
    </row>
    <row r="453" spans="2:2" x14ac:dyDescent="0.2">
      <c r="B453" s="50"/>
    </row>
    <row r="454" spans="2:2" x14ac:dyDescent="0.2">
      <c r="B454" s="50"/>
    </row>
    <row r="455" spans="2:2" x14ac:dyDescent="0.2">
      <c r="B455" s="50"/>
    </row>
    <row r="456" spans="2:2" x14ac:dyDescent="0.2">
      <c r="B456" s="50"/>
    </row>
    <row r="457" spans="2:2" x14ac:dyDescent="0.2">
      <c r="B457" s="50"/>
    </row>
    <row r="458" spans="2:2" x14ac:dyDescent="0.2">
      <c r="B458" s="50"/>
    </row>
    <row r="459" spans="2:2" x14ac:dyDescent="0.2">
      <c r="B459" s="50"/>
    </row>
    <row r="460" spans="2:2" x14ac:dyDescent="0.2">
      <c r="B460" s="50"/>
    </row>
    <row r="461" spans="2:2" x14ac:dyDescent="0.2">
      <c r="B461" s="50"/>
    </row>
    <row r="462" spans="2:2" x14ac:dyDescent="0.2">
      <c r="B462" s="50"/>
    </row>
    <row r="463" spans="2:2" x14ac:dyDescent="0.2">
      <c r="B463" s="50"/>
    </row>
    <row r="464" spans="2:2" x14ac:dyDescent="0.2">
      <c r="B464" s="50"/>
    </row>
    <row r="465" spans="2:2" x14ac:dyDescent="0.2">
      <c r="B465" s="50"/>
    </row>
    <row r="466" spans="2:2" x14ac:dyDescent="0.2">
      <c r="B466" s="50"/>
    </row>
    <row r="467" spans="2:2" x14ac:dyDescent="0.2">
      <c r="B467" s="50"/>
    </row>
    <row r="468" spans="2:2" x14ac:dyDescent="0.2">
      <c r="B468" s="50"/>
    </row>
    <row r="469" spans="2:2" x14ac:dyDescent="0.2">
      <c r="B469" s="50"/>
    </row>
    <row r="470" spans="2:2" x14ac:dyDescent="0.2">
      <c r="B470" s="50"/>
    </row>
    <row r="471" spans="2:2" x14ac:dyDescent="0.2">
      <c r="B471" s="50"/>
    </row>
    <row r="472" spans="2:2" x14ac:dyDescent="0.2">
      <c r="B472" s="50"/>
    </row>
    <row r="473" spans="2:2" x14ac:dyDescent="0.2">
      <c r="B473" s="50"/>
    </row>
    <row r="474" spans="2:2" x14ac:dyDescent="0.2">
      <c r="B474" s="50"/>
    </row>
    <row r="475" spans="2:2" x14ac:dyDescent="0.2">
      <c r="B475" s="50"/>
    </row>
    <row r="476" spans="2:2" x14ac:dyDescent="0.2">
      <c r="B476" s="50"/>
    </row>
    <row r="477" spans="2:2" x14ac:dyDescent="0.2">
      <c r="B477" s="50"/>
    </row>
    <row r="478" spans="2:2" x14ac:dyDescent="0.2">
      <c r="B478" s="50"/>
    </row>
    <row r="479" spans="2:2" x14ac:dyDescent="0.2">
      <c r="B479" s="50"/>
    </row>
    <row r="480" spans="2:2" x14ac:dyDescent="0.2">
      <c r="B480" s="50"/>
    </row>
    <row r="481" spans="2:2" x14ac:dyDescent="0.2">
      <c r="B481" s="50"/>
    </row>
    <row r="482" spans="2:2" x14ac:dyDescent="0.2">
      <c r="B482" s="50"/>
    </row>
    <row r="483" spans="2:2" x14ac:dyDescent="0.2">
      <c r="B483" s="50"/>
    </row>
    <row r="484" spans="2:2" x14ac:dyDescent="0.2">
      <c r="B484" s="50"/>
    </row>
    <row r="485" spans="2:2" x14ac:dyDescent="0.2">
      <c r="B485" s="50"/>
    </row>
    <row r="486" spans="2:2" x14ac:dyDescent="0.2">
      <c r="B486" s="50"/>
    </row>
    <row r="487" spans="2:2" x14ac:dyDescent="0.2">
      <c r="B487" s="50"/>
    </row>
    <row r="488" spans="2:2" x14ac:dyDescent="0.2">
      <c r="B488" s="50"/>
    </row>
    <row r="489" spans="2:2" x14ac:dyDescent="0.2">
      <c r="B489" s="50"/>
    </row>
    <row r="490" spans="2:2" x14ac:dyDescent="0.2">
      <c r="B490" s="50"/>
    </row>
    <row r="491" spans="2:2" x14ac:dyDescent="0.2">
      <c r="B491" s="50"/>
    </row>
    <row r="492" spans="2:2" x14ac:dyDescent="0.2">
      <c r="B492" s="50"/>
    </row>
    <row r="493" spans="2:2" x14ac:dyDescent="0.2">
      <c r="B493" s="50"/>
    </row>
    <row r="494" spans="2:2" x14ac:dyDescent="0.2">
      <c r="B494" s="50"/>
    </row>
    <row r="495" spans="2:2" x14ac:dyDescent="0.2">
      <c r="B495" s="50"/>
    </row>
    <row r="496" spans="2:2" x14ac:dyDescent="0.2">
      <c r="B496" s="50"/>
    </row>
    <row r="497" spans="2:2" x14ac:dyDescent="0.2">
      <c r="B497" s="50"/>
    </row>
    <row r="498" spans="2:2" x14ac:dyDescent="0.2">
      <c r="B498" s="50"/>
    </row>
    <row r="499" spans="2:2" x14ac:dyDescent="0.2">
      <c r="B499" s="50"/>
    </row>
    <row r="500" spans="2:2" x14ac:dyDescent="0.2">
      <c r="B500" s="50"/>
    </row>
    <row r="501" spans="2:2" x14ac:dyDescent="0.2">
      <c r="B501" s="50"/>
    </row>
    <row r="502" spans="2:2" x14ac:dyDescent="0.2">
      <c r="B502" s="50"/>
    </row>
    <row r="503" spans="2:2" x14ac:dyDescent="0.2">
      <c r="B503" s="50"/>
    </row>
    <row r="504" spans="2:2" x14ac:dyDescent="0.2">
      <c r="B504" s="50"/>
    </row>
    <row r="505" spans="2:2" x14ac:dyDescent="0.2">
      <c r="B505" s="50"/>
    </row>
    <row r="506" spans="2:2" x14ac:dyDescent="0.2">
      <c r="B506" s="50"/>
    </row>
    <row r="507" spans="2:2" x14ac:dyDescent="0.2">
      <c r="B507" s="50"/>
    </row>
    <row r="508" spans="2:2" x14ac:dyDescent="0.2">
      <c r="B508" s="50"/>
    </row>
    <row r="509" spans="2:2" x14ac:dyDescent="0.2">
      <c r="B509" s="50"/>
    </row>
    <row r="510" spans="2:2" x14ac:dyDescent="0.2">
      <c r="B510" s="50"/>
    </row>
    <row r="511" spans="2:2" x14ac:dyDescent="0.2">
      <c r="B511" s="50"/>
    </row>
    <row r="512" spans="2:2" x14ac:dyDescent="0.2">
      <c r="B512" s="50"/>
    </row>
    <row r="513" spans="2:2" x14ac:dyDescent="0.2">
      <c r="B513" s="50"/>
    </row>
    <row r="514" spans="2:2" x14ac:dyDescent="0.2">
      <c r="B514" s="50"/>
    </row>
    <row r="515" spans="2:2" x14ac:dyDescent="0.2">
      <c r="B515" s="50"/>
    </row>
    <row r="516" spans="2:2" x14ac:dyDescent="0.2">
      <c r="B516" s="50"/>
    </row>
    <row r="517" spans="2:2" x14ac:dyDescent="0.2">
      <c r="B517" s="50"/>
    </row>
    <row r="518" spans="2:2" x14ac:dyDescent="0.2">
      <c r="B518" s="50"/>
    </row>
    <row r="519" spans="2:2" x14ac:dyDescent="0.2">
      <c r="B519" s="50"/>
    </row>
    <row r="520" spans="2:2" x14ac:dyDescent="0.2">
      <c r="B520" s="50"/>
    </row>
    <row r="521" spans="2:2" x14ac:dyDescent="0.2">
      <c r="B521" s="50"/>
    </row>
    <row r="522" spans="2:2" x14ac:dyDescent="0.2">
      <c r="B522" s="50"/>
    </row>
    <row r="523" spans="2:2" x14ac:dyDescent="0.2">
      <c r="B523" s="50"/>
    </row>
    <row r="524" spans="2:2" x14ac:dyDescent="0.2">
      <c r="B524" s="50"/>
    </row>
    <row r="525" spans="2:2" x14ac:dyDescent="0.2">
      <c r="B525" s="50"/>
    </row>
    <row r="526" spans="2:2" x14ac:dyDescent="0.2">
      <c r="B526" s="50"/>
    </row>
    <row r="527" spans="2:2" x14ac:dyDescent="0.2">
      <c r="B527" s="50"/>
    </row>
    <row r="528" spans="2:2" x14ac:dyDescent="0.2">
      <c r="B528" s="50"/>
    </row>
    <row r="529" spans="2:2" x14ac:dyDescent="0.2">
      <c r="B529" s="50"/>
    </row>
    <row r="530" spans="2:2" x14ac:dyDescent="0.2">
      <c r="B530" s="50"/>
    </row>
    <row r="531" spans="2:2" x14ac:dyDescent="0.2">
      <c r="B531" s="50"/>
    </row>
    <row r="532" spans="2:2" x14ac:dyDescent="0.2">
      <c r="B532" s="50"/>
    </row>
    <row r="533" spans="2:2" x14ac:dyDescent="0.2">
      <c r="B533" s="50"/>
    </row>
    <row r="534" spans="2:2" x14ac:dyDescent="0.2">
      <c r="B534" s="50"/>
    </row>
    <row r="535" spans="2:2" x14ac:dyDescent="0.2">
      <c r="B535" s="50"/>
    </row>
    <row r="536" spans="2:2" x14ac:dyDescent="0.2">
      <c r="B536" s="50"/>
    </row>
    <row r="537" spans="2:2" x14ac:dyDescent="0.2">
      <c r="B537" s="50"/>
    </row>
    <row r="538" spans="2:2" x14ac:dyDescent="0.2">
      <c r="B538" s="50"/>
    </row>
    <row r="539" spans="2:2" x14ac:dyDescent="0.2">
      <c r="B539" s="50"/>
    </row>
    <row r="540" spans="2:2" x14ac:dyDescent="0.2">
      <c r="B540" s="50"/>
    </row>
    <row r="541" spans="2:2" x14ac:dyDescent="0.2">
      <c r="B541" s="50"/>
    </row>
    <row r="542" spans="2:2" x14ac:dyDescent="0.2">
      <c r="B542" s="50"/>
    </row>
    <row r="543" spans="2:2" x14ac:dyDescent="0.2">
      <c r="B543" s="50"/>
    </row>
    <row r="544" spans="2:2" x14ac:dyDescent="0.2">
      <c r="B544" s="50"/>
    </row>
    <row r="545" spans="2:2" x14ac:dyDescent="0.2">
      <c r="B545" s="50"/>
    </row>
    <row r="546" spans="2:2" x14ac:dyDescent="0.2">
      <c r="B546" s="50"/>
    </row>
    <row r="547" spans="2:2" x14ac:dyDescent="0.2">
      <c r="B547" s="50"/>
    </row>
    <row r="548" spans="2:2" x14ac:dyDescent="0.2">
      <c r="B548" s="50"/>
    </row>
    <row r="549" spans="2:2" x14ac:dyDescent="0.2">
      <c r="B549" s="50"/>
    </row>
    <row r="550" spans="2:2" x14ac:dyDescent="0.2">
      <c r="B550" s="50"/>
    </row>
    <row r="551" spans="2:2" x14ac:dyDescent="0.2">
      <c r="B551" s="50"/>
    </row>
    <row r="552" spans="2:2" x14ac:dyDescent="0.2">
      <c r="B552" s="50"/>
    </row>
    <row r="553" spans="2:2" x14ac:dyDescent="0.2">
      <c r="B553" s="50"/>
    </row>
    <row r="554" spans="2:2" x14ac:dyDescent="0.2">
      <c r="B554" s="50"/>
    </row>
    <row r="555" spans="2:2" x14ac:dyDescent="0.2">
      <c r="B555" s="50"/>
    </row>
    <row r="556" spans="2:2" x14ac:dyDescent="0.2">
      <c r="B556" s="50"/>
    </row>
    <row r="557" spans="2:2" x14ac:dyDescent="0.2">
      <c r="B557" s="50"/>
    </row>
    <row r="558" spans="2:2" x14ac:dyDescent="0.2">
      <c r="B558" s="50"/>
    </row>
    <row r="559" spans="2:2" x14ac:dyDescent="0.2">
      <c r="B559" s="50"/>
    </row>
    <row r="560" spans="2:2" x14ac:dyDescent="0.2">
      <c r="B560" s="50"/>
    </row>
    <row r="561" spans="2:2" x14ac:dyDescent="0.2">
      <c r="B561" s="50"/>
    </row>
    <row r="562" spans="2:2" x14ac:dyDescent="0.2">
      <c r="B562" s="50"/>
    </row>
    <row r="563" spans="2:2" x14ac:dyDescent="0.2">
      <c r="B563" s="50"/>
    </row>
    <row r="564" spans="2:2" x14ac:dyDescent="0.2">
      <c r="B564" s="50"/>
    </row>
    <row r="565" spans="2:2" x14ac:dyDescent="0.2">
      <c r="B565" s="50"/>
    </row>
    <row r="566" spans="2:2" x14ac:dyDescent="0.2">
      <c r="B566" s="50"/>
    </row>
    <row r="567" spans="2:2" x14ac:dyDescent="0.2">
      <c r="B567" s="50"/>
    </row>
    <row r="568" spans="2:2" x14ac:dyDescent="0.2">
      <c r="B568" s="50"/>
    </row>
    <row r="569" spans="2:2" x14ac:dyDescent="0.2">
      <c r="B569" s="50"/>
    </row>
    <row r="570" spans="2:2" x14ac:dyDescent="0.2">
      <c r="B570" s="50"/>
    </row>
    <row r="571" spans="2:2" x14ac:dyDescent="0.2">
      <c r="B571" s="50"/>
    </row>
    <row r="572" spans="2:2" x14ac:dyDescent="0.2">
      <c r="B572" s="50"/>
    </row>
    <row r="573" spans="2:2" x14ac:dyDescent="0.2">
      <c r="B573" s="50"/>
    </row>
    <row r="574" spans="2:2" x14ac:dyDescent="0.2">
      <c r="B574" s="50"/>
    </row>
    <row r="575" spans="2:2" x14ac:dyDescent="0.2">
      <c r="B575" s="50"/>
    </row>
    <row r="576" spans="2:2" x14ac:dyDescent="0.2">
      <c r="B576" s="50"/>
    </row>
    <row r="577" spans="2:2" x14ac:dyDescent="0.2">
      <c r="B577" s="50"/>
    </row>
    <row r="578" spans="2:2" x14ac:dyDescent="0.2">
      <c r="B578" s="50"/>
    </row>
    <row r="579" spans="2:2" x14ac:dyDescent="0.2">
      <c r="B579" s="50"/>
    </row>
    <row r="580" spans="2:2" x14ac:dyDescent="0.2">
      <c r="B580" s="50"/>
    </row>
    <row r="581" spans="2:2" x14ac:dyDescent="0.2">
      <c r="B581" s="50"/>
    </row>
    <row r="582" spans="2:2" x14ac:dyDescent="0.2">
      <c r="B582" s="50"/>
    </row>
    <row r="583" spans="2:2" x14ac:dyDescent="0.2">
      <c r="B583" s="50"/>
    </row>
    <row r="584" spans="2:2" x14ac:dyDescent="0.2">
      <c r="B584" s="50"/>
    </row>
    <row r="585" spans="2:2" x14ac:dyDescent="0.2">
      <c r="B585" s="50"/>
    </row>
    <row r="586" spans="2:2" x14ac:dyDescent="0.2">
      <c r="B586" s="50"/>
    </row>
    <row r="587" spans="2:2" x14ac:dyDescent="0.2">
      <c r="B587" s="50"/>
    </row>
    <row r="588" spans="2:2" x14ac:dyDescent="0.2">
      <c r="B588" s="50"/>
    </row>
    <row r="589" spans="2:2" x14ac:dyDescent="0.2">
      <c r="B589" s="50"/>
    </row>
    <row r="590" spans="2:2" x14ac:dyDescent="0.2">
      <c r="B590" s="50"/>
    </row>
    <row r="591" spans="2:2" x14ac:dyDescent="0.2">
      <c r="B591" s="50"/>
    </row>
    <row r="592" spans="2:2" x14ac:dyDescent="0.2">
      <c r="B592" s="50"/>
    </row>
    <row r="593" spans="2:2" x14ac:dyDescent="0.2">
      <c r="B593" s="50"/>
    </row>
    <row r="594" spans="2:2" x14ac:dyDescent="0.2">
      <c r="B594" s="50"/>
    </row>
    <row r="595" spans="2:2" x14ac:dyDescent="0.2">
      <c r="B595" s="50"/>
    </row>
    <row r="596" spans="2:2" x14ac:dyDescent="0.2">
      <c r="B596" s="50"/>
    </row>
    <row r="597" spans="2:2" x14ac:dyDescent="0.2">
      <c r="B597" s="50"/>
    </row>
    <row r="598" spans="2:2" x14ac:dyDescent="0.2">
      <c r="B598" s="50"/>
    </row>
    <row r="599" spans="2:2" x14ac:dyDescent="0.2">
      <c r="B599" s="50"/>
    </row>
    <row r="600" spans="2:2" x14ac:dyDescent="0.2">
      <c r="B600" s="50"/>
    </row>
    <row r="601" spans="2:2" x14ac:dyDescent="0.2">
      <c r="B601" s="50"/>
    </row>
    <row r="602" spans="2:2" x14ac:dyDescent="0.2">
      <c r="B602" s="50"/>
    </row>
    <row r="603" spans="2:2" x14ac:dyDescent="0.2">
      <c r="B603" s="50"/>
    </row>
    <row r="604" spans="2:2" x14ac:dyDescent="0.2">
      <c r="B604" s="50"/>
    </row>
    <row r="605" spans="2:2" x14ac:dyDescent="0.2">
      <c r="B605" s="50"/>
    </row>
    <row r="606" spans="2:2" x14ac:dyDescent="0.2">
      <c r="B606" s="50"/>
    </row>
    <row r="607" spans="2:2" x14ac:dyDescent="0.2">
      <c r="B607" s="50"/>
    </row>
    <row r="608" spans="2:2" x14ac:dyDescent="0.2">
      <c r="B608" s="50"/>
    </row>
    <row r="609" spans="2:2" x14ac:dyDescent="0.2">
      <c r="B609" s="50"/>
    </row>
    <row r="610" spans="2:2" x14ac:dyDescent="0.2">
      <c r="B610" s="50"/>
    </row>
    <row r="611" spans="2:2" x14ac:dyDescent="0.2">
      <c r="B611" s="50"/>
    </row>
    <row r="612" spans="2:2" x14ac:dyDescent="0.2">
      <c r="B612" s="50"/>
    </row>
    <row r="613" spans="2:2" x14ac:dyDescent="0.2">
      <c r="B613" s="50"/>
    </row>
    <row r="614" spans="2:2" x14ac:dyDescent="0.2">
      <c r="B614" s="50"/>
    </row>
    <row r="615" spans="2:2" x14ac:dyDescent="0.2">
      <c r="B615" s="50"/>
    </row>
    <row r="616" spans="2:2" x14ac:dyDescent="0.2">
      <c r="B616" s="50"/>
    </row>
    <row r="617" spans="2:2" x14ac:dyDescent="0.2">
      <c r="B617" s="50"/>
    </row>
    <row r="618" spans="2:2" x14ac:dyDescent="0.2">
      <c r="B618" s="50"/>
    </row>
    <row r="619" spans="2:2" x14ac:dyDescent="0.2">
      <c r="B619" s="50"/>
    </row>
    <row r="620" spans="2:2" x14ac:dyDescent="0.2">
      <c r="B620" s="50"/>
    </row>
    <row r="621" spans="2:2" x14ac:dyDescent="0.2">
      <c r="B621" s="50"/>
    </row>
    <row r="622" spans="2:2" x14ac:dyDescent="0.2">
      <c r="B622" s="50"/>
    </row>
    <row r="623" spans="2:2" x14ac:dyDescent="0.2">
      <c r="B623" s="50"/>
    </row>
    <row r="624" spans="2:2" x14ac:dyDescent="0.2">
      <c r="B624" s="50"/>
    </row>
    <row r="625" spans="2:2" x14ac:dyDescent="0.2">
      <c r="B625" s="50"/>
    </row>
    <row r="626" spans="2:2" x14ac:dyDescent="0.2">
      <c r="B626" s="50"/>
    </row>
    <row r="627" spans="2:2" x14ac:dyDescent="0.2">
      <c r="B627" s="50"/>
    </row>
    <row r="628" spans="2:2" x14ac:dyDescent="0.2">
      <c r="B628" s="50"/>
    </row>
    <row r="629" spans="2:2" x14ac:dyDescent="0.2">
      <c r="B629" s="50"/>
    </row>
    <row r="630" spans="2:2" x14ac:dyDescent="0.2">
      <c r="B630" s="50"/>
    </row>
    <row r="631" spans="2:2" x14ac:dyDescent="0.2">
      <c r="B631" s="50"/>
    </row>
    <row r="632" spans="2:2" x14ac:dyDescent="0.2">
      <c r="B632" s="50"/>
    </row>
    <row r="633" spans="2:2" x14ac:dyDescent="0.2">
      <c r="B633" s="50"/>
    </row>
    <row r="634" spans="2:2" x14ac:dyDescent="0.2">
      <c r="B634" s="50"/>
    </row>
    <row r="635" spans="2:2" x14ac:dyDescent="0.2">
      <c r="B635" s="50"/>
    </row>
    <row r="636" spans="2:2" x14ac:dyDescent="0.2">
      <c r="B636" s="50"/>
    </row>
    <row r="637" spans="2:2" x14ac:dyDescent="0.2">
      <c r="B637" s="50"/>
    </row>
    <row r="638" spans="2:2" x14ac:dyDescent="0.2">
      <c r="B638" s="50"/>
    </row>
    <row r="639" spans="2:2" x14ac:dyDescent="0.2">
      <c r="B639" s="50"/>
    </row>
    <row r="640" spans="2:2" x14ac:dyDescent="0.2">
      <c r="B640" s="50"/>
    </row>
    <row r="641" spans="2:2" x14ac:dyDescent="0.2">
      <c r="B641" s="50"/>
    </row>
    <row r="642" spans="2:2" x14ac:dyDescent="0.2">
      <c r="B642" s="50"/>
    </row>
    <row r="643" spans="2:2" x14ac:dyDescent="0.2">
      <c r="B643" s="50"/>
    </row>
    <row r="644" spans="2:2" x14ac:dyDescent="0.2">
      <c r="B644" s="50"/>
    </row>
    <row r="645" spans="2:2" x14ac:dyDescent="0.2">
      <c r="B645" s="50"/>
    </row>
    <row r="646" spans="2:2" x14ac:dyDescent="0.2">
      <c r="B646" s="50"/>
    </row>
    <row r="647" spans="2:2" x14ac:dyDescent="0.2">
      <c r="B647" s="50"/>
    </row>
    <row r="648" spans="2:2" x14ac:dyDescent="0.2">
      <c r="B648" s="50"/>
    </row>
    <row r="649" spans="2:2" x14ac:dyDescent="0.2">
      <c r="B649" s="50"/>
    </row>
    <row r="650" spans="2:2" x14ac:dyDescent="0.2">
      <c r="B650" s="50"/>
    </row>
  </sheetData>
  <mergeCells count="2">
    <mergeCell ref="A7:B7"/>
    <mergeCell ref="A6:B6"/>
  </mergeCells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N65"/>
  <sheetViews>
    <sheetView showGridLines="0" topLeftCell="A19" workbookViewId="0">
      <selection activeCell="B32" sqref="B32"/>
    </sheetView>
  </sheetViews>
  <sheetFormatPr baseColWidth="10" defaultColWidth="13.85546875" defaultRowHeight="18" customHeight="1" x14ac:dyDescent="0.2"/>
  <cols>
    <col min="1" max="1" width="10.140625" style="67" customWidth="1"/>
    <col min="2" max="2" width="11.28515625" style="76" customWidth="1"/>
    <col min="3" max="3" width="4.85546875" style="67" customWidth="1"/>
    <col min="4" max="4" width="11.7109375" style="68" bestFit="1" customWidth="1"/>
    <col min="5" max="5" width="61.140625" style="67" bestFit="1" customWidth="1"/>
    <col min="6" max="6" width="10.28515625" style="67" bestFit="1" customWidth="1"/>
    <col min="7" max="13" width="9.140625" style="67" bestFit="1" customWidth="1"/>
    <col min="14" max="14" width="10.42578125" style="67" bestFit="1" customWidth="1"/>
    <col min="15" max="17" width="10.140625" style="67" customWidth="1"/>
    <col min="18" max="16384" width="13.85546875" style="67"/>
  </cols>
  <sheetData>
    <row r="1" spans="1:13" ht="18" customHeight="1" x14ac:dyDescent="0.2">
      <c r="A1" s="65">
        <v>30317</v>
      </c>
      <c r="B1" s="66">
        <v>0</v>
      </c>
      <c r="E1" s="128" t="s">
        <v>100</v>
      </c>
      <c r="F1" s="69"/>
      <c r="G1" s="69"/>
      <c r="H1" s="69"/>
      <c r="I1" s="69"/>
      <c r="J1" s="69"/>
      <c r="K1" s="69"/>
      <c r="L1" s="69"/>
      <c r="M1" s="69"/>
    </row>
    <row r="2" spans="1:13" ht="18" customHeight="1" x14ac:dyDescent="0.25">
      <c r="A2" s="65">
        <v>30682</v>
      </c>
      <c r="B2" s="66">
        <v>0</v>
      </c>
      <c r="E2" s="70" t="s">
        <v>93</v>
      </c>
      <c r="F2" s="69"/>
      <c r="G2" s="69"/>
      <c r="H2" s="69"/>
      <c r="I2" s="69"/>
      <c r="J2" s="69"/>
      <c r="K2" s="69"/>
      <c r="L2" s="69"/>
      <c r="M2" s="69"/>
    </row>
    <row r="3" spans="1:13" ht="18" customHeight="1" x14ac:dyDescent="0.2">
      <c r="A3" s="65">
        <v>31048</v>
      </c>
      <c r="B3" s="66">
        <v>0</v>
      </c>
      <c r="E3" s="69"/>
      <c r="F3" s="69"/>
      <c r="G3" s="69"/>
      <c r="H3" s="69"/>
      <c r="I3" s="69"/>
      <c r="J3" s="69"/>
      <c r="K3" s="69"/>
      <c r="L3" s="69"/>
      <c r="M3" s="69"/>
    </row>
    <row r="4" spans="1:13" ht="18" customHeight="1" x14ac:dyDescent="0.2">
      <c r="A4" s="65">
        <v>31413</v>
      </c>
      <c r="B4" s="66">
        <v>0</v>
      </c>
      <c r="E4" s="69" t="s">
        <v>51</v>
      </c>
      <c r="F4" s="69"/>
      <c r="G4" s="69"/>
      <c r="H4" s="69"/>
      <c r="I4" s="69"/>
      <c r="J4" s="69"/>
      <c r="K4" s="69"/>
      <c r="L4" s="69"/>
      <c r="M4" s="69"/>
    </row>
    <row r="5" spans="1:13" ht="18" customHeight="1" x14ac:dyDescent="0.2">
      <c r="A5" s="65">
        <v>31778</v>
      </c>
      <c r="B5" s="66">
        <v>0</v>
      </c>
      <c r="E5" s="69" t="s">
        <v>52</v>
      </c>
      <c r="F5" s="69"/>
      <c r="G5" s="69"/>
      <c r="H5" s="69"/>
      <c r="I5" s="69"/>
      <c r="J5" s="69"/>
      <c r="K5" s="69"/>
      <c r="L5" s="69"/>
      <c r="M5" s="69"/>
    </row>
    <row r="6" spans="1:13" ht="18" customHeight="1" x14ac:dyDescent="0.2">
      <c r="A6" s="65">
        <v>32143</v>
      </c>
      <c r="B6" s="66">
        <v>0</v>
      </c>
      <c r="E6" s="69" t="s">
        <v>84</v>
      </c>
      <c r="F6" s="69"/>
      <c r="G6" s="69"/>
      <c r="H6" s="69"/>
      <c r="I6" s="69"/>
      <c r="J6" s="69"/>
      <c r="K6" s="69"/>
      <c r="L6" s="69"/>
      <c r="M6" s="69"/>
    </row>
    <row r="7" spans="1:13" ht="18" customHeight="1" x14ac:dyDescent="0.2">
      <c r="A7" s="65">
        <v>32509</v>
      </c>
      <c r="B7" s="66">
        <v>0</v>
      </c>
      <c r="E7" s="69"/>
      <c r="F7" s="69"/>
      <c r="G7" s="69"/>
      <c r="H7" s="69"/>
      <c r="I7" s="69"/>
      <c r="J7" s="69"/>
      <c r="K7" s="69"/>
      <c r="L7" s="69"/>
      <c r="M7" s="69"/>
    </row>
    <row r="8" spans="1:13" ht="18" customHeight="1" x14ac:dyDescent="0.2">
      <c r="A8" s="65">
        <v>32874</v>
      </c>
      <c r="B8" s="66">
        <v>0</v>
      </c>
      <c r="E8" s="71" t="s">
        <v>53</v>
      </c>
      <c r="F8" s="69"/>
      <c r="G8" s="194"/>
      <c r="H8" s="195"/>
      <c r="I8" s="69"/>
      <c r="J8" s="69"/>
      <c r="K8" s="69"/>
      <c r="L8" s="69"/>
      <c r="M8" s="69"/>
    </row>
    <row r="9" spans="1:13" ht="18" customHeight="1" x14ac:dyDescent="0.2">
      <c r="A9" s="65">
        <v>33239</v>
      </c>
      <c r="B9" s="66">
        <v>0</v>
      </c>
      <c r="E9" s="69" t="s">
        <v>54</v>
      </c>
      <c r="F9" s="69"/>
      <c r="G9" s="192"/>
      <c r="H9" s="193"/>
      <c r="I9" s="69"/>
      <c r="J9" s="69"/>
      <c r="K9" s="69"/>
      <c r="L9" s="69"/>
      <c r="M9" s="69"/>
    </row>
    <row r="10" spans="1:13" ht="18" customHeight="1" x14ac:dyDescent="0.2">
      <c r="A10" s="65">
        <v>33604</v>
      </c>
      <c r="B10" s="66">
        <v>0</v>
      </c>
      <c r="E10" s="69" t="s">
        <v>55</v>
      </c>
      <c r="F10" s="69"/>
      <c r="G10" s="192"/>
      <c r="H10" s="193"/>
      <c r="I10" s="69"/>
      <c r="J10" s="69"/>
      <c r="K10" s="69"/>
      <c r="L10" s="69"/>
      <c r="M10" s="69"/>
    </row>
    <row r="11" spans="1:13" ht="18" customHeight="1" x14ac:dyDescent="0.2">
      <c r="A11" s="65">
        <v>33970</v>
      </c>
      <c r="B11" s="66">
        <v>0</v>
      </c>
      <c r="E11" s="69"/>
      <c r="F11" s="69"/>
      <c r="G11" s="69"/>
      <c r="H11" s="69"/>
      <c r="I11" s="69"/>
      <c r="J11" s="69"/>
      <c r="K11" s="69"/>
      <c r="L11" s="69"/>
      <c r="M11" s="69"/>
    </row>
    <row r="12" spans="1:13" ht="18" customHeight="1" x14ac:dyDescent="0.2">
      <c r="A12" s="65">
        <v>34335</v>
      </c>
      <c r="B12" s="66">
        <v>0</v>
      </c>
    </row>
    <row r="13" spans="1:13" ht="18" customHeight="1" x14ac:dyDescent="0.2">
      <c r="A13" s="65">
        <v>34700</v>
      </c>
      <c r="B13" s="66">
        <v>0</v>
      </c>
    </row>
    <row r="14" spans="1:13" ht="18" customHeight="1" x14ac:dyDescent="0.2">
      <c r="A14" s="65">
        <v>35065</v>
      </c>
      <c r="B14" s="66">
        <v>0</v>
      </c>
    </row>
    <row r="15" spans="1:13" ht="18" customHeight="1" x14ac:dyDescent="0.2">
      <c r="A15" s="65">
        <v>35431</v>
      </c>
      <c r="B15" s="66">
        <v>0</v>
      </c>
    </row>
    <row r="16" spans="1:13" ht="18" customHeight="1" x14ac:dyDescent="0.2">
      <c r="A16" s="65">
        <v>35796</v>
      </c>
      <c r="B16" s="66">
        <v>0</v>
      </c>
    </row>
    <row r="17" spans="1:14" ht="18" customHeight="1" x14ac:dyDescent="0.2">
      <c r="A17" s="65">
        <v>36161</v>
      </c>
      <c r="B17" s="66">
        <v>0</v>
      </c>
    </row>
    <row r="18" spans="1:14" ht="18" customHeight="1" x14ac:dyDescent="0.2">
      <c r="A18" s="65">
        <v>36526</v>
      </c>
      <c r="B18" s="66">
        <v>0</v>
      </c>
      <c r="D18" s="68" t="s">
        <v>56</v>
      </c>
      <c r="E18" s="94" t="str">
        <f>IF(REVALODC!E20="","",REVALODC!E20)</f>
        <v/>
      </c>
      <c r="F18" s="94" t="str">
        <f>IF(REVALODC!F20="","",REVALODC!G20)</f>
        <v/>
      </c>
      <c r="G18" s="94" t="str">
        <f>IF(REVALODC!G20="","",REVALODC!H20)</f>
        <v/>
      </c>
      <c r="H18" s="94" t="str">
        <f>IF(REVALODC!H20="","",REVALODC!I20)</f>
        <v/>
      </c>
      <c r="I18" s="94" t="str">
        <f>IF(REVALODC!I20="","",REVALODC!J20)</f>
        <v/>
      </c>
      <c r="J18" s="94" t="str">
        <f>IF(REVALODC!J20="","",REVALODC!K20)</f>
        <v/>
      </c>
      <c r="K18" s="94" t="str">
        <f>IF(REVALODC!K20="","",REVALODC!L20)</f>
        <v/>
      </c>
      <c r="L18" s="94" t="str">
        <f>IF(REVALODC!L20="","",REVALODC!M20)</f>
        <v/>
      </c>
      <c r="M18" s="94" t="str">
        <f>IF(REVALODC!M20="","",REVALODC!N20)</f>
        <v/>
      </c>
    </row>
    <row r="19" spans="1:14" ht="18" customHeight="1" x14ac:dyDescent="0.2">
      <c r="A19" s="65">
        <v>36892</v>
      </c>
      <c r="B19" s="66">
        <v>0</v>
      </c>
      <c r="D19" s="68" t="s">
        <v>57</v>
      </c>
      <c r="E19" s="96" t="str">
        <f>IF(REVALODC!E$22="","",REVALODC!E$22)</f>
        <v/>
      </c>
      <c r="F19" s="96" t="str">
        <f>IF(REVALODC!F$22="","",REVALODC!F$22)</f>
        <v/>
      </c>
      <c r="G19" s="96" t="str">
        <f>IF(REVALODC!G$22="","",REVALODC!G$22)</f>
        <v/>
      </c>
      <c r="H19" s="96" t="str">
        <f>IF(REVALODC!H$22="","",REVALODC!H$22)</f>
        <v/>
      </c>
      <c r="I19" s="96" t="str">
        <f>IF(REVALODC!I$22="","",REVALODC!I$22)</f>
        <v/>
      </c>
      <c r="J19" s="96" t="str">
        <f>IF(REVALODC!J$22="","",REVALODC!J$22)</f>
        <v/>
      </c>
      <c r="K19" s="96" t="str">
        <f>IF(REVALODC!K$22="","",REVALODC!K$22)</f>
        <v/>
      </c>
      <c r="L19" s="96" t="str">
        <f>IF(REVALODC!L$22="","",REVALODC!L$22)</f>
        <v/>
      </c>
      <c r="M19" s="96" t="str">
        <f>IF(REVALODC!M$22="","",REVALODC!M$22)</f>
        <v/>
      </c>
      <c r="N19" s="72" t="s">
        <v>58</v>
      </c>
    </row>
    <row r="20" spans="1:14" ht="18" customHeight="1" x14ac:dyDescent="0.2">
      <c r="A20" s="65">
        <v>37257</v>
      </c>
      <c r="B20" s="66">
        <v>0</v>
      </c>
      <c r="D20" s="68" t="s">
        <v>59</v>
      </c>
      <c r="E20" s="73" t="str">
        <f>IF(REVALODC!E$24="","",REVALODC!E$24)</f>
        <v/>
      </c>
      <c r="F20" s="73" t="str">
        <f>IF(REVALODC!F$24="","",REVALODC!F$24)</f>
        <v/>
      </c>
      <c r="G20" s="73" t="str">
        <f>IF(REVALODC!G$24="","",REVALODC!G$24)</f>
        <v/>
      </c>
      <c r="H20" s="73" t="str">
        <f>IF(REVALODC!H$24="","",REVALODC!H$24)</f>
        <v/>
      </c>
      <c r="I20" s="73" t="str">
        <f>IF(REVALODC!I$24="","",REVALODC!I$24)</f>
        <v/>
      </c>
      <c r="J20" s="73" t="str">
        <f>IF(REVALODC!J$24="","",REVALODC!J$24)</f>
        <v/>
      </c>
      <c r="K20" s="73" t="str">
        <f>IF(REVALODC!K$24="","",REVALODC!K$24)</f>
        <v/>
      </c>
      <c r="L20" s="73" t="str">
        <f>IF(REVALODC!L$24="","",REVALODC!L$24)</f>
        <v/>
      </c>
      <c r="M20" s="73" t="str">
        <f>IF(REVALODC!M$24="","",REVALODC!M$24)</f>
        <v/>
      </c>
      <c r="N20" s="72"/>
    </row>
    <row r="21" spans="1:14" ht="18" customHeight="1" x14ac:dyDescent="0.2">
      <c r="A21" s="65">
        <v>37622</v>
      </c>
      <c r="B21" s="66">
        <v>0</v>
      </c>
      <c r="D21" s="68" t="s">
        <v>60</v>
      </c>
      <c r="E21" s="73" t="str">
        <f>IF(REVALODC!E$26="","",REVALODC!E$26)</f>
        <v/>
      </c>
      <c r="F21" s="73" t="str">
        <f>IF(REVALODC!F$26="","",REVALODC!F$26)</f>
        <v/>
      </c>
      <c r="G21" s="73" t="str">
        <f>IF(REVALODC!G$26="","",REVALODC!G$26)</f>
        <v/>
      </c>
      <c r="H21" s="73" t="str">
        <f>IF(REVALODC!H$26="","",REVALODC!H$26)</f>
        <v/>
      </c>
      <c r="I21" s="73" t="str">
        <f>IF(REVALODC!I$26="","",REVALODC!I$26)</f>
        <v/>
      </c>
      <c r="J21" s="73" t="str">
        <f>IF(REVALODC!J$26="","",REVALODC!J$26)</f>
        <v/>
      </c>
      <c r="K21" s="73" t="str">
        <f>IF(REVALODC!K$26="","",REVALODC!K$26)</f>
        <v/>
      </c>
      <c r="L21" s="73" t="str">
        <f>IF(REVALODC!L$26="","",REVALODC!L$26)</f>
        <v/>
      </c>
      <c r="M21" s="73" t="str">
        <f>IF(REVALODC!M$26="","",REVALODC!M$26)</f>
        <v/>
      </c>
      <c r="N21" s="72"/>
    </row>
    <row r="22" spans="1:14" ht="18" customHeight="1" x14ac:dyDescent="0.2">
      <c r="A22" s="65">
        <v>37987</v>
      </c>
      <c r="B22" s="66">
        <v>0</v>
      </c>
      <c r="D22" s="68" t="s">
        <v>61</v>
      </c>
      <c r="E22" s="97" t="e">
        <f>ROUND(rev_la(E19,E20,E21,"TauxEONIADC_Ap18122008"),2)-E19</f>
        <v>#VALUE!</v>
      </c>
      <c r="F22" s="97" t="e">
        <f t="shared" ref="F22:M22" si="0">ROUND(rev_la(F19,F20,F21,"TauxEONIADC_Ap18122008"),2)-F19</f>
        <v>#VALUE!</v>
      </c>
      <c r="G22" s="97" t="e">
        <f t="shared" si="0"/>
        <v>#VALUE!</v>
      </c>
      <c r="H22" s="97" t="e">
        <f t="shared" si="0"/>
        <v>#VALUE!</v>
      </c>
      <c r="I22" s="97" t="e">
        <f t="shared" si="0"/>
        <v>#VALUE!</v>
      </c>
      <c r="J22" s="97" t="e">
        <f t="shared" si="0"/>
        <v>#VALUE!</v>
      </c>
      <c r="K22" s="97" t="e">
        <f t="shared" si="0"/>
        <v>#VALUE!</v>
      </c>
      <c r="L22" s="97" t="e">
        <f t="shared" si="0"/>
        <v>#VALUE!</v>
      </c>
      <c r="M22" s="97" t="e">
        <f t="shared" si="0"/>
        <v>#VALUE!</v>
      </c>
      <c r="N22" s="74" t="e">
        <f>IF(SUM(E22:M22)&lt;0,0,SUM(E22:M22))</f>
        <v>#VALUE!</v>
      </c>
    </row>
    <row r="23" spans="1:14" ht="18" customHeight="1" x14ac:dyDescent="0.2">
      <c r="A23" s="65">
        <v>38353</v>
      </c>
      <c r="B23" s="66">
        <v>0</v>
      </c>
    </row>
    <row r="24" spans="1:14" ht="18" customHeight="1" x14ac:dyDescent="0.2">
      <c r="A24" s="65">
        <v>38718</v>
      </c>
      <c r="B24" s="66">
        <v>0</v>
      </c>
    </row>
    <row r="25" spans="1:14" ht="18" customHeight="1" x14ac:dyDescent="0.2">
      <c r="A25" s="65">
        <v>39083</v>
      </c>
      <c r="B25" s="66">
        <v>0</v>
      </c>
    </row>
    <row r="26" spans="1:14" ht="18" customHeight="1" x14ac:dyDescent="0.2">
      <c r="A26" s="65">
        <v>39448</v>
      </c>
      <c r="B26" s="66">
        <v>0</v>
      </c>
    </row>
    <row r="27" spans="1:14" ht="18" customHeight="1" x14ac:dyDescent="0.2">
      <c r="A27" s="65">
        <v>39814</v>
      </c>
      <c r="B27" s="66">
        <v>2.4899999999999999E-2</v>
      </c>
    </row>
    <row r="28" spans="1:14" ht="18" customHeight="1" x14ac:dyDescent="0.2">
      <c r="A28" s="65">
        <v>40179</v>
      </c>
      <c r="B28" s="66">
        <v>3.4759999999999999E-3</v>
      </c>
    </row>
    <row r="29" spans="1:14" ht="18" customHeight="1" x14ac:dyDescent="0.2">
      <c r="A29" s="65">
        <v>40544</v>
      </c>
      <c r="B29" s="66">
        <v>4.9020000000000001E-3</v>
      </c>
    </row>
    <row r="30" spans="1:14" ht="18" customHeight="1" x14ac:dyDescent="0.2">
      <c r="A30" s="65">
        <v>40909</v>
      </c>
      <c r="B30" s="66">
        <v>6.1679999999999999E-3</v>
      </c>
    </row>
    <row r="31" spans="1:14" ht="18" customHeight="1" x14ac:dyDescent="0.2">
      <c r="A31" s="65">
        <v>41275</v>
      </c>
      <c r="B31" s="66">
        <v>7.2000000000000005E-4</v>
      </c>
    </row>
    <row r="32" spans="1:14" ht="18" customHeight="1" x14ac:dyDescent="0.2">
      <c r="A32" s="65">
        <v>41640</v>
      </c>
      <c r="B32" s="66">
        <v>1.694E-3</v>
      </c>
    </row>
    <row r="33" spans="1:2" ht="18" customHeight="1" x14ac:dyDescent="0.2">
      <c r="A33" s="65">
        <v>42005</v>
      </c>
      <c r="B33" s="66">
        <v>0</v>
      </c>
    </row>
    <row r="34" spans="1:2" ht="18" customHeight="1" x14ac:dyDescent="0.2">
      <c r="A34" s="65">
        <v>42370</v>
      </c>
      <c r="B34" s="66">
        <v>0</v>
      </c>
    </row>
    <row r="35" spans="1:2" ht="18" customHeight="1" x14ac:dyDescent="0.2">
      <c r="A35" s="65">
        <v>42736</v>
      </c>
      <c r="B35" s="66">
        <v>0</v>
      </c>
    </row>
    <row r="36" spans="1:2" ht="18" customHeight="1" x14ac:dyDescent="0.2">
      <c r="A36" s="65">
        <v>43101</v>
      </c>
      <c r="B36" s="66">
        <v>0</v>
      </c>
    </row>
    <row r="37" spans="1:2" ht="18" customHeight="1" x14ac:dyDescent="0.2">
      <c r="A37" s="65">
        <v>43466</v>
      </c>
      <c r="B37" s="66">
        <v>0</v>
      </c>
    </row>
    <row r="38" spans="1:2" ht="18" customHeight="1" x14ac:dyDescent="0.2">
      <c r="A38" s="65">
        <v>43831</v>
      </c>
      <c r="B38" s="66">
        <v>0</v>
      </c>
    </row>
    <row r="39" spans="1:2" ht="18" customHeight="1" x14ac:dyDescent="0.2">
      <c r="A39" s="65">
        <v>44197</v>
      </c>
      <c r="B39" s="66">
        <v>0</v>
      </c>
    </row>
    <row r="40" spans="1:2" ht="18" customHeight="1" x14ac:dyDescent="0.2">
      <c r="A40" s="65">
        <v>44562</v>
      </c>
      <c r="B40" s="66">
        <v>0</v>
      </c>
    </row>
    <row r="41" spans="1:2" ht="18" customHeight="1" x14ac:dyDescent="0.2">
      <c r="A41" s="65">
        <v>44927</v>
      </c>
      <c r="B41" s="66">
        <v>0</v>
      </c>
    </row>
    <row r="42" spans="1:2" ht="18" customHeight="1" x14ac:dyDescent="0.2">
      <c r="A42" s="65">
        <v>45292</v>
      </c>
      <c r="B42" s="66">
        <v>0</v>
      </c>
    </row>
    <row r="43" spans="1:2" ht="18" customHeight="1" x14ac:dyDescent="0.2">
      <c r="A43" s="65">
        <v>45658</v>
      </c>
      <c r="B43" s="66">
        <v>0</v>
      </c>
    </row>
    <row r="44" spans="1:2" ht="18" customHeight="1" x14ac:dyDescent="0.2">
      <c r="A44" s="65">
        <v>46023</v>
      </c>
      <c r="B44" s="66">
        <v>0</v>
      </c>
    </row>
    <row r="45" spans="1:2" ht="18" customHeight="1" x14ac:dyDescent="0.2">
      <c r="A45" s="65">
        <v>46388</v>
      </c>
      <c r="B45" s="66">
        <v>0</v>
      </c>
    </row>
    <row r="46" spans="1:2" ht="18" customHeight="1" x14ac:dyDescent="0.2">
      <c r="A46" s="65">
        <v>46753</v>
      </c>
      <c r="B46" s="66">
        <v>0</v>
      </c>
    </row>
    <row r="47" spans="1:2" ht="18" customHeight="1" x14ac:dyDescent="0.2">
      <c r="A47" s="65">
        <v>47119</v>
      </c>
      <c r="B47" s="66">
        <v>0</v>
      </c>
    </row>
    <row r="48" spans="1:2" ht="18" customHeight="1" x14ac:dyDescent="0.2">
      <c r="A48" s="65">
        <v>47484</v>
      </c>
      <c r="B48" s="66">
        <v>0</v>
      </c>
    </row>
    <row r="49" spans="1:2" ht="18" customHeight="1" x14ac:dyDescent="0.2">
      <c r="A49" s="65">
        <v>47849</v>
      </c>
      <c r="B49" s="66">
        <v>0</v>
      </c>
    </row>
    <row r="50" spans="1:2" ht="18" customHeight="1" x14ac:dyDescent="0.2">
      <c r="A50" s="65">
        <v>48214</v>
      </c>
      <c r="B50" s="66">
        <v>0</v>
      </c>
    </row>
    <row r="51" spans="1:2" ht="18" customHeight="1" x14ac:dyDescent="0.2">
      <c r="A51" s="65">
        <v>48580</v>
      </c>
      <c r="B51" s="66">
        <v>0</v>
      </c>
    </row>
    <row r="52" spans="1:2" ht="18" customHeight="1" x14ac:dyDescent="0.2">
      <c r="A52" s="65">
        <v>48945</v>
      </c>
      <c r="B52" s="66">
        <v>0</v>
      </c>
    </row>
    <row r="53" spans="1:2" ht="18" customHeight="1" x14ac:dyDescent="0.2">
      <c r="A53" s="65">
        <v>49310</v>
      </c>
      <c r="B53" s="66">
        <v>0</v>
      </c>
    </row>
    <row r="54" spans="1:2" ht="18" customHeight="1" x14ac:dyDescent="0.2">
      <c r="A54" s="65">
        <v>49675</v>
      </c>
      <c r="B54" s="66">
        <v>0</v>
      </c>
    </row>
    <row r="55" spans="1:2" ht="18" customHeight="1" x14ac:dyDescent="0.2">
      <c r="A55" s="65">
        <v>50041</v>
      </c>
      <c r="B55" s="66">
        <v>0</v>
      </c>
    </row>
    <row r="56" spans="1:2" ht="18" customHeight="1" x14ac:dyDescent="0.2">
      <c r="A56" s="65">
        <v>50406</v>
      </c>
      <c r="B56" s="66">
        <v>0</v>
      </c>
    </row>
    <row r="57" spans="1:2" ht="18" customHeight="1" x14ac:dyDescent="0.2">
      <c r="A57" s="65">
        <v>50771</v>
      </c>
      <c r="B57" s="66">
        <v>0</v>
      </c>
    </row>
    <row r="58" spans="1:2" ht="18" customHeight="1" x14ac:dyDescent="0.2">
      <c r="A58" s="75"/>
    </row>
    <row r="59" spans="1:2" ht="18" customHeight="1" x14ac:dyDescent="0.2">
      <c r="A59" s="75"/>
    </row>
    <row r="60" spans="1:2" ht="18" customHeight="1" x14ac:dyDescent="0.2">
      <c r="A60" s="75"/>
    </row>
    <row r="61" spans="1:2" ht="18" customHeight="1" x14ac:dyDescent="0.2">
      <c r="A61" s="75"/>
    </row>
    <row r="62" spans="1:2" ht="18" customHeight="1" x14ac:dyDescent="0.2">
      <c r="A62" s="75"/>
    </row>
    <row r="63" spans="1:2" ht="18" customHeight="1" x14ac:dyDescent="0.2">
      <c r="A63" s="75"/>
    </row>
    <row r="64" spans="1:2" ht="18" customHeight="1" x14ac:dyDescent="0.2">
      <c r="A64" s="75"/>
    </row>
    <row r="65" spans="1:1" ht="18" customHeight="1" x14ac:dyDescent="0.2">
      <c r="A65" s="75"/>
    </row>
  </sheetData>
  <mergeCells count="3">
    <mergeCell ref="G9:H9"/>
    <mergeCell ref="G8:H8"/>
    <mergeCell ref="G10:H10"/>
  </mergeCells>
  <phoneticPr fontId="3" type="noConversion"/>
  <printOptions horizontalCentered="1" verticalCentered="1"/>
  <pageMargins left="0" right="0" top="0" bottom="0" header="0" footer="0"/>
  <pageSetup paperSize="9" scale="94" orientation="landscape" cellComments="asDisplayed" horizontalDpi="1200" verticalDpi="12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R51"/>
  <sheetViews>
    <sheetView showGridLines="0" zoomScale="84" workbookViewId="0">
      <selection activeCell="F36" sqref="F36"/>
    </sheetView>
  </sheetViews>
  <sheetFormatPr baseColWidth="10" defaultRowHeight="12.75" x14ac:dyDescent="0.2"/>
  <cols>
    <col min="1" max="1" width="2.7109375" style="6" customWidth="1"/>
    <col min="2" max="2" width="7.85546875" style="6" customWidth="1"/>
    <col min="3" max="3" width="11.42578125" style="6"/>
    <col min="4" max="4" width="11.5703125" style="6" customWidth="1"/>
    <col min="5" max="5" width="13.28515625" style="6" bestFit="1" customWidth="1"/>
    <col min="6" max="6" width="15.5703125" style="6" bestFit="1" customWidth="1"/>
    <col min="7" max="7" width="13.28515625" style="6" bestFit="1" customWidth="1"/>
    <col min="8" max="13" width="13.28515625" style="6" customWidth="1"/>
    <col min="14" max="14" width="1.85546875" style="6" customWidth="1"/>
    <col min="15" max="15" width="2.7109375" style="6" customWidth="1"/>
    <col min="16" max="16384" width="11.42578125" style="6"/>
  </cols>
  <sheetData>
    <row r="1" spans="1:18" ht="8.25" customHeight="1" thickTop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5"/>
      <c r="Q1" s="5"/>
      <c r="R1" s="5"/>
    </row>
    <row r="2" spans="1:18" ht="3.75" customHeight="1" thickBot="1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9"/>
      <c r="P2" s="5"/>
      <c r="Q2" s="5"/>
      <c r="R2" s="5"/>
    </row>
    <row r="3" spans="1:18" ht="13.5" thickTop="1" x14ac:dyDescent="0.2">
      <c r="A3" s="7"/>
      <c r="B3" s="8"/>
      <c r="C3" s="8"/>
      <c r="D3" s="201" t="s">
        <v>92</v>
      </c>
      <c r="E3" s="167"/>
      <c r="F3" s="167"/>
      <c r="G3" s="167"/>
      <c r="H3" s="167"/>
      <c r="I3" s="167"/>
      <c r="J3" s="168"/>
      <c r="K3" s="8"/>
      <c r="L3" s="8"/>
      <c r="M3" s="8"/>
      <c r="N3" s="8"/>
      <c r="O3" s="9"/>
      <c r="P3" s="5"/>
      <c r="Q3" s="5"/>
      <c r="R3" s="5"/>
    </row>
    <row r="4" spans="1:18" x14ac:dyDescent="0.2">
      <c r="A4" s="7"/>
      <c r="B4" s="8"/>
      <c r="C4" s="8"/>
      <c r="D4" s="169"/>
      <c r="E4" s="170"/>
      <c r="F4" s="170"/>
      <c r="G4" s="170"/>
      <c r="H4" s="170"/>
      <c r="I4" s="170"/>
      <c r="J4" s="171"/>
      <c r="K4" s="8"/>
      <c r="L4" s="8"/>
      <c r="M4" s="8"/>
      <c r="N4" s="8"/>
      <c r="O4" s="9"/>
      <c r="P4" s="5"/>
      <c r="Q4" s="5"/>
      <c r="R4" s="5"/>
    </row>
    <row r="5" spans="1:18" ht="13.5" thickBot="1" x14ac:dyDescent="0.25">
      <c r="A5" s="7"/>
      <c r="B5" s="8"/>
      <c r="C5" s="8"/>
      <c r="D5" s="172"/>
      <c r="E5" s="173"/>
      <c r="F5" s="173"/>
      <c r="G5" s="173"/>
      <c r="H5" s="173"/>
      <c r="I5" s="173"/>
      <c r="J5" s="174"/>
      <c r="K5" s="8"/>
      <c r="L5" s="8"/>
      <c r="M5" s="8"/>
      <c r="N5" s="8"/>
      <c r="O5" s="9"/>
      <c r="P5" s="5"/>
      <c r="Q5" s="5"/>
      <c r="R5" s="5"/>
    </row>
    <row r="6" spans="1:18" ht="9.9499999999999993" customHeight="1" thickTop="1" thickBot="1" x14ac:dyDescent="0.25">
      <c r="A6" s="7"/>
      <c r="B6" s="8"/>
      <c r="C6" s="8"/>
      <c r="D6" s="10"/>
      <c r="E6" s="10"/>
      <c r="F6" s="10"/>
      <c r="G6" s="10"/>
      <c r="H6" s="10"/>
      <c r="I6" s="10"/>
      <c r="J6" s="10"/>
      <c r="K6" s="8"/>
      <c r="L6" s="8"/>
      <c r="M6" s="8"/>
      <c r="N6" s="8"/>
      <c r="O6" s="9"/>
      <c r="P6" s="5"/>
      <c r="Q6" s="5"/>
      <c r="R6" s="5"/>
    </row>
    <row r="7" spans="1:18" ht="13.5" thickBot="1" x14ac:dyDescent="0.25">
      <c r="A7" s="7"/>
      <c r="B7" s="160" t="s">
        <v>0</v>
      </c>
      <c r="C7" s="161"/>
      <c r="D7" s="162"/>
      <c r="E7" s="8"/>
      <c r="F7" s="8"/>
      <c r="G7" s="8"/>
      <c r="H7" s="8"/>
      <c r="I7" s="8"/>
      <c r="J7" s="8"/>
      <c r="K7" s="8"/>
      <c r="L7" s="8"/>
      <c r="M7" s="8"/>
      <c r="N7" s="8"/>
      <c r="O7" s="9"/>
      <c r="P7" s="5"/>
      <c r="Q7" s="5"/>
      <c r="R7" s="5"/>
    </row>
    <row r="8" spans="1:18" x14ac:dyDescent="0.2">
      <c r="A8" s="7"/>
      <c r="B8" s="11"/>
      <c r="C8" s="12"/>
      <c r="D8" s="12"/>
      <c r="E8" s="13"/>
      <c r="F8" s="13"/>
      <c r="G8" s="13"/>
      <c r="H8" s="13"/>
      <c r="I8" s="13"/>
      <c r="J8" s="13"/>
      <c r="K8" s="14"/>
      <c r="L8" s="13"/>
      <c r="M8" s="13"/>
      <c r="N8" s="15"/>
      <c r="O8" s="9"/>
      <c r="P8" s="5"/>
      <c r="Q8" s="5"/>
      <c r="R8" s="5"/>
    </row>
    <row r="9" spans="1:18" ht="14.25" x14ac:dyDescent="0.2">
      <c r="A9" s="7"/>
      <c r="B9" s="27" t="s">
        <v>11</v>
      </c>
      <c r="D9" s="12"/>
      <c r="E9" s="156"/>
      <c r="F9" s="175"/>
      <c r="G9" s="12"/>
      <c r="H9" s="25" t="s">
        <v>1</v>
      </c>
      <c r="I9" s="12"/>
      <c r="J9" s="156"/>
      <c r="K9" s="175"/>
      <c r="L9" s="63"/>
      <c r="M9" s="63"/>
      <c r="N9" s="16"/>
      <c r="O9" s="9"/>
      <c r="P9" s="5"/>
      <c r="Q9" s="5"/>
      <c r="R9" s="5"/>
    </row>
    <row r="10" spans="1:18" ht="6.75" customHeight="1" x14ac:dyDescent="0.2">
      <c r="A10" s="7"/>
      <c r="B10" s="28"/>
      <c r="D10" s="12"/>
      <c r="E10" s="12"/>
      <c r="F10" s="12"/>
      <c r="G10" s="12"/>
      <c r="H10" s="12"/>
      <c r="I10" s="12"/>
      <c r="J10" s="12"/>
      <c r="K10" s="17"/>
      <c r="L10" s="12"/>
      <c r="M10" s="12"/>
      <c r="N10" s="18"/>
      <c r="O10" s="9"/>
      <c r="P10" s="5"/>
      <c r="Q10" s="5"/>
      <c r="R10" s="5"/>
    </row>
    <row r="11" spans="1:18" ht="14.25" x14ac:dyDescent="0.2">
      <c r="A11" s="7"/>
      <c r="B11" s="27" t="s">
        <v>13</v>
      </c>
      <c r="D11" s="12"/>
      <c r="E11" s="156"/>
      <c r="F11" s="175"/>
      <c r="G11" s="12"/>
      <c r="H11" s="26" t="s">
        <v>2</v>
      </c>
      <c r="I11" s="12"/>
      <c r="J11" s="156"/>
      <c r="K11" s="175"/>
      <c r="L11" s="12"/>
      <c r="M11" s="12"/>
      <c r="N11" s="18"/>
      <c r="O11" s="9"/>
      <c r="P11" s="5"/>
      <c r="Q11" s="5"/>
      <c r="R11" s="5"/>
    </row>
    <row r="12" spans="1:18" ht="6.75" customHeight="1" x14ac:dyDescent="0.2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8"/>
      <c r="O12" s="9"/>
      <c r="P12" s="5"/>
      <c r="Q12" s="5"/>
      <c r="R12" s="5"/>
    </row>
    <row r="13" spans="1:18" x14ac:dyDescent="0.2">
      <c r="A13" s="7"/>
      <c r="B13" s="27" t="s">
        <v>6</v>
      </c>
      <c r="C13" s="12"/>
      <c r="D13" s="12"/>
      <c r="E13" s="156"/>
      <c r="F13" s="157"/>
      <c r="G13" s="157"/>
      <c r="H13" s="157"/>
      <c r="I13" s="175"/>
      <c r="J13" s="12"/>
      <c r="K13" s="12"/>
      <c r="L13" s="12"/>
      <c r="M13" s="12"/>
      <c r="N13" s="18"/>
      <c r="O13" s="9"/>
      <c r="P13" s="5"/>
      <c r="Q13" s="5"/>
      <c r="R13" s="5"/>
    </row>
    <row r="14" spans="1:18" ht="6.75" customHeight="1" x14ac:dyDescent="0.2">
      <c r="A14" s="7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63"/>
      <c r="N14" s="16"/>
      <c r="O14" s="9"/>
      <c r="P14" s="5"/>
      <c r="Q14" s="5"/>
      <c r="R14" s="5"/>
    </row>
    <row r="15" spans="1:18" x14ac:dyDescent="0.2">
      <c r="A15" s="7"/>
      <c r="B15" s="27" t="s">
        <v>97</v>
      </c>
      <c r="C15" s="12"/>
      <c r="D15" s="12"/>
      <c r="E15" s="182"/>
      <c r="F15" s="175"/>
      <c r="G15" s="77"/>
      <c r="H15" s="77"/>
      <c r="I15" s="77"/>
      <c r="J15" s="12"/>
      <c r="K15" s="12"/>
      <c r="L15" s="12"/>
      <c r="M15" s="12"/>
      <c r="N15" s="18"/>
      <c r="O15" s="9"/>
      <c r="P15" s="5"/>
      <c r="Q15" s="5"/>
      <c r="R15" s="5"/>
    </row>
    <row r="16" spans="1:18" ht="13.5" thickBot="1" x14ac:dyDescent="0.25">
      <c r="A16" s="7"/>
      <c r="B16" s="19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1"/>
      <c r="O16" s="9"/>
      <c r="P16" s="5"/>
      <c r="Q16" s="5"/>
      <c r="R16" s="5"/>
    </row>
    <row r="17" spans="1:18" ht="13.5" customHeight="1" thickBot="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9"/>
      <c r="P17" s="5"/>
      <c r="Q17" s="5"/>
      <c r="R17" s="5"/>
    </row>
    <row r="18" spans="1:18" ht="13.5" thickBot="1" x14ac:dyDescent="0.25">
      <c r="A18" s="7"/>
      <c r="B18" s="160" t="s">
        <v>3</v>
      </c>
      <c r="C18" s="161"/>
      <c r="D18" s="161"/>
      <c r="E18" s="162"/>
      <c r="F18" s="8"/>
      <c r="G18" s="8"/>
      <c r="H18" s="8"/>
      <c r="I18" s="8"/>
      <c r="J18" s="8"/>
      <c r="K18" s="8"/>
      <c r="L18" s="8"/>
      <c r="M18" s="8"/>
      <c r="N18" s="8"/>
      <c r="O18" s="9"/>
      <c r="P18" s="5"/>
      <c r="Q18" s="5"/>
      <c r="R18" s="5"/>
    </row>
    <row r="19" spans="1:18" x14ac:dyDescent="0.2">
      <c r="A19" s="7"/>
      <c r="B19" s="11"/>
      <c r="C19" s="12"/>
      <c r="D19" s="12"/>
      <c r="E19" s="12"/>
      <c r="F19" s="13"/>
      <c r="G19" s="13"/>
      <c r="H19" s="13"/>
      <c r="I19" s="13"/>
      <c r="J19" s="13"/>
      <c r="K19" s="13"/>
      <c r="L19" s="13"/>
      <c r="M19" s="13"/>
      <c r="N19" s="15"/>
      <c r="O19" s="9"/>
      <c r="P19" s="5"/>
      <c r="Q19" s="5"/>
      <c r="R19" s="5"/>
    </row>
    <row r="20" spans="1:18" x14ac:dyDescent="0.2">
      <c r="A20" s="7"/>
      <c r="B20" s="27" t="s">
        <v>62</v>
      </c>
      <c r="D20" s="12"/>
      <c r="E20" s="79" t="s">
        <v>69</v>
      </c>
      <c r="F20" s="79" t="s">
        <v>69</v>
      </c>
      <c r="G20" s="79" t="s">
        <v>69</v>
      </c>
      <c r="H20" s="79" t="s">
        <v>69</v>
      </c>
      <c r="I20" s="79" t="s">
        <v>69</v>
      </c>
      <c r="J20" s="79" t="s">
        <v>69</v>
      </c>
      <c r="K20" s="79" t="s">
        <v>69</v>
      </c>
      <c r="L20" s="79" t="s">
        <v>69</v>
      </c>
      <c r="M20" s="79" t="s">
        <v>69</v>
      </c>
      <c r="N20" s="16"/>
      <c r="O20" s="9"/>
      <c r="P20" s="5"/>
      <c r="Q20" s="5"/>
      <c r="R20" s="5"/>
    </row>
    <row r="21" spans="1:18" ht="6.75" customHeight="1" x14ac:dyDescent="0.2">
      <c r="A21" s="7"/>
      <c r="B21" s="28"/>
      <c r="C21" s="30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8"/>
      <c r="O21" s="9"/>
      <c r="P21" s="5"/>
      <c r="Q21" s="5"/>
      <c r="R21" s="5"/>
    </row>
    <row r="22" spans="1:18" x14ac:dyDescent="0.2">
      <c r="A22" s="7"/>
      <c r="B22" s="27" t="s">
        <v>8</v>
      </c>
      <c r="D22" s="12"/>
      <c r="E22" s="80"/>
      <c r="F22" s="80"/>
      <c r="G22" s="80"/>
      <c r="H22" s="80"/>
      <c r="I22" s="80"/>
      <c r="J22" s="80"/>
      <c r="K22" s="80"/>
      <c r="L22" s="80"/>
      <c r="M22" s="80"/>
      <c r="N22" s="18"/>
      <c r="O22" s="9"/>
      <c r="P22" s="5"/>
      <c r="Q22" s="5"/>
      <c r="R22" s="5"/>
    </row>
    <row r="23" spans="1:18" ht="6.75" customHeight="1" x14ac:dyDescent="0.2">
      <c r="A23" s="7"/>
      <c r="B23" s="28"/>
      <c r="C23" s="30"/>
      <c r="D23" s="12"/>
      <c r="E23" s="12" t="str">
        <f t="shared" ref="E23:M25" si="0">IF(verifdate(E24)=TRUE,"","")</f>
        <v/>
      </c>
      <c r="F23" s="12" t="str">
        <f t="shared" si="0"/>
        <v/>
      </c>
      <c r="G23" s="12" t="str">
        <f t="shared" si="0"/>
        <v/>
      </c>
      <c r="H23" s="12" t="str">
        <f t="shared" si="0"/>
        <v/>
      </c>
      <c r="I23" s="12" t="str">
        <f t="shared" si="0"/>
        <v/>
      </c>
      <c r="J23" s="12" t="str">
        <f t="shared" si="0"/>
        <v/>
      </c>
      <c r="K23" s="12" t="str">
        <f t="shared" si="0"/>
        <v/>
      </c>
      <c r="L23" s="12" t="str">
        <f t="shared" si="0"/>
        <v/>
      </c>
      <c r="M23" s="12" t="str">
        <f t="shared" si="0"/>
        <v/>
      </c>
      <c r="N23" s="18"/>
      <c r="O23" s="9"/>
      <c r="P23" s="5"/>
      <c r="Q23" s="5"/>
      <c r="R23" s="5"/>
    </row>
    <row r="24" spans="1:18" x14ac:dyDescent="0.2">
      <c r="A24" s="7"/>
      <c r="B24" s="27" t="s">
        <v>63</v>
      </c>
      <c r="D24" s="12"/>
      <c r="E24" s="81"/>
      <c r="F24" s="81"/>
      <c r="G24" s="81"/>
      <c r="H24" s="81"/>
      <c r="I24" s="81"/>
      <c r="J24" s="81"/>
      <c r="K24" s="81"/>
      <c r="L24" s="81"/>
      <c r="M24" s="81"/>
      <c r="N24" s="18"/>
      <c r="O24" s="9"/>
      <c r="P24" s="5"/>
      <c r="Q24" s="5"/>
      <c r="R24" s="5"/>
    </row>
    <row r="25" spans="1:18" ht="6.75" customHeight="1" x14ac:dyDescent="0.2">
      <c r="A25" s="7"/>
      <c r="B25" s="28"/>
      <c r="C25" s="30"/>
      <c r="D25" s="12"/>
      <c r="E25" s="12" t="str">
        <f t="shared" si="0"/>
        <v/>
      </c>
      <c r="F25" s="12" t="str">
        <f t="shared" si="0"/>
        <v/>
      </c>
      <c r="G25" s="12" t="str">
        <f t="shared" si="0"/>
        <v/>
      </c>
      <c r="H25" s="12" t="str">
        <f t="shared" si="0"/>
        <v/>
      </c>
      <c r="I25" s="12" t="str">
        <f t="shared" si="0"/>
        <v/>
      </c>
      <c r="J25" s="12" t="str">
        <f t="shared" si="0"/>
        <v/>
      </c>
      <c r="K25" s="12" t="str">
        <f t="shared" si="0"/>
        <v/>
      </c>
      <c r="L25" s="12" t="str">
        <f t="shared" si="0"/>
        <v/>
      </c>
      <c r="M25" s="12" t="str">
        <f t="shared" si="0"/>
        <v/>
      </c>
      <c r="N25" s="16"/>
      <c r="O25" s="9"/>
      <c r="P25" s="5"/>
      <c r="Q25" s="5"/>
      <c r="R25" s="5"/>
    </row>
    <row r="26" spans="1:18" x14ac:dyDescent="0.2">
      <c r="A26" s="7"/>
      <c r="B26" s="27" t="s">
        <v>64</v>
      </c>
      <c r="D26" s="12"/>
      <c r="E26" s="81"/>
      <c r="F26" s="81"/>
      <c r="G26" s="81"/>
      <c r="H26" s="81"/>
      <c r="I26" s="81"/>
      <c r="J26" s="81"/>
      <c r="K26" s="81"/>
      <c r="L26" s="81"/>
      <c r="M26" s="81"/>
      <c r="N26" s="18"/>
      <c r="O26" s="9"/>
      <c r="P26" s="5"/>
      <c r="Q26" s="5"/>
      <c r="R26" s="5"/>
    </row>
    <row r="27" spans="1:18" ht="6.75" customHeight="1" x14ac:dyDescent="0.2">
      <c r="A27" s="7"/>
      <c r="B27" s="28"/>
      <c r="C27" s="30"/>
      <c r="D27" s="12"/>
      <c r="E27" s="86" t="str">
        <f t="shared" ref="E27:M27" si="1">IF(AND($E$15&lt;&gt;"",E24&lt;&gt;""),IF(DateDeb(E24,1,$E$15)=TRUE,"",""),"")</f>
        <v/>
      </c>
      <c r="F27" s="86" t="str">
        <f t="shared" si="1"/>
        <v/>
      </c>
      <c r="G27" s="86" t="str">
        <f t="shared" si="1"/>
        <v/>
      </c>
      <c r="H27" s="86" t="str">
        <f t="shared" si="1"/>
        <v/>
      </c>
      <c r="I27" s="86" t="str">
        <f t="shared" si="1"/>
        <v/>
      </c>
      <c r="J27" s="86" t="str">
        <f t="shared" si="1"/>
        <v/>
      </c>
      <c r="K27" s="86" t="str">
        <f t="shared" si="1"/>
        <v/>
      </c>
      <c r="L27" s="86" t="str">
        <f t="shared" si="1"/>
        <v/>
      </c>
      <c r="M27" s="86" t="str">
        <f t="shared" si="1"/>
        <v/>
      </c>
      <c r="N27" s="18"/>
      <c r="O27" s="9"/>
      <c r="P27" s="5"/>
      <c r="Q27" s="5"/>
      <c r="R27" s="5"/>
    </row>
    <row r="28" spans="1:18" ht="6.75" customHeight="1" x14ac:dyDescent="0.2">
      <c r="A28" s="7"/>
      <c r="B28" s="28"/>
      <c r="C28" s="30"/>
      <c r="D28" s="12"/>
      <c r="E28" s="86" t="str">
        <f t="shared" ref="E28:M28" si="2">IF(E26&lt;&gt;"",IF(DateDeb(E26,2)=TRUE,"",""),"")</f>
        <v/>
      </c>
      <c r="F28" s="86" t="str">
        <f t="shared" si="2"/>
        <v/>
      </c>
      <c r="G28" s="86" t="str">
        <f t="shared" si="2"/>
        <v/>
      </c>
      <c r="H28" s="86" t="str">
        <f t="shared" si="2"/>
        <v/>
      </c>
      <c r="I28" s="86" t="str">
        <f t="shared" si="2"/>
        <v/>
      </c>
      <c r="J28" s="86" t="str">
        <f t="shared" si="2"/>
        <v/>
      </c>
      <c r="K28" s="86" t="str">
        <f t="shared" si="2"/>
        <v/>
      </c>
      <c r="L28" s="86" t="str">
        <f t="shared" si="2"/>
        <v/>
      </c>
      <c r="M28" s="86" t="str">
        <f t="shared" si="2"/>
        <v/>
      </c>
      <c r="N28" s="85"/>
      <c r="O28" s="9"/>
      <c r="P28" s="5"/>
      <c r="Q28" s="5"/>
      <c r="R28" s="5"/>
    </row>
    <row r="29" spans="1:18" x14ac:dyDescent="0.2">
      <c r="A29" s="7"/>
      <c r="B29" s="27"/>
      <c r="D29" s="12"/>
      <c r="F29" s="84"/>
      <c r="G29" s="12"/>
      <c r="H29" s="82"/>
      <c r="I29" s="83"/>
      <c r="J29" s="198" t="s">
        <v>68</v>
      </c>
      <c r="K29" s="199"/>
      <c r="L29" s="178">
        <f>SUM(E22:M22)</f>
        <v>0</v>
      </c>
      <c r="M29" s="197"/>
      <c r="N29" s="16"/>
      <c r="O29" s="9"/>
      <c r="P29" s="5"/>
      <c r="Q29" s="5"/>
      <c r="R29" s="5"/>
    </row>
    <row r="30" spans="1:18" ht="13.5" thickBot="1" x14ac:dyDescent="0.25">
      <c r="A30" s="7"/>
      <c r="B30" s="19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64"/>
      <c r="N30" s="21"/>
      <c r="O30" s="9"/>
      <c r="P30" s="5"/>
      <c r="Q30" s="5"/>
      <c r="R30" s="5"/>
    </row>
    <row r="31" spans="1:18" ht="13.5" thickBot="1" x14ac:dyDescent="0.25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9"/>
      <c r="P31" s="5"/>
      <c r="Q31" s="5"/>
      <c r="R31" s="5"/>
    </row>
    <row r="32" spans="1:18" ht="13.5" thickBot="1" x14ac:dyDescent="0.25">
      <c r="A32" s="7"/>
      <c r="B32" s="160" t="s">
        <v>65</v>
      </c>
      <c r="C32" s="161"/>
      <c r="D32" s="162"/>
      <c r="E32" s="8"/>
      <c r="F32" s="8"/>
      <c r="G32" s="8"/>
      <c r="H32" s="8"/>
      <c r="I32" s="8"/>
      <c r="J32" s="8"/>
      <c r="K32" s="8"/>
      <c r="L32" s="8"/>
      <c r="M32" s="8"/>
      <c r="N32" s="8"/>
      <c r="O32" s="9"/>
      <c r="P32" s="5"/>
      <c r="Q32" s="5"/>
      <c r="R32" s="5"/>
    </row>
    <row r="33" spans="1:18" x14ac:dyDescent="0.2">
      <c r="A33" s="7"/>
      <c r="B33" s="11"/>
      <c r="C33" s="12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5"/>
      <c r="O33" s="9"/>
      <c r="P33" s="5"/>
      <c r="Q33" s="5"/>
      <c r="R33" s="5"/>
    </row>
    <row r="34" spans="1:18" s="89" customFormat="1" x14ac:dyDescent="0.2">
      <c r="A34" s="87"/>
      <c r="B34" s="88" t="s">
        <v>66</v>
      </c>
      <c r="D34" s="90"/>
      <c r="E34" s="95"/>
      <c r="F34" s="95" t="str">
        <f>IF(AND(F22&lt;&gt;"",F26&lt;&gt;""),IF(DDC&lt;DatePivot1,TauxEONIADC_Av18122008!F$22,IF(DDC&lt;DateEckert,TauxEONIADC_Ap18122008!F$22,TauxEckert2016!F$22)),"")</f>
        <v/>
      </c>
      <c r="G34" s="95" t="str">
        <f>IF(AND(G22&lt;&gt;"",G26&lt;&gt;""),TauxEONIADC_Av18122008!G$22,"")</f>
        <v/>
      </c>
      <c r="H34" s="95" t="str">
        <f>IF(AND(H22&lt;&gt;"",H26&lt;&gt;""),TauxEONIADC_Av18122008!H$22,"")</f>
        <v/>
      </c>
      <c r="I34" s="95" t="str">
        <f>IF(AND(I22&lt;&gt;"",I26&lt;&gt;""),TauxEONIADC_Av18122008!I$22,"")</f>
        <v/>
      </c>
      <c r="J34" s="95" t="str">
        <f>IF(AND(J22&lt;&gt;"",J26&lt;&gt;""),TauxEONIADC_Av18122008!J$22,"")</f>
        <v/>
      </c>
      <c r="K34" s="95" t="str">
        <f>IF(AND(K22&lt;&gt;"",K26&lt;&gt;""),TauxEONIADC_Av18122008!K$22,"")</f>
        <v/>
      </c>
      <c r="L34" s="95" t="str">
        <f>IF(AND(L22&lt;&gt;"",L26&lt;&gt;""),TauxEONIADC_Av18122008!L$22,"")</f>
        <v/>
      </c>
      <c r="M34" s="95" t="str">
        <f>IF(AND(M22&lt;&gt;"",M26&lt;&gt;""),TauxEONIADC_Av18122008!M$22,"")</f>
        <v/>
      </c>
      <c r="N34" s="91"/>
      <c r="O34" s="92"/>
      <c r="P34" s="93"/>
      <c r="Q34" s="93"/>
      <c r="R34" s="93"/>
    </row>
    <row r="35" spans="1:18" ht="6.75" customHeight="1" x14ac:dyDescent="0.2">
      <c r="A35" s="7"/>
      <c r="B35" s="28"/>
      <c r="D35" s="12"/>
      <c r="G35" s="12"/>
      <c r="H35" s="12"/>
      <c r="I35" s="12"/>
      <c r="J35" s="12"/>
      <c r="K35" s="12"/>
      <c r="L35" s="12"/>
      <c r="M35" s="12"/>
      <c r="N35" s="18"/>
      <c r="O35" s="9"/>
      <c r="P35" s="5"/>
      <c r="Q35" s="5"/>
      <c r="R35" s="5"/>
    </row>
    <row r="36" spans="1:18" x14ac:dyDescent="0.2">
      <c r="A36" s="7"/>
      <c r="B36" s="27"/>
      <c r="D36" s="12"/>
      <c r="G36" s="12"/>
      <c r="H36" s="196"/>
      <c r="I36" s="196"/>
      <c r="J36" s="198" t="s">
        <v>67</v>
      </c>
      <c r="K36" s="199"/>
      <c r="L36" s="178">
        <f>SUM(E34:M34)</f>
        <v>0</v>
      </c>
      <c r="M36" s="200"/>
      <c r="N36" s="18"/>
      <c r="O36" s="9"/>
      <c r="P36" s="5"/>
      <c r="Q36" s="5"/>
      <c r="R36" s="5"/>
    </row>
    <row r="37" spans="1:18" ht="13.5" thickBot="1" x14ac:dyDescent="0.25">
      <c r="A37" s="7"/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1"/>
      <c r="O37" s="9"/>
      <c r="P37" s="5"/>
      <c r="Q37" s="5"/>
      <c r="R37" s="5"/>
    </row>
    <row r="38" spans="1:18" x14ac:dyDescent="0.2">
      <c r="A38" s="7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9"/>
    </row>
    <row r="39" spans="1:18" ht="14.25" x14ac:dyDescent="0.2">
      <c r="A39" s="176" t="s">
        <v>12</v>
      </c>
      <c r="B39" s="188"/>
      <c r="C39" s="188"/>
      <c r="D39" s="188"/>
      <c r="E39" s="188"/>
      <c r="F39" s="188"/>
      <c r="G39" s="188"/>
      <c r="H39" s="188"/>
      <c r="I39" s="188"/>
      <c r="J39" s="188"/>
      <c r="K39" s="58"/>
      <c r="L39" s="58"/>
      <c r="M39" s="58"/>
      <c r="N39" s="58"/>
      <c r="O39" s="9"/>
    </row>
    <row r="40" spans="1:18" x14ac:dyDescent="0.2">
      <c r="A40" s="176" t="s">
        <v>88</v>
      </c>
      <c r="B40" s="188"/>
      <c r="C40" s="188"/>
      <c r="D40" s="188"/>
      <c r="E40" s="188"/>
      <c r="F40" s="188"/>
      <c r="G40" s="188"/>
      <c r="H40" s="188"/>
      <c r="I40" s="188"/>
      <c r="J40" s="188"/>
      <c r="K40" s="58"/>
      <c r="L40" s="58"/>
      <c r="M40" s="58"/>
      <c r="N40" s="58"/>
      <c r="O40" s="9"/>
    </row>
    <row r="41" spans="1:18" x14ac:dyDescent="0.2">
      <c r="A41" s="176" t="s">
        <v>89</v>
      </c>
      <c r="B41" s="188"/>
      <c r="C41" s="188"/>
      <c r="D41" s="188"/>
      <c r="E41" s="188"/>
      <c r="F41" s="188"/>
      <c r="G41" s="188"/>
      <c r="H41" s="188"/>
      <c r="I41" s="188"/>
      <c r="J41" s="188"/>
      <c r="K41" s="58"/>
      <c r="L41" s="58"/>
      <c r="M41" s="58"/>
      <c r="N41" s="58"/>
      <c r="O41" s="9"/>
    </row>
    <row r="42" spans="1:18" ht="13.5" thickBot="1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23"/>
      <c r="K42" s="59"/>
      <c r="L42" s="59"/>
      <c r="M42" s="59"/>
      <c r="N42" s="59"/>
      <c r="O42" s="24"/>
    </row>
    <row r="43" spans="1:18" ht="13.5" thickTop="1" x14ac:dyDescent="0.2">
      <c r="K43" s="60" t="s">
        <v>34</v>
      </c>
      <c r="L43" s="61">
        <f ca="1">NOW()</f>
        <v>44113.514017013898</v>
      </c>
      <c r="M43" s="61"/>
      <c r="N43" s="61"/>
    </row>
    <row r="44" spans="1:18" x14ac:dyDescent="0.2">
      <c r="E44" s="78"/>
    </row>
    <row r="51" spans="10:10" x14ac:dyDescent="0.2">
      <c r="J51" s="84"/>
    </row>
  </sheetData>
  <mergeCells count="18">
    <mergeCell ref="D3:J5"/>
    <mergeCell ref="B7:D7"/>
    <mergeCell ref="E13:I13"/>
    <mergeCell ref="B18:E18"/>
    <mergeCell ref="E9:F9"/>
    <mergeCell ref="J9:K9"/>
    <mergeCell ref="E11:F11"/>
    <mergeCell ref="J11:K11"/>
    <mergeCell ref="E15:F15"/>
    <mergeCell ref="A41:J41"/>
    <mergeCell ref="H36:I36"/>
    <mergeCell ref="B32:D32"/>
    <mergeCell ref="L29:M29"/>
    <mergeCell ref="J29:K29"/>
    <mergeCell ref="L36:M36"/>
    <mergeCell ref="J36:K36"/>
    <mergeCell ref="A39:J39"/>
    <mergeCell ref="A40:J40"/>
  </mergeCells>
  <phoneticPr fontId="3" type="noConversion"/>
  <conditionalFormatting sqref="E15:F15">
    <cfRule type="expression" dxfId="0" priority="1">
      <formula>ISBLANK(E15)</formula>
    </cfRule>
  </conditionalFormatting>
  <pageMargins left="0.39370078740157483" right="0.39370078740157483" top="0.39370078740157483" bottom="0.39370078740157483" header="0.39370078740157483" footer="0.39370078740157483"/>
  <pageSetup paperSize="9" scale="86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9217" r:id="rId4" name="cmdAccueil">
          <controlPr defaultSize="0" print="0" autoLine="0" r:id="rId5">
            <anchor moveWithCells="1">
              <from>
                <xdr:col>1</xdr:col>
                <xdr:colOff>0</xdr:colOff>
                <xdr:row>2</xdr:row>
                <xdr:rowOff>47625</xdr:rowOff>
              </from>
              <to>
                <xdr:col>2</xdr:col>
                <xdr:colOff>304800</xdr:colOff>
                <xdr:row>4</xdr:row>
                <xdr:rowOff>19050</xdr:rowOff>
              </to>
            </anchor>
          </controlPr>
        </control>
      </mc:Choice>
      <mc:Fallback>
        <control shapeId="9217" r:id="rId4" name="cmdAccueil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N122"/>
  <sheetViews>
    <sheetView showGridLines="0" topLeftCell="A40" workbookViewId="0">
      <selection activeCell="B80" sqref="B80"/>
    </sheetView>
  </sheetViews>
  <sheetFormatPr baseColWidth="10" defaultColWidth="13.85546875" defaultRowHeight="18" customHeight="1" x14ac:dyDescent="0.2"/>
  <cols>
    <col min="1" max="1" width="10.140625" style="67" bestFit="1" customWidth="1"/>
    <col min="2" max="2" width="16.42578125" style="76" customWidth="1"/>
    <col min="3" max="3" width="4.85546875" style="67" customWidth="1"/>
    <col min="4" max="4" width="7.42578125" style="68" bestFit="1" customWidth="1"/>
    <col min="5" max="5" width="27.85546875" style="67" customWidth="1"/>
    <col min="6" max="17" width="10.140625" style="67" customWidth="1"/>
    <col min="18" max="16384" width="13.85546875" style="67"/>
  </cols>
  <sheetData>
    <row r="1" spans="1:13" ht="18" customHeight="1" x14ac:dyDescent="0.2">
      <c r="A1" s="65">
        <v>30317</v>
      </c>
      <c r="B1" s="66">
        <v>0.01</v>
      </c>
      <c r="E1" s="69"/>
      <c r="F1" s="69"/>
      <c r="G1" s="69"/>
      <c r="H1" s="69"/>
      <c r="I1" s="69"/>
      <c r="J1" s="69"/>
      <c r="K1" s="69"/>
      <c r="L1" s="69"/>
      <c r="M1" s="69"/>
    </row>
    <row r="2" spans="1:13" ht="18" customHeight="1" x14ac:dyDescent="0.2">
      <c r="A2" s="65">
        <v>30468</v>
      </c>
      <c r="B2" s="66">
        <v>0.01</v>
      </c>
      <c r="E2" s="128" t="s">
        <v>100</v>
      </c>
      <c r="F2" s="69"/>
      <c r="G2" s="69"/>
      <c r="H2" s="69"/>
      <c r="I2" s="69"/>
      <c r="J2" s="69"/>
      <c r="K2" s="69"/>
      <c r="L2" s="69"/>
      <c r="M2" s="69"/>
    </row>
    <row r="3" spans="1:13" ht="18" customHeight="1" x14ac:dyDescent="0.25">
      <c r="A3" s="65">
        <v>30682</v>
      </c>
      <c r="B3" s="66">
        <v>0.01</v>
      </c>
      <c r="E3" s="70" t="s">
        <v>85</v>
      </c>
      <c r="F3" s="69"/>
      <c r="G3" s="69"/>
      <c r="H3" s="69"/>
      <c r="I3" s="69"/>
      <c r="J3" s="69"/>
      <c r="K3" s="69"/>
      <c r="L3" s="69"/>
      <c r="M3" s="69"/>
    </row>
    <row r="4" spans="1:13" ht="18" customHeight="1" x14ac:dyDescent="0.25">
      <c r="A4" s="65">
        <v>30834</v>
      </c>
      <c r="B4" s="66">
        <v>0.01</v>
      </c>
      <c r="E4" s="70"/>
      <c r="F4" s="69"/>
      <c r="G4" s="69"/>
      <c r="H4" s="69"/>
      <c r="I4" s="69"/>
      <c r="J4" s="69"/>
      <c r="K4" s="69"/>
      <c r="L4" s="69"/>
      <c r="M4" s="69"/>
    </row>
    <row r="5" spans="1:13" ht="18" customHeight="1" x14ac:dyDescent="0.2">
      <c r="A5" s="65">
        <v>31048</v>
      </c>
      <c r="B5" s="66">
        <v>0.01</v>
      </c>
      <c r="E5" s="69"/>
      <c r="F5" s="69"/>
      <c r="G5" s="69"/>
      <c r="H5" s="69"/>
      <c r="I5" s="69"/>
      <c r="J5" s="69"/>
      <c r="K5" s="69"/>
      <c r="L5" s="69"/>
      <c r="M5" s="69"/>
    </row>
    <row r="6" spans="1:13" ht="18" customHeight="1" x14ac:dyDescent="0.2">
      <c r="A6" s="65">
        <v>31199</v>
      </c>
      <c r="B6" s="66">
        <v>0.01</v>
      </c>
      <c r="E6" s="69"/>
      <c r="F6" s="69"/>
      <c r="G6" s="69"/>
      <c r="H6" s="69"/>
      <c r="I6" s="69"/>
      <c r="J6" s="69"/>
      <c r="K6" s="69"/>
      <c r="L6" s="69"/>
      <c r="M6" s="69"/>
    </row>
    <row r="7" spans="1:13" ht="18" customHeight="1" x14ac:dyDescent="0.2">
      <c r="A7" s="65">
        <v>31413</v>
      </c>
      <c r="B7" s="66">
        <v>0.01</v>
      </c>
      <c r="E7" s="69" t="s">
        <v>51</v>
      </c>
      <c r="F7" s="69"/>
      <c r="G7" s="69"/>
      <c r="H7" s="69"/>
      <c r="I7" s="69"/>
      <c r="J7" s="69"/>
      <c r="K7" s="69"/>
      <c r="L7" s="69"/>
      <c r="M7" s="69"/>
    </row>
    <row r="8" spans="1:13" ht="18" customHeight="1" x14ac:dyDescent="0.2">
      <c r="A8" s="65">
        <v>31564</v>
      </c>
      <c r="B8" s="66">
        <v>0.01</v>
      </c>
      <c r="E8" s="69" t="s">
        <v>52</v>
      </c>
      <c r="F8" s="69"/>
      <c r="G8" s="69"/>
      <c r="H8" s="69"/>
      <c r="I8" s="69"/>
      <c r="J8" s="69"/>
      <c r="K8" s="69"/>
      <c r="L8" s="69"/>
      <c r="M8" s="69"/>
    </row>
    <row r="9" spans="1:13" ht="18" customHeight="1" x14ac:dyDescent="0.2">
      <c r="A9" s="65">
        <v>31778</v>
      </c>
      <c r="B9" s="66">
        <v>0.01</v>
      </c>
      <c r="E9" s="69"/>
      <c r="F9" s="69"/>
      <c r="G9" s="69"/>
      <c r="H9" s="69"/>
      <c r="I9" s="69"/>
      <c r="J9" s="69"/>
      <c r="K9" s="69"/>
      <c r="L9" s="69"/>
      <c r="M9" s="69"/>
    </row>
    <row r="10" spans="1:13" ht="18" customHeight="1" x14ac:dyDescent="0.2">
      <c r="A10" s="65">
        <v>31929</v>
      </c>
      <c r="B10" s="66">
        <v>0.01</v>
      </c>
      <c r="E10" s="69"/>
      <c r="F10" s="69"/>
      <c r="G10" s="69"/>
      <c r="H10" s="69"/>
      <c r="I10" s="69"/>
      <c r="J10" s="69"/>
      <c r="K10" s="69"/>
      <c r="L10" s="69"/>
      <c r="M10" s="69"/>
    </row>
    <row r="11" spans="1:13" ht="18" customHeight="1" x14ac:dyDescent="0.2">
      <c r="A11" s="65">
        <v>32143</v>
      </c>
      <c r="B11" s="66">
        <v>0.01</v>
      </c>
      <c r="E11" s="71"/>
      <c r="F11" s="69"/>
      <c r="G11" s="194"/>
      <c r="H11" s="203"/>
      <c r="I11" s="69"/>
      <c r="J11" s="69"/>
      <c r="K11" s="69"/>
      <c r="L11" s="69"/>
      <c r="M11" s="69"/>
    </row>
    <row r="12" spans="1:13" ht="18" customHeight="1" x14ac:dyDescent="0.2">
      <c r="A12" s="65">
        <v>32295</v>
      </c>
      <c r="B12" s="66">
        <v>0.01</v>
      </c>
      <c r="E12" s="69"/>
      <c r="F12" s="69"/>
      <c r="G12" s="114"/>
      <c r="H12" s="116"/>
      <c r="I12" s="69"/>
      <c r="J12" s="69"/>
      <c r="K12" s="69"/>
      <c r="L12" s="69"/>
      <c r="M12" s="69"/>
    </row>
    <row r="13" spans="1:13" ht="18" customHeight="1" x14ac:dyDescent="0.2">
      <c r="A13" s="65">
        <v>32509</v>
      </c>
      <c r="B13" s="66">
        <v>0.01</v>
      </c>
      <c r="E13" s="69"/>
      <c r="F13" s="69"/>
      <c r="G13" s="192"/>
      <c r="H13" s="202"/>
      <c r="I13" s="69"/>
      <c r="J13" s="69"/>
      <c r="K13" s="69"/>
      <c r="L13" s="69"/>
      <c r="M13" s="69"/>
    </row>
    <row r="14" spans="1:13" ht="18" customHeight="1" x14ac:dyDescent="0.2">
      <c r="A14" s="65">
        <v>32660</v>
      </c>
      <c r="B14" s="66">
        <v>0.01</v>
      </c>
      <c r="E14" s="69"/>
      <c r="F14" s="69"/>
      <c r="G14" s="113"/>
      <c r="H14" s="115"/>
      <c r="I14" s="69"/>
      <c r="J14" s="69"/>
      <c r="K14" s="69"/>
      <c r="L14" s="69"/>
      <c r="M14" s="69"/>
    </row>
    <row r="15" spans="1:13" ht="18" customHeight="1" x14ac:dyDescent="0.2">
      <c r="A15" s="65">
        <v>32874</v>
      </c>
      <c r="B15" s="66">
        <v>0.01</v>
      </c>
      <c r="E15" s="69"/>
      <c r="F15" s="69"/>
      <c r="G15" s="192"/>
      <c r="H15" s="202"/>
      <c r="I15" s="69"/>
      <c r="J15" s="69"/>
      <c r="K15" s="69"/>
      <c r="L15" s="69"/>
      <c r="M15" s="69"/>
    </row>
    <row r="16" spans="1:13" ht="18" customHeight="1" x14ac:dyDescent="0.2">
      <c r="A16" s="65">
        <v>33025</v>
      </c>
      <c r="B16" s="66">
        <v>0.01</v>
      </c>
      <c r="E16" s="69"/>
      <c r="F16" s="69"/>
      <c r="G16" s="113"/>
      <c r="H16" s="115"/>
      <c r="I16" s="69"/>
      <c r="J16" s="69"/>
      <c r="K16" s="69"/>
      <c r="L16" s="69"/>
      <c r="M16" s="69"/>
    </row>
    <row r="17" spans="1:14" ht="18" customHeight="1" x14ac:dyDescent="0.2">
      <c r="A17" s="65">
        <v>33239</v>
      </c>
      <c r="B17" s="66">
        <v>0.01</v>
      </c>
    </row>
    <row r="18" spans="1:14" ht="18" customHeight="1" x14ac:dyDescent="0.2">
      <c r="A18" s="65">
        <v>33390</v>
      </c>
      <c r="B18" s="66">
        <v>0.01</v>
      </c>
      <c r="D18" s="68" t="s">
        <v>56</v>
      </c>
      <c r="E18" s="94" t="str">
        <f>IF(REVALODC!E20="","",REVALODC!E20)</f>
        <v/>
      </c>
      <c r="F18" s="94" t="str">
        <f>IF(REVALODC!F20="","",REVALODC!F20)</f>
        <v/>
      </c>
      <c r="G18" s="94" t="str">
        <f>IF(REVALODC!G20="","",REVALODC!G20)</f>
        <v/>
      </c>
      <c r="H18" s="94" t="str">
        <f>IF(REVALODC!H20="","",REVALODC!H20)</f>
        <v/>
      </c>
      <c r="I18" s="94" t="str">
        <f>IF(REVALODC!I20="","",REVALODC!I20)</f>
        <v/>
      </c>
      <c r="J18" s="94" t="str">
        <f>IF(REVALODC!J20="","",REVALODC!J20)</f>
        <v/>
      </c>
      <c r="K18" s="94" t="str">
        <f>IF(REVALODC!K20="","",REVALODC!K20)</f>
        <v/>
      </c>
      <c r="L18" s="94" t="str">
        <f>IF(REVALODC!L20="","",REVALODC!L20)</f>
        <v/>
      </c>
      <c r="M18" s="94" t="str">
        <f>IF(REVALODC!M20="","",REVALODC!M20)</f>
        <v/>
      </c>
    </row>
    <row r="19" spans="1:14" ht="18" customHeight="1" x14ac:dyDescent="0.2">
      <c r="A19" s="65">
        <v>33604</v>
      </c>
      <c r="B19" s="66">
        <v>0.01</v>
      </c>
      <c r="D19" s="68" t="s">
        <v>57</v>
      </c>
      <c r="E19" s="96" t="str">
        <f>IF(REVALODC!E$22="","",REVALODC!E$22)</f>
        <v/>
      </c>
      <c r="F19" s="96" t="str">
        <f>IF(REVALODC!F$22="","",REVALODC!F$22)</f>
        <v/>
      </c>
      <c r="G19" s="96" t="str">
        <f>IF(REVALODC!G$22="","",REVALODC!G$22)</f>
        <v/>
      </c>
      <c r="H19" s="96" t="str">
        <f>IF(REVALODC!H$22="","",REVALODC!H$22)</f>
        <v/>
      </c>
      <c r="I19" s="96" t="str">
        <f>IF(REVALODC!I$22="","",REVALODC!I$22)</f>
        <v/>
      </c>
      <c r="J19" s="96" t="str">
        <f>IF(REVALODC!J$22="","",REVALODC!J$22)</f>
        <v/>
      </c>
      <c r="K19" s="96" t="str">
        <f>IF(REVALODC!K$22="","",REVALODC!K$22)</f>
        <v/>
      </c>
      <c r="L19" s="96" t="str">
        <f>IF(REVALODC!L$22="","",REVALODC!L$22)</f>
        <v/>
      </c>
      <c r="M19" s="96" t="str">
        <f>IF(REVALODC!M$22="","",REVALODC!M$22)</f>
        <v/>
      </c>
    </row>
    <row r="20" spans="1:14" ht="18" customHeight="1" x14ac:dyDescent="0.2">
      <c r="A20" s="65">
        <v>33756</v>
      </c>
      <c r="B20" s="66">
        <v>0.01</v>
      </c>
      <c r="D20" s="68" t="s">
        <v>59</v>
      </c>
      <c r="E20" s="73" t="str">
        <f>IF(REVALODC!E$24="","",REVALODC!E$24)</f>
        <v/>
      </c>
      <c r="F20" s="73"/>
      <c r="G20" s="73"/>
      <c r="H20" s="73"/>
      <c r="I20" s="73"/>
      <c r="J20" s="73"/>
      <c r="K20" s="73"/>
      <c r="L20" s="73"/>
      <c r="M20" s="73"/>
    </row>
    <row r="21" spans="1:14" ht="18" customHeight="1" x14ac:dyDescent="0.2">
      <c r="A21" s="65">
        <v>33970</v>
      </c>
      <c r="B21" s="66">
        <v>0.01</v>
      </c>
      <c r="D21" s="68" t="s">
        <v>60</v>
      </c>
      <c r="E21" s="73" t="str">
        <f>IF(REVALODC!E$26="","",REVALODC!E$26)</f>
        <v/>
      </c>
      <c r="F21" s="73" t="str">
        <f>IF(REVALODC!F$26="","",REVALODC!F$26)</f>
        <v/>
      </c>
      <c r="G21" s="73" t="str">
        <f>IF(REVALODC!G$26="","",REVALODC!G$26)</f>
        <v/>
      </c>
      <c r="H21" s="73" t="str">
        <f>IF(REVALODC!H$26="","",REVALODC!H$26)</f>
        <v/>
      </c>
      <c r="I21" s="73" t="str">
        <f>IF(REVALODC!I$26="","",REVALODC!I$26)</f>
        <v/>
      </c>
      <c r="J21" s="73" t="str">
        <f>IF(REVALODC!J$26="","",REVALODC!J$26)</f>
        <v/>
      </c>
      <c r="K21" s="73" t="str">
        <f>IF(REVALODC!K$26="","",REVALODC!K$26)</f>
        <v/>
      </c>
      <c r="L21" s="73" t="str">
        <f>IF(REVALODC!L$26="","",REVALODC!L$26)</f>
        <v/>
      </c>
      <c r="M21" s="73" t="str">
        <f>IF(REVALODC!M$26="","",REVALODC!M$26)</f>
        <v/>
      </c>
      <c r="N21" s="72" t="s">
        <v>58</v>
      </c>
    </row>
    <row r="22" spans="1:14" ht="18" customHeight="1" x14ac:dyDescent="0.2">
      <c r="A22" s="65">
        <v>34121</v>
      </c>
      <c r="B22" s="66">
        <v>0.01</v>
      </c>
      <c r="D22" s="68" t="s">
        <v>61</v>
      </c>
      <c r="E22" s="97" t="e">
        <f>ROUND(rev_la(E19,E20,E21,"TauxEONIADC_Av18122008"),2)-E19</f>
        <v>#VALUE!</v>
      </c>
      <c r="F22" s="97"/>
      <c r="G22" s="97"/>
      <c r="H22" s="97"/>
      <c r="I22" s="97"/>
      <c r="J22" s="97"/>
      <c r="K22" s="97"/>
      <c r="L22" s="97"/>
      <c r="M22" s="97"/>
      <c r="N22" s="74">
        <f>SUM(E28:M28)</f>
        <v>0</v>
      </c>
    </row>
    <row r="23" spans="1:14" ht="18" customHeight="1" x14ac:dyDescent="0.2">
      <c r="A23" s="65">
        <v>34335</v>
      </c>
      <c r="B23" s="66">
        <v>0.01</v>
      </c>
      <c r="E23" s="119"/>
      <c r="N23" s="72"/>
    </row>
    <row r="24" spans="1:14" ht="18" customHeight="1" x14ac:dyDescent="0.2">
      <c r="A24" s="65">
        <v>34486</v>
      </c>
      <c r="B24" s="66">
        <v>0.01</v>
      </c>
      <c r="N24" s="72"/>
    </row>
    <row r="25" spans="1:14" ht="18" customHeight="1" x14ac:dyDescent="0.2">
      <c r="A25" s="65">
        <v>34700</v>
      </c>
      <c r="B25" s="66">
        <v>0.01</v>
      </c>
      <c r="F25" s="119"/>
      <c r="G25" s="119"/>
      <c r="H25" s="119"/>
      <c r="I25" s="119"/>
      <c r="J25" s="119"/>
      <c r="K25" s="119"/>
      <c r="L25" s="119"/>
      <c r="M25" s="119"/>
      <c r="N25" s="72"/>
    </row>
    <row r="26" spans="1:14" ht="18" customHeight="1" x14ac:dyDescent="0.2">
      <c r="A26" s="65">
        <v>34851</v>
      </c>
      <c r="B26" s="66">
        <v>0.01</v>
      </c>
      <c r="N26" s="72"/>
    </row>
    <row r="27" spans="1:14" ht="18" customHeight="1" x14ac:dyDescent="0.2">
      <c r="A27" s="65">
        <v>35065</v>
      </c>
      <c r="B27" s="66">
        <v>0.01</v>
      </c>
    </row>
    <row r="28" spans="1:14" ht="18" customHeight="1" x14ac:dyDescent="0.2">
      <c r="A28" s="65">
        <v>35217</v>
      </c>
      <c r="B28" s="66">
        <v>0.01</v>
      </c>
    </row>
    <row r="29" spans="1:14" ht="18" customHeight="1" x14ac:dyDescent="0.2">
      <c r="A29" s="65">
        <v>35431</v>
      </c>
      <c r="B29" s="66">
        <v>0.01</v>
      </c>
    </row>
    <row r="30" spans="1:14" ht="18" customHeight="1" x14ac:dyDescent="0.2">
      <c r="A30" s="65">
        <v>35582</v>
      </c>
      <c r="B30" s="66">
        <v>0.01</v>
      </c>
    </row>
    <row r="31" spans="1:14" ht="18" customHeight="1" x14ac:dyDescent="0.2">
      <c r="A31" s="65">
        <v>35796</v>
      </c>
      <c r="B31" s="66">
        <v>0.01</v>
      </c>
    </row>
    <row r="32" spans="1:14" ht="18" customHeight="1" x14ac:dyDescent="0.2">
      <c r="A32" s="65">
        <v>35947</v>
      </c>
      <c r="B32" s="66">
        <v>0.01</v>
      </c>
      <c r="N32" s="74"/>
    </row>
    <row r="33" spans="1:2" ht="18" customHeight="1" x14ac:dyDescent="0.2">
      <c r="A33" s="65">
        <v>36161</v>
      </c>
      <c r="B33" s="66">
        <v>0.01</v>
      </c>
    </row>
    <row r="34" spans="1:2" ht="18" customHeight="1" x14ac:dyDescent="0.2">
      <c r="A34" s="65">
        <v>36312</v>
      </c>
      <c r="B34" s="66">
        <v>0.01</v>
      </c>
    </row>
    <row r="35" spans="1:2" ht="18" customHeight="1" x14ac:dyDescent="0.2">
      <c r="A35" s="65">
        <v>36526</v>
      </c>
      <c r="B35" s="66">
        <v>0.01</v>
      </c>
    </row>
    <row r="36" spans="1:2" ht="18" customHeight="1" x14ac:dyDescent="0.2">
      <c r="A36" s="65">
        <v>36678</v>
      </c>
      <c r="B36" s="66">
        <v>0.01</v>
      </c>
    </row>
    <row r="37" spans="1:2" ht="18" customHeight="1" x14ac:dyDescent="0.2">
      <c r="A37" s="65">
        <v>36892</v>
      </c>
      <c r="B37" s="66">
        <v>0.01</v>
      </c>
    </row>
    <row r="38" spans="1:2" ht="18" customHeight="1" x14ac:dyDescent="0.2">
      <c r="A38" s="65">
        <v>37043</v>
      </c>
      <c r="B38" s="66">
        <v>0.01</v>
      </c>
    </row>
    <row r="39" spans="1:2" ht="18" customHeight="1" x14ac:dyDescent="0.2">
      <c r="A39" s="65">
        <v>37257</v>
      </c>
      <c r="B39" s="66">
        <v>0.01</v>
      </c>
    </row>
    <row r="40" spans="1:2" ht="18" customHeight="1" x14ac:dyDescent="0.2">
      <c r="A40" s="65">
        <v>37408</v>
      </c>
      <c r="B40" s="66">
        <v>0.01</v>
      </c>
    </row>
    <row r="41" spans="1:2" ht="18" customHeight="1" x14ac:dyDescent="0.2">
      <c r="A41" s="65">
        <v>37622</v>
      </c>
      <c r="B41" s="66">
        <v>0.01</v>
      </c>
    </row>
    <row r="42" spans="1:2" ht="18" customHeight="1" x14ac:dyDescent="0.2">
      <c r="A42" s="65">
        <v>37773</v>
      </c>
      <c r="B42" s="66">
        <v>0.01</v>
      </c>
    </row>
    <row r="43" spans="1:2" ht="18" customHeight="1" x14ac:dyDescent="0.2">
      <c r="A43" s="65">
        <v>37987</v>
      </c>
      <c r="B43" s="66">
        <v>0.01</v>
      </c>
    </row>
    <row r="44" spans="1:2" ht="18" customHeight="1" x14ac:dyDescent="0.2">
      <c r="A44" s="65">
        <v>38139</v>
      </c>
      <c r="B44" s="66">
        <v>0.01</v>
      </c>
    </row>
    <row r="45" spans="1:2" ht="18" customHeight="1" x14ac:dyDescent="0.2">
      <c r="A45" s="65">
        <v>38353</v>
      </c>
      <c r="B45" s="66">
        <v>0.01</v>
      </c>
    </row>
    <row r="46" spans="1:2" ht="18" customHeight="1" x14ac:dyDescent="0.2">
      <c r="A46" s="65">
        <v>38504</v>
      </c>
      <c r="B46" s="66">
        <v>0.01</v>
      </c>
    </row>
    <row r="47" spans="1:2" ht="18" customHeight="1" x14ac:dyDescent="0.2">
      <c r="A47" s="65">
        <v>38718</v>
      </c>
      <c r="B47" s="66">
        <v>0.01</v>
      </c>
    </row>
    <row r="48" spans="1:2" ht="18" customHeight="1" x14ac:dyDescent="0.2">
      <c r="A48" s="65">
        <v>38869</v>
      </c>
      <c r="B48" s="66">
        <v>0.01</v>
      </c>
    </row>
    <row r="49" spans="1:2" ht="18" customHeight="1" x14ac:dyDescent="0.2">
      <c r="A49" s="65">
        <v>39083</v>
      </c>
      <c r="B49" s="66">
        <v>0.01</v>
      </c>
    </row>
    <row r="50" spans="1:2" ht="18" customHeight="1" x14ac:dyDescent="0.2">
      <c r="A50" s="65">
        <v>39234</v>
      </c>
      <c r="B50" s="66">
        <v>0.01</v>
      </c>
    </row>
    <row r="51" spans="1:2" ht="18" customHeight="1" x14ac:dyDescent="0.2">
      <c r="A51" s="65">
        <v>39448</v>
      </c>
      <c r="B51" s="66">
        <v>0.01</v>
      </c>
    </row>
    <row r="52" spans="1:2" ht="18" customHeight="1" x14ac:dyDescent="0.2">
      <c r="A52" s="65">
        <v>39600</v>
      </c>
      <c r="B52" s="66">
        <v>0.01</v>
      </c>
    </row>
    <row r="53" spans="1:2" ht="18" customHeight="1" x14ac:dyDescent="0.2">
      <c r="A53" s="65">
        <v>39814</v>
      </c>
      <c r="B53" s="66">
        <v>0.01</v>
      </c>
    </row>
    <row r="54" spans="1:2" ht="18" customHeight="1" x14ac:dyDescent="0.2">
      <c r="A54" s="65">
        <v>39965</v>
      </c>
      <c r="B54" s="66">
        <v>0.01</v>
      </c>
    </row>
    <row r="55" spans="1:2" ht="18" customHeight="1" x14ac:dyDescent="0.2">
      <c r="A55" s="65">
        <v>40179</v>
      </c>
      <c r="B55" s="66">
        <v>3.4759999999999999E-3</v>
      </c>
    </row>
    <row r="56" spans="1:2" ht="18" customHeight="1" x14ac:dyDescent="0.2">
      <c r="A56" s="65">
        <v>40330</v>
      </c>
      <c r="B56" s="66">
        <v>3.4759999999999999E-3</v>
      </c>
    </row>
    <row r="57" spans="1:2" ht="18" customHeight="1" x14ac:dyDescent="0.2">
      <c r="A57" s="65">
        <v>40544</v>
      </c>
      <c r="B57" s="66">
        <v>4.9020000000000001E-3</v>
      </c>
    </row>
    <row r="58" spans="1:2" ht="18" customHeight="1" x14ac:dyDescent="0.2">
      <c r="A58" s="65">
        <v>40695</v>
      </c>
      <c r="B58" s="66">
        <v>4.9020000000000001E-3</v>
      </c>
    </row>
    <row r="59" spans="1:2" ht="18" customHeight="1" x14ac:dyDescent="0.2">
      <c r="A59" s="65">
        <v>40909</v>
      </c>
      <c r="B59" s="66">
        <v>6.1679999999999999E-3</v>
      </c>
    </row>
    <row r="60" spans="1:2" ht="18" customHeight="1" x14ac:dyDescent="0.2">
      <c r="A60" s="65">
        <v>41061</v>
      </c>
      <c r="B60" s="66">
        <v>6.1679999999999999E-3</v>
      </c>
    </row>
    <row r="61" spans="1:2" ht="18" customHeight="1" x14ac:dyDescent="0.2">
      <c r="A61" s="65">
        <v>41275</v>
      </c>
      <c r="B61" s="66">
        <v>7.2000000000000005E-4</v>
      </c>
    </row>
    <row r="62" spans="1:2" ht="18" customHeight="1" x14ac:dyDescent="0.2">
      <c r="A62" s="65">
        <v>41426</v>
      </c>
      <c r="B62" s="66">
        <v>7.2000000000000005E-4</v>
      </c>
    </row>
    <row r="63" spans="1:2" ht="18" customHeight="1" x14ac:dyDescent="0.2">
      <c r="A63" s="65">
        <v>41640</v>
      </c>
      <c r="B63" s="66">
        <v>1.694E-3</v>
      </c>
    </row>
    <row r="64" spans="1:2" ht="18" customHeight="1" x14ac:dyDescent="0.2">
      <c r="A64" s="65">
        <v>41791</v>
      </c>
      <c r="B64" s="66">
        <v>1.694E-3</v>
      </c>
    </row>
    <row r="65" spans="1:2" ht="18" customHeight="1" x14ac:dyDescent="0.2">
      <c r="A65" s="65">
        <v>42005</v>
      </c>
      <c r="B65" s="66">
        <v>0</v>
      </c>
    </row>
    <row r="66" spans="1:2" ht="18" customHeight="1" x14ac:dyDescent="0.2">
      <c r="A66" s="65">
        <v>42156</v>
      </c>
      <c r="B66" s="66">
        <v>0</v>
      </c>
    </row>
    <row r="67" spans="1:2" ht="18" customHeight="1" x14ac:dyDescent="0.2">
      <c r="A67" s="65">
        <v>42370</v>
      </c>
      <c r="B67" s="66">
        <v>0</v>
      </c>
    </row>
    <row r="68" spans="1:2" ht="18" customHeight="1" x14ac:dyDescent="0.2">
      <c r="A68" s="65">
        <v>42522</v>
      </c>
      <c r="B68" s="66">
        <v>0</v>
      </c>
    </row>
    <row r="69" spans="1:2" ht="18" customHeight="1" x14ac:dyDescent="0.2">
      <c r="A69" s="65">
        <v>42736</v>
      </c>
      <c r="B69" s="66">
        <v>0</v>
      </c>
    </row>
    <row r="70" spans="1:2" ht="18" customHeight="1" x14ac:dyDescent="0.2">
      <c r="A70" s="65">
        <v>42887</v>
      </c>
      <c r="B70" s="66">
        <v>0</v>
      </c>
    </row>
    <row r="71" spans="1:2" ht="18" customHeight="1" x14ac:dyDescent="0.2">
      <c r="A71" s="65">
        <v>43101</v>
      </c>
      <c r="B71" s="66">
        <v>0</v>
      </c>
    </row>
    <row r="72" spans="1:2" ht="18" customHeight="1" x14ac:dyDescent="0.2">
      <c r="A72" s="65">
        <v>43252</v>
      </c>
      <c r="B72" s="66">
        <v>0</v>
      </c>
    </row>
    <row r="73" spans="1:2" ht="18" customHeight="1" x14ac:dyDescent="0.2">
      <c r="A73" s="65">
        <v>43466</v>
      </c>
      <c r="B73" s="66">
        <v>0</v>
      </c>
    </row>
    <row r="74" spans="1:2" ht="18" customHeight="1" x14ac:dyDescent="0.2">
      <c r="A74" s="65">
        <v>43617</v>
      </c>
      <c r="B74" s="66">
        <v>0</v>
      </c>
    </row>
    <row r="75" spans="1:2" ht="18" customHeight="1" x14ac:dyDescent="0.2">
      <c r="A75" s="65">
        <v>43831</v>
      </c>
      <c r="B75" s="66">
        <v>0</v>
      </c>
    </row>
    <row r="76" spans="1:2" ht="18" customHeight="1" x14ac:dyDescent="0.2">
      <c r="A76" s="65">
        <v>43983</v>
      </c>
      <c r="B76" s="66">
        <v>0</v>
      </c>
    </row>
    <row r="77" spans="1:2" ht="18" customHeight="1" x14ac:dyDescent="0.2">
      <c r="A77" s="65">
        <v>44197</v>
      </c>
      <c r="B77" s="66">
        <v>0</v>
      </c>
    </row>
    <row r="78" spans="1:2" ht="18" customHeight="1" x14ac:dyDescent="0.2">
      <c r="A78" s="65">
        <v>44348</v>
      </c>
      <c r="B78" s="66">
        <v>0</v>
      </c>
    </row>
    <row r="79" spans="1:2" ht="18" customHeight="1" x14ac:dyDescent="0.2">
      <c r="A79" s="65">
        <v>44562</v>
      </c>
      <c r="B79" s="66">
        <v>0</v>
      </c>
    </row>
    <row r="80" spans="1:2" ht="18" customHeight="1" x14ac:dyDescent="0.2">
      <c r="A80" s="65">
        <v>44713</v>
      </c>
      <c r="B80" s="66">
        <v>0</v>
      </c>
    </row>
    <row r="81" spans="1:2" ht="18" customHeight="1" x14ac:dyDescent="0.2">
      <c r="A81" s="65">
        <v>44927</v>
      </c>
      <c r="B81" s="66">
        <v>0</v>
      </c>
    </row>
    <row r="82" spans="1:2" ht="18" customHeight="1" x14ac:dyDescent="0.2">
      <c r="A82" s="65">
        <v>45078</v>
      </c>
      <c r="B82" s="66">
        <v>0</v>
      </c>
    </row>
    <row r="83" spans="1:2" ht="18" customHeight="1" x14ac:dyDescent="0.2">
      <c r="A83" s="65">
        <v>45292</v>
      </c>
      <c r="B83" s="66">
        <v>0</v>
      </c>
    </row>
    <row r="84" spans="1:2" ht="18" customHeight="1" x14ac:dyDescent="0.2">
      <c r="A84" s="65">
        <v>45444</v>
      </c>
      <c r="B84" s="66">
        <v>0</v>
      </c>
    </row>
    <row r="85" spans="1:2" ht="18" customHeight="1" x14ac:dyDescent="0.2">
      <c r="A85" s="65">
        <v>45658</v>
      </c>
      <c r="B85" s="66">
        <v>0</v>
      </c>
    </row>
    <row r="86" spans="1:2" ht="18" customHeight="1" x14ac:dyDescent="0.2">
      <c r="A86" s="65">
        <v>45809</v>
      </c>
      <c r="B86" s="66">
        <v>0</v>
      </c>
    </row>
    <row r="87" spans="1:2" ht="18" customHeight="1" x14ac:dyDescent="0.2">
      <c r="A87" s="65">
        <v>46023</v>
      </c>
      <c r="B87" s="66">
        <v>0</v>
      </c>
    </row>
    <row r="88" spans="1:2" ht="18" customHeight="1" x14ac:dyDescent="0.2">
      <c r="A88" s="65">
        <v>46174</v>
      </c>
      <c r="B88" s="66">
        <v>0</v>
      </c>
    </row>
    <row r="89" spans="1:2" ht="18" customHeight="1" x14ac:dyDescent="0.2">
      <c r="A89" s="65">
        <v>46388</v>
      </c>
      <c r="B89" s="66">
        <v>0</v>
      </c>
    </row>
    <row r="90" spans="1:2" ht="18" customHeight="1" x14ac:dyDescent="0.2">
      <c r="A90" s="65">
        <v>46539</v>
      </c>
      <c r="B90" s="66">
        <v>0</v>
      </c>
    </row>
    <row r="91" spans="1:2" ht="18" customHeight="1" x14ac:dyDescent="0.2">
      <c r="A91" s="65">
        <v>46753</v>
      </c>
      <c r="B91" s="66">
        <v>0</v>
      </c>
    </row>
    <row r="92" spans="1:2" ht="18" customHeight="1" x14ac:dyDescent="0.2">
      <c r="A92" s="65">
        <v>46905</v>
      </c>
      <c r="B92" s="66">
        <v>0</v>
      </c>
    </row>
    <row r="93" spans="1:2" ht="18" customHeight="1" x14ac:dyDescent="0.2">
      <c r="A93" s="65">
        <v>47119</v>
      </c>
      <c r="B93" s="66">
        <v>0</v>
      </c>
    </row>
    <row r="94" spans="1:2" ht="18" customHeight="1" x14ac:dyDescent="0.2">
      <c r="A94" s="65">
        <v>47270</v>
      </c>
      <c r="B94" s="66">
        <v>0</v>
      </c>
    </row>
    <row r="95" spans="1:2" ht="18" customHeight="1" x14ac:dyDescent="0.2">
      <c r="A95" s="65">
        <v>47484</v>
      </c>
      <c r="B95" s="66">
        <v>0</v>
      </c>
    </row>
    <row r="96" spans="1:2" ht="18" customHeight="1" x14ac:dyDescent="0.2">
      <c r="A96" s="65">
        <v>47635</v>
      </c>
      <c r="B96" s="66">
        <v>0</v>
      </c>
    </row>
    <row r="97" spans="1:2" ht="18" customHeight="1" x14ac:dyDescent="0.2">
      <c r="A97" s="65">
        <v>47849</v>
      </c>
      <c r="B97" s="66">
        <v>0</v>
      </c>
    </row>
    <row r="98" spans="1:2" ht="18" customHeight="1" x14ac:dyDescent="0.2">
      <c r="A98" s="65">
        <v>48000</v>
      </c>
      <c r="B98" s="66">
        <v>0</v>
      </c>
    </row>
    <row r="99" spans="1:2" ht="18" customHeight="1" x14ac:dyDescent="0.2">
      <c r="A99" s="65">
        <v>48214</v>
      </c>
      <c r="B99" s="66">
        <v>0</v>
      </c>
    </row>
    <row r="100" spans="1:2" ht="18" customHeight="1" x14ac:dyDescent="0.2">
      <c r="A100" s="65">
        <v>48366</v>
      </c>
      <c r="B100" s="66">
        <v>0</v>
      </c>
    </row>
    <row r="101" spans="1:2" ht="18" customHeight="1" x14ac:dyDescent="0.2">
      <c r="A101" s="65">
        <v>48580</v>
      </c>
      <c r="B101" s="66">
        <v>0</v>
      </c>
    </row>
    <row r="102" spans="1:2" ht="18" customHeight="1" x14ac:dyDescent="0.2">
      <c r="A102" s="65">
        <v>48731</v>
      </c>
      <c r="B102" s="66">
        <v>0</v>
      </c>
    </row>
    <row r="103" spans="1:2" ht="18" customHeight="1" x14ac:dyDescent="0.2">
      <c r="A103" s="65">
        <v>48945</v>
      </c>
      <c r="B103" s="66">
        <v>0</v>
      </c>
    </row>
    <row r="104" spans="1:2" ht="18" customHeight="1" x14ac:dyDescent="0.2">
      <c r="A104" s="65">
        <v>49096</v>
      </c>
      <c r="B104" s="66">
        <v>0</v>
      </c>
    </row>
    <row r="105" spans="1:2" ht="18" customHeight="1" x14ac:dyDescent="0.2">
      <c r="A105" s="65">
        <v>49310</v>
      </c>
      <c r="B105" s="66">
        <v>0</v>
      </c>
    </row>
    <row r="106" spans="1:2" ht="18" customHeight="1" x14ac:dyDescent="0.2">
      <c r="A106" s="65">
        <v>49461</v>
      </c>
      <c r="B106" s="66">
        <v>0</v>
      </c>
    </row>
    <row r="107" spans="1:2" ht="18" customHeight="1" x14ac:dyDescent="0.2">
      <c r="A107" s="65">
        <v>49675</v>
      </c>
      <c r="B107" s="66">
        <v>0</v>
      </c>
    </row>
    <row r="108" spans="1:2" ht="18" customHeight="1" x14ac:dyDescent="0.2">
      <c r="A108" s="65">
        <v>49827</v>
      </c>
      <c r="B108" s="66">
        <v>0</v>
      </c>
    </row>
    <row r="109" spans="1:2" ht="18" customHeight="1" x14ac:dyDescent="0.2">
      <c r="A109" s="65">
        <v>50041</v>
      </c>
      <c r="B109" s="66">
        <v>0</v>
      </c>
    </row>
    <row r="110" spans="1:2" ht="18" customHeight="1" x14ac:dyDescent="0.2">
      <c r="A110" s="65">
        <v>50192</v>
      </c>
      <c r="B110" s="66">
        <v>0</v>
      </c>
    </row>
    <row r="111" spans="1:2" ht="18" customHeight="1" x14ac:dyDescent="0.2">
      <c r="A111" s="65">
        <v>50406</v>
      </c>
      <c r="B111" s="66">
        <v>0</v>
      </c>
    </row>
    <row r="112" spans="1:2" ht="18" customHeight="1" x14ac:dyDescent="0.2">
      <c r="A112" s="65">
        <v>50557</v>
      </c>
      <c r="B112" s="66">
        <v>0</v>
      </c>
    </row>
    <row r="113" spans="1:2" ht="18" customHeight="1" x14ac:dyDescent="0.2">
      <c r="A113" s="65">
        <v>50771</v>
      </c>
      <c r="B113" s="66">
        <v>0</v>
      </c>
    </row>
    <row r="114" spans="1:2" ht="18" customHeight="1" x14ac:dyDescent="0.2">
      <c r="A114" s="65">
        <v>50922</v>
      </c>
      <c r="B114" s="66">
        <v>0</v>
      </c>
    </row>
    <row r="115" spans="1:2" ht="18" customHeight="1" x14ac:dyDescent="0.2">
      <c r="A115" s="75"/>
    </row>
    <row r="116" spans="1:2" ht="18" customHeight="1" x14ac:dyDescent="0.2">
      <c r="A116" s="75"/>
    </row>
    <row r="117" spans="1:2" ht="18" customHeight="1" x14ac:dyDescent="0.2">
      <c r="A117" s="75"/>
    </row>
    <row r="118" spans="1:2" ht="18" customHeight="1" x14ac:dyDescent="0.2">
      <c r="A118" s="75"/>
    </row>
    <row r="119" spans="1:2" ht="18" customHeight="1" x14ac:dyDescent="0.2">
      <c r="A119" s="75"/>
    </row>
    <row r="120" spans="1:2" ht="18" customHeight="1" x14ac:dyDescent="0.2">
      <c r="A120" s="75"/>
    </row>
    <row r="121" spans="1:2" ht="18" customHeight="1" x14ac:dyDescent="0.2">
      <c r="A121" s="75"/>
    </row>
    <row r="122" spans="1:2" ht="18" customHeight="1" x14ac:dyDescent="0.2">
      <c r="A122" s="75"/>
    </row>
  </sheetData>
  <mergeCells count="3">
    <mergeCell ref="G13:H13"/>
    <mergeCell ref="G11:H11"/>
    <mergeCell ref="G15:H15"/>
  </mergeCells>
  <phoneticPr fontId="3" type="noConversion"/>
  <printOptions horizontalCentered="1" verticalCentered="1"/>
  <pageMargins left="0" right="0" top="0" bottom="0" header="0" footer="0"/>
  <pageSetup paperSize="9" orientation="landscape" cellComments="asDisplayed" horizontalDpi="1200" verticalDpi="12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mdAccueil">
    <pageSetUpPr fitToPage="1"/>
  </sheetPr>
  <dimension ref="A1:O41"/>
  <sheetViews>
    <sheetView showGridLines="0" zoomScale="84" workbookViewId="0">
      <selection activeCell="E33" sqref="E33"/>
    </sheetView>
  </sheetViews>
  <sheetFormatPr baseColWidth="10" defaultRowHeight="12.75" x14ac:dyDescent="0.2"/>
  <cols>
    <col min="1" max="1" width="1.85546875" customWidth="1"/>
    <col min="4" max="4" width="13.28515625" customWidth="1"/>
    <col min="5" max="13" width="14" customWidth="1"/>
    <col min="14" max="14" width="1.5703125" customWidth="1"/>
    <col min="15" max="15" width="1.42578125" customWidth="1"/>
  </cols>
  <sheetData>
    <row r="1" spans="1:15" ht="13.5" thickTop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</row>
    <row r="2" spans="1:15" ht="13.5" thickBot="1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9"/>
    </row>
    <row r="3" spans="1:15" ht="13.5" thickTop="1" x14ac:dyDescent="0.2">
      <c r="A3" s="7"/>
      <c r="B3" s="8"/>
      <c r="C3" s="8"/>
      <c r="D3" s="166" t="s">
        <v>71</v>
      </c>
      <c r="E3" s="167"/>
      <c r="F3" s="167"/>
      <c r="G3" s="167"/>
      <c r="H3" s="167"/>
      <c r="I3" s="167"/>
      <c r="J3" s="168"/>
      <c r="K3" s="8"/>
      <c r="L3" s="8"/>
      <c r="M3" s="8"/>
      <c r="N3" s="8"/>
      <c r="O3" s="9"/>
    </row>
    <row r="4" spans="1:15" x14ac:dyDescent="0.2">
      <c r="A4" s="7"/>
      <c r="B4" s="8"/>
      <c r="C4" s="8"/>
      <c r="D4" s="169"/>
      <c r="E4" s="170"/>
      <c r="F4" s="170"/>
      <c r="G4" s="170"/>
      <c r="H4" s="170"/>
      <c r="I4" s="170"/>
      <c r="J4" s="171"/>
      <c r="K4" s="8"/>
      <c r="L4" s="8"/>
      <c r="M4" s="8"/>
      <c r="N4" s="8"/>
      <c r="O4" s="9"/>
    </row>
    <row r="5" spans="1:15" ht="13.5" thickBot="1" x14ac:dyDescent="0.25">
      <c r="A5" s="7"/>
      <c r="B5" s="8"/>
      <c r="C5" s="8"/>
      <c r="D5" s="172"/>
      <c r="E5" s="173"/>
      <c r="F5" s="173"/>
      <c r="G5" s="173"/>
      <c r="H5" s="173"/>
      <c r="I5" s="173"/>
      <c r="J5" s="174"/>
      <c r="K5" s="8"/>
      <c r="L5" s="8"/>
      <c r="M5" s="8"/>
      <c r="N5" s="8"/>
      <c r="O5" s="9"/>
    </row>
    <row r="6" spans="1:15" ht="14.25" thickTop="1" thickBot="1" x14ac:dyDescent="0.25">
      <c r="A6" s="7"/>
      <c r="B6" s="8"/>
      <c r="C6" s="8"/>
      <c r="D6" s="10"/>
      <c r="E6" s="10"/>
      <c r="F6" s="10"/>
      <c r="G6" s="10"/>
      <c r="H6" s="10"/>
      <c r="I6" s="10"/>
      <c r="J6" s="10"/>
      <c r="K6" s="8"/>
      <c r="L6" s="8"/>
      <c r="M6" s="8"/>
      <c r="N6" s="8"/>
      <c r="O6" s="9"/>
    </row>
    <row r="7" spans="1:15" ht="13.5" thickBot="1" x14ac:dyDescent="0.25">
      <c r="A7" s="7"/>
      <c r="B7" s="98" t="s">
        <v>0</v>
      </c>
      <c r="C7" s="99"/>
      <c r="D7" s="100"/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A8" s="7"/>
      <c r="B8" s="11"/>
      <c r="C8" s="12"/>
      <c r="D8" s="12"/>
      <c r="E8" s="13"/>
      <c r="F8" s="13"/>
      <c r="G8" s="13"/>
      <c r="H8" s="13"/>
      <c r="I8" s="13"/>
      <c r="J8" s="13"/>
      <c r="K8" s="13"/>
      <c r="L8" s="13"/>
      <c r="M8" s="13"/>
      <c r="N8" s="15"/>
      <c r="O8" s="9"/>
    </row>
    <row r="9" spans="1:15" x14ac:dyDescent="0.2">
      <c r="A9" s="7"/>
      <c r="B9" s="27" t="s">
        <v>72</v>
      </c>
      <c r="C9" s="30"/>
      <c r="D9" s="12"/>
      <c r="E9" s="156"/>
      <c r="F9" s="175"/>
      <c r="G9" s="12"/>
      <c r="H9" s="26" t="s">
        <v>73</v>
      </c>
      <c r="I9" s="101"/>
      <c r="J9" s="157"/>
      <c r="K9" s="157"/>
      <c r="L9" s="175"/>
      <c r="M9" s="12"/>
      <c r="N9" s="18"/>
      <c r="O9" s="9"/>
    </row>
    <row r="10" spans="1:15" x14ac:dyDescent="0.2">
      <c r="A10" s="7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8"/>
      <c r="O10" s="9"/>
    </row>
    <row r="11" spans="1:15" x14ac:dyDescent="0.2">
      <c r="A11" s="7"/>
      <c r="B11" s="27" t="s">
        <v>62</v>
      </c>
      <c r="C11" s="30"/>
      <c r="D11" s="12"/>
      <c r="E11" s="156"/>
      <c r="F11" s="175"/>
      <c r="G11" s="12"/>
      <c r="H11" s="12"/>
      <c r="I11" s="12"/>
      <c r="J11" s="12"/>
      <c r="K11" s="12"/>
      <c r="L11" s="12"/>
      <c r="M11" s="12"/>
      <c r="N11" s="18"/>
      <c r="O11" s="9"/>
    </row>
    <row r="12" spans="1:15" x14ac:dyDescent="0.2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8"/>
      <c r="O12" s="9"/>
    </row>
    <row r="13" spans="1:15" x14ac:dyDescent="0.2">
      <c r="A13" s="7"/>
      <c r="B13" s="27" t="s">
        <v>74</v>
      </c>
      <c r="C13" s="12"/>
      <c r="D13" s="12"/>
      <c r="E13" s="156"/>
      <c r="F13" s="157"/>
      <c r="G13" s="157"/>
      <c r="H13" s="157"/>
      <c r="I13" s="175"/>
      <c r="J13" s="12"/>
      <c r="K13" s="12"/>
      <c r="L13" s="12"/>
      <c r="M13" s="12"/>
      <c r="N13" s="18"/>
      <c r="O13" s="9"/>
    </row>
    <row r="14" spans="1:15" ht="13.5" thickBot="1" x14ac:dyDescent="0.25">
      <c r="A14" s="7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1"/>
      <c r="O14" s="9"/>
    </row>
    <row r="15" spans="1:15" ht="13.5" thickBot="1" x14ac:dyDescent="0.2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9"/>
    </row>
    <row r="16" spans="1:15" ht="13.5" thickBot="1" x14ac:dyDescent="0.25">
      <c r="A16" s="7"/>
      <c r="B16" s="98" t="s">
        <v>75</v>
      </c>
      <c r="C16" s="99"/>
      <c r="D16" s="100"/>
      <c r="E16" s="102"/>
      <c r="F16" s="8"/>
      <c r="G16" s="8"/>
      <c r="H16" s="8"/>
      <c r="I16" s="8"/>
      <c r="J16" s="8"/>
      <c r="K16" s="8"/>
      <c r="L16" s="8"/>
      <c r="M16" s="8"/>
      <c r="N16" s="8"/>
      <c r="O16" s="9"/>
    </row>
    <row r="17" spans="1:15" x14ac:dyDescent="0.2">
      <c r="A17" s="7"/>
      <c r="B17" s="11"/>
      <c r="C17" s="12"/>
      <c r="D17" s="12"/>
      <c r="E17" s="12"/>
      <c r="F17" s="13"/>
      <c r="G17" s="13"/>
      <c r="H17" s="13"/>
      <c r="I17" s="13"/>
      <c r="J17" s="13"/>
      <c r="K17" s="13"/>
      <c r="L17" s="13"/>
      <c r="M17" s="13"/>
      <c r="N17" s="15"/>
      <c r="O17" s="9"/>
    </row>
    <row r="18" spans="1:15" x14ac:dyDescent="0.2">
      <c r="A18" s="7"/>
      <c r="B18" s="27" t="s">
        <v>72</v>
      </c>
      <c r="C18" s="6"/>
      <c r="D18" s="12"/>
      <c r="E18" s="79" t="s">
        <v>69</v>
      </c>
      <c r="F18" s="79" t="s">
        <v>69</v>
      </c>
      <c r="G18" s="79" t="s">
        <v>69</v>
      </c>
      <c r="H18" s="79" t="s">
        <v>69</v>
      </c>
      <c r="I18" s="79" t="s">
        <v>69</v>
      </c>
      <c r="J18" s="79" t="s">
        <v>69</v>
      </c>
      <c r="K18" s="79" t="s">
        <v>69</v>
      </c>
      <c r="L18" s="79" t="s">
        <v>69</v>
      </c>
      <c r="M18" s="79" t="s">
        <v>69</v>
      </c>
      <c r="N18" s="16"/>
      <c r="O18" s="9"/>
    </row>
    <row r="19" spans="1:15" x14ac:dyDescent="0.2">
      <c r="A19" s="7"/>
      <c r="B19" s="28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8"/>
      <c r="O19" s="9"/>
    </row>
    <row r="20" spans="1:15" x14ac:dyDescent="0.2">
      <c r="A20" s="7"/>
      <c r="B20" s="27" t="s">
        <v>62</v>
      </c>
      <c r="C20" s="6"/>
      <c r="D20" s="12"/>
      <c r="E20" s="79" t="s">
        <v>69</v>
      </c>
      <c r="F20" s="79" t="s">
        <v>69</v>
      </c>
      <c r="G20" s="79" t="s">
        <v>69</v>
      </c>
      <c r="H20" s="79" t="s">
        <v>69</v>
      </c>
      <c r="I20" s="79" t="s">
        <v>69</v>
      </c>
      <c r="J20" s="79" t="s">
        <v>69</v>
      </c>
      <c r="K20" s="79" t="s">
        <v>69</v>
      </c>
      <c r="L20" s="79" t="s">
        <v>69</v>
      </c>
      <c r="M20" s="79" t="s">
        <v>69</v>
      </c>
      <c r="N20" s="18"/>
      <c r="O20" s="9"/>
    </row>
    <row r="21" spans="1:15" x14ac:dyDescent="0.2">
      <c r="A21" s="7"/>
      <c r="B21" s="28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8"/>
      <c r="O21" s="9"/>
    </row>
    <row r="22" spans="1:15" x14ac:dyDescent="0.2">
      <c r="A22" s="7"/>
      <c r="B22" s="27" t="s">
        <v>76</v>
      </c>
      <c r="C22" s="6"/>
      <c r="D22" s="12"/>
      <c r="E22" s="80"/>
      <c r="F22" s="80"/>
      <c r="G22" s="80"/>
      <c r="H22" s="80"/>
      <c r="I22" s="80"/>
      <c r="J22" s="80"/>
      <c r="K22" s="80"/>
      <c r="L22" s="80"/>
      <c r="M22" s="80"/>
      <c r="N22" s="18"/>
      <c r="O22" s="9"/>
    </row>
    <row r="23" spans="1:15" x14ac:dyDescent="0.2">
      <c r="A23" s="7"/>
      <c r="B23" s="28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8"/>
      <c r="O23" s="9"/>
    </row>
    <row r="24" spans="1:15" x14ac:dyDescent="0.2">
      <c r="A24" s="7"/>
      <c r="B24" s="27" t="s">
        <v>77</v>
      </c>
      <c r="C24" s="6"/>
      <c r="D24" s="12"/>
      <c r="E24" s="81"/>
      <c r="F24" s="81"/>
      <c r="G24" s="81"/>
      <c r="H24" s="81"/>
      <c r="I24" s="81"/>
      <c r="J24" s="81"/>
      <c r="K24" s="81"/>
      <c r="L24" s="81"/>
      <c r="M24" s="81"/>
      <c r="N24" s="18"/>
      <c r="O24" s="9"/>
    </row>
    <row r="25" spans="1:15" x14ac:dyDescent="0.2">
      <c r="A25" s="7"/>
      <c r="B25" s="28"/>
      <c r="C25" s="12"/>
      <c r="D25" s="12"/>
      <c r="E25" s="12" t="str">
        <f>IF(verifdate(E24)=TRUE,"","")</f>
        <v/>
      </c>
      <c r="F25" s="12" t="str">
        <f t="shared" ref="F25:M25" si="0">IF(verifdate(F24)=TRUE,"","")</f>
        <v/>
      </c>
      <c r="G25" s="12" t="str">
        <f t="shared" si="0"/>
        <v/>
      </c>
      <c r="H25" s="12" t="str">
        <f t="shared" si="0"/>
        <v/>
      </c>
      <c r="I25" s="12" t="str">
        <f t="shared" si="0"/>
        <v/>
      </c>
      <c r="J25" s="12" t="str">
        <f t="shared" si="0"/>
        <v/>
      </c>
      <c r="K25" s="12" t="str">
        <f t="shared" si="0"/>
        <v/>
      </c>
      <c r="L25" s="12" t="str">
        <f t="shared" si="0"/>
        <v/>
      </c>
      <c r="M25" s="12" t="str">
        <f t="shared" si="0"/>
        <v/>
      </c>
      <c r="N25" s="16"/>
      <c r="O25" s="9"/>
    </row>
    <row r="26" spans="1:15" x14ac:dyDescent="0.2">
      <c r="A26" s="7"/>
      <c r="B26" s="27" t="s">
        <v>78</v>
      </c>
      <c r="C26" s="6"/>
      <c r="D26" s="12"/>
      <c r="E26" s="81"/>
      <c r="F26" s="81"/>
      <c r="G26" s="81"/>
      <c r="H26" s="81"/>
      <c r="I26" s="81"/>
      <c r="J26" s="81"/>
      <c r="K26" s="81"/>
      <c r="L26" s="81"/>
      <c r="M26" s="81"/>
      <c r="N26" s="18"/>
      <c r="O26" s="9"/>
    </row>
    <row r="27" spans="1:15" x14ac:dyDescent="0.2">
      <c r="A27" s="7"/>
      <c r="B27" s="28"/>
      <c r="C27" s="12"/>
      <c r="D27" s="12"/>
      <c r="E27" s="86" t="str">
        <f>IF(verifdate(E26)=TRUE,"","")</f>
        <v/>
      </c>
      <c r="F27" s="86" t="str">
        <f t="shared" ref="F27:M27" si="1">IF(verifdate(F26)=TRUE,"","")</f>
        <v/>
      </c>
      <c r="G27" s="86" t="str">
        <f t="shared" si="1"/>
        <v/>
      </c>
      <c r="H27" s="86" t="str">
        <f t="shared" si="1"/>
        <v/>
      </c>
      <c r="I27" s="86" t="str">
        <f t="shared" si="1"/>
        <v/>
      </c>
      <c r="J27" s="86" t="str">
        <f t="shared" si="1"/>
        <v/>
      </c>
      <c r="K27" s="86" t="str">
        <f t="shared" si="1"/>
        <v/>
      </c>
      <c r="L27" s="86" t="str">
        <f t="shared" si="1"/>
        <v/>
      </c>
      <c r="M27" s="86" t="str">
        <f t="shared" si="1"/>
        <v/>
      </c>
      <c r="N27" s="18"/>
      <c r="O27" s="9"/>
    </row>
    <row r="28" spans="1:15" x14ac:dyDescent="0.2">
      <c r="A28" s="7"/>
      <c r="B28" s="27"/>
      <c r="C28" s="6"/>
      <c r="D28" s="12"/>
      <c r="E28" s="12"/>
      <c r="F28" s="84"/>
      <c r="G28" s="12"/>
      <c r="H28" s="82"/>
      <c r="I28" s="207" t="s">
        <v>79</v>
      </c>
      <c r="J28" s="207"/>
      <c r="K28" s="208"/>
      <c r="L28" s="178">
        <f>SUM(E22:M22)</f>
        <v>0</v>
      </c>
      <c r="M28" s="179"/>
      <c r="N28" s="16"/>
      <c r="O28" s="9"/>
    </row>
    <row r="29" spans="1:15" ht="13.5" thickBot="1" x14ac:dyDescent="0.25">
      <c r="A29" s="7"/>
      <c r="B29" s="19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64"/>
      <c r="N29" s="21"/>
      <c r="O29" s="9"/>
    </row>
    <row r="30" spans="1:15" ht="13.5" thickBot="1" x14ac:dyDescent="0.25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9"/>
    </row>
    <row r="31" spans="1:15" ht="13.5" thickBot="1" x14ac:dyDescent="0.25">
      <c r="A31" s="7"/>
      <c r="B31" s="98" t="s">
        <v>80</v>
      </c>
      <c r="C31" s="99"/>
      <c r="D31" s="100"/>
      <c r="E31" s="8"/>
      <c r="F31" s="8"/>
      <c r="G31" s="8"/>
      <c r="H31" s="8"/>
      <c r="I31" s="8"/>
      <c r="J31" s="8"/>
      <c r="K31" s="8"/>
      <c r="L31" s="8"/>
      <c r="M31" s="8"/>
      <c r="N31" s="8"/>
      <c r="O31" s="9"/>
    </row>
    <row r="32" spans="1:15" x14ac:dyDescent="0.2">
      <c r="A32" s="7"/>
      <c r="B32" s="11"/>
      <c r="C32" s="12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5"/>
      <c r="O32" s="9"/>
    </row>
    <row r="33" spans="1:15" x14ac:dyDescent="0.2">
      <c r="A33" s="87"/>
      <c r="B33" s="88" t="s">
        <v>66</v>
      </c>
      <c r="C33" s="89"/>
      <c r="D33" s="90"/>
      <c r="E33" s="95" t="str">
        <f>IF(AND(E22&lt;&gt;"",E26&lt;&gt;""),TauxEONIA_CE!E$16,"")</f>
        <v/>
      </c>
      <c r="F33" s="95" t="s">
        <v>69</v>
      </c>
      <c r="G33" s="95" t="s">
        <v>69</v>
      </c>
      <c r="H33" s="95" t="s">
        <v>69</v>
      </c>
      <c r="I33" s="95" t="s">
        <v>69</v>
      </c>
      <c r="J33" s="95" t="s">
        <v>69</v>
      </c>
      <c r="K33" s="95" t="s">
        <v>69</v>
      </c>
      <c r="L33" s="95" t="s">
        <v>69</v>
      </c>
      <c r="M33" s="95" t="s">
        <v>69</v>
      </c>
      <c r="N33" s="91"/>
      <c r="O33" s="92"/>
    </row>
    <row r="34" spans="1:15" x14ac:dyDescent="0.2">
      <c r="A34" s="7"/>
      <c r="B34" s="28"/>
      <c r="C34" s="12"/>
      <c r="D34" s="12"/>
      <c r="E34" s="12"/>
      <c r="F34" s="6"/>
      <c r="G34" s="12"/>
      <c r="H34" s="12"/>
      <c r="I34" s="12"/>
      <c r="J34" s="12"/>
      <c r="K34" s="12"/>
      <c r="L34" s="12"/>
      <c r="M34" s="12"/>
      <c r="N34" s="18"/>
      <c r="O34" s="9"/>
    </row>
    <row r="35" spans="1:15" x14ac:dyDescent="0.2">
      <c r="A35" s="7"/>
      <c r="B35" s="27"/>
      <c r="C35" s="6"/>
      <c r="D35" s="12"/>
      <c r="E35" s="12"/>
      <c r="F35" s="12"/>
      <c r="G35" s="12"/>
      <c r="H35" s="196"/>
      <c r="I35" s="196"/>
      <c r="J35" s="204" t="s">
        <v>81</v>
      </c>
      <c r="K35" s="205"/>
      <c r="L35" s="178">
        <f>SUM(E33:M33)</f>
        <v>0</v>
      </c>
      <c r="M35" s="206"/>
      <c r="N35" s="18"/>
      <c r="O35" s="9"/>
    </row>
    <row r="36" spans="1:15" ht="13.5" thickBot="1" x14ac:dyDescent="0.25">
      <c r="A36" s="7"/>
      <c r="B36" s="19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1"/>
      <c r="O36" s="9"/>
    </row>
    <row r="37" spans="1:15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9"/>
    </row>
    <row r="38" spans="1:15" x14ac:dyDescent="0.2">
      <c r="A38" s="103"/>
      <c r="B38" s="104" t="s">
        <v>82</v>
      </c>
      <c r="C38" s="105"/>
      <c r="D38" s="105"/>
      <c r="E38" s="105"/>
      <c r="F38" s="105"/>
      <c r="G38" s="105"/>
      <c r="H38" s="105"/>
      <c r="I38" s="105"/>
      <c r="J38" s="105"/>
      <c r="K38" s="106"/>
      <c r="L38" s="106"/>
      <c r="M38" s="106"/>
      <c r="N38" s="106"/>
      <c r="O38" s="9"/>
    </row>
    <row r="39" spans="1:15" x14ac:dyDescent="0.2">
      <c r="A39" s="103"/>
      <c r="B39" s="104" t="s">
        <v>83</v>
      </c>
      <c r="C39" s="105"/>
      <c r="D39" s="105"/>
      <c r="E39" s="105"/>
      <c r="F39" s="105"/>
      <c r="G39" s="105"/>
      <c r="H39" s="105"/>
      <c r="I39" s="105"/>
      <c r="J39" s="105"/>
      <c r="K39" s="106"/>
      <c r="L39" s="106"/>
      <c r="M39" s="106"/>
      <c r="N39" s="106"/>
      <c r="O39" s="9"/>
    </row>
    <row r="40" spans="1:15" ht="13.5" thickBot="1" x14ac:dyDescent="0.25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107"/>
      <c r="L40" s="107"/>
      <c r="M40" s="107"/>
      <c r="N40" s="107"/>
      <c r="O40" s="24"/>
    </row>
    <row r="41" spans="1:15" ht="13.5" thickTop="1" x14ac:dyDescent="0.2"/>
  </sheetData>
  <mergeCells count="10">
    <mergeCell ref="H35:I35"/>
    <mergeCell ref="J35:K35"/>
    <mergeCell ref="L35:M35"/>
    <mergeCell ref="D3:J5"/>
    <mergeCell ref="E9:F9"/>
    <mergeCell ref="J9:L9"/>
    <mergeCell ref="E11:F11"/>
    <mergeCell ref="E13:I13"/>
    <mergeCell ref="I28:K28"/>
    <mergeCell ref="L28:M28"/>
  </mergeCells>
  <phoneticPr fontId="3" type="noConversion"/>
  <pageMargins left="0.39370078740157483" right="0.39370078740157483" top="0.39370078740157483" bottom="0.39370078740157483" header="0.39370078740157483" footer="0.39370078740157483"/>
  <pageSetup paperSize="9" scale="8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69" r:id="rId4" name="cmdAccueil">
          <controlPr defaultSize="0" print="0" autoLine="0" r:id="rId5">
            <anchor moveWithCells="1">
              <from>
                <xdr:col>1</xdr:col>
                <xdr:colOff>47625</xdr:colOff>
                <xdr:row>2</xdr:row>
                <xdr:rowOff>47625</xdr:rowOff>
              </from>
              <to>
                <xdr:col>2</xdr:col>
                <xdr:colOff>114300</xdr:colOff>
                <xdr:row>4</xdr:row>
                <xdr:rowOff>19050</xdr:rowOff>
              </to>
            </anchor>
          </controlPr>
        </control>
      </mc:Choice>
      <mc:Fallback>
        <control shapeId="7169" r:id="rId4" name="cmdAccueil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N65"/>
  <sheetViews>
    <sheetView showGridLines="0" topLeftCell="A4" workbookViewId="0">
      <selection activeCell="B32" sqref="B32"/>
    </sheetView>
  </sheetViews>
  <sheetFormatPr baseColWidth="10" defaultColWidth="4.5703125" defaultRowHeight="18" customHeight="1" x14ac:dyDescent="0.2"/>
  <cols>
    <col min="1" max="1" width="10.140625" style="67" bestFit="1" customWidth="1"/>
    <col min="2" max="2" width="9.28515625" style="76" bestFit="1" customWidth="1"/>
    <col min="3" max="3" width="4.5703125" style="67" customWidth="1"/>
    <col min="4" max="4" width="11.7109375" style="68" bestFit="1" customWidth="1"/>
    <col min="5" max="5" width="61.140625" style="67" bestFit="1" customWidth="1"/>
    <col min="6" max="13" width="9.140625" style="67" bestFit="1" customWidth="1"/>
    <col min="14" max="14" width="10.42578125" style="67" bestFit="1" customWidth="1"/>
    <col min="15" max="16384" width="4.5703125" style="67"/>
  </cols>
  <sheetData>
    <row r="1" spans="1:14" ht="18" customHeight="1" x14ac:dyDescent="0.2">
      <c r="A1" s="65">
        <v>30317</v>
      </c>
      <c r="B1" s="66">
        <v>0.1288</v>
      </c>
      <c r="E1" s="69"/>
      <c r="F1" s="69"/>
      <c r="G1" s="69"/>
      <c r="H1" s="69"/>
      <c r="I1" s="69"/>
      <c r="J1" s="69"/>
      <c r="K1" s="69"/>
      <c r="L1" s="69"/>
      <c r="M1" s="69"/>
    </row>
    <row r="2" spans="1:14" ht="18" customHeight="1" x14ac:dyDescent="0.25">
      <c r="A2" s="65">
        <v>30682</v>
      </c>
      <c r="B2" s="66">
        <v>0.1227</v>
      </c>
      <c r="E2" s="70" t="s">
        <v>50</v>
      </c>
      <c r="F2" s="69"/>
      <c r="G2" s="69"/>
      <c r="H2" s="69"/>
      <c r="I2" s="69"/>
      <c r="J2" s="69"/>
      <c r="K2" s="69"/>
      <c r="L2" s="69"/>
      <c r="M2" s="69"/>
    </row>
    <row r="3" spans="1:14" ht="18" customHeight="1" x14ac:dyDescent="0.2">
      <c r="A3" s="65">
        <v>31048</v>
      </c>
      <c r="B3" s="66">
        <v>0.1095</v>
      </c>
      <c r="E3" s="69"/>
      <c r="F3" s="69"/>
      <c r="G3" s="69"/>
      <c r="H3" s="69"/>
      <c r="I3" s="69"/>
      <c r="J3" s="69"/>
      <c r="K3" s="69"/>
      <c r="L3" s="69"/>
      <c r="M3" s="69"/>
    </row>
    <row r="4" spans="1:14" ht="18" customHeight="1" x14ac:dyDescent="0.2">
      <c r="A4" s="65">
        <v>31413</v>
      </c>
      <c r="B4" s="66">
        <v>9.0200000000000002E-2</v>
      </c>
      <c r="E4" s="69" t="s">
        <v>51</v>
      </c>
      <c r="F4" s="69"/>
      <c r="G4" s="69"/>
      <c r="H4" s="69"/>
      <c r="I4" s="69"/>
      <c r="J4" s="69"/>
      <c r="K4" s="69"/>
      <c r="L4" s="69"/>
      <c r="M4" s="69"/>
    </row>
    <row r="5" spans="1:14" ht="18" customHeight="1" x14ac:dyDescent="0.2">
      <c r="A5" s="65">
        <v>31778</v>
      </c>
      <c r="B5" s="66">
        <v>7.8E-2</v>
      </c>
      <c r="E5" s="69" t="s">
        <v>52</v>
      </c>
      <c r="F5" s="69"/>
      <c r="G5" s="69"/>
      <c r="H5" s="69"/>
      <c r="I5" s="69"/>
      <c r="J5" s="69"/>
      <c r="K5" s="69"/>
      <c r="L5" s="69"/>
      <c r="M5" s="69"/>
    </row>
    <row r="6" spans="1:14" ht="18" customHeight="1" x14ac:dyDescent="0.2">
      <c r="A6" s="65">
        <v>32143</v>
      </c>
      <c r="B6" s="66">
        <v>8.0299999999999996E-2</v>
      </c>
      <c r="E6" s="69" t="s">
        <v>84</v>
      </c>
      <c r="F6" s="69"/>
      <c r="G6" s="69"/>
      <c r="H6" s="69"/>
      <c r="I6" s="69"/>
      <c r="J6" s="69"/>
      <c r="K6" s="69"/>
      <c r="L6" s="69"/>
      <c r="M6" s="69"/>
    </row>
    <row r="7" spans="1:14" ht="18" customHeight="1" x14ac:dyDescent="0.2">
      <c r="A7" s="65">
        <v>32509</v>
      </c>
      <c r="B7" s="66">
        <v>8.2000000000000003E-2</v>
      </c>
      <c r="E7" s="69"/>
      <c r="F7" s="69"/>
      <c r="G7" s="69"/>
      <c r="H7" s="69"/>
      <c r="I7" s="69"/>
      <c r="J7" s="69"/>
      <c r="K7" s="69"/>
      <c r="L7" s="69"/>
      <c r="M7" s="69"/>
    </row>
    <row r="8" spans="1:14" ht="18" customHeight="1" x14ac:dyDescent="0.2">
      <c r="A8" s="65">
        <v>32874</v>
      </c>
      <c r="B8" s="66">
        <v>0.1048</v>
      </c>
      <c r="E8" s="71" t="s">
        <v>53</v>
      </c>
      <c r="F8" s="69"/>
      <c r="G8" s="194"/>
      <c r="H8" s="195"/>
      <c r="I8" s="69"/>
      <c r="J8" s="69"/>
      <c r="K8" s="69"/>
      <c r="L8" s="69"/>
      <c r="M8" s="69"/>
    </row>
    <row r="9" spans="1:14" ht="18" customHeight="1" x14ac:dyDescent="0.2">
      <c r="A9" s="65">
        <v>33239</v>
      </c>
      <c r="B9" s="66">
        <v>9.7199999999999995E-2</v>
      </c>
      <c r="E9" s="69"/>
      <c r="F9" s="69"/>
      <c r="G9" s="192"/>
      <c r="H9" s="193"/>
      <c r="I9" s="69"/>
      <c r="J9" s="69"/>
      <c r="K9" s="69"/>
      <c r="L9" s="69"/>
      <c r="M9" s="69"/>
    </row>
    <row r="10" spans="1:14" ht="18" customHeight="1" x14ac:dyDescent="0.2">
      <c r="A10" s="65">
        <v>33604</v>
      </c>
      <c r="B10" s="66">
        <v>0.1007</v>
      </c>
      <c r="E10" s="69" t="s">
        <v>55</v>
      </c>
      <c r="F10" s="69"/>
      <c r="G10" s="192"/>
      <c r="H10" s="193"/>
      <c r="I10" s="69"/>
      <c r="J10" s="69"/>
      <c r="K10" s="69"/>
      <c r="L10" s="69"/>
      <c r="M10" s="69"/>
    </row>
    <row r="11" spans="1:14" ht="18" customHeight="1" x14ac:dyDescent="0.2">
      <c r="A11" s="65">
        <v>33970</v>
      </c>
      <c r="B11" s="66">
        <v>0.10050000000000001</v>
      </c>
      <c r="E11" s="69"/>
      <c r="F11" s="69"/>
      <c r="G11" s="69"/>
      <c r="H11" s="69"/>
      <c r="I11" s="69"/>
      <c r="J11" s="69"/>
      <c r="K11" s="69"/>
      <c r="L11" s="69"/>
      <c r="M11" s="69"/>
    </row>
    <row r="12" spans="1:14" ht="18" customHeight="1" x14ac:dyDescent="0.2">
      <c r="A12" s="65">
        <v>34335</v>
      </c>
      <c r="B12" s="66">
        <v>6.6299999999999998E-2</v>
      </c>
      <c r="D12" s="68" t="s">
        <v>56</v>
      </c>
      <c r="E12" s="94" t="s">
        <v>69</v>
      </c>
      <c r="F12" s="94" t="s">
        <v>69</v>
      </c>
      <c r="G12" s="94" t="s">
        <v>69</v>
      </c>
      <c r="H12" s="94" t="s">
        <v>69</v>
      </c>
      <c r="I12" s="94" t="s">
        <v>69</v>
      </c>
      <c r="J12" s="94" t="s">
        <v>69</v>
      </c>
      <c r="K12" s="94" t="s">
        <v>69</v>
      </c>
      <c r="L12" s="94" t="s">
        <v>69</v>
      </c>
      <c r="M12" s="94" t="s">
        <v>69</v>
      </c>
    </row>
    <row r="13" spans="1:14" ht="18" customHeight="1" x14ac:dyDescent="0.2">
      <c r="A13" s="65">
        <v>34700</v>
      </c>
      <c r="B13" s="66">
        <v>5.3199999999999997E-2</v>
      </c>
      <c r="D13" s="68" t="s">
        <v>57</v>
      </c>
      <c r="E13" s="96"/>
      <c r="F13" s="96" t="str">
        <f>IF(RECETTE!F$22="","",RECETTE!F$22)</f>
        <v/>
      </c>
      <c r="G13" s="96" t="str">
        <f>IF(RECETTE!G$22="","",RECETTE!G$22)</f>
        <v/>
      </c>
      <c r="H13" s="96" t="str">
        <f>IF(RECETTE!H$22="","",RECETTE!H$22)</f>
        <v/>
      </c>
      <c r="I13" s="96" t="str">
        <f>IF(RECETTE!I$22="","",RECETTE!I$22)</f>
        <v/>
      </c>
      <c r="J13" s="96" t="str">
        <f>IF(RECETTE!J$22="","",RECETTE!J$22)</f>
        <v/>
      </c>
      <c r="K13" s="96" t="str">
        <f>IF(RECETTE!K$22="","",RECETTE!K$22)</f>
        <v/>
      </c>
      <c r="L13" s="96" t="str">
        <f>IF(RECETTE!L$22="","",RECETTE!L$22)</f>
        <v/>
      </c>
      <c r="M13" s="96" t="str">
        <f>IF(RECETTE!M$22="","",RECETTE!M$22)</f>
        <v/>
      </c>
      <c r="N13" s="72" t="s">
        <v>58</v>
      </c>
    </row>
    <row r="14" spans="1:14" ht="18" customHeight="1" x14ac:dyDescent="0.2">
      <c r="A14" s="65">
        <v>35065</v>
      </c>
      <c r="B14" s="66">
        <v>5.0099999999999999E-2</v>
      </c>
      <c r="D14" s="68" t="s">
        <v>59</v>
      </c>
      <c r="E14" s="73" t="str">
        <f>IF(RECETTE!E$24="","",RECETTE!E$24)</f>
        <v/>
      </c>
      <c r="F14" s="73" t="str">
        <f>IF(RECETTE!F$24="","",RECETTE!F$24)</f>
        <v/>
      </c>
      <c r="G14" s="73" t="str">
        <f>IF(RECETTE!G$24="","",RECETTE!G$24)</f>
        <v/>
      </c>
      <c r="H14" s="73" t="str">
        <f>IF(RECETTE!H$24="","",RECETTE!H$24)</f>
        <v/>
      </c>
      <c r="I14" s="73" t="str">
        <f>IF(RECETTE!I$24="","",RECETTE!I$24)</f>
        <v/>
      </c>
      <c r="J14" s="73" t="str">
        <f>IF(RECETTE!J$24="","",RECETTE!J$24)</f>
        <v/>
      </c>
      <c r="K14" s="73" t="str">
        <f>IF(RECETTE!K$24="","",RECETTE!K$24)</f>
        <v/>
      </c>
      <c r="L14" s="73" t="str">
        <f>IF(RECETTE!L$24="","",RECETTE!L$24)</f>
        <v/>
      </c>
      <c r="M14" s="73" t="str">
        <f>IF(RECETTE!M$24="","",RECETTE!M$24)</f>
        <v/>
      </c>
      <c r="N14" s="72"/>
    </row>
    <row r="15" spans="1:14" ht="18" customHeight="1" x14ac:dyDescent="0.2">
      <c r="A15" s="65">
        <v>35431</v>
      </c>
      <c r="B15" s="66">
        <v>3.2899999999999999E-2</v>
      </c>
      <c r="D15" s="68" t="s">
        <v>60</v>
      </c>
      <c r="E15" s="73" t="str">
        <f>IF(RECETTE!E$26="","",RECETTE!E$26)</f>
        <v/>
      </c>
      <c r="F15" s="73" t="str">
        <f>IF(RECETTE!F$26="","",RECETTE!F$26)</f>
        <v/>
      </c>
      <c r="G15" s="73" t="str">
        <f>IF(RECETTE!G$26="","",RECETTE!G$26)</f>
        <v/>
      </c>
      <c r="H15" s="73" t="str">
        <f>IF(RECETTE!H$26="","",RECETTE!H$26)</f>
        <v/>
      </c>
      <c r="I15" s="73" t="str">
        <f>IF(RECETTE!I$26="","",RECETTE!I$26)</f>
        <v/>
      </c>
      <c r="J15" s="73" t="str">
        <f>IF(RECETTE!J$26="","",RECETTE!J$26)</f>
        <v/>
      </c>
      <c r="K15" s="73" t="str">
        <f>IF(RECETTE!K$26="","",RECETTE!K$26)</f>
        <v/>
      </c>
      <c r="L15" s="73" t="str">
        <f>IF(RECETTE!L$26="","",RECETTE!L$26)</f>
        <v/>
      </c>
      <c r="M15" s="73" t="str">
        <f>IF(RECETTE!M$26="","",RECETTE!M$26)</f>
        <v/>
      </c>
      <c r="N15" s="72"/>
    </row>
    <row r="16" spans="1:14" ht="18" customHeight="1" x14ac:dyDescent="0.2">
      <c r="A16" s="65">
        <v>35796</v>
      </c>
      <c r="B16" s="66">
        <v>3.3799999999999997E-2</v>
      </c>
      <c r="D16" s="68" t="s">
        <v>61</v>
      </c>
      <c r="E16" s="97" t="e">
        <f>ROUND(rev_la(E13,E14,E15,"A1","B59","TauxEONIA_CE"),2)-E13</f>
        <v>#VALUE!</v>
      </c>
      <c r="F16" s="97" t="e">
        <f t="shared" ref="F16:M16" si="0">ROUND(rev_la(F13,F14,F15,"A1","B59","TauxEONIA_CE"),2)-F13</f>
        <v>#VALUE!</v>
      </c>
      <c r="G16" s="97" t="e">
        <f t="shared" si="0"/>
        <v>#VALUE!</v>
      </c>
      <c r="H16" s="97" t="e">
        <f t="shared" si="0"/>
        <v>#VALUE!</v>
      </c>
      <c r="I16" s="97" t="e">
        <f t="shared" si="0"/>
        <v>#VALUE!</v>
      </c>
      <c r="J16" s="97" t="e">
        <f t="shared" si="0"/>
        <v>#VALUE!</v>
      </c>
      <c r="K16" s="97" t="e">
        <f t="shared" si="0"/>
        <v>#VALUE!</v>
      </c>
      <c r="L16" s="97" t="e">
        <f t="shared" si="0"/>
        <v>#VALUE!</v>
      </c>
      <c r="M16" s="97" t="e">
        <f t="shared" si="0"/>
        <v>#VALUE!</v>
      </c>
      <c r="N16" s="74" t="e">
        <f>IF(SUM(E16:M16)&lt;0,0,SUM(E16:M16))</f>
        <v>#VALUE!</v>
      </c>
    </row>
    <row r="17" spans="1:2" ht="18" customHeight="1" x14ac:dyDescent="0.2">
      <c r="A17" s="65">
        <v>36161</v>
      </c>
      <c r="B17" s="66">
        <v>3.09E-2</v>
      </c>
    </row>
    <row r="18" spans="1:2" ht="18" customHeight="1" x14ac:dyDescent="0.2">
      <c r="A18" s="65">
        <v>36526</v>
      </c>
      <c r="B18" s="66">
        <v>3.04E-2</v>
      </c>
    </row>
    <row r="19" spans="1:2" ht="18" customHeight="1" x14ac:dyDescent="0.2">
      <c r="A19" s="65">
        <v>36892</v>
      </c>
      <c r="B19" s="66">
        <v>4.8300000000000003E-2</v>
      </c>
    </row>
    <row r="20" spans="1:2" ht="18" customHeight="1" x14ac:dyDescent="0.2">
      <c r="A20" s="65">
        <v>37257</v>
      </c>
      <c r="B20" s="66">
        <v>3.3399999999999999E-2</v>
      </c>
    </row>
    <row r="21" spans="1:2" ht="18" customHeight="1" x14ac:dyDescent="0.2">
      <c r="A21" s="65">
        <v>37622</v>
      </c>
      <c r="B21" s="66">
        <v>3.09E-2</v>
      </c>
    </row>
    <row r="22" spans="1:2" ht="18" customHeight="1" x14ac:dyDescent="0.2">
      <c r="A22" s="65">
        <v>37987</v>
      </c>
      <c r="B22" s="66">
        <v>2.06E-2</v>
      </c>
    </row>
    <row r="23" spans="1:2" ht="18" customHeight="1" x14ac:dyDescent="0.2">
      <c r="A23" s="65">
        <v>38353</v>
      </c>
      <c r="B23" s="66">
        <v>2.0500000000000001E-2</v>
      </c>
    </row>
    <row r="24" spans="1:2" ht="18" customHeight="1" x14ac:dyDescent="0.2">
      <c r="A24" s="65">
        <v>38718</v>
      </c>
      <c r="B24" s="66">
        <v>2.2700000000000001E-2</v>
      </c>
    </row>
    <row r="25" spans="1:2" ht="18" customHeight="1" x14ac:dyDescent="0.2">
      <c r="A25" s="65">
        <v>39083</v>
      </c>
      <c r="B25" s="66">
        <v>3.49E-2</v>
      </c>
    </row>
    <row r="26" spans="1:2" ht="18" customHeight="1" x14ac:dyDescent="0.2">
      <c r="A26" s="65">
        <v>39448</v>
      </c>
      <c r="B26" s="66">
        <v>3.8899999999999997E-2</v>
      </c>
    </row>
    <row r="27" spans="1:2" ht="18" customHeight="1" x14ac:dyDescent="0.2">
      <c r="A27" s="65">
        <v>39814</v>
      </c>
      <c r="B27" s="66">
        <v>2.4899999999999999E-2</v>
      </c>
    </row>
    <row r="28" spans="1:2" ht="18" customHeight="1" x14ac:dyDescent="0.2">
      <c r="A28" s="65">
        <v>40179</v>
      </c>
      <c r="B28" s="66">
        <v>3.4759999999999999E-3</v>
      </c>
    </row>
    <row r="29" spans="1:2" ht="18" customHeight="1" x14ac:dyDescent="0.2">
      <c r="A29" s="65">
        <v>40544</v>
      </c>
      <c r="B29" s="66">
        <v>4.9020000000000001E-3</v>
      </c>
    </row>
    <row r="30" spans="1:2" ht="18" customHeight="1" x14ac:dyDescent="0.2">
      <c r="A30" s="65">
        <v>40909</v>
      </c>
      <c r="B30" s="66">
        <v>6.1679999999999999E-3</v>
      </c>
    </row>
    <row r="31" spans="1:2" ht="18" customHeight="1" x14ac:dyDescent="0.2">
      <c r="A31" s="65">
        <v>41275</v>
      </c>
      <c r="B31" s="66">
        <v>7.2000000000000005E-4</v>
      </c>
    </row>
    <row r="32" spans="1:2" ht="18" customHeight="1" x14ac:dyDescent="0.2">
      <c r="A32" s="65">
        <v>41640</v>
      </c>
      <c r="B32" s="66">
        <v>1.694E-3</v>
      </c>
    </row>
    <row r="33" spans="1:2" ht="18" customHeight="1" x14ac:dyDescent="0.2">
      <c r="A33" s="65">
        <v>42005</v>
      </c>
      <c r="B33" s="66">
        <v>0</v>
      </c>
    </row>
    <row r="34" spans="1:2" ht="18" customHeight="1" x14ac:dyDescent="0.2">
      <c r="A34" s="65">
        <v>42370</v>
      </c>
      <c r="B34" s="66">
        <v>0</v>
      </c>
    </row>
    <row r="35" spans="1:2" ht="18" customHeight="1" x14ac:dyDescent="0.2">
      <c r="A35" s="65">
        <v>42736</v>
      </c>
      <c r="B35" s="66">
        <v>0</v>
      </c>
    </row>
    <row r="36" spans="1:2" ht="18" customHeight="1" x14ac:dyDescent="0.2">
      <c r="A36" s="65">
        <v>43101</v>
      </c>
      <c r="B36" s="66">
        <v>0</v>
      </c>
    </row>
    <row r="37" spans="1:2" ht="18" customHeight="1" x14ac:dyDescent="0.2">
      <c r="A37" s="65">
        <v>43466</v>
      </c>
      <c r="B37" s="66">
        <v>0</v>
      </c>
    </row>
    <row r="38" spans="1:2" ht="18" customHeight="1" x14ac:dyDescent="0.2">
      <c r="A38" s="65">
        <v>43831</v>
      </c>
      <c r="B38" s="66">
        <v>0</v>
      </c>
    </row>
    <row r="39" spans="1:2" ht="18" customHeight="1" x14ac:dyDescent="0.2">
      <c r="A39" s="65">
        <v>44197</v>
      </c>
      <c r="B39" s="66">
        <v>0</v>
      </c>
    </row>
    <row r="40" spans="1:2" ht="18" customHeight="1" x14ac:dyDescent="0.2">
      <c r="A40" s="65">
        <v>44562</v>
      </c>
      <c r="B40" s="66">
        <v>0</v>
      </c>
    </row>
    <row r="41" spans="1:2" ht="18" customHeight="1" x14ac:dyDescent="0.2">
      <c r="A41" s="65">
        <v>44927</v>
      </c>
      <c r="B41" s="66">
        <v>0</v>
      </c>
    </row>
    <row r="42" spans="1:2" ht="18" customHeight="1" x14ac:dyDescent="0.2">
      <c r="A42" s="65">
        <v>45292</v>
      </c>
      <c r="B42" s="66">
        <v>0</v>
      </c>
    </row>
    <row r="43" spans="1:2" ht="18" customHeight="1" x14ac:dyDescent="0.2">
      <c r="A43" s="65">
        <v>45658</v>
      </c>
      <c r="B43" s="66">
        <v>0</v>
      </c>
    </row>
    <row r="44" spans="1:2" ht="18" customHeight="1" x14ac:dyDescent="0.2">
      <c r="A44" s="65">
        <v>46023</v>
      </c>
      <c r="B44" s="66">
        <v>0</v>
      </c>
    </row>
    <row r="45" spans="1:2" ht="18" customHeight="1" x14ac:dyDescent="0.2">
      <c r="A45" s="65">
        <v>46388</v>
      </c>
      <c r="B45" s="66">
        <v>0</v>
      </c>
    </row>
    <row r="46" spans="1:2" ht="18" customHeight="1" x14ac:dyDescent="0.2">
      <c r="A46" s="65">
        <v>46753</v>
      </c>
      <c r="B46" s="66">
        <v>0</v>
      </c>
    </row>
    <row r="47" spans="1:2" ht="18" customHeight="1" x14ac:dyDescent="0.2">
      <c r="A47" s="65">
        <v>47119</v>
      </c>
      <c r="B47" s="66">
        <v>0</v>
      </c>
    </row>
    <row r="48" spans="1:2" ht="18" customHeight="1" x14ac:dyDescent="0.2">
      <c r="A48" s="65">
        <v>47484</v>
      </c>
      <c r="B48" s="66">
        <v>0</v>
      </c>
    </row>
    <row r="49" spans="1:2" ht="18" customHeight="1" x14ac:dyDescent="0.2">
      <c r="A49" s="65">
        <v>47849</v>
      </c>
      <c r="B49" s="66">
        <v>0</v>
      </c>
    </row>
    <row r="50" spans="1:2" ht="18" customHeight="1" x14ac:dyDescent="0.2">
      <c r="A50" s="65">
        <v>48214</v>
      </c>
      <c r="B50" s="66">
        <v>0</v>
      </c>
    </row>
    <row r="51" spans="1:2" ht="18" customHeight="1" x14ac:dyDescent="0.2">
      <c r="A51" s="65">
        <v>48580</v>
      </c>
      <c r="B51" s="66">
        <v>0</v>
      </c>
    </row>
    <row r="52" spans="1:2" ht="18" customHeight="1" x14ac:dyDescent="0.2">
      <c r="A52" s="65">
        <v>48945</v>
      </c>
      <c r="B52" s="66">
        <v>0</v>
      </c>
    </row>
    <row r="53" spans="1:2" ht="18" customHeight="1" x14ac:dyDescent="0.2">
      <c r="A53" s="65">
        <v>49310</v>
      </c>
      <c r="B53" s="66">
        <v>0</v>
      </c>
    </row>
    <row r="54" spans="1:2" ht="18" customHeight="1" x14ac:dyDescent="0.2">
      <c r="A54" s="65">
        <v>49675</v>
      </c>
      <c r="B54" s="66">
        <v>0</v>
      </c>
    </row>
    <row r="55" spans="1:2" ht="18" customHeight="1" x14ac:dyDescent="0.2">
      <c r="A55" s="65">
        <v>50041</v>
      </c>
      <c r="B55" s="66">
        <v>0</v>
      </c>
    </row>
    <row r="56" spans="1:2" ht="18" customHeight="1" x14ac:dyDescent="0.2">
      <c r="A56" s="65">
        <v>50406</v>
      </c>
      <c r="B56" s="66">
        <v>0</v>
      </c>
    </row>
    <row r="57" spans="1:2" ht="18" customHeight="1" x14ac:dyDescent="0.2">
      <c r="A57" s="65">
        <v>50771</v>
      </c>
      <c r="B57" s="66">
        <v>0</v>
      </c>
    </row>
    <row r="58" spans="1:2" ht="18" customHeight="1" x14ac:dyDescent="0.2">
      <c r="A58" s="75"/>
    </row>
    <row r="59" spans="1:2" ht="18" customHeight="1" x14ac:dyDescent="0.2">
      <c r="A59" s="75"/>
    </row>
    <row r="60" spans="1:2" ht="18" customHeight="1" x14ac:dyDescent="0.2">
      <c r="A60" s="75"/>
    </row>
    <row r="61" spans="1:2" ht="18" customHeight="1" x14ac:dyDescent="0.2">
      <c r="A61" s="75"/>
    </row>
    <row r="62" spans="1:2" ht="18" customHeight="1" x14ac:dyDescent="0.2">
      <c r="A62" s="75"/>
    </row>
    <row r="63" spans="1:2" ht="18" customHeight="1" x14ac:dyDescent="0.2">
      <c r="A63" s="75"/>
    </row>
    <row r="64" spans="1:2" ht="18" customHeight="1" x14ac:dyDescent="0.2">
      <c r="A64" s="75"/>
    </row>
    <row r="65" spans="1:1" ht="18" customHeight="1" x14ac:dyDescent="0.2">
      <c r="A65" s="75"/>
    </row>
  </sheetData>
  <mergeCells count="3">
    <mergeCell ref="G9:H9"/>
    <mergeCell ref="G8:H8"/>
    <mergeCell ref="G10:H10"/>
  </mergeCells>
  <phoneticPr fontId="3" type="noConversion"/>
  <printOptions horizontalCentered="1" verticalCentered="1"/>
  <pageMargins left="0" right="0" top="0" bottom="0" header="0" footer="0"/>
  <pageSetup paperSize="9" scale="94" orientation="landscape" cellComments="asDisplayed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N49"/>
  <sheetViews>
    <sheetView showGridLines="0" workbookViewId="0">
      <selection activeCell="S16" sqref="S16"/>
    </sheetView>
  </sheetViews>
  <sheetFormatPr baseColWidth="10" defaultColWidth="13.85546875" defaultRowHeight="18" customHeight="1" x14ac:dyDescent="0.2"/>
  <cols>
    <col min="1" max="1" width="10.140625" style="67" bestFit="1" customWidth="1"/>
    <col min="2" max="2" width="16.42578125" style="76" customWidth="1"/>
    <col min="3" max="3" width="4.85546875" style="67" customWidth="1"/>
    <col min="4" max="4" width="7.42578125" style="68" bestFit="1" customWidth="1"/>
    <col min="5" max="5" width="27.85546875" style="67" customWidth="1"/>
    <col min="6" max="17" width="10.140625" style="67" customWidth="1"/>
    <col min="18" max="16384" width="13.85546875" style="67"/>
  </cols>
  <sheetData>
    <row r="1" spans="1:13" ht="18" customHeight="1" x14ac:dyDescent="0.2">
      <c r="A1" s="65">
        <v>42370</v>
      </c>
      <c r="B1" s="66">
        <v>8.5000000000000006E-3</v>
      </c>
      <c r="E1" s="69"/>
      <c r="F1" s="69"/>
      <c r="G1" s="69"/>
      <c r="H1" s="69"/>
      <c r="I1" s="69"/>
      <c r="J1" s="69"/>
      <c r="K1" s="69"/>
      <c r="L1" s="69"/>
      <c r="M1" s="69"/>
    </row>
    <row r="2" spans="1:13" ht="18" customHeight="1" x14ac:dyDescent="0.2">
      <c r="A2" s="65">
        <v>42736</v>
      </c>
      <c r="B2" s="66">
        <v>3.5999999999999999E-3</v>
      </c>
      <c r="E2" s="128" t="s">
        <v>100</v>
      </c>
      <c r="F2" s="69"/>
      <c r="G2" s="69"/>
      <c r="H2" s="69"/>
      <c r="I2" s="69"/>
      <c r="J2" s="69"/>
      <c r="K2" s="69"/>
      <c r="L2" s="69"/>
      <c r="M2" s="69"/>
    </row>
    <row r="3" spans="1:13" ht="18" customHeight="1" x14ac:dyDescent="0.25">
      <c r="A3" s="65">
        <v>43101</v>
      </c>
      <c r="B3" s="66">
        <v>7.7000000000000002E-3</v>
      </c>
      <c r="E3" s="70" t="s">
        <v>94</v>
      </c>
      <c r="F3" s="69"/>
      <c r="G3" s="69"/>
      <c r="H3" s="69"/>
      <c r="I3" s="69"/>
      <c r="J3" s="69"/>
      <c r="K3" s="69"/>
      <c r="L3" s="69"/>
      <c r="M3" s="69"/>
    </row>
    <row r="4" spans="1:13" ht="18" customHeight="1" x14ac:dyDescent="0.25">
      <c r="A4" s="65">
        <v>43466</v>
      </c>
      <c r="B4" s="66">
        <v>7.7999999999999996E-3</v>
      </c>
      <c r="E4" s="70"/>
      <c r="F4" s="69"/>
      <c r="G4" s="69"/>
      <c r="H4" s="69"/>
      <c r="I4" s="69"/>
      <c r="J4" s="69"/>
      <c r="K4" s="69"/>
      <c r="L4" s="69"/>
      <c r="M4" s="69"/>
    </row>
    <row r="5" spans="1:13" ht="18" customHeight="1" x14ac:dyDescent="0.2">
      <c r="A5" s="65">
        <v>43831</v>
      </c>
      <c r="B5" s="66">
        <v>0</v>
      </c>
      <c r="E5" s="69"/>
      <c r="F5" s="69"/>
      <c r="G5" s="69"/>
      <c r="H5" s="69"/>
      <c r="I5" s="69"/>
      <c r="J5" s="69"/>
      <c r="K5" s="69"/>
      <c r="L5" s="69"/>
      <c r="M5" s="69"/>
    </row>
    <row r="6" spans="1:13" ht="18" customHeight="1" x14ac:dyDescent="0.2">
      <c r="A6" s="65">
        <v>44197</v>
      </c>
      <c r="B6" s="66">
        <v>0</v>
      </c>
      <c r="E6" s="69"/>
      <c r="F6" s="69"/>
      <c r="G6" s="69"/>
      <c r="H6" s="69"/>
      <c r="I6" s="69"/>
      <c r="J6" s="69"/>
      <c r="K6" s="69"/>
      <c r="L6" s="69"/>
      <c r="M6" s="69"/>
    </row>
    <row r="7" spans="1:13" ht="18" customHeight="1" x14ac:dyDescent="0.2">
      <c r="A7" s="65">
        <v>44562</v>
      </c>
      <c r="B7" s="66">
        <v>0</v>
      </c>
      <c r="E7" s="69" t="s">
        <v>51</v>
      </c>
      <c r="F7" s="69"/>
      <c r="G7" s="69"/>
      <c r="H7" s="69"/>
      <c r="I7" s="69"/>
      <c r="J7" s="69"/>
      <c r="K7" s="69"/>
      <c r="L7" s="69"/>
      <c r="M7" s="69"/>
    </row>
    <row r="8" spans="1:13" ht="18" customHeight="1" x14ac:dyDescent="0.2">
      <c r="A8" s="65">
        <v>44927</v>
      </c>
      <c r="B8" s="66">
        <v>0</v>
      </c>
      <c r="E8" s="129" t="s">
        <v>101</v>
      </c>
      <c r="F8" s="69"/>
      <c r="G8" s="69"/>
      <c r="H8" s="69"/>
      <c r="I8" s="69"/>
      <c r="J8" s="69"/>
      <c r="K8" s="69"/>
      <c r="L8" s="69"/>
      <c r="M8" s="69"/>
    </row>
    <row r="9" spans="1:13" ht="18" customHeight="1" x14ac:dyDescent="0.2">
      <c r="A9" s="65">
        <v>45292</v>
      </c>
      <c r="B9" s="66">
        <v>0</v>
      </c>
      <c r="E9" s="69" t="s">
        <v>84</v>
      </c>
      <c r="F9" s="69"/>
      <c r="G9" s="69"/>
      <c r="H9" s="69"/>
      <c r="I9" s="69"/>
      <c r="J9" s="69"/>
      <c r="K9" s="69"/>
      <c r="L9" s="69"/>
      <c r="M9" s="69"/>
    </row>
    <row r="10" spans="1:13" ht="18" customHeight="1" x14ac:dyDescent="0.2">
      <c r="A10" s="65">
        <v>45658</v>
      </c>
      <c r="B10" s="66">
        <v>0</v>
      </c>
      <c r="E10" s="69"/>
      <c r="F10" s="69"/>
      <c r="G10" s="69"/>
      <c r="H10" s="69"/>
      <c r="I10" s="69"/>
      <c r="J10" s="69"/>
      <c r="K10" s="69"/>
      <c r="L10" s="69"/>
      <c r="M10" s="69"/>
    </row>
    <row r="11" spans="1:13" ht="18" customHeight="1" x14ac:dyDescent="0.2">
      <c r="A11" s="65">
        <v>46023</v>
      </c>
      <c r="B11" s="66">
        <v>0</v>
      </c>
      <c r="E11" s="71" t="s">
        <v>53</v>
      </c>
      <c r="F11" s="69"/>
      <c r="G11" s="194"/>
      <c r="H11" s="203"/>
      <c r="I11" s="69"/>
      <c r="J11" s="69"/>
      <c r="K11" s="69"/>
      <c r="L11" s="69"/>
      <c r="M11" s="69"/>
    </row>
    <row r="12" spans="1:13" ht="18" customHeight="1" x14ac:dyDescent="0.2">
      <c r="A12" s="65">
        <v>46388</v>
      </c>
      <c r="B12" s="66">
        <v>0</v>
      </c>
      <c r="E12" s="69"/>
      <c r="F12" s="69"/>
      <c r="G12" s="122"/>
      <c r="H12" s="124"/>
      <c r="I12" s="69"/>
      <c r="J12" s="69"/>
      <c r="K12" s="69"/>
      <c r="L12" s="69"/>
      <c r="M12" s="69"/>
    </row>
    <row r="13" spans="1:13" ht="18" customHeight="1" x14ac:dyDescent="0.2">
      <c r="A13" s="65">
        <v>46753</v>
      </c>
      <c r="B13" s="66">
        <v>0</v>
      </c>
      <c r="E13" s="69" t="s">
        <v>55</v>
      </c>
      <c r="F13" s="69"/>
      <c r="G13" s="192"/>
      <c r="H13" s="202"/>
      <c r="I13" s="69"/>
      <c r="J13" s="69"/>
      <c r="K13" s="69"/>
      <c r="L13" s="69"/>
      <c r="M13" s="69"/>
    </row>
    <row r="14" spans="1:13" ht="18" customHeight="1" x14ac:dyDescent="0.2">
      <c r="A14" s="65">
        <v>47119</v>
      </c>
      <c r="B14" s="66">
        <v>0</v>
      </c>
      <c r="E14" s="69"/>
      <c r="F14" s="69"/>
      <c r="G14" s="121"/>
      <c r="H14" s="123"/>
      <c r="I14" s="69"/>
      <c r="J14" s="69"/>
      <c r="K14" s="69"/>
      <c r="L14" s="69"/>
      <c r="M14" s="69"/>
    </row>
    <row r="15" spans="1:13" ht="18" customHeight="1" x14ac:dyDescent="0.2">
      <c r="A15" s="65">
        <v>47484</v>
      </c>
      <c r="B15" s="66">
        <v>0</v>
      </c>
      <c r="E15" s="69"/>
      <c r="F15" s="69"/>
      <c r="G15" s="192"/>
      <c r="H15" s="202"/>
      <c r="I15" s="69"/>
      <c r="J15" s="69"/>
      <c r="K15" s="69"/>
      <c r="L15" s="69"/>
      <c r="M15" s="69"/>
    </row>
    <row r="16" spans="1:13" ht="18" customHeight="1" x14ac:dyDescent="0.2">
      <c r="A16" s="65">
        <v>47849</v>
      </c>
      <c r="B16" s="66">
        <v>0</v>
      </c>
      <c r="E16" s="69"/>
      <c r="F16" s="69"/>
      <c r="G16" s="121"/>
      <c r="H16" s="123"/>
      <c r="I16" s="69"/>
      <c r="J16" s="69"/>
      <c r="K16" s="69"/>
      <c r="L16" s="69"/>
      <c r="M16" s="69"/>
    </row>
    <row r="17" spans="1:14" ht="18" customHeight="1" x14ac:dyDescent="0.2">
      <c r="A17" s="65">
        <v>48214</v>
      </c>
      <c r="B17" s="66">
        <v>0</v>
      </c>
    </row>
    <row r="18" spans="1:14" ht="18" customHeight="1" x14ac:dyDescent="0.2">
      <c r="A18" s="65">
        <v>48580</v>
      </c>
      <c r="B18" s="66">
        <v>0</v>
      </c>
      <c r="D18" s="68" t="s">
        <v>56</v>
      </c>
      <c r="E18" s="94" t="str">
        <f>IF(REVALODC!E20="","",REVALODC!E20)</f>
        <v/>
      </c>
      <c r="F18" s="94" t="str">
        <f>IF(REVALODC!F20="","",REVALODC!F20)</f>
        <v/>
      </c>
      <c r="G18" s="94" t="str">
        <f>IF(REVALODC!G20="","",REVALODC!G20)</f>
        <v/>
      </c>
      <c r="H18" s="94" t="str">
        <f>IF(REVALODC!H20="","",REVALODC!H20)</f>
        <v/>
      </c>
      <c r="I18" s="94" t="str">
        <f>IF(REVALODC!I20="","",REVALODC!I20)</f>
        <v/>
      </c>
      <c r="J18" s="94" t="str">
        <f>IF(REVALODC!J20="","",REVALODC!J20)</f>
        <v/>
      </c>
      <c r="K18" s="94" t="str">
        <f>IF(REVALODC!K20="","",REVALODC!K20)</f>
        <v/>
      </c>
      <c r="L18" s="94" t="str">
        <f>IF(REVALODC!L20="","",REVALODC!L20)</f>
        <v/>
      </c>
      <c r="M18" s="94" t="str">
        <f>IF(REVALODC!M20="","",REVALODC!M20)</f>
        <v/>
      </c>
    </row>
    <row r="19" spans="1:14" ht="18" customHeight="1" x14ac:dyDescent="0.2">
      <c r="A19" s="65">
        <v>48945</v>
      </c>
      <c r="B19" s="66">
        <v>0</v>
      </c>
      <c r="D19" s="68" t="s">
        <v>57</v>
      </c>
      <c r="E19" s="96" t="str">
        <f>IF(REVALODC!E$22="","",REVALODC!E$22)</f>
        <v/>
      </c>
      <c r="F19" s="96" t="str">
        <f>IF(REVALODC!F$22="","",REVALODC!F$22)</f>
        <v/>
      </c>
      <c r="G19" s="96" t="str">
        <f>IF(REVALODC!G$22="","",REVALODC!G$22)</f>
        <v/>
      </c>
      <c r="H19" s="96" t="str">
        <f>IF(REVALODC!H$22="","",REVALODC!H$22)</f>
        <v/>
      </c>
      <c r="I19" s="96" t="str">
        <f>IF(REVALODC!I$22="","",REVALODC!I$22)</f>
        <v/>
      </c>
      <c r="J19" s="96" t="str">
        <f>IF(REVALODC!J$22="","",REVALODC!J$22)</f>
        <v/>
      </c>
      <c r="K19" s="96" t="str">
        <f>IF(REVALODC!K$22="","",REVALODC!K$22)</f>
        <v/>
      </c>
      <c r="L19" s="96" t="str">
        <f>IF(REVALODC!L$22="","",REVALODC!L$22)</f>
        <v/>
      </c>
      <c r="M19" s="96" t="str">
        <f>IF(REVALODC!M$22="","",REVALODC!M$22)</f>
        <v/>
      </c>
    </row>
    <row r="20" spans="1:14" ht="18" customHeight="1" x14ac:dyDescent="0.2">
      <c r="A20" s="65">
        <v>49310</v>
      </c>
      <c r="B20" s="66">
        <v>0</v>
      </c>
      <c r="D20" s="68" t="s">
        <v>59</v>
      </c>
      <c r="E20" s="73" t="str">
        <f>IF(REVALODC!E$24="","",REVALODC!E$24)</f>
        <v/>
      </c>
      <c r="F20" s="73" t="str">
        <f>IF(REVALODC!F$24="","",REVALODC!F$24)</f>
        <v/>
      </c>
      <c r="G20" s="73" t="str">
        <f>IF(REVALODC!G$24="","",REVALODC!G$24)</f>
        <v/>
      </c>
      <c r="H20" s="73" t="str">
        <f>IF(REVALODC!H$24="","",REVALODC!H$24)</f>
        <v/>
      </c>
      <c r="I20" s="73" t="str">
        <f>IF(REVALODC!I$24="","",REVALODC!I$24)</f>
        <v/>
      </c>
      <c r="J20" s="73" t="str">
        <f>IF(REVALODC!J$24="","",REVALODC!J$24)</f>
        <v/>
      </c>
      <c r="K20" s="73" t="str">
        <f>IF(REVALODC!K$24="","",REVALODC!K$24)</f>
        <v/>
      </c>
      <c r="L20" s="73" t="str">
        <f>IF(REVALODC!L$24="","",REVALODC!L$24)</f>
        <v/>
      </c>
      <c r="M20" s="73" t="str">
        <f>IF(REVALODC!M$24="","",REVALODC!M$24)</f>
        <v/>
      </c>
    </row>
    <row r="21" spans="1:14" ht="18" customHeight="1" x14ac:dyDescent="0.2">
      <c r="A21" s="65">
        <v>49675</v>
      </c>
      <c r="B21" s="66">
        <v>0</v>
      </c>
      <c r="D21" s="68" t="s">
        <v>60</v>
      </c>
      <c r="E21" s="73" t="str">
        <f>IF(REVALODC!E$26="","",REVALODC!E$26)</f>
        <v/>
      </c>
      <c r="F21" s="73" t="str">
        <f>IF(REVALODC!F$26="","",REVALODC!F$26)</f>
        <v/>
      </c>
      <c r="G21" s="73" t="str">
        <f>IF(REVALODC!G$26="","",REVALODC!G$26)</f>
        <v/>
      </c>
      <c r="H21" s="73" t="str">
        <f>IF(REVALODC!H$26="","",REVALODC!H$26)</f>
        <v/>
      </c>
      <c r="I21" s="73" t="str">
        <f>IF(REVALODC!I$26="","",REVALODC!I$26)</f>
        <v/>
      </c>
      <c r="J21" s="73" t="str">
        <f>IF(REVALODC!J$26="","",REVALODC!J$26)</f>
        <v/>
      </c>
      <c r="K21" s="73" t="str">
        <f>IF(REVALODC!K$26="","",REVALODC!K$26)</f>
        <v/>
      </c>
      <c r="L21" s="73" t="str">
        <f>IF(REVALODC!L$26="","",REVALODC!L$26)</f>
        <v/>
      </c>
      <c r="M21" s="73" t="str">
        <f>IF(REVALODC!M$26="","",REVALODC!M$26)</f>
        <v/>
      </c>
      <c r="N21" s="72" t="s">
        <v>58</v>
      </c>
    </row>
    <row r="22" spans="1:14" ht="18" customHeight="1" x14ac:dyDescent="0.2">
      <c r="A22" s="65">
        <v>50041</v>
      </c>
      <c r="B22" s="66">
        <v>0</v>
      </c>
      <c r="D22" s="68" t="s">
        <v>61</v>
      </c>
      <c r="E22" s="97" t="e">
        <f>ROUND(rev_la(E19,E20,E21,"TauxEckert2016"),2)-E19</f>
        <v>#VALUE!</v>
      </c>
      <c r="F22" s="97" t="e">
        <f t="shared" ref="F22:M22" si="0">ROUND(rev_la(F19,F20,F21,"TauxEckert2016"),2)-F19</f>
        <v>#VALUE!</v>
      </c>
      <c r="G22" s="97" t="e">
        <f t="shared" si="0"/>
        <v>#VALUE!</v>
      </c>
      <c r="H22" s="97" t="e">
        <f t="shared" si="0"/>
        <v>#VALUE!</v>
      </c>
      <c r="I22" s="97" t="e">
        <f t="shared" si="0"/>
        <v>#VALUE!</v>
      </c>
      <c r="J22" s="97" t="e">
        <f t="shared" si="0"/>
        <v>#VALUE!</v>
      </c>
      <c r="K22" s="97" t="e">
        <f t="shared" si="0"/>
        <v>#VALUE!</v>
      </c>
      <c r="L22" s="97" t="e">
        <f t="shared" si="0"/>
        <v>#VALUE!</v>
      </c>
      <c r="M22" s="97" t="e">
        <f t="shared" si="0"/>
        <v>#VALUE!</v>
      </c>
      <c r="N22" s="74">
        <f>SUM(C28:K28)</f>
        <v>0</v>
      </c>
    </row>
    <row r="23" spans="1:14" ht="18" customHeight="1" x14ac:dyDescent="0.2">
      <c r="A23" s="65">
        <v>50406</v>
      </c>
      <c r="B23" s="66">
        <v>0</v>
      </c>
      <c r="E23" s="119"/>
      <c r="N23" s="72"/>
    </row>
    <row r="24" spans="1:14" ht="18" customHeight="1" x14ac:dyDescent="0.2">
      <c r="A24" s="65">
        <v>50771</v>
      </c>
      <c r="B24" s="66">
        <v>0</v>
      </c>
      <c r="N24" s="72"/>
    </row>
    <row r="25" spans="1:14" ht="18" customHeight="1" x14ac:dyDescent="0.2">
      <c r="D25" s="119"/>
      <c r="E25" s="119"/>
      <c r="F25" s="119"/>
      <c r="G25" s="119"/>
      <c r="H25" s="119"/>
      <c r="I25" s="119"/>
      <c r="J25" s="119"/>
      <c r="K25" s="119"/>
      <c r="L25" s="72"/>
    </row>
    <row r="26" spans="1:14" ht="18" customHeight="1" x14ac:dyDescent="0.2">
      <c r="D26" s="67"/>
      <c r="L26" s="72"/>
    </row>
    <row r="27" spans="1:14" ht="18" customHeight="1" x14ac:dyDescent="0.2">
      <c r="D27" s="67"/>
    </row>
    <row r="28" spans="1:14" ht="18" customHeight="1" x14ac:dyDescent="0.2">
      <c r="D28" s="67"/>
    </row>
    <row r="29" spans="1:14" ht="18" customHeight="1" x14ac:dyDescent="0.2">
      <c r="D29" s="67"/>
    </row>
    <row r="30" spans="1:14" ht="18" customHeight="1" x14ac:dyDescent="0.2">
      <c r="D30" s="67"/>
    </row>
    <row r="31" spans="1:14" ht="18" customHeight="1" x14ac:dyDescent="0.2">
      <c r="D31" s="67"/>
    </row>
    <row r="32" spans="1:14" ht="18" customHeight="1" x14ac:dyDescent="0.2">
      <c r="D32" s="67"/>
      <c r="L32" s="74"/>
    </row>
    <row r="33" spans="4:4" ht="18" customHeight="1" x14ac:dyDescent="0.2">
      <c r="D33" s="67"/>
    </row>
    <row r="34" spans="4:4" ht="18" customHeight="1" x14ac:dyDescent="0.2">
      <c r="D34" s="67"/>
    </row>
    <row r="35" spans="4:4" ht="18" customHeight="1" x14ac:dyDescent="0.2">
      <c r="D35" s="67"/>
    </row>
    <row r="36" spans="4:4" ht="18" customHeight="1" x14ac:dyDescent="0.2">
      <c r="D36" s="67"/>
    </row>
    <row r="37" spans="4:4" ht="18" customHeight="1" x14ac:dyDescent="0.2">
      <c r="D37" s="67"/>
    </row>
    <row r="38" spans="4:4" ht="18" customHeight="1" x14ac:dyDescent="0.2">
      <c r="D38" s="67"/>
    </row>
    <row r="39" spans="4:4" ht="18" customHeight="1" x14ac:dyDescent="0.2">
      <c r="D39" s="67"/>
    </row>
    <row r="40" spans="4:4" ht="18" customHeight="1" x14ac:dyDescent="0.2">
      <c r="D40" s="67"/>
    </row>
    <row r="41" spans="4:4" ht="18" customHeight="1" x14ac:dyDescent="0.2">
      <c r="D41" s="67"/>
    </row>
    <row r="42" spans="4:4" ht="18" customHeight="1" x14ac:dyDescent="0.2">
      <c r="D42" s="67"/>
    </row>
    <row r="43" spans="4:4" ht="18" customHeight="1" x14ac:dyDescent="0.2">
      <c r="D43" s="67"/>
    </row>
    <row r="44" spans="4:4" ht="18" customHeight="1" x14ac:dyDescent="0.2">
      <c r="D44" s="67"/>
    </row>
    <row r="45" spans="4:4" ht="18" customHeight="1" x14ac:dyDescent="0.2">
      <c r="D45" s="67"/>
    </row>
    <row r="46" spans="4:4" ht="18" customHeight="1" x14ac:dyDescent="0.2">
      <c r="D46" s="67"/>
    </row>
    <row r="47" spans="4:4" ht="18" customHeight="1" x14ac:dyDescent="0.2">
      <c r="D47" s="67"/>
    </row>
    <row r="48" spans="4:4" ht="18" customHeight="1" x14ac:dyDescent="0.2">
      <c r="D48" s="67"/>
    </row>
    <row r="49" spans="4:4" ht="18" customHeight="1" x14ac:dyDescent="0.2">
      <c r="D49" s="67"/>
    </row>
  </sheetData>
  <mergeCells count="3">
    <mergeCell ref="G11:H11"/>
    <mergeCell ref="G13:H13"/>
    <mergeCell ref="G15:H15"/>
  </mergeCells>
  <printOptions horizontalCentered="1" verticalCentered="1"/>
  <pageMargins left="0" right="0" top="0" bottom="0" header="0" footer="0"/>
  <pageSetup paperSize="9" orientation="landscape" cellComments="asDisplayed" horizontalDpi="1200" verticalDpi="1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5"/>
  <sheetViews>
    <sheetView topLeftCell="B1" workbookViewId="0">
      <selection activeCell="L25" sqref="L25"/>
    </sheetView>
  </sheetViews>
  <sheetFormatPr baseColWidth="10" defaultRowHeight="12.75" x14ac:dyDescent="0.2"/>
  <cols>
    <col min="3" max="3" width="17.28515625" bestFit="1" customWidth="1"/>
  </cols>
  <sheetData>
    <row r="3" spans="1:3" x14ac:dyDescent="0.2">
      <c r="A3" s="126" t="s">
        <v>95</v>
      </c>
      <c r="B3" s="126" t="s">
        <v>96</v>
      </c>
      <c r="C3" s="126" t="s">
        <v>98</v>
      </c>
    </row>
    <row r="4" spans="1:3" x14ac:dyDescent="0.2">
      <c r="A4" s="125">
        <v>39800</v>
      </c>
      <c r="B4" s="125">
        <v>42370</v>
      </c>
      <c r="C4" s="127" t="s">
        <v>90</v>
      </c>
    </row>
    <row r="5" spans="1:3" x14ac:dyDescent="0.2">
      <c r="C5" t="s">
        <v>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12</vt:i4>
      </vt:variant>
    </vt:vector>
  </HeadingPairs>
  <TitlesOfParts>
    <vt:vector size="23" baseType="lpstr">
      <vt:lpstr>Décès_PACTE</vt:lpstr>
      <vt:lpstr>Accueil</vt:lpstr>
      <vt:lpstr>Décès</vt:lpstr>
      <vt:lpstr>Délai réel</vt:lpstr>
      <vt:lpstr>TauxEONIADC_Ap18122008</vt:lpstr>
      <vt:lpstr>REVALODC</vt:lpstr>
      <vt:lpstr>TauxEONIADC_Av18122008</vt:lpstr>
      <vt:lpstr>RECETTE</vt:lpstr>
      <vt:lpstr>TauxEONIA_CE</vt:lpstr>
      <vt:lpstr>TauxEckert2016</vt:lpstr>
      <vt:lpstr>Params</vt:lpstr>
      <vt:lpstr>Benef</vt:lpstr>
      <vt:lpstr>DateEckert</vt:lpstr>
      <vt:lpstr>DatePivot1</vt:lpstr>
      <vt:lpstr>DDC</vt:lpstr>
      <vt:lpstr>Accueil!Zone_d_impression</vt:lpstr>
      <vt:lpstr>Décès!Zone_d_impression</vt:lpstr>
      <vt:lpstr>Décès_PACTE!Zone_d_impression</vt:lpstr>
      <vt:lpstr>REVALODC!Zone_d_impression</vt:lpstr>
      <vt:lpstr>TauxEckert2016!Zone_d_impression</vt:lpstr>
      <vt:lpstr>TauxEONIA_CE!Zone_d_impression</vt:lpstr>
      <vt:lpstr>TauxEONIADC_Ap18122008!Zone_d_impression</vt:lpstr>
      <vt:lpstr>TauxEONIADC_Av18122008!Zone_d_impression</vt:lpstr>
    </vt:vector>
  </TitlesOfParts>
  <Company>CNP Assurances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SAHNOUN Hacene</dc:creator>
  <dc:description>Password:di1/ J'ai corrigé la version d'origine de Jean-François BEAUPLET Onglet "Délai réel" cellule L38 : A l'origine 2*SI(ESTNA(RECHERCHEV(ANNEE(K39);$D$5:$E$35;2))=VRAI;0;RECHERCHEV(ANNEE(K39);$D$5:$E$22;2)). J'ai remplacé $E$22 par $E$35</dc:description>
  <cp:lastModifiedBy>SAHNOUN Hacene</cp:lastModifiedBy>
  <cp:lastPrinted>2020-09-10T13:41:30Z</cp:lastPrinted>
  <dcterms:created xsi:type="dcterms:W3CDTF">2010-03-18T14:04:32Z</dcterms:created>
  <dcterms:modified xsi:type="dcterms:W3CDTF">2020-10-09T10:28:42Z</dcterms:modified>
</cp:coreProperties>
</file>