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Perso - Pro\Excel\_EN COURS\Gestion des comptes bancaires\"/>
    </mc:Choice>
  </mc:AlternateContent>
  <xr:revisionPtr revIDLastSave="0" documentId="13_ncr:1_{2DA9E63C-7C93-48B1-82FD-4989706D94CB}" xr6:coauthVersionLast="47" xr6:coauthVersionMax="47" xr10:uidLastSave="{00000000-0000-0000-0000-000000000000}"/>
  <bookViews>
    <workbookView xWindow="-120" yWindow="-120" windowWidth="38640" windowHeight="21150" xr2:uid="{671FBB48-AEB6-4C8D-8B5B-E6DC25C46CFB}"/>
  </bookViews>
  <sheets>
    <sheet name="Feuil1" sheetId="1" r:id="rId1"/>
  </sheets>
  <definedNames>
    <definedName name="Seuil">Feuil1!$B$3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" i="1" l="1"/>
  <c r="P4" i="1"/>
  <c r="P5" i="1"/>
  <c r="P6" i="1"/>
  <c r="P7" i="1"/>
  <c r="P8" i="1"/>
  <c r="P9" i="1"/>
  <c r="P10" i="1"/>
  <c r="P11" i="1"/>
  <c r="P12" i="1"/>
  <c r="P14" i="1"/>
  <c r="L3" i="1"/>
  <c r="O3" i="1"/>
  <c r="O4" i="1"/>
  <c r="O5" i="1"/>
  <c r="O6" i="1"/>
  <c r="O7" i="1"/>
  <c r="O8" i="1"/>
  <c r="O9" i="1"/>
  <c r="O10" i="1"/>
  <c r="O11" i="1"/>
  <c r="O12" i="1"/>
  <c r="O13" i="1"/>
  <c r="O14" i="1"/>
  <c r="K3" i="1"/>
  <c r="N3" i="1"/>
  <c r="N4" i="1"/>
  <c r="N5" i="1"/>
  <c r="N6" i="1"/>
  <c r="N7" i="1"/>
  <c r="N8" i="1"/>
  <c r="N9" i="1"/>
  <c r="N10" i="1"/>
  <c r="N11" i="1"/>
  <c r="N12" i="1"/>
  <c r="N13" i="1"/>
  <c r="N14" i="1"/>
  <c r="J3" i="1"/>
  <c r="M3" i="1"/>
  <c r="M4" i="1"/>
  <c r="M5" i="1"/>
  <c r="M6" i="1"/>
  <c r="M7" i="1"/>
  <c r="M8" i="1"/>
  <c r="M9" i="1"/>
  <c r="M10" i="1"/>
  <c r="M11" i="1"/>
  <c r="M12" i="1"/>
  <c r="M13" i="1"/>
  <c r="M14" i="1"/>
  <c r="I3" i="1"/>
  <c r="L4" i="1"/>
  <c r="L5" i="1"/>
  <c r="L6" i="1"/>
  <c r="L7" i="1"/>
  <c r="L8" i="1"/>
  <c r="L9" i="1"/>
  <c r="L10" i="1"/>
  <c r="L11" i="1"/>
  <c r="L12" i="1"/>
  <c r="L13" i="1"/>
  <c r="L14" i="1"/>
  <c r="K4" i="1"/>
  <c r="K5" i="1"/>
  <c r="K6" i="1"/>
  <c r="K7" i="1"/>
  <c r="K8" i="1"/>
  <c r="K9" i="1"/>
  <c r="K10" i="1"/>
  <c r="K11" i="1"/>
  <c r="K12" i="1"/>
  <c r="K13" i="1"/>
  <c r="K14" i="1"/>
  <c r="J4" i="1"/>
  <c r="J5" i="1"/>
  <c r="J6" i="1"/>
  <c r="J7" i="1"/>
  <c r="J8" i="1"/>
  <c r="J9" i="1"/>
  <c r="J10" i="1"/>
  <c r="J11" i="1"/>
  <c r="J12" i="1"/>
  <c r="J13" i="1"/>
  <c r="J14" i="1"/>
  <c r="I4" i="1"/>
  <c r="I5" i="1"/>
  <c r="I6" i="1"/>
  <c r="I7" i="1"/>
  <c r="I8" i="1"/>
  <c r="I9" i="1"/>
  <c r="I10" i="1"/>
  <c r="I11" i="1"/>
  <c r="I12" i="1"/>
  <c r="I14" i="1"/>
  <c r="H3" i="1"/>
  <c r="H4" i="1"/>
  <c r="H5" i="1"/>
  <c r="H6" i="1"/>
  <c r="H7" i="1"/>
  <c r="H8" i="1"/>
  <c r="H9" i="1"/>
  <c r="H10" i="1"/>
  <c r="H11" i="1"/>
  <c r="H12" i="1"/>
  <c r="H13" i="1"/>
  <c r="P13" i="1" s="1"/>
  <c r="H14" i="1"/>
  <c r="I13" i="1" l="1"/>
</calcChain>
</file>

<file path=xl/sharedStrings.xml><?xml version="1.0" encoding="utf-8"?>
<sst xmlns="http://schemas.openxmlformats.org/spreadsheetml/2006/main" count="26" uniqueCount="26">
  <si>
    <t>Catégorie</t>
  </si>
  <si>
    <t>Budget</t>
  </si>
  <si>
    <t>Dépenses</t>
  </si>
  <si>
    <t>Budget (%)</t>
  </si>
  <si>
    <t>Dépenses (%)</t>
  </si>
  <si>
    <t>Dépenses (Vert)</t>
  </si>
  <si>
    <t>Dépenses (Jaune)</t>
  </si>
  <si>
    <t>Dépenses (Orange)</t>
  </si>
  <si>
    <t>Dépenses (Rouge)</t>
  </si>
  <si>
    <t>Valeurs (Vert)</t>
  </si>
  <si>
    <t>Valeurs (Jaune)</t>
  </si>
  <si>
    <t>Valeurs (Orange)</t>
  </si>
  <si>
    <t>Valeurs (Rouge)</t>
  </si>
  <si>
    <t>Banque</t>
  </si>
  <si>
    <t>Cadeaux</t>
  </si>
  <si>
    <t>Dons</t>
  </si>
  <si>
    <t>Frais de vie</t>
  </si>
  <si>
    <t>Impôts</t>
  </si>
  <si>
    <t>Logement</t>
  </si>
  <si>
    <t>Loisirs et culture</t>
  </si>
  <si>
    <t>Multimédia</t>
  </si>
  <si>
    <t>Santé</t>
  </si>
  <si>
    <t>Transports</t>
  </si>
  <si>
    <t>Voiture</t>
  </si>
  <si>
    <t>Voyages</t>
  </si>
  <si>
    <t>Coloration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</si>
</sst>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14">
    <dxf>
      <numFmt numFmtId="164" formatCode="#,##0\ &quot;€&quot;"/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center" textRotation="0" wrapText="0" indent="0" justifyLastLine="0" shrinkToFit="0" readingOrder="0"/>
    </dxf>
    <dxf>
      <numFmt numFmtId="164" formatCode="#,##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Feuil1!$G$2</c:f>
              <c:strCache>
                <c:ptCount val="1"/>
                <c:pt idx="0">
                  <c:v>Budget (%)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B7C83D99-5F04-4D7B-8C67-DECA8F05F39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E67E0BE-4440-400A-9E27-B6580510EC9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30CD5A3-4C15-4B70-A2CF-AA4B7D8B847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66D67AF0-57E8-4325-BEDC-5C3253C04C3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9D87AFEF-C39A-4F92-80D1-F8389BF38BD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A4D605A-7EB4-43B1-9F03-A08C1921133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0E04274-419B-40AF-A873-F6040FBC778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7B6BF127-A674-4964-8E15-45CA0442CF6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C832EC68-ADAA-4BED-9435-CCC64486D4C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AB55AB08-5DCF-4C1B-BDA1-9BBD7815E7B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358A9A23-9978-4AB0-9981-91A9990E5A1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49381FF0-FEBC-45C7-8282-A757CFF3E72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7E41-4B0C-B4E2-B52CCCB195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Feuil1!$G$3:$G$14</c:f>
              <c:numCache>
                <c:formatCode>0%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Feuil1!$E$3:$E$14</c15:f>
                <c15:dlblRangeCache>
                  <c:ptCount val="12"/>
                  <c:pt idx="0">
                    <c:v>100 €</c:v>
                  </c:pt>
                  <c:pt idx="1">
                    <c:v>500 €</c:v>
                  </c:pt>
                  <c:pt idx="2">
                    <c:v>1 000 €</c:v>
                  </c:pt>
                  <c:pt idx="3">
                    <c:v>5 000 €</c:v>
                  </c:pt>
                  <c:pt idx="4">
                    <c:v>1 500 €</c:v>
                  </c:pt>
                  <c:pt idx="5">
                    <c:v>8 000 €</c:v>
                  </c:pt>
                  <c:pt idx="6">
                    <c:v>1 000 €</c:v>
                  </c:pt>
                  <c:pt idx="7">
                    <c:v>250 €</c:v>
                  </c:pt>
                  <c:pt idx="8">
                    <c:v>200 €</c:v>
                  </c:pt>
                  <c:pt idx="9">
                    <c:v>2 000 €</c:v>
                  </c:pt>
                  <c:pt idx="10">
                    <c:v>1 650 €</c:v>
                  </c:pt>
                  <c:pt idx="11">
                    <c:v>3 000 €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7E41-4B0C-B4E2-B52CCCB19527}"/>
            </c:ext>
          </c:extLst>
        </c:ser>
        <c:ser>
          <c:idx val="1"/>
          <c:order val="1"/>
          <c:tx>
            <c:strRef>
              <c:f>Feuil1!$I$2</c:f>
              <c:strCache>
                <c:ptCount val="1"/>
                <c:pt idx="0">
                  <c:v>Dépenses (Vert)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6125D79C-803F-4FAB-B562-F36F6811472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C82E37E7-FB34-4214-895B-347CFA91682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13DF0D8-B7C4-4BA2-A77F-DE1CA836B92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DE406EA-E880-4FF1-87FA-CE71DEB926C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6B3265F-FCB3-4FF0-A408-0DBDE90F1BB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70402F5-0321-41AF-9AB0-C231A6BCAD2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1DB621AC-340E-498C-8E9F-140D277E144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0E62928F-86CC-4814-9CA4-4A3B1787C77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8CCE6E42-95F8-41BD-933F-B5615EDEDB4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77438386-2813-4F17-BFF7-B7E5E8B83C3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B68B3C5-AC47-494E-8DFC-443E086B710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DD373C9C-DAB4-458A-B60F-E53793F6A2D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7E41-4B0C-B4E2-B52CCCB19527}"/>
                </c:ext>
              </c:extLst>
            </c:dLbl>
            <c:numFmt formatCode="#.##0;\-#.##0;" sourceLinked="0"/>
            <c:spPr>
              <a:solidFill>
                <a:srgbClr val="92D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Feuil1!$I$3:$I$14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0.76</c:v>
                </c:pt>
                <c:pt idx="7">
                  <c:v>0</c:v>
                </c:pt>
                <c:pt idx="8">
                  <c:v>0</c:v>
                </c:pt>
                <c:pt idx="9">
                  <c:v>0.63500000000000001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Feuil1!$M$3:$M$14</c15:f>
                <c15:dlblRangeCache>
                  <c:ptCount val="12"/>
                  <c:pt idx="6">
                    <c:v>760 €</c:v>
                  </c:pt>
                  <c:pt idx="9">
                    <c:v>1 270 €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7E41-4B0C-B4E2-B52CCCB19527}"/>
            </c:ext>
          </c:extLst>
        </c:ser>
        <c:ser>
          <c:idx val="2"/>
          <c:order val="2"/>
          <c:tx>
            <c:strRef>
              <c:f>Feuil1!$J$2</c:f>
              <c:strCache>
                <c:ptCount val="1"/>
                <c:pt idx="0">
                  <c:v>Dépenses (Jaune)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2C6C2B7-2306-4DE1-8ACA-F59CDE60E94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F1C2126-9A3E-4163-A3F4-1925854BA43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0EE7BFD-B6B6-4FE6-8B41-0091262F3B8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F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DCA4184-02B4-49F7-8A48-284FB28AE08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0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7C041DC-4C2F-409C-9838-22D0112C13F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1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E50AEC4-85E4-4DE6-A734-EF969023E06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2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2ED89925-3812-4EB1-A7F6-33B3240120C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3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D9AB1BAB-2478-412C-98F9-800402CC295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2F751D8F-F459-4552-B8DC-FC36577799F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5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BAA5CC2A-E900-44FD-B900-02724D77A66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6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D1D93E55-2D65-4555-A7C0-61D9534B22C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7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C73C2857-18D2-41E3-94A7-0DA43AA62F4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8-7E41-4B0C-B4E2-B52CCCB19527}"/>
                </c:ext>
              </c:extLst>
            </c:dLbl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Feuil1!$J$3:$J$14</c:f>
              <c:numCache>
                <c:formatCode>0%</c:formatCode>
                <c:ptCount val="12"/>
                <c:pt idx="0">
                  <c:v>0.85</c:v>
                </c:pt>
                <c:pt idx="1">
                  <c:v>0</c:v>
                </c:pt>
                <c:pt idx="2">
                  <c:v>0</c:v>
                </c:pt>
                <c:pt idx="3">
                  <c:v>0.89</c:v>
                </c:pt>
                <c:pt idx="4">
                  <c:v>0</c:v>
                </c:pt>
                <c:pt idx="5">
                  <c:v>0.89375000000000004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0.87878787878787878</c:v>
                </c:pt>
                <c:pt idx="11">
                  <c:v>0.97666666666666668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Feuil1!$N$3:$N$14</c15:f>
                <c15:dlblRangeCache>
                  <c:ptCount val="12"/>
                  <c:pt idx="0">
                    <c:v>85 €</c:v>
                  </c:pt>
                  <c:pt idx="3">
                    <c:v>4 450 €</c:v>
                  </c:pt>
                  <c:pt idx="5">
                    <c:v>7 150 €</c:v>
                  </c:pt>
                  <c:pt idx="10">
                    <c:v>1 450 €</c:v>
                  </c:pt>
                  <c:pt idx="11">
                    <c:v>2 930 €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7E41-4B0C-B4E2-B52CCCB19527}"/>
            </c:ext>
          </c:extLst>
        </c:ser>
        <c:ser>
          <c:idx val="3"/>
          <c:order val="3"/>
          <c:tx>
            <c:strRef>
              <c:f>Feuil1!$K$2</c:f>
              <c:strCache>
                <c:ptCount val="1"/>
                <c:pt idx="0">
                  <c:v>Dépenses (Orange)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44FA52A-3CB7-4DC9-9D26-E313BD7FE0E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9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0D43B09-FD1D-4C1D-86A4-E3C41C166F3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A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68CD18D4-3DEC-4692-AE31-C66CEA29E32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6539C22-F7F8-4CC9-9404-87B4D783D2F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C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FA87A948-B12C-4C5E-91E9-1259AC37851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D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862FF27-95EB-43DD-9F6E-291D7943082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E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6DBA1BA-A2E2-4513-A8DD-20EA487E3E5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F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31CB3DC0-EA95-49BC-ACC9-E3ABD11D49F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0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F99F16B-12F8-49E5-8FD0-9F39C5D129C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1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81640ACE-87E3-49DB-B530-FAFD687D6FF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2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58B09BF-1A55-4234-8B1B-356525FDDFE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3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98723672-28E8-4509-BC7B-A48BAD5A860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4-7E41-4B0C-B4E2-B52CCCB19527}"/>
                </c:ext>
              </c:extLst>
            </c:dLbl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Feuil1!$K$3:$K$14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1.2</c:v>
                </c:pt>
                <c:pt idx="3">
                  <c:v>0</c:v>
                </c:pt>
                <c:pt idx="4">
                  <c:v>1.1866666666666668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Feuil1!$O$3:$O$14</c15:f>
                <c15:dlblRangeCache>
                  <c:ptCount val="12"/>
                  <c:pt idx="2">
                    <c:v>1 200 €</c:v>
                  </c:pt>
                  <c:pt idx="4">
                    <c:v>1 780 €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7E41-4B0C-B4E2-B52CCCB19527}"/>
            </c:ext>
          </c:extLst>
        </c:ser>
        <c:ser>
          <c:idx val="4"/>
          <c:order val="4"/>
          <c:tx>
            <c:strRef>
              <c:f>Feuil1!$L$2</c:f>
              <c:strCache>
                <c:ptCount val="1"/>
                <c:pt idx="0">
                  <c:v>Dépenses (Rouge)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95A4EBD-443B-48DB-8011-0C6DAB9F27B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5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5E153E8-D537-4DC5-959E-920B40AE24F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6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1DC0496-BDBB-4CB2-88EE-5B1E8A5682B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7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7B51178-B29C-4056-8015-57D24438A71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8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048C2CB-0942-46C1-8AD4-6B9E4C860A3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9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A29A532-56C3-4D88-AE24-CB225CEFE87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A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5AC8AA24-C932-4F94-844E-B11EFB4B228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B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088BCA00-983D-4FC6-B266-011969FE4D0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C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9916D1B2-B78C-4F50-A840-0591B6549EE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D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8B097A8E-DA02-48AF-9484-2FBBE2332FE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E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9218D5F5-5397-4372-8224-D7E7DCA84A3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F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A3251D79-A386-4FFE-BD7D-BB40FE9FA68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40-7E41-4B0C-B4E2-B52CCCB19527}"/>
                </c:ext>
              </c:extLst>
            </c:dLbl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Feuil1!$L$3:$L$14</c:f>
              <c:numCache>
                <c:formatCode>0%</c:formatCode>
                <c:ptCount val="12"/>
                <c:pt idx="0">
                  <c:v>0</c:v>
                </c:pt>
                <c:pt idx="1">
                  <c:v>1.4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1.6</c:v>
                </c:pt>
                <c:pt idx="8">
                  <c:v>1.25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Feuil1!$P$3:$P$14</c15:f>
                <c15:dlblRangeCache>
                  <c:ptCount val="12"/>
                  <c:pt idx="1">
                    <c:v>700 €</c:v>
                  </c:pt>
                  <c:pt idx="7">
                    <c:v>400 €</c:v>
                  </c:pt>
                  <c:pt idx="8">
                    <c:v>250 €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7E41-4B0C-B4E2-B52CCCB195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100463"/>
        <c:axId val="29101423"/>
      </c:barChart>
      <c:catAx>
        <c:axId val="291004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101423"/>
        <c:crosses val="autoZero"/>
        <c:auto val="1"/>
        <c:lblAlgn val="ctr"/>
        <c:lblOffset val="100"/>
        <c:noMultiLvlLbl val="0"/>
      </c:catAx>
      <c:valAx>
        <c:axId val="29101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1004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14</xdr:row>
      <xdr:rowOff>171450</xdr:rowOff>
    </xdr:from>
    <xdr:to>
      <xdr:col>13</xdr:col>
      <xdr:colOff>9525</xdr:colOff>
      <xdr:row>37</xdr:row>
      <xdr:rowOff>19050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6875380-8D62-246A-9880-B4AA387AE8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B480EA-0DEA-48EF-9ECF-B6F602389DA4}" name="Tableau1" displayName="Tableau1" ref="D2:P14" totalsRowShown="0" dataDxfId="13">
  <autoFilter ref="D2:P14" xr:uid="{62B480EA-0DEA-48EF-9ECF-B6F602389DA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23E459DA-53DB-4B4E-BB72-026D23125BE9}" name="Catégorie" dataDxfId="12"/>
    <tableColumn id="2" xr3:uid="{FB796326-2672-4AE3-A083-BC2AA0C063BE}" name="Budget" dataDxfId="11"/>
    <tableColumn id="3" xr3:uid="{413EFD2F-7E61-44F2-9A6A-142C1E3704F0}" name="Dépenses" dataDxfId="10"/>
    <tableColumn id="4" xr3:uid="{A12B0467-4BB7-4880-B4B6-B9882C08EBA6}" name="Budget (%)" dataDxfId="9" dataCellStyle="Pourcentage"/>
    <tableColumn id="5" xr3:uid="{CA953E2E-DB80-45AB-93A2-B2DE76F419D9}" name="Dépenses (%)" dataDxfId="8" dataCellStyle="Pourcentage">
      <calculatedColumnFormula>Tableau1[[#This Row],[Dépenses]]/Tableau1[[#This Row],[Budget]]</calculatedColumnFormula>
    </tableColumn>
    <tableColumn id="6" xr3:uid="{7F2DF7CF-6140-4AF9-B922-372D4D41A6D8}" name="Dépenses (Vert)" dataDxfId="7" dataCellStyle="Pourcentage">
      <calculatedColumnFormula>IF(Tableau1[[#This Row],[Dépenses (%)]]&lt;=(1-Seuil),Tableau1[[#This Row],[Dépenses (%)]],"")</calculatedColumnFormula>
    </tableColumn>
    <tableColumn id="7" xr3:uid="{339FA918-F8D7-4970-A052-2644018A1A15}" name="Dépenses (Jaune)" dataDxfId="6" dataCellStyle="Pourcentage">
      <calculatedColumnFormula>IF(AND(Tableau1[[#This Row],[Dépenses (%)]]&gt;(1-Seuil),Tableau1[[#This Row],[Dépenses (%)]]&lt;=1),Tableau1[[#This Row],[Dépenses (%)]],"")</calculatedColumnFormula>
    </tableColumn>
    <tableColumn id="8" xr3:uid="{053C67E2-BCB7-4878-BC4B-63DE7ECD6CD9}" name="Dépenses (Orange)" dataDxfId="5" dataCellStyle="Pourcentage">
      <calculatedColumnFormula>IF(AND(Tableau1[[#This Row],[Dépenses (%)]]&gt;1,Tableau1[[#This Row],[Dépenses (%)]]&lt;=(1+Seuil)),Tableau1[[#This Row],[Dépenses (%)]],"")</calculatedColumnFormula>
    </tableColumn>
    <tableColumn id="9" xr3:uid="{7E253665-ABCC-46D6-A6E1-6C8E280E5965}" name="Dépenses (Rouge)" dataDxfId="4" dataCellStyle="Pourcentage">
      <calculatedColumnFormula>IF(Tableau1[[#This Row],[Dépenses (%)]]&gt;(1+Seuil),Tableau1[[#This Row],[Dépenses (%)]],"")</calculatedColumnFormula>
    </tableColumn>
    <tableColumn id="10" xr3:uid="{6A9FC4C3-FB24-4D0A-8E96-EB61724D4024}" name="Valeurs (Vert)" dataDxfId="3">
      <calculatedColumnFormula>IF(Tableau1[[#This Row],[Dépenses (%)]]&lt;=(1-Seuil),Tableau1[[#This Row],[Dépenses]],"")</calculatedColumnFormula>
    </tableColumn>
    <tableColumn id="11" xr3:uid="{02229E4B-9DCD-4D2D-84F3-234C3837153C}" name="Valeurs (Jaune)" dataDxfId="2">
      <calculatedColumnFormula>IF(AND(Tableau1[[#This Row],[Dépenses (%)]]&gt;(1-Seuil),Tableau1[[#This Row],[Dépenses (%)]]&lt;=1),Tableau1[[#This Row],[Dépenses]],"")</calculatedColumnFormula>
    </tableColumn>
    <tableColumn id="12" xr3:uid="{8E9AA9B2-4BC9-4E9A-A336-6580533E0D46}" name="Valeurs (Orange)" dataDxfId="1">
      <calculatedColumnFormula>IF(AND(Tableau1[[#This Row],[Dépenses (%)]]&gt;1,Tableau1[[#This Row],[Dépenses (%)]]&lt;=(1+Seuil)),Tableau1[[#This Row],[Dépenses]],"")</calculatedColumnFormula>
    </tableColumn>
    <tableColumn id="13" xr3:uid="{7F1706D5-40CC-48D2-AA22-A88C5C38BE50}" name="Valeurs (Rouge)" dataDxfId="0">
      <calculatedColumnFormula>IF(Tableau1[[#This Row],[Dépenses (%)]]&gt;(1+Seuil),Tableau1[[#This Row],[Dépenses]],"")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E765D-9563-48F7-BFA5-D56B52474B14}">
  <dimension ref="B2:P14"/>
  <sheetViews>
    <sheetView tabSelected="1" workbookViewId="0">
      <selection activeCell="O22" sqref="O22"/>
    </sheetView>
  </sheetViews>
  <sheetFormatPr baseColWidth="10" defaultRowHeight="15" x14ac:dyDescent="0.25"/>
  <cols>
    <col min="1" max="1" width="1.140625" customWidth="1"/>
    <col min="2" max="2" width="11.7109375" style="1" customWidth="1"/>
    <col min="3" max="3" width="1.140625" customWidth="1"/>
    <col min="4" max="4" width="15.5703125" bestFit="1" customWidth="1"/>
    <col min="5" max="6" width="12" customWidth="1"/>
    <col min="7" max="7" width="10.7109375" bestFit="1" customWidth="1"/>
    <col min="8" max="8" width="13.140625" bestFit="1" customWidth="1"/>
    <col min="9" max="9" width="15.42578125" bestFit="1" customWidth="1"/>
    <col min="10" max="10" width="16.85546875" bestFit="1" customWidth="1"/>
    <col min="11" max="11" width="18.140625" bestFit="1" customWidth="1"/>
    <col min="12" max="12" width="17.28515625" bestFit="1" customWidth="1"/>
    <col min="13" max="13" width="13.42578125" bestFit="1" customWidth="1"/>
    <col min="14" max="14" width="14.7109375" bestFit="1" customWidth="1"/>
    <col min="15" max="15" width="16.140625" bestFit="1" customWidth="1"/>
    <col min="16" max="16" width="15.140625" bestFit="1" customWidth="1"/>
  </cols>
  <sheetData>
    <row r="2" spans="2:16" x14ac:dyDescent="0.25">
      <c r="B2" s="3" t="s">
        <v>25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</row>
    <row r="3" spans="2:16" x14ac:dyDescent="0.25">
      <c r="B3" s="4">
        <v>0.2</v>
      </c>
      <c r="D3" s="1" t="s">
        <v>13</v>
      </c>
      <c r="E3" s="5">
        <v>100</v>
      </c>
      <c r="F3" s="5">
        <v>85</v>
      </c>
      <c r="G3" s="2">
        <v>1</v>
      </c>
      <c r="H3" s="2">
        <f>Tableau1[[#This Row],[Dépenses]]/Tableau1[[#This Row],[Budget]]</f>
        <v>0.85</v>
      </c>
      <c r="I3" s="2" t="str">
        <f>IF(Tableau1[[#This Row],[Dépenses (%)]]&lt;=(1-Seuil),Tableau1[[#This Row],[Dépenses (%)]],"")</f>
        <v/>
      </c>
      <c r="J3" s="2">
        <f>IF(AND(Tableau1[[#This Row],[Dépenses (%)]]&gt;(1-Seuil),Tableau1[[#This Row],[Dépenses (%)]]&lt;=1),Tableau1[[#This Row],[Dépenses (%)]],"")</f>
        <v>0.85</v>
      </c>
      <c r="K3" s="2" t="str">
        <f>IF(AND(Tableau1[[#This Row],[Dépenses (%)]]&gt;1,Tableau1[[#This Row],[Dépenses (%)]]&lt;=(1+Seuil)),Tableau1[[#This Row],[Dépenses (%)]],"")</f>
        <v/>
      </c>
      <c r="L3" s="2" t="str">
        <f>IF(Tableau1[[#This Row],[Dépenses (%)]]&gt;(1+Seuil),Tableau1[[#This Row],[Dépenses (%)]],"")</f>
        <v/>
      </c>
      <c r="M3" s="5" t="str">
        <f>IF(Tableau1[[#This Row],[Dépenses (%)]]&lt;=(1-Seuil),Tableau1[[#This Row],[Dépenses]],"")</f>
        <v/>
      </c>
      <c r="N3" s="5">
        <f>IF(AND(Tableau1[[#This Row],[Dépenses (%)]]&gt;(1-Seuil),Tableau1[[#This Row],[Dépenses (%)]]&lt;=1),Tableau1[[#This Row],[Dépenses]],"")</f>
        <v>85</v>
      </c>
      <c r="O3" s="5" t="str">
        <f>IF(AND(Tableau1[[#This Row],[Dépenses (%)]]&gt;1,Tableau1[[#This Row],[Dépenses (%)]]&lt;=(1+Seuil)),Tableau1[[#This Row],[Dépenses]],"")</f>
        <v/>
      </c>
      <c r="P3" s="5" t="str">
        <f>IF(Tableau1[[#This Row],[Dépenses (%)]]&gt;(1+Seuil),Tableau1[[#This Row],[Dépenses]],"")</f>
        <v/>
      </c>
    </row>
    <row r="4" spans="2:16" x14ac:dyDescent="0.25">
      <c r="D4" s="1" t="s">
        <v>14</v>
      </c>
      <c r="E4" s="5">
        <v>500</v>
      </c>
      <c r="F4" s="5">
        <v>700</v>
      </c>
      <c r="G4" s="2">
        <v>1</v>
      </c>
      <c r="H4" s="2">
        <f>Tableau1[[#This Row],[Dépenses]]/Tableau1[[#This Row],[Budget]]</f>
        <v>1.4</v>
      </c>
      <c r="I4" s="2" t="str">
        <f>IF(Tableau1[[#This Row],[Dépenses (%)]]&lt;=(1-Seuil),Tableau1[[#This Row],[Dépenses (%)]],"")</f>
        <v/>
      </c>
      <c r="J4" s="2" t="str">
        <f>IF(AND(Tableau1[[#This Row],[Dépenses (%)]]&gt;(1-Seuil),Tableau1[[#This Row],[Dépenses (%)]]&lt;=1),Tableau1[[#This Row],[Dépenses (%)]],"")</f>
        <v/>
      </c>
      <c r="K4" s="2" t="str">
        <f>IF(AND(Tableau1[[#This Row],[Dépenses (%)]]&gt;1,Tableau1[[#This Row],[Dépenses (%)]]&lt;=(1+Seuil)),Tableau1[[#This Row],[Dépenses (%)]],"")</f>
        <v/>
      </c>
      <c r="L4" s="2">
        <f>IF(Tableau1[[#This Row],[Dépenses (%)]]&gt;(1+Seuil),Tableau1[[#This Row],[Dépenses (%)]],"")</f>
        <v>1.4</v>
      </c>
      <c r="M4" s="5" t="str">
        <f>IF(Tableau1[[#This Row],[Dépenses (%)]]&lt;=(1-Seuil),Tableau1[[#This Row],[Dépenses]],"")</f>
        <v/>
      </c>
      <c r="N4" s="5" t="str">
        <f>IF(AND(Tableau1[[#This Row],[Dépenses (%)]]&gt;(1-Seuil),Tableau1[[#This Row],[Dépenses (%)]]&lt;=1),Tableau1[[#This Row],[Dépenses]],"")</f>
        <v/>
      </c>
      <c r="O4" s="5" t="str">
        <f>IF(AND(Tableau1[[#This Row],[Dépenses (%)]]&gt;1,Tableau1[[#This Row],[Dépenses (%)]]&lt;=(1+Seuil)),Tableau1[[#This Row],[Dépenses]],"")</f>
        <v/>
      </c>
      <c r="P4" s="5">
        <f>IF(Tableau1[[#This Row],[Dépenses (%)]]&gt;(1+Seuil),Tableau1[[#This Row],[Dépenses]],"")</f>
        <v>700</v>
      </c>
    </row>
    <row r="5" spans="2:16" x14ac:dyDescent="0.25">
      <c r="D5" s="1" t="s">
        <v>15</v>
      </c>
      <c r="E5" s="5">
        <v>1000</v>
      </c>
      <c r="F5" s="5">
        <v>1200</v>
      </c>
      <c r="G5" s="2">
        <v>1</v>
      </c>
      <c r="H5" s="2">
        <f>Tableau1[[#This Row],[Dépenses]]/Tableau1[[#This Row],[Budget]]</f>
        <v>1.2</v>
      </c>
      <c r="I5" s="2" t="str">
        <f>IF(Tableau1[[#This Row],[Dépenses (%)]]&lt;=(1-Seuil),Tableau1[[#This Row],[Dépenses (%)]],"")</f>
        <v/>
      </c>
      <c r="J5" s="2" t="str">
        <f>IF(AND(Tableau1[[#This Row],[Dépenses (%)]]&gt;(1-Seuil),Tableau1[[#This Row],[Dépenses (%)]]&lt;=1),Tableau1[[#This Row],[Dépenses (%)]],"")</f>
        <v/>
      </c>
      <c r="K5" s="2">
        <f>IF(AND(Tableau1[[#This Row],[Dépenses (%)]]&gt;1,Tableau1[[#This Row],[Dépenses (%)]]&lt;=(1+Seuil)),Tableau1[[#This Row],[Dépenses (%)]],"")</f>
        <v>1.2</v>
      </c>
      <c r="L5" s="2" t="str">
        <f>IF(Tableau1[[#This Row],[Dépenses (%)]]&gt;(1+Seuil),Tableau1[[#This Row],[Dépenses (%)]],"")</f>
        <v/>
      </c>
      <c r="M5" s="5" t="str">
        <f>IF(Tableau1[[#This Row],[Dépenses (%)]]&lt;=(1-Seuil),Tableau1[[#This Row],[Dépenses]],"")</f>
        <v/>
      </c>
      <c r="N5" s="5" t="str">
        <f>IF(AND(Tableau1[[#This Row],[Dépenses (%)]]&gt;(1-Seuil),Tableau1[[#This Row],[Dépenses (%)]]&lt;=1),Tableau1[[#This Row],[Dépenses]],"")</f>
        <v/>
      </c>
      <c r="O5" s="5">
        <f>IF(AND(Tableau1[[#This Row],[Dépenses (%)]]&gt;1,Tableau1[[#This Row],[Dépenses (%)]]&lt;=(1+Seuil)),Tableau1[[#This Row],[Dépenses]],"")</f>
        <v>1200</v>
      </c>
      <c r="P5" s="5" t="str">
        <f>IF(Tableau1[[#This Row],[Dépenses (%)]]&gt;(1+Seuil),Tableau1[[#This Row],[Dépenses]],"")</f>
        <v/>
      </c>
    </row>
    <row r="6" spans="2:16" x14ac:dyDescent="0.25">
      <c r="D6" s="1" t="s">
        <v>16</v>
      </c>
      <c r="E6" s="5">
        <v>5000</v>
      </c>
      <c r="F6" s="5">
        <v>4450</v>
      </c>
      <c r="G6" s="2">
        <v>1</v>
      </c>
      <c r="H6" s="2">
        <f>Tableau1[[#This Row],[Dépenses]]/Tableau1[[#This Row],[Budget]]</f>
        <v>0.89</v>
      </c>
      <c r="I6" s="2" t="str">
        <f>IF(Tableau1[[#This Row],[Dépenses (%)]]&lt;=(1-Seuil),Tableau1[[#This Row],[Dépenses (%)]],"")</f>
        <v/>
      </c>
      <c r="J6" s="2">
        <f>IF(AND(Tableau1[[#This Row],[Dépenses (%)]]&gt;(1-Seuil),Tableau1[[#This Row],[Dépenses (%)]]&lt;=1),Tableau1[[#This Row],[Dépenses (%)]],"")</f>
        <v>0.89</v>
      </c>
      <c r="K6" s="2" t="str">
        <f>IF(AND(Tableau1[[#This Row],[Dépenses (%)]]&gt;1,Tableau1[[#This Row],[Dépenses (%)]]&lt;=(1+Seuil)),Tableau1[[#This Row],[Dépenses (%)]],"")</f>
        <v/>
      </c>
      <c r="L6" s="2" t="str">
        <f>IF(Tableau1[[#This Row],[Dépenses (%)]]&gt;(1+Seuil),Tableau1[[#This Row],[Dépenses (%)]],"")</f>
        <v/>
      </c>
      <c r="M6" s="5" t="str">
        <f>IF(Tableau1[[#This Row],[Dépenses (%)]]&lt;=(1-Seuil),Tableau1[[#This Row],[Dépenses]],"")</f>
        <v/>
      </c>
      <c r="N6" s="5">
        <f>IF(AND(Tableau1[[#This Row],[Dépenses (%)]]&gt;(1-Seuil),Tableau1[[#This Row],[Dépenses (%)]]&lt;=1),Tableau1[[#This Row],[Dépenses]],"")</f>
        <v>4450</v>
      </c>
      <c r="O6" s="5" t="str">
        <f>IF(AND(Tableau1[[#This Row],[Dépenses (%)]]&gt;1,Tableau1[[#This Row],[Dépenses (%)]]&lt;=(1+Seuil)),Tableau1[[#This Row],[Dépenses]],"")</f>
        <v/>
      </c>
      <c r="P6" s="5" t="str">
        <f>IF(Tableau1[[#This Row],[Dépenses (%)]]&gt;(1+Seuil),Tableau1[[#This Row],[Dépenses]],"")</f>
        <v/>
      </c>
    </row>
    <row r="7" spans="2:16" x14ac:dyDescent="0.25">
      <c r="D7" s="1" t="s">
        <v>17</v>
      </c>
      <c r="E7" s="5">
        <v>1500</v>
      </c>
      <c r="F7" s="5">
        <v>1780</v>
      </c>
      <c r="G7" s="2">
        <v>1</v>
      </c>
      <c r="H7" s="2">
        <f>Tableau1[[#This Row],[Dépenses]]/Tableau1[[#This Row],[Budget]]</f>
        <v>1.1866666666666668</v>
      </c>
      <c r="I7" s="2" t="str">
        <f>IF(Tableau1[[#This Row],[Dépenses (%)]]&lt;=(1-Seuil),Tableau1[[#This Row],[Dépenses (%)]],"")</f>
        <v/>
      </c>
      <c r="J7" s="2" t="str">
        <f>IF(AND(Tableau1[[#This Row],[Dépenses (%)]]&gt;(1-Seuil),Tableau1[[#This Row],[Dépenses (%)]]&lt;=1),Tableau1[[#This Row],[Dépenses (%)]],"")</f>
        <v/>
      </c>
      <c r="K7" s="2">
        <f>IF(AND(Tableau1[[#This Row],[Dépenses (%)]]&gt;1,Tableau1[[#This Row],[Dépenses (%)]]&lt;=(1+Seuil)),Tableau1[[#This Row],[Dépenses (%)]],"")</f>
        <v>1.1866666666666668</v>
      </c>
      <c r="L7" s="2" t="str">
        <f>IF(Tableau1[[#This Row],[Dépenses (%)]]&gt;(1+Seuil),Tableau1[[#This Row],[Dépenses (%)]],"")</f>
        <v/>
      </c>
      <c r="M7" s="5" t="str">
        <f>IF(Tableau1[[#This Row],[Dépenses (%)]]&lt;=(1-Seuil),Tableau1[[#This Row],[Dépenses]],"")</f>
        <v/>
      </c>
      <c r="N7" s="5" t="str">
        <f>IF(AND(Tableau1[[#This Row],[Dépenses (%)]]&gt;(1-Seuil),Tableau1[[#This Row],[Dépenses (%)]]&lt;=1),Tableau1[[#This Row],[Dépenses]],"")</f>
        <v/>
      </c>
      <c r="O7" s="5">
        <f>IF(AND(Tableau1[[#This Row],[Dépenses (%)]]&gt;1,Tableau1[[#This Row],[Dépenses (%)]]&lt;=(1+Seuil)),Tableau1[[#This Row],[Dépenses]],"")</f>
        <v>1780</v>
      </c>
      <c r="P7" s="5" t="str">
        <f>IF(Tableau1[[#This Row],[Dépenses (%)]]&gt;(1+Seuil),Tableau1[[#This Row],[Dépenses]],"")</f>
        <v/>
      </c>
    </row>
    <row r="8" spans="2:16" x14ac:dyDescent="0.25">
      <c r="D8" s="1" t="s">
        <v>18</v>
      </c>
      <c r="E8" s="5">
        <v>8000</v>
      </c>
      <c r="F8" s="5">
        <v>7150</v>
      </c>
      <c r="G8" s="2">
        <v>1</v>
      </c>
      <c r="H8" s="2">
        <f>Tableau1[[#This Row],[Dépenses]]/Tableau1[[#This Row],[Budget]]</f>
        <v>0.89375000000000004</v>
      </c>
      <c r="I8" s="2" t="str">
        <f>IF(Tableau1[[#This Row],[Dépenses (%)]]&lt;=(1-Seuil),Tableau1[[#This Row],[Dépenses (%)]],"")</f>
        <v/>
      </c>
      <c r="J8" s="2">
        <f>IF(AND(Tableau1[[#This Row],[Dépenses (%)]]&gt;(1-Seuil),Tableau1[[#This Row],[Dépenses (%)]]&lt;=1),Tableau1[[#This Row],[Dépenses (%)]],"")</f>
        <v>0.89375000000000004</v>
      </c>
      <c r="K8" s="2" t="str">
        <f>IF(AND(Tableau1[[#This Row],[Dépenses (%)]]&gt;1,Tableau1[[#This Row],[Dépenses (%)]]&lt;=(1+Seuil)),Tableau1[[#This Row],[Dépenses (%)]],"")</f>
        <v/>
      </c>
      <c r="L8" s="2" t="str">
        <f>IF(Tableau1[[#This Row],[Dépenses (%)]]&gt;(1+Seuil),Tableau1[[#This Row],[Dépenses (%)]],"")</f>
        <v/>
      </c>
      <c r="M8" s="5" t="str">
        <f>IF(Tableau1[[#This Row],[Dépenses (%)]]&lt;=(1-Seuil),Tableau1[[#This Row],[Dépenses]],"")</f>
        <v/>
      </c>
      <c r="N8" s="5">
        <f>IF(AND(Tableau1[[#This Row],[Dépenses (%)]]&gt;(1-Seuil),Tableau1[[#This Row],[Dépenses (%)]]&lt;=1),Tableau1[[#This Row],[Dépenses]],"")</f>
        <v>7150</v>
      </c>
      <c r="O8" s="5" t="str">
        <f>IF(AND(Tableau1[[#This Row],[Dépenses (%)]]&gt;1,Tableau1[[#This Row],[Dépenses (%)]]&lt;=(1+Seuil)),Tableau1[[#This Row],[Dépenses]],"")</f>
        <v/>
      </c>
      <c r="P8" s="5" t="str">
        <f>IF(Tableau1[[#This Row],[Dépenses (%)]]&gt;(1+Seuil),Tableau1[[#This Row],[Dépenses]],"")</f>
        <v/>
      </c>
    </row>
    <row r="9" spans="2:16" x14ac:dyDescent="0.25">
      <c r="D9" s="1" t="s">
        <v>19</v>
      </c>
      <c r="E9" s="5">
        <v>1000</v>
      </c>
      <c r="F9" s="5">
        <v>760</v>
      </c>
      <c r="G9" s="2">
        <v>1</v>
      </c>
      <c r="H9" s="2">
        <f>Tableau1[[#This Row],[Dépenses]]/Tableau1[[#This Row],[Budget]]</f>
        <v>0.76</v>
      </c>
      <c r="I9" s="2">
        <f>IF(Tableau1[[#This Row],[Dépenses (%)]]&lt;=(1-Seuil),Tableau1[[#This Row],[Dépenses (%)]],"")</f>
        <v>0.76</v>
      </c>
      <c r="J9" s="2" t="str">
        <f>IF(AND(Tableau1[[#This Row],[Dépenses (%)]]&gt;(1-Seuil),Tableau1[[#This Row],[Dépenses (%)]]&lt;=1),Tableau1[[#This Row],[Dépenses (%)]],"")</f>
        <v/>
      </c>
      <c r="K9" s="2" t="str">
        <f>IF(AND(Tableau1[[#This Row],[Dépenses (%)]]&gt;1,Tableau1[[#This Row],[Dépenses (%)]]&lt;=(1+Seuil)),Tableau1[[#This Row],[Dépenses (%)]],"")</f>
        <v/>
      </c>
      <c r="L9" s="2" t="str">
        <f>IF(Tableau1[[#This Row],[Dépenses (%)]]&gt;(1+Seuil),Tableau1[[#This Row],[Dépenses (%)]],"")</f>
        <v/>
      </c>
      <c r="M9" s="5">
        <f>IF(Tableau1[[#This Row],[Dépenses (%)]]&lt;=(1-Seuil),Tableau1[[#This Row],[Dépenses]],"")</f>
        <v>760</v>
      </c>
      <c r="N9" s="5" t="str">
        <f>IF(AND(Tableau1[[#This Row],[Dépenses (%)]]&gt;(1-Seuil),Tableau1[[#This Row],[Dépenses (%)]]&lt;=1),Tableau1[[#This Row],[Dépenses]],"")</f>
        <v/>
      </c>
      <c r="O9" s="5" t="str">
        <f>IF(AND(Tableau1[[#This Row],[Dépenses (%)]]&gt;1,Tableau1[[#This Row],[Dépenses (%)]]&lt;=(1+Seuil)),Tableau1[[#This Row],[Dépenses]],"")</f>
        <v/>
      </c>
      <c r="P9" s="5" t="str">
        <f>IF(Tableau1[[#This Row],[Dépenses (%)]]&gt;(1+Seuil),Tableau1[[#This Row],[Dépenses]],"")</f>
        <v/>
      </c>
    </row>
    <row r="10" spans="2:16" x14ac:dyDescent="0.25">
      <c r="D10" s="1" t="s">
        <v>20</v>
      </c>
      <c r="E10" s="5">
        <v>250</v>
      </c>
      <c r="F10" s="5">
        <v>400</v>
      </c>
      <c r="G10" s="2">
        <v>1</v>
      </c>
      <c r="H10" s="2">
        <f>Tableau1[[#This Row],[Dépenses]]/Tableau1[[#This Row],[Budget]]</f>
        <v>1.6</v>
      </c>
      <c r="I10" s="2" t="str">
        <f>IF(Tableau1[[#This Row],[Dépenses (%)]]&lt;=(1-Seuil),Tableau1[[#This Row],[Dépenses (%)]],"")</f>
        <v/>
      </c>
      <c r="J10" s="2" t="str">
        <f>IF(AND(Tableau1[[#This Row],[Dépenses (%)]]&gt;(1-Seuil),Tableau1[[#This Row],[Dépenses (%)]]&lt;=1),Tableau1[[#This Row],[Dépenses (%)]],"")</f>
        <v/>
      </c>
      <c r="K10" s="2" t="str">
        <f>IF(AND(Tableau1[[#This Row],[Dépenses (%)]]&gt;1,Tableau1[[#This Row],[Dépenses (%)]]&lt;=(1+Seuil)),Tableau1[[#This Row],[Dépenses (%)]],"")</f>
        <v/>
      </c>
      <c r="L10" s="2">
        <f>IF(Tableau1[[#This Row],[Dépenses (%)]]&gt;(1+Seuil),Tableau1[[#This Row],[Dépenses (%)]],"")</f>
        <v>1.6</v>
      </c>
      <c r="M10" s="5" t="str">
        <f>IF(Tableau1[[#This Row],[Dépenses (%)]]&lt;=(1-Seuil),Tableau1[[#This Row],[Dépenses]],"")</f>
        <v/>
      </c>
      <c r="N10" s="5" t="str">
        <f>IF(AND(Tableau1[[#This Row],[Dépenses (%)]]&gt;(1-Seuil),Tableau1[[#This Row],[Dépenses (%)]]&lt;=1),Tableau1[[#This Row],[Dépenses]],"")</f>
        <v/>
      </c>
      <c r="O10" s="5" t="str">
        <f>IF(AND(Tableau1[[#This Row],[Dépenses (%)]]&gt;1,Tableau1[[#This Row],[Dépenses (%)]]&lt;=(1+Seuil)),Tableau1[[#This Row],[Dépenses]],"")</f>
        <v/>
      </c>
      <c r="P10" s="5">
        <f>IF(Tableau1[[#This Row],[Dépenses (%)]]&gt;(1+Seuil),Tableau1[[#This Row],[Dépenses]],"")</f>
        <v>400</v>
      </c>
    </row>
    <row r="11" spans="2:16" x14ac:dyDescent="0.25">
      <c r="D11" s="1" t="s">
        <v>21</v>
      </c>
      <c r="E11" s="5">
        <v>200</v>
      </c>
      <c r="F11" s="5">
        <v>250</v>
      </c>
      <c r="G11" s="2">
        <v>1</v>
      </c>
      <c r="H11" s="2">
        <f>Tableau1[[#This Row],[Dépenses]]/Tableau1[[#This Row],[Budget]]</f>
        <v>1.25</v>
      </c>
      <c r="I11" s="2" t="str">
        <f>IF(Tableau1[[#This Row],[Dépenses (%)]]&lt;=(1-Seuil),Tableau1[[#This Row],[Dépenses (%)]],"")</f>
        <v/>
      </c>
      <c r="J11" s="2" t="str">
        <f>IF(AND(Tableau1[[#This Row],[Dépenses (%)]]&gt;(1-Seuil),Tableau1[[#This Row],[Dépenses (%)]]&lt;=1),Tableau1[[#This Row],[Dépenses (%)]],"")</f>
        <v/>
      </c>
      <c r="K11" s="2" t="str">
        <f>IF(AND(Tableau1[[#This Row],[Dépenses (%)]]&gt;1,Tableau1[[#This Row],[Dépenses (%)]]&lt;=(1+Seuil)),Tableau1[[#This Row],[Dépenses (%)]],"")</f>
        <v/>
      </c>
      <c r="L11" s="2">
        <f>IF(Tableau1[[#This Row],[Dépenses (%)]]&gt;(1+Seuil),Tableau1[[#This Row],[Dépenses (%)]],"")</f>
        <v>1.25</v>
      </c>
      <c r="M11" s="5" t="str">
        <f>IF(Tableau1[[#This Row],[Dépenses (%)]]&lt;=(1-Seuil),Tableau1[[#This Row],[Dépenses]],"")</f>
        <v/>
      </c>
      <c r="N11" s="5" t="str">
        <f>IF(AND(Tableau1[[#This Row],[Dépenses (%)]]&gt;(1-Seuil),Tableau1[[#This Row],[Dépenses (%)]]&lt;=1),Tableau1[[#This Row],[Dépenses]],"")</f>
        <v/>
      </c>
      <c r="O11" s="5" t="str">
        <f>IF(AND(Tableau1[[#This Row],[Dépenses (%)]]&gt;1,Tableau1[[#This Row],[Dépenses (%)]]&lt;=(1+Seuil)),Tableau1[[#This Row],[Dépenses]],"")</f>
        <v/>
      </c>
      <c r="P11" s="5">
        <f>IF(Tableau1[[#This Row],[Dépenses (%)]]&gt;(1+Seuil),Tableau1[[#This Row],[Dépenses]],"")</f>
        <v>250</v>
      </c>
    </row>
    <row r="12" spans="2:16" x14ac:dyDescent="0.25">
      <c r="D12" s="1" t="s">
        <v>22</v>
      </c>
      <c r="E12" s="5">
        <v>2000</v>
      </c>
      <c r="F12" s="5">
        <v>1270</v>
      </c>
      <c r="G12" s="2">
        <v>1</v>
      </c>
      <c r="H12" s="2">
        <f>Tableau1[[#This Row],[Dépenses]]/Tableau1[[#This Row],[Budget]]</f>
        <v>0.63500000000000001</v>
      </c>
      <c r="I12" s="2">
        <f>IF(Tableau1[[#This Row],[Dépenses (%)]]&lt;=(1-Seuil),Tableau1[[#This Row],[Dépenses (%)]],"")</f>
        <v>0.63500000000000001</v>
      </c>
      <c r="J12" s="2" t="str">
        <f>IF(AND(Tableau1[[#This Row],[Dépenses (%)]]&gt;(1-Seuil),Tableau1[[#This Row],[Dépenses (%)]]&lt;=1),Tableau1[[#This Row],[Dépenses (%)]],"")</f>
        <v/>
      </c>
      <c r="K12" s="2" t="str">
        <f>IF(AND(Tableau1[[#This Row],[Dépenses (%)]]&gt;1,Tableau1[[#This Row],[Dépenses (%)]]&lt;=(1+Seuil)),Tableau1[[#This Row],[Dépenses (%)]],"")</f>
        <v/>
      </c>
      <c r="L12" s="2" t="str">
        <f>IF(Tableau1[[#This Row],[Dépenses (%)]]&gt;(1+Seuil),Tableau1[[#This Row],[Dépenses (%)]],"")</f>
        <v/>
      </c>
      <c r="M12" s="5">
        <f>IF(Tableau1[[#This Row],[Dépenses (%)]]&lt;=(1-Seuil),Tableau1[[#This Row],[Dépenses]],"")</f>
        <v>1270</v>
      </c>
      <c r="N12" s="5" t="str">
        <f>IF(AND(Tableau1[[#This Row],[Dépenses (%)]]&gt;(1-Seuil),Tableau1[[#This Row],[Dépenses (%)]]&lt;=1),Tableau1[[#This Row],[Dépenses]],"")</f>
        <v/>
      </c>
      <c r="O12" s="5" t="str">
        <f>IF(AND(Tableau1[[#This Row],[Dépenses (%)]]&gt;1,Tableau1[[#This Row],[Dépenses (%)]]&lt;=(1+Seuil)),Tableau1[[#This Row],[Dépenses]],"")</f>
        <v/>
      </c>
      <c r="P12" s="5" t="str">
        <f>IF(Tableau1[[#This Row],[Dépenses (%)]]&gt;(1+Seuil),Tableau1[[#This Row],[Dépenses]],"")</f>
        <v/>
      </c>
    </row>
    <row r="13" spans="2:16" x14ac:dyDescent="0.25">
      <c r="D13" s="1" t="s">
        <v>23</v>
      </c>
      <c r="E13" s="5">
        <v>1650</v>
      </c>
      <c r="F13" s="5">
        <v>1450</v>
      </c>
      <c r="G13" s="2">
        <v>1</v>
      </c>
      <c r="H13" s="2">
        <f>Tableau1[[#This Row],[Dépenses]]/Tableau1[[#This Row],[Budget]]</f>
        <v>0.87878787878787878</v>
      </c>
      <c r="I13" s="2" t="str">
        <f>IF(Tableau1[[#This Row],[Dépenses (%)]]&lt;=(1-Seuil),Tableau1[[#This Row],[Dépenses (%)]],"")</f>
        <v/>
      </c>
      <c r="J13" s="2">
        <f>IF(AND(Tableau1[[#This Row],[Dépenses (%)]]&gt;(1-Seuil),Tableau1[[#This Row],[Dépenses (%)]]&lt;=1),Tableau1[[#This Row],[Dépenses (%)]],"")</f>
        <v>0.87878787878787878</v>
      </c>
      <c r="K13" s="2" t="str">
        <f>IF(AND(Tableau1[[#This Row],[Dépenses (%)]]&gt;1,Tableau1[[#This Row],[Dépenses (%)]]&lt;=(1+Seuil)),Tableau1[[#This Row],[Dépenses (%)]],"")</f>
        <v/>
      </c>
      <c r="L13" s="2" t="str">
        <f>IF(Tableau1[[#This Row],[Dépenses (%)]]&gt;(1+Seuil),Tableau1[[#This Row],[Dépenses (%)]],"")</f>
        <v/>
      </c>
      <c r="M13" s="5" t="str">
        <f>IF(Tableau1[[#This Row],[Dépenses (%)]]&lt;=(1-Seuil),Tableau1[[#This Row],[Dépenses]],"")</f>
        <v/>
      </c>
      <c r="N13" s="5">
        <f>IF(AND(Tableau1[[#This Row],[Dépenses (%)]]&gt;(1-Seuil),Tableau1[[#This Row],[Dépenses (%)]]&lt;=1),Tableau1[[#This Row],[Dépenses]],"")</f>
        <v>1450</v>
      </c>
      <c r="O13" s="5" t="str">
        <f>IF(AND(Tableau1[[#This Row],[Dépenses (%)]]&gt;1,Tableau1[[#This Row],[Dépenses (%)]]&lt;=(1+Seuil)),Tableau1[[#This Row],[Dépenses]],"")</f>
        <v/>
      </c>
      <c r="P13" s="5" t="str">
        <f>IF(Tableau1[[#This Row],[Dépenses (%)]]&gt;(1+Seuil),Tableau1[[#This Row],[Dépenses]],"")</f>
        <v/>
      </c>
    </row>
    <row r="14" spans="2:16" x14ac:dyDescent="0.25">
      <c r="D14" s="1" t="s">
        <v>24</v>
      </c>
      <c r="E14" s="5">
        <v>3000</v>
      </c>
      <c r="F14" s="5">
        <v>2930</v>
      </c>
      <c r="G14" s="2">
        <v>1</v>
      </c>
      <c r="H14" s="2">
        <f>Tableau1[[#This Row],[Dépenses]]/Tableau1[[#This Row],[Budget]]</f>
        <v>0.97666666666666668</v>
      </c>
      <c r="I14" s="2" t="str">
        <f>IF(Tableau1[[#This Row],[Dépenses (%)]]&lt;=(1-Seuil),Tableau1[[#This Row],[Dépenses (%)]],"")</f>
        <v/>
      </c>
      <c r="J14" s="2">
        <f>IF(AND(Tableau1[[#This Row],[Dépenses (%)]]&gt;(1-Seuil),Tableau1[[#This Row],[Dépenses (%)]]&lt;=1),Tableau1[[#This Row],[Dépenses (%)]],"")</f>
        <v>0.97666666666666668</v>
      </c>
      <c r="K14" s="2" t="str">
        <f>IF(AND(Tableau1[[#This Row],[Dépenses (%)]]&gt;1,Tableau1[[#This Row],[Dépenses (%)]]&lt;=(1+Seuil)),Tableau1[[#This Row],[Dépenses (%)]],"")</f>
        <v/>
      </c>
      <c r="L14" s="2" t="str">
        <f>IF(Tableau1[[#This Row],[Dépenses (%)]]&gt;(1+Seuil),Tableau1[[#This Row],[Dépenses (%)]],"")</f>
        <v/>
      </c>
      <c r="M14" s="5" t="str">
        <f>IF(Tableau1[[#This Row],[Dépenses (%)]]&lt;=(1-Seuil),Tableau1[[#This Row],[Dépenses]],"")</f>
        <v/>
      </c>
      <c r="N14" s="5">
        <f>IF(AND(Tableau1[[#This Row],[Dépenses (%)]]&gt;(1-Seuil),Tableau1[[#This Row],[Dépenses (%)]]&lt;=1),Tableau1[[#This Row],[Dépenses]],"")</f>
        <v>2930</v>
      </c>
      <c r="O14" s="5" t="str">
        <f>IF(AND(Tableau1[[#This Row],[Dépenses (%)]]&gt;1,Tableau1[[#This Row],[Dépenses (%)]]&lt;=(1+Seuil)),Tableau1[[#This Row],[Dépenses]],"")</f>
        <v/>
      </c>
      <c r="P14" s="5" t="str">
        <f>IF(Tableau1[[#This Row],[Dépenses (%)]]&gt;(1+Seuil),Tableau1[[#This Row],[Dépenses]],"")</f>
        <v/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Seuil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Nicolas PICOT</cp:lastModifiedBy>
  <dcterms:created xsi:type="dcterms:W3CDTF">2023-12-04T21:32:30Z</dcterms:created>
  <dcterms:modified xsi:type="dcterms:W3CDTF">2023-12-04T22:15:41Z</dcterms:modified>
</cp:coreProperties>
</file>